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40000\"/>
    </mc:Choice>
  </mc:AlternateContent>
  <xr:revisionPtr revIDLastSave="0" documentId="13_ncr:1_{77ACE497-10C2-4E25-A2F6-1DE1E9377612}" xr6:coauthVersionLast="47" xr6:coauthVersionMax="47" xr10:uidLastSave="{00000000-0000-0000-0000-000000000000}"/>
  <bookViews>
    <workbookView xWindow="28680" yWindow="-120" windowWidth="29040" windowHeight="15720" tabRatio="821" firstSheet="29" activeTab="58" xr2:uid="{F90F6C03-498D-471C-A024-75FB08C87E43}"/>
  </bookViews>
  <sheets>
    <sheet name="basisgegevens" sheetId="1" r:id="rId1"/>
    <sheet name="uurtariefopbouw" sheetId="103" r:id="rId2"/>
    <sheet name="Kosten VSR (her)controles" sheetId="2" r:id="rId3"/>
    <sheet name="Totaalblad" sheetId="106" r:id="rId4"/>
    <sheet name="1" sheetId="3" r:id="rId5"/>
    <sheet name="1a" sheetId="4" r:id="rId6"/>
    <sheet name="2" sheetId="107" r:id="rId7"/>
    <sheet name="2a" sheetId="108" r:id="rId8"/>
    <sheet name="3" sheetId="109" r:id="rId9"/>
    <sheet name="3a" sheetId="110" r:id="rId10"/>
    <sheet name="4" sheetId="111" r:id="rId11"/>
    <sheet name="4a" sheetId="112" r:id="rId12"/>
    <sheet name="5" sheetId="113" r:id="rId13"/>
    <sheet name="5a" sheetId="114" r:id="rId14"/>
    <sheet name="6" sheetId="115" r:id="rId15"/>
    <sheet name="6a" sheetId="116" r:id="rId16"/>
    <sheet name="7" sheetId="117" r:id="rId17"/>
    <sheet name="7a" sheetId="118" r:id="rId18"/>
    <sheet name="8" sheetId="119" r:id="rId19"/>
    <sheet name="8a" sheetId="120" r:id="rId20"/>
    <sheet name="9" sheetId="121" r:id="rId21"/>
    <sheet name="9a" sheetId="122" r:id="rId22"/>
    <sheet name="10" sheetId="123" r:id="rId23"/>
    <sheet name="10a" sheetId="124" r:id="rId24"/>
    <sheet name="11" sheetId="125" r:id="rId25"/>
    <sheet name="11a" sheetId="126" r:id="rId26"/>
    <sheet name="12" sheetId="127" r:id="rId27"/>
    <sheet name="12a" sheetId="128" r:id="rId28"/>
    <sheet name="13" sheetId="152" r:id="rId29"/>
    <sheet name="13a" sheetId="129" r:id="rId30"/>
    <sheet name="14" sheetId="130" r:id="rId31"/>
    <sheet name="14a" sheetId="131" r:id="rId32"/>
    <sheet name="15" sheetId="132" r:id="rId33"/>
    <sheet name="15a" sheetId="133" r:id="rId34"/>
    <sheet name="16" sheetId="134" r:id="rId35"/>
    <sheet name="16a" sheetId="135" r:id="rId36"/>
    <sheet name="17" sheetId="136" r:id="rId37"/>
    <sheet name="17a" sheetId="137" r:id="rId38"/>
    <sheet name="18" sheetId="138" r:id="rId39"/>
    <sheet name="18a" sheetId="139" r:id="rId40"/>
    <sheet name="19" sheetId="140" r:id="rId41"/>
    <sheet name="19a" sheetId="141" r:id="rId42"/>
    <sheet name="20" sheetId="142" r:id="rId43"/>
    <sheet name="20a" sheetId="143" r:id="rId44"/>
    <sheet name="21" sheetId="144" r:id="rId45"/>
    <sheet name="21a" sheetId="145" r:id="rId46"/>
    <sheet name="22" sheetId="146" r:id="rId47"/>
    <sheet name="22a" sheetId="147" r:id="rId48"/>
    <sheet name="23" sheetId="148" r:id="rId49"/>
    <sheet name="23a" sheetId="149" r:id="rId50"/>
    <sheet name="24" sheetId="150" r:id="rId51"/>
    <sheet name="24a" sheetId="151" r:id="rId52"/>
    <sheet name="25" sheetId="153" r:id="rId53"/>
    <sheet name="25a" sheetId="154" r:id="rId54"/>
    <sheet name="26" sheetId="155" r:id="rId55"/>
    <sheet name="26a" sheetId="156" r:id="rId56"/>
    <sheet name="27" sheetId="157" r:id="rId57"/>
    <sheet name="27a" sheetId="158" r:id="rId58"/>
    <sheet name="28" sheetId="159" r:id="rId59"/>
    <sheet name="28a" sheetId="160" r:id="rId60"/>
    <sheet name="29" sheetId="161" state="hidden" r:id="rId61"/>
    <sheet name="29a" sheetId="162" state="hidden" r:id="rId62"/>
    <sheet name="30" sheetId="163" state="hidden" r:id="rId63"/>
    <sheet name="30a" sheetId="164" state="hidden" r:id="rId64"/>
    <sheet name="31" sheetId="165" state="hidden" r:id="rId65"/>
    <sheet name="31a" sheetId="166" state="hidden" r:id="rId66"/>
    <sheet name="32" sheetId="167" state="hidden" r:id="rId67"/>
    <sheet name="32a" sheetId="168" state="hidden" r:id="rId68"/>
    <sheet name="33" sheetId="169" state="hidden" r:id="rId69"/>
    <sheet name="33a" sheetId="170" state="hidden" r:id="rId70"/>
    <sheet name="34" sheetId="171" state="hidden" r:id="rId71"/>
    <sheet name="34a" sheetId="172" state="hidden" r:id="rId72"/>
    <sheet name="35" sheetId="173" state="hidden" r:id="rId73"/>
    <sheet name="35a" sheetId="174" state="hidden" r:id="rId74"/>
    <sheet name="36" sheetId="175" state="hidden" r:id="rId75"/>
    <sheet name="36a" sheetId="176" state="hidden" r:id="rId76"/>
    <sheet name="37" sheetId="177" state="hidden" r:id="rId77"/>
    <sheet name="37a" sheetId="178" state="hidden" r:id="rId78"/>
    <sheet name="38" sheetId="179" state="hidden" r:id="rId79"/>
    <sheet name="38a" sheetId="180" state="hidden" r:id="rId80"/>
    <sheet name="39" sheetId="181" state="hidden" r:id="rId81"/>
    <sheet name="39a" sheetId="182" state="hidden" r:id="rId82"/>
    <sheet name="40" sheetId="183" state="hidden" r:id="rId83"/>
    <sheet name="40a" sheetId="184" state="hidden" r:id="rId84"/>
    <sheet name="41" sheetId="185" state="hidden" r:id="rId85"/>
    <sheet name="41a" sheetId="186" state="hidden" r:id="rId86"/>
    <sheet name="42" sheetId="187" state="hidden" r:id="rId87"/>
    <sheet name="42a" sheetId="188" state="hidden" r:id="rId88"/>
    <sheet name="43" sheetId="189" state="hidden" r:id="rId89"/>
    <sheet name="43a" sheetId="190" state="hidden" r:id="rId90"/>
    <sheet name="44" sheetId="191" state="hidden" r:id="rId91"/>
    <sheet name="44a" sheetId="192" state="hidden" r:id="rId92"/>
    <sheet name="45" sheetId="193" state="hidden" r:id="rId93"/>
    <sheet name="45a" sheetId="194" state="hidden" r:id="rId94"/>
    <sheet name="46" sheetId="195" state="hidden" r:id="rId95"/>
    <sheet name="46a" sheetId="196" state="hidden" r:id="rId96"/>
    <sheet name="47" sheetId="197" state="hidden" r:id="rId97"/>
    <sheet name="47a" sheetId="198" state="hidden" r:id="rId98"/>
    <sheet name="48" sheetId="199" state="hidden" r:id="rId99"/>
    <sheet name="48a" sheetId="200" state="hidden" r:id="rId100"/>
    <sheet name="49" sheetId="201" state="hidden" r:id="rId101"/>
    <sheet name="49a" sheetId="202" state="hidden" r:id="rId102"/>
    <sheet name="50" sheetId="203" state="hidden" r:id="rId103"/>
    <sheet name="50a" sheetId="204" state="hidden" r:id="rId104"/>
    <sheet name="51" sheetId="205" state="hidden" r:id="rId105"/>
    <sheet name="51-1" sheetId="211" state="hidden" r:id="rId106"/>
    <sheet name="51-2" sheetId="212" state="hidden" r:id="rId107"/>
    <sheet name="51-3" sheetId="213" state="hidden" r:id="rId108"/>
    <sheet name="51-4" sheetId="214" state="hidden" r:id="rId109"/>
    <sheet name="51-5" sheetId="215" state="hidden" r:id="rId110"/>
    <sheet name="51a" sheetId="206" state="hidden" r:id="rId111"/>
    <sheet name="Factuurblad" sheetId="216" state="hidden" r:id="rId112"/>
    <sheet name="Registratie afkeur" sheetId="217" state="hidden" r:id="rId113"/>
    <sheet name="Wijzigingenblad" sheetId="218" state="hidden" r:id="rId114"/>
  </sheets>
  <externalReferences>
    <externalReference r:id="rId115"/>
    <externalReference r:id="rId116"/>
  </externalReferences>
  <definedNames>
    <definedName name="_xlnm._FilterDatabase" localSheetId="23" hidden="1">'10a'!#REF!</definedName>
    <definedName name="_xlnm._FilterDatabase" localSheetId="25" hidden="1">'11a'!#REF!</definedName>
    <definedName name="_xlnm._FilterDatabase" localSheetId="27" hidden="1">'12a'!#REF!</definedName>
    <definedName name="_xlnm._FilterDatabase" localSheetId="29" hidden="1">'13a'!#REF!</definedName>
    <definedName name="_xlnm._FilterDatabase" localSheetId="31" hidden="1">'14a'!#REF!</definedName>
    <definedName name="_xlnm._FilterDatabase" localSheetId="33" hidden="1">'15a'!#REF!</definedName>
    <definedName name="_xlnm._FilterDatabase" localSheetId="35" hidden="1">'16a'!#REF!</definedName>
    <definedName name="_xlnm._FilterDatabase" localSheetId="37" hidden="1">'17a'!#REF!</definedName>
    <definedName name="_xlnm._FilterDatabase" localSheetId="39" hidden="1">'18a'!#REF!</definedName>
    <definedName name="_xlnm._FilterDatabase" localSheetId="41" hidden="1">'19a'!#REF!</definedName>
    <definedName name="_xlnm._FilterDatabase" localSheetId="5" hidden="1">'1a'!#REF!</definedName>
    <definedName name="_xlnm._FilterDatabase" localSheetId="43" hidden="1">'20a'!#REF!</definedName>
    <definedName name="_xlnm._FilterDatabase" localSheetId="45" hidden="1">'21a'!#REF!</definedName>
    <definedName name="_xlnm._FilterDatabase" localSheetId="47" hidden="1">'22a'!#REF!</definedName>
    <definedName name="_xlnm._FilterDatabase" localSheetId="49" hidden="1">'23a'!#REF!</definedName>
    <definedName name="_xlnm._FilterDatabase" localSheetId="51" hidden="1">'24a'!#REF!</definedName>
    <definedName name="_xlnm._FilterDatabase" localSheetId="53" hidden="1">'25a'!#REF!</definedName>
    <definedName name="_xlnm._FilterDatabase" localSheetId="55" hidden="1">'26a'!#REF!</definedName>
    <definedName name="_xlnm._FilterDatabase" localSheetId="57" hidden="1">'27a'!#REF!</definedName>
    <definedName name="_xlnm._FilterDatabase" localSheetId="59" hidden="1">'28a'!#REF!</definedName>
    <definedName name="_xlnm._FilterDatabase" localSheetId="61" hidden="1">'29a'!#REF!</definedName>
    <definedName name="_xlnm._FilterDatabase" localSheetId="7" hidden="1">'2a'!#REF!</definedName>
    <definedName name="_xlnm._FilterDatabase" localSheetId="63" hidden="1">'30a'!#REF!</definedName>
    <definedName name="_xlnm._FilterDatabase" localSheetId="65" hidden="1">'31a'!#REF!</definedName>
    <definedName name="_xlnm._FilterDatabase" localSheetId="67" hidden="1">'32a'!#REF!</definedName>
    <definedName name="_xlnm._FilterDatabase" localSheetId="69" hidden="1">'33a'!#REF!</definedName>
    <definedName name="_xlnm._FilterDatabase" localSheetId="71" hidden="1">'34a'!#REF!</definedName>
    <definedName name="_xlnm._FilterDatabase" localSheetId="73" hidden="1">'35a'!#REF!</definedName>
    <definedName name="_xlnm._FilterDatabase" localSheetId="75" hidden="1">'36a'!#REF!</definedName>
    <definedName name="_xlnm._FilterDatabase" localSheetId="77" hidden="1">'37a'!#REF!</definedName>
    <definedName name="_xlnm._FilterDatabase" localSheetId="79" hidden="1">'38a'!#REF!</definedName>
    <definedName name="_xlnm._FilterDatabase" localSheetId="81" hidden="1">'39a'!#REF!</definedName>
    <definedName name="_xlnm._FilterDatabase" localSheetId="9" hidden="1">'3a'!#REF!</definedName>
    <definedName name="_xlnm._FilterDatabase" localSheetId="83" hidden="1">'40a'!#REF!</definedName>
    <definedName name="_xlnm._FilterDatabase" localSheetId="85" hidden="1">'41a'!#REF!</definedName>
    <definedName name="_xlnm._FilterDatabase" localSheetId="87" hidden="1">'42a'!#REF!</definedName>
    <definedName name="_xlnm._FilterDatabase" localSheetId="89" hidden="1">'43a'!#REF!</definedName>
    <definedName name="_xlnm._FilterDatabase" localSheetId="91" hidden="1">'44a'!#REF!</definedName>
    <definedName name="_xlnm._FilterDatabase" localSheetId="93" hidden="1">'45a'!#REF!</definedName>
    <definedName name="_xlnm._FilterDatabase" localSheetId="95" hidden="1">'46a'!#REF!</definedName>
    <definedName name="_xlnm._FilterDatabase" localSheetId="97" hidden="1">'47a'!#REF!</definedName>
    <definedName name="_xlnm._FilterDatabase" localSheetId="99" hidden="1">'48a'!#REF!</definedName>
    <definedName name="_xlnm._FilterDatabase" localSheetId="101" hidden="1">'49a'!#REF!</definedName>
    <definedName name="_xlnm._FilterDatabase" localSheetId="11" hidden="1">'4a'!#REF!</definedName>
    <definedName name="_xlnm._FilterDatabase" localSheetId="103" hidden="1">'50a'!#REF!</definedName>
    <definedName name="_xlnm._FilterDatabase" localSheetId="110" hidden="1">'51a'!#REF!</definedName>
    <definedName name="_xlnm._FilterDatabase" localSheetId="13" hidden="1">'5a'!#REF!</definedName>
    <definedName name="_xlnm._FilterDatabase" localSheetId="15" hidden="1">'6a'!#REF!</definedName>
    <definedName name="_xlnm._FilterDatabase" localSheetId="17" hidden="1">'7a'!#REF!</definedName>
    <definedName name="_xlnm._FilterDatabase" localSheetId="19" hidden="1">'8a'!#REF!</definedName>
    <definedName name="_xlnm._FilterDatabase" localSheetId="21" hidden="1">'9a'!#REF!</definedName>
    <definedName name="bestekcontract">[1]verzamelblad!$A$2</definedName>
    <definedName name="besteknr">[1]verzamelblad!$A$3</definedName>
    <definedName name="directtoezicht">[2]uurtariefopbouw!$D$27</definedName>
    <definedName name="frequentie">#REF!</definedName>
    <definedName name="Offertetarief">uurtariefopbouw!$C$19</definedName>
    <definedName name="opdrachtgever">basisgegevens!$B$4</definedName>
    <definedName name="opdrachtnemer">basisgegevens!$B$17</definedName>
    <definedName name="urenperja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2" i="2" l="1"/>
  <c r="B31" i="106"/>
  <c r="F31" i="106"/>
  <c r="N45" i="158"/>
  <c r="N46" i="158"/>
  <c r="N47" i="158"/>
  <c r="N48" i="158"/>
  <c r="N49" i="158"/>
  <c r="N50" i="158"/>
  <c r="N51" i="158"/>
  <c r="N52" i="158"/>
  <c r="N53" i="158"/>
  <c r="N54" i="158"/>
  <c r="N55" i="158"/>
  <c r="N56" i="158"/>
  <c r="N57" i="158"/>
  <c r="N58" i="158"/>
  <c r="N59" i="158"/>
  <c r="N60" i="158"/>
  <c r="N61" i="158"/>
  <c r="N62" i="158"/>
  <c r="N63" i="158"/>
  <c r="N64" i="158"/>
  <c r="N65" i="158"/>
  <c r="N66" i="158"/>
  <c r="N44" i="158"/>
  <c r="T94" i="147"/>
  <c r="T49" i="141"/>
  <c r="T31" i="139"/>
  <c r="T81" i="135"/>
  <c r="T39" i="124"/>
  <c r="T60" i="120"/>
  <c r="T75" i="118" l="1"/>
  <c r="T84" i="114"/>
  <c r="T38" i="112"/>
  <c r="T29" i="110"/>
  <c r="T34" i="108"/>
  <c r="N6" i="156"/>
  <c r="N7" i="156"/>
  <c r="N8" i="156"/>
  <c r="N9" i="156"/>
  <c r="N10" i="156"/>
  <c r="N11" i="156"/>
  <c r="N12" i="156"/>
  <c r="N13" i="156"/>
  <c r="N14" i="156"/>
  <c r="N15" i="156"/>
  <c r="N16" i="156"/>
  <c r="N17" i="156"/>
  <c r="N18" i="156"/>
  <c r="N19" i="156"/>
  <c r="N20" i="156"/>
  <c r="N21" i="156"/>
  <c r="N22" i="156"/>
  <c r="N23" i="156"/>
  <c r="N24" i="156"/>
  <c r="N25" i="156"/>
  <c r="N26" i="156"/>
  <c r="N27" i="156"/>
  <c r="N28" i="156"/>
  <c r="N29" i="156"/>
  <c r="N30" i="156"/>
  <c r="N31" i="156"/>
  <c r="N32" i="156"/>
  <c r="N33" i="156"/>
  <c r="N34" i="156"/>
  <c r="N35" i="156"/>
  <c r="N36" i="156"/>
  <c r="N37" i="156"/>
  <c r="N38" i="156"/>
  <c r="N39" i="156"/>
  <c r="N40" i="156"/>
  <c r="N41" i="156"/>
  <c r="N43" i="156"/>
  <c r="N44" i="156"/>
  <c r="N45" i="156"/>
  <c r="N46" i="156"/>
  <c r="N47" i="156"/>
  <c r="N48" i="156"/>
  <c r="N49" i="156"/>
  <c r="N50" i="156"/>
  <c r="N51" i="156"/>
  <c r="N52" i="156"/>
  <c r="N53" i="156"/>
  <c r="N54" i="156"/>
  <c r="N55" i="156"/>
  <c r="N56" i="156"/>
  <c r="N57" i="156"/>
  <c r="N58" i="156"/>
  <c r="N59" i="156"/>
  <c r="N60" i="156"/>
  <c r="N61" i="156"/>
  <c r="N62" i="156"/>
  <c r="N63" i="156"/>
  <c r="N64" i="156"/>
  <c r="N65" i="156"/>
  <c r="N66" i="156"/>
  <c r="N6" i="158" l="1"/>
  <c r="N7" i="158"/>
  <c r="N8" i="158"/>
  <c r="N9" i="158"/>
  <c r="N10" i="158"/>
  <c r="N11" i="158"/>
  <c r="N12" i="158"/>
  <c r="N13" i="158"/>
  <c r="N14" i="158"/>
  <c r="N15" i="158"/>
  <c r="N16" i="158"/>
  <c r="N17" i="158"/>
  <c r="N18" i="158"/>
  <c r="N19" i="158"/>
  <c r="N20" i="158"/>
  <c r="N21" i="158"/>
  <c r="N22" i="158"/>
  <c r="N23" i="158"/>
  <c r="N24" i="158"/>
  <c r="N25" i="158"/>
  <c r="N26" i="158"/>
  <c r="N27" i="158"/>
  <c r="N28" i="158"/>
  <c r="N29" i="158"/>
  <c r="N30" i="158"/>
  <c r="N31" i="158"/>
  <c r="N32" i="158"/>
  <c r="N33" i="158"/>
  <c r="N34" i="158"/>
  <c r="N35" i="158"/>
  <c r="N36" i="158"/>
  <c r="N37" i="158"/>
  <c r="N38" i="158"/>
  <c r="N39" i="158"/>
  <c r="N40" i="158"/>
  <c r="N41" i="158"/>
  <c r="N42" i="158"/>
  <c r="N21" i="116"/>
  <c r="N22" i="116"/>
  <c r="N23" i="116"/>
  <c r="N24" i="116"/>
  <c r="N25" i="116"/>
  <c r="N26" i="116"/>
  <c r="N27" i="116"/>
  <c r="N28" i="116"/>
  <c r="N29" i="116"/>
  <c r="N53" i="114"/>
  <c r="N6" i="154"/>
  <c r="N7" i="154"/>
  <c r="N8" i="154"/>
  <c r="N9" i="154"/>
  <c r="N10" i="154"/>
  <c r="N11" i="154"/>
  <c r="N12" i="154"/>
  <c r="N13" i="154"/>
  <c r="N14" i="154"/>
  <c r="N15" i="154"/>
  <c r="N16" i="154"/>
  <c r="N17" i="154"/>
  <c r="P17" i="154" s="1"/>
  <c r="N18" i="154"/>
  <c r="N19" i="154"/>
  <c r="N20" i="154"/>
  <c r="N21" i="154"/>
  <c r="N22" i="154"/>
  <c r="N23" i="154"/>
  <c r="N24" i="154"/>
  <c r="N25" i="154"/>
  <c r="N26" i="154"/>
  <c r="N27" i="154"/>
  <c r="N28" i="154"/>
  <c r="N29" i="154"/>
  <c r="P29" i="154" s="1"/>
  <c r="N30" i="154"/>
  <c r="N31" i="154"/>
  <c r="N32" i="154"/>
  <c r="N33" i="154"/>
  <c r="N34" i="154"/>
  <c r="N35" i="154"/>
  <c r="N36" i="154"/>
  <c r="N37" i="154"/>
  <c r="N38" i="154"/>
  <c r="N39" i="154"/>
  <c r="N40" i="154"/>
  <c r="N41" i="154"/>
  <c r="N42" i="154"/>
  <c r="N43" i="154"/>
  <c r="N44" i="154"/>
  <c r="N45" i="154"/>
  <c r="N46" i="154"/>
  <c r="N47" i="154"/>
  <c r="N48" i="154"/>
  <c r="N49" i="154"/>
  <c r="N5" i="154"/>
  <c r="N6" i="151"/>
  <c r="N7" i="151"/>
  <c r="N8" i="151"/>
  <c r="N9" i="151"/>
  <c r="N10" i="151"/>
  <c r="N11" i="151"/>
  <c r="N12" i="151"/>
  <c r="N13" i="151"/>
  <c r="N14" i="151"/>
  <c r="N15" i="151"/>
  <c r="N16" i="151"/>
  <c r="N17" i="151"/>
  <c r="N18" i="151"/>
  <c r="N19" i="151"/>
  <c r="N20" i="151"/>
  <c r="N21" i="151"/>
  <c r="N22" i="151"/>
  <c r="N23" i="151"/>
  <c r="N24" i="151"/>
  <c r="N25" i="151"/>
  <c r="N26" i="151"/>
  <c r="N27" i="151"/>
  <c r="N28" i="151"/>
  <c r="N29" i="151"/>
  <c r="N30" i="151"/>
  <c r="N31" i="151"/>
  <c r="N32" i="151"/>
  <c r="N33" i="151"/>
  <c r="N34" i="151"/>
  <c r="N35" i="151"/>
  <c r="N36" i="151"/>
  <c r="N37" i="151"/>
  <c r="N38" i="151"/>
  <c r="N39" i="151"/>
  <c r="N6" i="147"/>
  <c r="N7" i="147"/>
  <c r="N8" i="147"/>
  <c r="N9" i="147"/>
  <c r="N10" i="147"/>
  <c r="N11" i="147"/>
  <c r="N12" i="147"/>
  <c r="P12" i="147" s="1"/>
  <c r="N13" i="147"/>
  <c r="N14" i="147"/>
  <c r="N15" i="147"/>
  <c r="N16" i="147"/>
  <c r="N17" i="147"/>
  <c r="N18" i="147"/>
  <c r="N19" i="147"/>
  <c r="N20" i="147"/>
  <c r="N21" i="147"/>
  <c r="N22" i="147"/>
  <c r="N23" i="147"/>
  <c r="N24" i="147"/>
  <c r="N25" i="147"/>
  <c r="N26" i="147"/>
  <c r="N27" i="147"/>
  <c r="N28" i="147"/>
  <c r="N29" i="147"/>
  <c r="N30" i="147"/>
  <c r="N31" i="147"/>
  <c r="N32" i="147"/>
  <c r="N33" i="147"/>
  <c r="N34" i="147"/>
  <c r="N35" i="147"/>
  <c r="N36" i="147"/>
  <c r="N37" i="147"/>
  <c r="N38" i="147"/>
  <c r="N39" i="147"/>
  <c r="N40" i="147"/>
  <c r="N41" i="147"/>
  <c r="N42" i="147"/>
  <c r="N43" i="147"/>
  <c r="N44" i="147"/>
  <c r="N45" i="147"/>
  <c r="N46" i="147"/>
  <c r="N47" i="147"/>
  <c r="P47" i="147" s="1"/>
  <c r="N48" i="147"/>
  <c r="N49" i="147"/>
  <c r="N50" i="147"/>
  <c r="N51" i="147"/>
  <c r="N53" i="147"/>
  <c r="N54" i="147"/>
  <c r="N55" i="147"/>
  <c r="N56" i="147"/>
  <c r="N57" i="147"/>
  <c r="N58" i="147"/>
  <c r="N59" i="147"/>
  <c r="N60" i="147"/>
  <c r="N61" i="147"/>
  <c r="N62" i="147"/>
  <c r="N63" i="147"/>
  <c r="N64" i="147"/>
  <c r="N65" i="147"/>
  <c r="N66" i="147"/>
  <c r="N67" i="147"/>
  <c r="N68" i="147"/>
  <c r="N69" i="147"/>
  <c r="N70" i="147"/>
  <c r="N71" i="147"/>
  <c r="N72" i="147"/>
  <c r="N73" i="147"/>
  <c r="N74" i="147"/>
  <c r="N75" i="147"/>
  <c r="N76" i="147"/>
  <c r="N77" i="147"/>
  <c r="N78" i="147"/>
  <c r="N79" i="147"/>
  <c r="N80" i="147"/>
  <c r="N81" i="147"/>
  <c r="N82" i="147"/>
  <c r="N83" i="147"/>
  <c r="N84" i="147"/>
  <c r="N85" i="147"/>
  <c r="N86" i="147"/>
  <c r="N87" i="147"/>
  <c r="N88" i="147"/>
  <c r="N89" i="147"/>
  <c r="N90" i="147"/>
  <c r="N91" i="147"/>
  <c r="N92" i="147"/>
  <c r="N93" i="147"/>
  <c r="N94" i="147"/>
  <c r="N95" i="147"/>
  <c r="N96" i="147"/>
  <c r="N97" i="147"/>
  <c r="N98" i="147"/>
  <c r="N99" i="147"/>
  <c r="N100" i="147"/>
  <c r="N101" i="147"/>
  <c r="N102" i="147"/>
  <c r="N103" i="147"/>
  <c r="N104" i="147"/>
  <c r="N105" i="147"/>
  <c r="N106" i="147"/>
  <c r="N107" i="147"/>
  <c r="N108" i="147"/>
  <c r="N109" i="147"/>
  <c r="N110" i="147"/>
  <c r="N111" i="147"/>
  <c r="N112" i="147"/>
  <c r="N113" i="147"/>
  <c r="N114" i="147"/>
  <c r="N115" i="147"/>
  <c r="N116" i="147"/>
  <c r="N117" i="147"/>
  <c r="N118" i="147"/>
  <c r="N119" i="147"/>
  <c r="N120" i="147"/>
  <c r="N121" i="147"/>
  <c r="N122" i="147"/>
  <c r="N123" i="147"/>
  <c r="N124" i="147"/>
  <c r="N125" i="147"/>
  <c r="N126" i="147"/>
  <c r="N127" i="147"/>
  <c r="N128" i="147"/>
  <c r="N129" i="147"/>
  <c r="N130" i="147"/>
  <c r="N131" i="147"/>
  <c r="N132" i="147"/>
  <c r="N133" i="147"/>
  <c r="N134" i="147"/>
  <c r="N135" i="147"/>
  <c r="N136" i="147"/>
  <c r="N137" i="147"/>
  <c r="N138" i="147"/>
  <c r="N139" i="147"/>
  <c r="N140" i="147"/>
  <c r="N141" i="147"/>
  <c r="N142" i="147"/>
  <c r="N143" i="147"/>
  <c r="N144" i="147"/>
  <c r="N145" i="147"/>
  <c r="N146" i="147"/>
  <c r="N147" i="147"/>
  <c r="N148" i="147"/>
  <c r="N149" i="147"/>
  <c r="N150" i="147"/>
  <c r="N151" i="147"/>
  <c r="N152" i="147"/>
  <c r="N153" i="147"/>
  <c r="N154" i="147"/>
  <c r="N155" i="147"/>
  <c r="N156" i="147"/>
  <c r="N157" i="147"/>
  <c r="N158" i="147"/>
  <c r="N159" i="147"/>
  <c r="N160" i="147"/>
  <c r="N161" i="147"/>
  <c r="N162" i="147"/>
  <c r="N163" i="147"/>
  <c r="N164" i="147"/>
  <c r="N165" i="147"/>
  <c r="N166" i="147"/>
  <c r="N167" i="147"/>
  <c r="N168" i="147"/>
  <c r="N169" i="147"/>
  <c r="N170" i="147"/>
  <c r="N171" i="147"/>
  <c r="N172" i="147"/>
  <c r="N173" i="147"/>
  <c r="N174" i="147"/>
  <c r="N175" i="147"/>
  <c r="N176" i="147"/>
  <c r="N177" i="147"/>
  <c r="N178" i="147"/>
  <c r="N179" i="147"/>
  <c r="N180" i="147"/>
  <c r="N181" i="147"/>
  <c r="N182" i="147"/>
  <c r="N183" i="147"/>
  <c r="N184" i="147"/>
  <c r="N185" i="147"/>
  <c r="N186" i="147"/>
  <c r="N187" i="147"/>
  <c r="N188" i="147"/>
  <c r="N189" i="147"/>
  <c r="N190" i="147"/>
  <c r="N191" i="147"/>
  <c r="N192" i="147"/>
  <c r="N193" i="147"/>
  <c r="N194" i="147"/>
  <c r="N195" i="147"/>
  <c r="N196" i="147"/>
  <c r="N197" i="147"/>
  <c r="N198" i="147"/>
  <c r="N199" i="147"/>
  <c r="N200" i="147"/>
  <c r="N201" i="147"/>
  <c r="N202" i="147"/>
  <c r="N203" i="147"/>
  <c r="N204" i="147"/>
  <c r="N205" i="147"/>
  <c r="N206" i="147"/>
  <c r="N207" i="147"/>
  <c r="N208" i="147"/>
  <c r="N209" i="147"/>
  <c r="N210" i="147"/>
  <c r="N211" i="147"/>
  <c r="N212" i="147"/>
  <c r="N213" i="147"/>
  <c r="N214" i="147"/>
  <c r="N215" i="147"/>
  <c r="N216" i="147"/>
  <c r="N217" i="147"/>
  <c r="N218" i="147"/>
  <c r="N219" i="147"/>
  <c r="N220" i="147"/>
  <c r="N221" i="147"/>
  <c r="N222" i="147"/>
  <c r="N223" i="147"/>
  <c r="N224" i="147"/>
  <c r="N225" i="147"/>
  <c r="N226" i="147"/>
  <c r="N227" i="147"/>
  <c r="N228" i="147"/>
  <c r="N229" i="147"/>
  <c r="N230" i="147"/>
  <c r="N231" i="147"/>
  <c r="N232" i="147"/>
  <c r="N233" i="147"/>
  <c r="N234" i="147"/>
  <c r="N235" i="147"/>
  <c r="N236" i="147"/>
  <c r="N237" i="147"/>
  <c r="N238" i="147"/>
  <c r="N239" i="147"/>
  <c r="N240" i="147"/>
  <c r="N241" i="147"/>
  <c r="N242" i="147"/>
  <c r="N243" i="147"/>
  <c r="N244" i="147"/>
  <c r="N245" i="147"/>
  <c r="N246" i="147"/>
  <c r="N247" i="147"/>
  <c r="N248" i="147"/>
  <c r="N249" i="147"/>
  <c r="N250" i="147"/>
  <c r="N251" i="147"/>
  <c r="N252" i="147"/>
  <c r="N253" i="147"/>
  <c r="N254" i="147"/>
  <c r="N255" i="147"/>
  <c r="N256" i="147"/>
  <c r="N257" i="147"/>
  <c r="N258" i="147"/>
  <c r="N259" i="147"/>
  <c r="N260" i="147"/>
  <c r="N261" i="147"/>
  <c r="N262" i="147"/>
  <c r="N263" i="147"/>
  <c r="N264" i="147"/>
  <c r="N265" i="147"/>
  <c r="N266" i="147"/>
  <c r="N267" i="147"/>
  <c r="N268" i="147"/>
  <c r="N269" i="147"/>
  <c r="N270" i="147"/>
  <c r="N271" i="147"/>
  <c r="N272" i="147"/>
  <c r="N273" i="147"/>
  <c r="N274" i="147"/>
  <c r="N275" i="147"/>
  <c r="N276" i="147"/>
  <c r="N277" i="147"/>
  <c r="N278" i="147"/>
  <c r="N279" i="147"/>
  <c r="N280" i="147"/>
  <c r="N281" i="147"/>
  <c r="N282" i="147"/>
  <c r="N283" i="147"/>
  <c r="N284" i="147"/>
  <c r="N285" i="147"/>
  <c r="N286" i="147"/>
  <c r="N287" i="147"/>
  <c r="N288" i="147"/>
  <c r="N289" i="147"/>
  <c r="N290" i="147"/>
  <c r="N291" i="147"/>
  <c r="N292" i="147"/>
  <c r="N293" i="147"/>
  <c r="N294" i="147"/>
  <c r="N295" i="147"/>
  <c r="N296" i="147"/>
  <c r="N297" i="147"/>
  <c r="N298" i="147"/>
  <c r="N299" i="147"/>
  <c r="N300" i="147"/>
  <c r="N301" i="147"/>
  <c r="N302" i="147"/>
  <c r="N303" i="147"/>
  <c r="N304" i="147"/>
  <c r="N305" i="147"/>
  <c r="N306" i="147"/>
  <c r="N307" i="147"/>
  <c r="N308" i="147"/>
  <c r="N309" i="147"/>
  <c r="N310" i="147"/>
  <c r="N311" i="147"/>
  <c r="N312" i="147"/>
  <c r="N313" i="147"/>
  <c r="N314" i="147"/>
  <c r="N315" i="147"/>
  <c r="N316" i="147"/>
  <c r="N317" i="147"/>
  <c r="N318" i="147"/>
  <c r="N319" i="147"/>
  <c r="N320" i="147"/>
  <c r="N321" i="147"/>
  <c r="N322" i="147"/>
  <c r="N323" i="147"/>
  <c r="N324" i="147"/>
  <c r="N325" i="147"/>
  <c r="N326" i="147"/>
  <c r="N327" i="147"/>
  <c r="N328" i="147"/>
  <c r="N329" i="147"/>
  <c r="N330" i="147"/>
  <c r="N331" i="147"/>
  <c r="N332" i="147"/>
  <c r="N333" i="147"/>
  <c r="N334" i="147"/>
  <c r="N335" i="147"/>
  <c r="N336" i="147"/>
  <c r="N337" i="147"/>
  <c r="N338" i="147"/>
  <c r="N339" i="147"/>
  <c r="N340" i="147"/>
  <c r="N341" i="147"/>
  <c r="N342" i="147"/>
  <c r="N343" i="147"/>
  <c r="N344" i="147"/>
  <c r="N345" i="147"/>
  <c r="N346" i="147"/>
  <c r="N347" i="147"/>
  <c r="N348" i="147"/>
  <c r="N349" i="147"/>
  <c r="N350" i="147"/>
  <c r="N351" i="147"/>
  <c r="N352" i="147"/>
  <c r="N353" i="147"/>
  <c r="N354" i="147"/>
  <c r="N355" i="147"/>
  <c r="N356" i="147"/>
  <c r="N357" i="147"/>
  <c r="N358" i="147"/>
  <c r="N359" i="147"/>
  <c r="N360" i="147"/>
  <c r="N361" i="147"/>
  <c r="N362" i="147"/>
  <c r="N363" i="147"/>
  <c r="N364" i="147"/>
  <c r="N365" i="147"/>
  <c r="N366" i="147"/>
  <c r="N367" i="147"/>
  <c r="N368" i="147"/>
  <c r="N369" i="147"/>
  <c r="N370" i="147"/>
  <c r="N371" i="147"/>
  <c r="N372" i="147"/>
  <c r="N373" i="147"/>
  <c r="N374" i="147"/>
  <c r="N375" i="147"/>
  <c r="N376" i="147"/>
  <c r="N377" i="147"/>
  <c r="N378" i="147"/>
  <c r="N379" i="147"/>
  <c r="N380" i="147"/>
  <c r="N381" i="147"/>
  <c r="N382" i="147"/>
  <c r="N383" i="147"/>
  <c r="N384" i="147"/>
  <c r="N385" i="147"/>
  <c r="N386" i="147"/>
  <c r="N387" i="147"/>
  <c r="N388" i="147"/>
  <c r="N389" i="147"/>
  <c r="N390" i="147"/>
  <c r="N391" i="147"/>
  <c r="N392" i="147"/>
  <c r="N393" i="147"/>
  <c r="N394" i="147"/>
  <c r="N395" i="147"/>
  <c r="N396" i="147"/>
  <c r="N397" i="147"/>
  <c r="N398" i="147"/>
  <c r="N399" i="147"/>
  <c r="N400" i="147"/>
  <c r="N401" i="147"/>
  <c r="N402" i="147"/>
  <c r="N403" i="147"/>
  <c r="N404" i="147"/>
  <c r="N405" i="147"/>
  <c r="N406" i="147"/>
  <c r="N407" i="147"/>
  <c r="N408" i="147"/>
  <c r="N409" i="147"/>
  <c r="N410" i="147"/>
  <c r="N411" i="147"/>
  <c r="N412" i="147"/>
  <c r="N413" i="147"/>
  <c r="N414" i="147"/>
  <c r="N415" i="147"/>
  <c r="N416" i="147"/>
  <c r="N417" i="147"/>
  <c r="N418" i="147"/>
  <c r="N419" i="147"/>
  <c r="N420" i="147"/>
  <c r="N421" i="147"/>
  <c r="N422" i="147"/>
  <c r="N423" i="147"/>
  <c r="N424" i="147"/>
  <c r="N425" i="147"/>
  <c r="N426" i="147"/>
  <c r="N427" i="147"/>
  <c r="N428" i="147"/>
  <c r="N429" i="147"/>
  <c r="N430" i="147"/>
  <c r="N431" i="147"/>
  <c r="N432" i="147"/>
  <c r="N433" i="147"/>
  <c r="N434" i="147"/>
  <c r="N435" i="147"/>
  <c r="N436" i="147"/>
  <c r="N437" i="147"/>
  <c r="N438" i="147"/>
  <c r="N439" i="147"/>
  <c r="N440" i="147"/>
  <c r="N441" i="147"/>
  <c r="N442" i="147"/>
  <c r="N443" i="147"/>
  <c r="N444" i="147"/>
  <c r="N445" i="147"/>
  <c r="N446" i="147"/>
  <c r="N447" i="147"/>
  <c r="N448" i="147"/>
  <c r="N449" i="147"/>
  <c r="N450" i="147"/>
  <c r="N451" i="147"/>
  <c r="N452" i="147"/>
  <c r="N453" i="147"/>
  <c r="N454" i="147"/>
  <c r="N455" i="147"/>
  <c r="N456" i="147"/>
  <c r="N457" i="147"/>
  <c r="N458" i="147"/>
  <c r="N459" i="147"/>
  <c r="N460" i="147"/>
  <c r="N461" i="147"/>
  <c r="N462" i="147"/>
  <c r="N463" i="147"/>
  <c r="N464" i="147"/>
  <c r="N465" i="147"/>
  <c r="N466" i="147"/>
  <c r="N467" i="147"/>
  <c r="N468" i="147"/>
  <c r="N469" i="147"/>
  <c r="N470" i="147"/>
  <c r="N471" i="147"/>
  <c r="N472" i="147"/>
  <c r="N473" i="147"/>
  <c r="N474" i="147"/>
  <c r="N475" i="147"/>
  <c r="N476" i="147"/>
  <c r="N477" i="147"/>
  <c r="N478" i="147"/>
  <c r="N479" i="147"/>
  <c r="N480" i="147"/>
  <c r="N481" i="147"/>
  <c r="N482" i="147"/>
  <c r="N483" i="147"/>
  <c r="N484" i="147"/>
  <c r="N485" i="147"/>
  <c r="N486" i="147"/>
  <c r="N487" i="147"/>
  <c r="N488" i="147"/>
  <c r="N489" i="147"/>
  <c r="N490" i="147"/>
  <c r="N491" i="147"/>
  <c r="N492" i="147"/>
  <c r="N493" i="147"/>
  <c r="N494" i="147"/>
  <c r="N6" i="145"/>
  <c r="N7" i="145"/>
  <c r="N8" i="145"/>
  <c r="N9" i="145"/>
  <c r="N10" i="145"/>
  <c r="N11" i="145"/>
  <c r="N12" i="145"/>
  <c r="N13" i="145"/>
  <c r="N14" i="145"/>
  <c r="N15" i="145"/>
  <c r="P15" i="145" s="1"/>
  <c r="N16" i="145"/>
  <c r="N17" i="145"/>
  <c r="N18" i="145"/>
  <c r="N19" i="145"/>
  <c r="N20" i="145"/>
  <c r="N21" i="145"/>
  <c r="N22" i="145"/>
  <c r="N23" i="145"/>
  <c r="N24" i="145"/>
  <c r="N25" i="145"/>
  <c r="N26" i="145"/>
  <c r="N27" i="145"/>
  <c r="P27" i="145" s="1"/>
  <c r="N28" i="145"/>
  <c r="N29" i="145"/>
  <c r="N30" i="145"/>
  <c r="N31" i="145"/>
  <c r="N32" i="145"/>
  <c r="N33" i="145"/>
  <c r="N34" i="145"/>
  <c r="N35" i="145"/>
  <c r="N36" i="145"/>
  <c r="N37" i="145"/>
  <c r="N38" i="145"/>
  <c r="N39" i="145"/>
  <c r="P39" i="145" s="1"/>
  <c r="N40" i="145"/>
  <c r="N41" i="145"/>
  <c r="N42" i="145"/>
  <c r="N43" i="145"/>
  <c r="N44" i="145"/>
  <c r="N45" i="145"/>
  <c r="N46" i="145"/>
  <c r="N47" i="145"/>
  <c r="N48" i="145"/>
  <c r="N49" i="145"/>
  <c r="N50" i="145"/>
  <c r="P50" i="145" s="1"/>
  <c r="N51" i="145"/>
  <c r="N52" i="145"/>
  <c r="N53" i="145"/>
  <c r="N54" i="145"/>
  <c r="N55" i="145"/>
  <c r="N56" i="145"/>
  <c r="N57" i="145"/>
  <c r="N58" i="145"/>
  <c r="N59" i="145"/>
  <c r="N60" i="145"/>
  <c r="N61" i="145"/>
  <c r="N62" i="145"/>
  <c r="N63" i="145"/>
  <c r="N64" i="145"/>
  <c r="N65" i="145"/>
  <c r="N66" i="145"/>
  <c r="N67" i="145"/>
  <c r="N68" i="145"/>
  <c r="N69" i="145"/>
  <c r="N70" i="145"/>
  <c r="N71" i="145"/>
  <c r="N72" i="145"/>
  <c r="N73" i="145"/>
  <c r="N74" i="145"/>
  <c r="N75" i="145"/>
  <c r="N76" i="145"/>
  <c r="N77" i="145"/>
  <c r="N78" i="145"/>
  <c r="N79" i="145"/>
  <c r="N80" i="145"/>
  <c r="N81" i="145"/>
  <c r="N82" i="145"/>
  <c r="N83" i="145"/>
  <c r="N84" i="145"/>
  <c r="N85" i="145"/>
  <c r="N86" i="145"/>
  <c r="N87" i="145"/>
  <c r="N88" i="145"/>
  <c r="N89" i="145"/>
  <c r="N90" i="145"/>
  <c r="N91" i="145"/>
  <c r="N92" i="145"/>
  <c r="N93" i="145"/>
  <c r="N94" i="145"/>
  <c r="N95" i="145"/>
  <c r="N96" i="145"/>
  <c r="N97" i="145"/>
  <c r="N98" i="145"/>
  <c r="N99" i="145"/>
  <c r="N100" i="145"/>
  <c r="N101" i="145"/>
  <c r="N102" i="145"/>
  <c r="N103" i="145"/>
  <c r="N104" i="145"/>
  <c r="N105" i="145"/>
  <c r="N106" i="145"/>
  <c r="N107" i="145"/>
  <c r="N108" i="145"/>
  <c r="N109" i="145"/>
  <c r="N110" i="145"/>
  <c r="N111" i="145"/>
  <c r="N112" i="145"/>
  <c r="N113" i="145"/>
  <c r="N114" i="145"/>
  <c r="N115" i="145"/>
  <c r="N116" i="145"/>
  <c r="N117" i="145"/>
  <c r="N118" i="145"/>
  <c r="N119" i="145"/>
  <c r="N120" i="145"/>
  <c r="N121" i="145"/>
  <c r="N122" i="145"/>
  <c r="N123" i="145"/>
  <c r="N124" i="145"/>
  <c r="N125" i="145"/>
  <c r="N126" i="145"/>
  <c r="N127" i="145"/>
  <c r="N128" i="145"/>
  <c r="N129" i="145"/>
  <c r="N130" i="145"/>
  <c r="N131" i="145"/>
  <c r="N132" i="145"/>
  <c r="N133" i="145"/>
  <c r="N134" i="145"/>
  <c r="N135" i="145"/>
  <c r="N136" i="145"/>
  <c r="N137" i="145"/>
  <c r="N138" i="145"/>
  <c r="N139" i="145"/>
  <c r="N140" i="145"/>
  <c r="N141" i="145"/>
  <c r="N142" i="145"/>
  <c r="N143" i="145"/>
  <c r="N144" i="145"/>
  <c r="N145" i="145"/>
  <c r="N146" i="145"/>
  <c r="N147" i="145"/>
  <c r="N148" i="145"/>
  <c r="N149" i="145"/>
  <c r="N150" i="145"/>
  <c r="N151" i="145"/>
  <c r="N152" i="145"/>
  <c r="N153" i="145"/>
  <c r="N154" i="145"/>
  <c r="N155" i="145"/>
  <c r="N156" i="145"/>
  <c r="N157" i="145"/>
  <c r="N158" i="145"/>
  <c r="N159" i="145"/>
  <c r="N160" i="145"/>
  <c r="N161" i="145"/>
  <c r="N162" i="145"/>
  <c r="N163" i="145"/>
  <c r="N164" i="145"/>
  <c r="N165" i="145"/>
  <c r="N166" i="145"/>
  <c r="N167" i="145"/>
  <c r="N168" i="145"/>
  <c r="N169" i="145"/>
  <c r="N170" i="145"/>
  <c r="N171" i="145"/>
  <c r="N172" i="145"/>
  <c r="N173" i="145"/>
  <c r="N174" i="145"/>
  <c r="N175" i="145"/>
  <c r="N176" i="145"/>
  <c r="N177" i="145"/>
  <c r="N178" i="145"/>
  <c r="N179" i="145"/>
  <c r="N180" i="145"/>
  <c r="N181" i="145"/>
  <c r="N182" i="145"/>
  <c r="N183" i="145"/>
  <c r="N184" i="145"/>
  <c r="N185" i="145"/>
  <c r="N186" i="145"/>
  <c r="N187" i="145"/>
  <c r="N188" i="145"/>
  <c r="N189" i="145"/>
  <c r="N190" i="145"/>
  <c r="N191" i="145"/>
  <c r="N192" i="145"/>
  <c r="N193" i="145"/>
  <c r="N194" i="145"/>
  <c r="N195" i="145"/>
  <c r="N196" i="145"/>
  <c r="N197" i="145"/>
  <c r="N198" i="145"/>
  <c r="N199" i="145"/>
  <c r="N200" i="145"/>
  <c r="N201" i="145"/>
  <c r="N202" i="145"/>
  <c r="N203" i="145"/>
  <c r="N204" i="145"/>
  <c r="N205" i="145"/>
  <c r="N206" i="145"/>
  <c r="N207" i="145"/>
  <c r="N208" i="145"/>
  <c r="N209" i="145"/>
  <c r="N210" i="145"/>
  <c r="N211" i="145"/>
  <c r="N212" i="145"/>
  <c r="N213" i="145"/>
  <c r="N214" i="145"/>
  <c r="N215" i="145"/>
  <c r="N216" i="145"/>
  <c r="N217" i="145"/>
  <c r="N218" i="145"/>
  <c r="N219" i="145"/>
  <c r="N220" i="145"/>
  <c r="N221" i="145"/>
  <c r="N222" i="145"/>
  <c r="N223" i="145"/>
  <c r="N224" i="145"/>
  <c r="N225" i="145"/>
  <c r="N226" i="145"/>
  <c r="N227" i="145"/>
  <c r="N228" i="145"/>
  <c r="N229" i="145"/>
  <c r="N230" i="145"/>
  <c r="N231" i="145"/>
  <c r="N232" i="145"/>
  <c r="N233" i="145"/>
  <c r="N234" i="145"/>
  <c r="N235" i="145"/>
  <c r="N236" i="145"/>
  <c r="N237" i="145"/>
  <c r="N238" i="145"/>
  <c r="N239" i="145"/>
  <c r="N240" i="145"/>
  <c r="N241" i="145"/>
  <c r="N242" i="145"/>
  <c r="N243" i="145"/>
  <c r="N244" i="145"/>
  <c r="N245" i="145"/>
  <c r="N246" i="145"/>
  <c r="N247" i="145"/>
  <c r="N248" i="145"/>
  <c r="N249" i="145"/>
  <c r="N250" i="145"/>
  <c r="N251" i="145"/>
  <c r="N252" i="145"/>
  <c r="N253" i="145"/>
  <c r="N254" i="145"/>
  <c r="N255" i="145"/>
  <c r="N256" i="145"/>
  <c r="N257" i="145"/>
  <c r="N258" i="145"/>
  <c r="N259" i="145"/>
  <c r="N260" i="145"/>
  <c r="N261" i="145"/>
  <c r="N262" i="145"/>
  <c r="N263" i="145"/>
  <c r="N264" i="145"/>
  <c r="N265" i="145"/>
  <c r="N266" i="145"/>
  <c r="N267" i="145"/>
  <c r="N268" i="145"/>
  <c r="N269" i="145"/>
  <c r="N270" i="145"/>
  <c r="N271" i="145"/>
  <c r="N272" i="145"/>
  <c r="N273" i="145"/>
  <c r="N274" i="145"/>
  <c r="N275" i="145"/>
  <c r="N276" i="145"/>
  <c r="N277" i="145"/>
  <c r="N278" i="145"/>
  <c r="N279" i="145"/>
  <c r="N280" i="145"/>
  <c r="N281" i="145"/>
  <c r="N282" i="145"/>
  <c r="N283" i="145"/>
  <c r="N284" i="145"/>
  <c r="N285" i="145"/>
  <c r="N286" i="145"/>
  <c r="N287" i="145"/>
  <c r="N288" i="145"/>
  <c r="N289" i="145"/>
  <c r="N290" i="145"/>
  <c r="N291" i="145"/>
  <c r="N292" i="145"/>
  <c r="N293" i="145"/>
  <c r="N294" i="145"/>
  <c r="N295" i="145"/>
  <c r="N296" i="145"/>
  <c r="N297" i="145"/>
  <c r="N298" i="145"/>
  <c r="N299" i="145"/>
  <c r="N300" i="145"/>
  <c r="N301" i="145"/>
  <c r="N302" i="145"/>
  <c r="N303" i="145"/>
  <c r="N304" i="145"/>
  <c r="N305" i="145"/>
  <c r="N306" i="145"/>
  <c r="N307" i="145"/>
  <c r="N308" i="145"/>
  <c r="N309" i="145"/>
  <c r="N310" i="145"/>
  <c r="N311" i="145"/>
  <c r="N312" i="145"/>
  <c r="N313" i="145"/>
  <c r="N314" i="145"/>
  <c r="N315" i="145"/>
  <c r="N316" i="145"/>
  <c r="N317" i="145"/>
  <c r="N318" i="145"/>
  <c r="N319" i="145"/>
  <c r="N320" i="145"/>
  <c r="N321" i="145"/>
  <c r="N322" i="145"/>
  <c r="N323" i="145"/>
  <c r="N324" i="145"/>
  <c r="N325" i="145"/>
  <c r="N326" i="145"/>
  <c r="N327" i="145"/>
  <c r="N328" i="145"/>
  <c r="N329" i="145"/>
  <c r="N330" i="145"/>
  <c r="N331" i="145"/>
  <c r="N332" i="145"/>
  <c r="N333" i="145"/>
  <c r="N334" i="145"/>
  <c r="N335" i="145"/>
  <c r="N336" i="145"/>
  <c r="N337" i="145"/>
  <c r="N338" i="145"/>
  <c r="N339" i="145"/>
  <c r="N340" i="145"/>
  <c r="N341" i="145"/>
  <c r="N342" i="145"/>
  <c r="N343" i="145"/>
  <c r="N344" i="145"/>
  <c r="N345" i="145"/>
  <c r="N346" i="145"/>
  <c r="N347" i="145"/>
  <c r="N348" i="145"/>
  <c r="N349" i="145"/>
  <c r="N350" i="145"/>
  <c r="N351" i="145"/>
  <c r="N352" i="145"/>
  <c r="N353" i="145"/>
  <c r="N354" i="145"/>
  <c r="N355" i="145"/>
  <c r="N356" i="145"/>
  <c r="N357" i="145"/>
  <c r="N358" i="145"/>
  <c r="N359" i="145"/>
  <c r="N360" i="145"/>
  <c r="N361" i="145"/>
  <c r="N362" i="145"/>
  <c r="N363" i="145"/>
  <c r="N364" i="145"/>
  <c r="N365" i="145"/>
  <c r="N366" i="145"/>
  <c r="N367" i="145"/>
  <c r="N368" i="145"/>
  <c r="N369" i="145"/>
  <c r="N370" i="145"/>
  <c r="N371" i="145"/>
  <c r="N372" i="145"/>
  <c r="N373" i="145"/>
  <c r="N374" i="145"/>
  <c r="N375" i="145"/>
  <c r="N376" i="145"/>
  <c r="N377" i="145"/>
  <c r="N378" i="145"/>
  <c r="N379" i="145"/>
  <c r="N380" i="145"/>
  <c r="N381" i="145"/>
  <c r="N382" i="145"/>
  <c r="N383" i="145"/>
  <c r="N384" i="145"/>
  <c r="N385" i="145"/>
  <c r="N386" i="145"/>
  <c r="N387" i="145"/>
  <c r="N388" i="145"/>
  <c r="N389" i="145"/>
  <c r="N390" i="145"/>
  <c r="N391" i="145"/>
  <c r="N392" i="145"/>
  <c r="N393" i="145"/>
  <c r="N394" i="145"/>
  <c r="N395" i="145"/>
  <c r="N396" i="145"/>
  <c r="N397" i="145"/>
  <c r="N398" i="145"/>
  <c r="N399" i="145"/>
  <c r="N400" i="145"/>
  <c r="N401" i="145"/>
  <c r="N402" i="145"/>
  <c r="N403" i="145"/>
  <c r="N404" i="145"/>
  <c r="N405" i="145"/>
  <c r="N406" i="145"/>
  <c r="N407" i="145"/>
  <c r="N408" i="145"/>
  <c r="N409" i="145"/>
  <c r="N410" i="145"/>
  <c r="N411" i="145"/>
  <c r="N412" i="145"/>
  <c r="N413" i="145"/>
  <c r="N414" i="145"/>
  <c r="N415" i="145"/>
  <c r="N416" i="145"/>
  <c r="N417" i="145"/>
  <c r="N418" i="145"/>
  <c r="N419" i="145"/>
  <c r="N420" i="145"/>
  <c r="N421" i="145"/>
  <c r="N422" i="145"/>
  <c r="N423" i="145"/>
  <c r="N424" i="145"/>
  <c r="N425" i="145"/>
  <c r="N426" i="145"/>
  <c r="N427" i="145"/>
  <c r="N428" i="145"/>
  <c r="N429" i="145"/>
  <c r="N430" i="145"/>
  <c r="N431" i="145"/>
  <c r="N432" i="145"/>
  <c r="N433" i="145"/>
  <c r="N434" i="145"/>
  <c r="N435" i="145"/>
  <c r="N436" i="145"/>
  <c r="N437" i="145"/>
  <c r="N438" i="145"/>
  <c r="N439" i="145"/>
  <c r="N440" i="145"/>
  <c r="N441" i="145"/>
  <c r="N442" i="145"/>
  <c r="N443" i="145"/>
  <c r="N444" i="145"/>
  <c r="N445" i="145"/>
  <c r="N446" i="145"/>
  <c r="N447" i="145"/>
  <c r="N448" i="145"/>
  <c r="N449" i="145"/>
  <c r="N450" i="145"/>
  <c r="N451" i="145"/>
  <c r="N452" i="145"/>
  <c r="N453" i="145"/>
  <c r="N454" i="145"/>
  <c r="N455" i="145"/>
  <c r="N456" i="145"/>
  <c r="N457" i="145"/>
  <c r="N458" i="145"/>
  <c r="N459" i="145"/>
  <c r="N460" i="145"/>
  <c r="N461" i="145"/>
  <c r="N462" i="145"/>
  <c r="N463" i="145"/>
  <c r="N464" i="145"/>
  <c r="N465" i="145"/>
  <c r="N466" i="145"/>
  <c r="N467" i="145"/>
  <c r="N468" i="145"/>
  <c r="N469" i="145"/>
  <c r="N470" i="145"/>
  <c r="N471" i="145"/>
  <c r="N472" i="145"/>
  <c r="N473" i="145"/>
  <c r="N474" i="145"/>
  <c r="N475" i="145"/>
  <c r="N476" i="145"/>
  <c r="N477" i="145"/>
  <c r="N478" i="145"/>
  <c r="N479" i="145"/>
  <c r="N480" i="145"/>
  <c r="N481" i="145"/>
  <c r="N482" i="145"/>
  <c r="N483" i="145"/>
  <c r="N484" i="145"/>
  <c r="N485" i="145"/>
  <c r="N486" i="145"/>
  <c r="N487" i="145"/>
  <c r="N488" i="145"/>
  <c r="N489" i="145"/>
  <c r="N490" i="145"/>
  <c r="N491" i="145"/>
  <c r="N492" i="145"/>
  <c r="N493" i="145"/>
  <c r="N494" i="145"/>
  <c r="N6" i="143"/>
  <c r="N7" i="143"/>
  <c r="N8" i="143"/>
  <c r="N9" i="143"/>
  <c r="N10" i="143"/>
  <c r="N11" i="143"/>
  <c r="N12" i="143"/>
  <c r="N13" i="143"/>
  <c r="N14" i="143"/>
  <c r="N15" i="143"/>
  <c r="N16" i="143"/>
  <c r="N17" i="143"/>
  <c r="N18" i="143"/>
  <c r="N19" i="143"/>
  <c r="N20" i="143"/>
  <c r="N21" i="143"/>
  <c r="N22" i="143"/>
  <c r="N23" i="143"/>
  <c r="N24" i="143"/>
  <c r="N25" i="143"/>
  <c r="N26" i="143"/>
  <c r="N27" i="143"/>
  <c r="N28" i="143"/>
  <c r="N29" i="143"/>
  <c r="N30" i="143"/>
  <c r="N31" i="143"/>
  <c r="N32" i="143"/>
  <c r="N33" i="143"/>
  <c r="N34" i="143"/>
  <c r="N35" i="143"/>
  <c r="N36" i="143"/>
  <c r="N37" i="143"/>
  <c r="N38" i="143"/>
  <c r="N39" i="143"/>
  <c r="N40" i="143"/>
  <c r="N41" i="143"/>
  <c r="N42" i="143"/>
  <c r="N43" i="143"/>
  <c r="N44" i="143"/>
  <c r="N45" i="143"/>
  <c r="N46" i="143"/>
  <c r="N47" i="143"/>
  <c r="N48" i="143"/>
  <c r="N49" i="143"/>
  <c r="N50" i="143"/>
  <c r="N51" i="143"/>
  <c r="N52" i="143"/>
  <c r="N53" i="143"/>
  <c r="N54" i="143"/>
  <c r="N55" i="143"/>
  <c r="N5" i="143"/>
  <c r="N6" i="141"/>
  <c r="N7" i="141"/>
  <c r="N8" i="141"/>
  <c r="N9" i="141"/>
  <c r="N10" i="141"/>
  <c r="N11" i="141"/>
  <c r="N12" i="141"/>
  <c r="N13" i="141"/>
  <c r="N14" i="141"/>
  <c r="P14" i="141" s="1"/>
  <c r="N15" i="141"/>
  <c r="N16" i="141"/>
  <c r="P16" i="141" s="1"/>
  <c r="N17" i="141"/>
  <c r="N18" i="141"/>
  <c r="N19" i="141"/>
  <c r="N20" i="141"/>
  <c r="N21" i="141"/>
  <c r="N22" i="141"/>
  <c r="N23" i="141"/>
  <c r="N24" i="141"/>
  <c r="N25" i="141"/>
  <c r="N26" i="141"/>
  <c r="N27" i="141"/>
  <c r="N28" i="141"/>
  <c r="P28" i="141" s="1"/>
  <c r="N29" i="141"/>
  <c r="N30" i="141"/>
  <c r="N31" i="141"/>
  <c r="N32" i="141"/>
  <c r="N33" i="141"/>
  <c r="N34" i="141"/>
  <c r="N35" i="141"/>
  <c r="N36" i="141"/>
  <c r="N37" i="141"/>
  <c r="N38" i="141"/>
  <c r="P38" i="141" s="1"/>
  <c r="N39" i="141"/>
  <c r="N40" i="141"/>
  <c r="N41" i="141"/>
  <c r="N42" i="141"/>
  <c r="N43" i="141"/>
  <c r="N44" i="141"/>
  <c r="N45" i="141"/>
  <c r="N46" i="141"/>
  <c r="N47" i="141"/>
  <c r="N48" i="141"/>
  <c r="N49" i="141"/>
  <c r="N5" i="141"/>
  <c r="N6" i="139"/>
  <c r="N7" i="139"/>
  <c r="N8" i="139"/>
  <c r="N9" i="139"/>
  <c r="N10" i="139"/>
  <c r="N11" i="139"/>
  <c r="N12" i="139"/>
  <c r="N13" i="139"/>
  <c r="N14" i="139"/>
  <c r="N15" i="139"/>
  <c r="N16" i="139"/>
  <c r="N17" i="139"/>
  <c r="N18" i="139"/>
  <c r="N19" i="139"/>
  <c r="N20" i="139"/>
  <c r="N21" i="139"/>
  <c r="N22" i="139"/>
  <c r="N23" i="139"/>
  <c r="N24" i="139"/>
  <c r="N25" i="139"/>
  <c r="N26" i="139"/>
  <c r="N27" i="139"/>
  <c r="N28" i="139"/>
  <c r="N29" i="139"/>
  <c r="N30" i="139"/>
  <c r="N31" i="139"/>
  <c r="N41" i="137"/>
  <c r="N42" i="137"/>
  <c r="N6" i="137"/>
  <c r="N7" i="137"/>
  <c r="N8" i="137"/>
  <c r="N9" i="137"/>
  <c r="N10" i="137"/>
  <c r="N11" i="137"/>
  <c r="N12" i="137"/>
  <c r="N13" i="137"/>
  <c r="N14" i="137"/>
  <c r="N15" i="137"/>
  <c r="N16" i="137"/>
  <c r="N17" i="137"/>
  <c r="N18" i="137"/>
  <c r="N19" i="137"/>
  <c r="N20" i="137"/>
  <c r="N21" i="137"/>
  <c r="N22" i="137"/>
  <c r="N23" i="137"/>
  <c r="N24" i="137"/>
  <c r="N25" i="137"/>
  <c r="N26" i="137"/>
  <c r="N27" i="137"/>
  <c r="N28" i="137"/>
  <c r="N29" i="137"/>
  <c r="N30" i="137"/>
  <c r="N31" i="137"/>
  <c r="N32" i="137"/>
  <c r="N33" i="137"/>
  <c r="N34" i="137"/>
  <c r="N35" i="137"/>
  <c r="N36" i="137"/>
  <c r="N37" i="137"/>
  <c r="N38" i="137"/>
  <c r="N49" i="135"/>
  <c r="N50" i="135"/>
  <c r="N51" i="135"/>
  <c r="N52" i="135"/>
  <c r="N53" i="135"/>
  <c r="N54" i="135"/>
  <c r="N55" i="135"/>
  <c r="N56" i="135"/>
  <c r="N57" i="135"/>
  <c r="N58" i="135"/>
  <c r="N59" i="135"/>
  <c r="N60" i="135"/>
  <c r="N61" i="135"/>
  <c r="N62" i="135"/>
  <c r="N63" i="135"/>
  <c r="N64" i="135"/>
  <c r="N65" i="135"/>
  <c r="N66" i="135"/>
  <c r="N67" i="135"/>
  <c r="N68" i="135"/>
  <c r="N69" i="135"/>
  <c r="N70" i="135"/>
  <c r="N71" i="135"/>
  <c r="N72" i="135"/>
  <c r="N73" i="135"/>
  <c r="N74" i="135"/>
  <c r="N75" i="135"/>
  <c r="N76" i="135"/>
  <c r="N77" i="135"/>
  <c r="N78" i="135"/>
  <c r="N79" i="135"/>
  <c r="N80" i="135"/>
  <c r="N81" i="135"/>
  <c r="N6" i="135"/>
  <c r="N7" i="135"/>
  <c r="N8" i="135"/>
  <c r="N9" i="135"/>
  <c r="N10" i="135"/>
  <c r="N11" i="135"/>
  <c r="N12" i="135"/>
  <c r="N13" i="135"/>
  <c r="N14" i="135"/>
  <c r="N15" i="135"/>
  <c r="N16" i="135"/>
  <c r="N17" i="135"/>
  <c r="N18" i="135"/>
  <c r="N19" i="135"/>
  <c r="N20" i="135"/>
  <c r="N21" i="135"/>
  <c r="N22" i="135"/>
  <c r="N23" i="135"/>
  <c r="N24" i="135"/>
  <c r="N25" i="135"/>
  <c r="N26" i="135"/>
  <c r="N27" i="135"/>
  <c r="N28" i="135"/>
  <c r="N29" i="135"/>
  <c r="N30" i="135"/>
  <c r="N31" i="135"/>
  <c r="N32" i="135"/>
  <c r="N33" i="135"/>
  <c r="N34" i="135"/>
  <c r="N35" i="135"/>
  <c r="N36" i="135"/>
  <c r="N37" i="135"/>
  <c r="N38" i="135"/>
  <c r="N39" i="135"/>
  <c r="N40" i="135"/>
  <c r="N41" i="135"/>
  <c r="N42" i="135"/>
  <c r="N43" i="135"/>
  <c r="N44" i="135"/>
  <c r="N45" i="135"/>
  <c r="N46" i="135"/>
  <c r="N6" i="133"/>
  <c r="N7" i="133"/>
  <c r="N8" i="133"/>
  <c r="N9" i="133"/>
  <c r="N10" i="133"/>
  <c r="N11" i="133"/>
  <c r="N12" i="133"/>
  <c r="N13" i="133"/>
  <c r="N14" i="133"/>
  <c r="N15" i="133"/>
  <c r="N16" i="133"/>
  <c r="N17" i="133"/>
  <c r="N18" i="133"/>
  <c r="N19" i="133"/>
  <c r="N20" i="133"/>
  <c r="N21" i="133"/>
  <c r="N22" i="133"/>
  <c r="N23" i="133"/>
  <c r="N24" i="133"/>
  <c r="N25" i="133"/>
  <c r="N26" i="133"/>
  <c r="N27" i="133"/>
  <c r="N28" i="133"/>
  <c r="N29" i="133"/>
  <c r="N30" i="133"/>
  <c r="N31" i="133"/>
  <c r="N32" i="133"/>
  <c r="N33" i="133"/>
  <c r="N34" i="133"/>
  <c r="N35" i="133"/>
  <c r="N36" i="133"/>
  <c r="N37" i="133"/>
  <c r="N38" i="133"/>
  <c r="N39" i="133"/>
  <c r="N40" i="133"/>
  <c r="N41" i="133"/>
  <c r="N42" i="133"/>
  <c r="N43" i="133"/>
  <c r="N6" i="131"/>
  <c r="N7" i="131"/>
  <c r="N8" i="131"/>
  <c r="N9" i="131"/>
  <c r="N10" i="131"/>
  <c r="N11" i="131"/>
  <c r="N12" i="131"/>
  <c r="N13" i="131"/>
  <c r="N14" i="131"/>
  <c r="N15" i="131"/>
  <c r="N16" i="131"/>
  <c r="N17" i="131"/>
  <c r="N18" i="131"/>
  <c r="N19" i="131"/>
  <c r="N20" i="131"/>
  <c r="N21" i="131"/>
  <c r="N22" i="131"/>
  <c r="N23" i="131"/>
  <c r="N24" i="131"/>
  <c r="N25" i="131"/>
  <c r="N26" i="131"/>
  <c r="N27" i="131"/>
  <c r="N28" i="131"/>
  <c r="N29" i="131"/>
  <c r="N30" i="131"/>
  <c r="N31" i="131"/>
  <c r="N32" i="131"/>
  <c r="N33" i="131"/>
  <c r="N34" i="131"/>
  <c r="N35" i="131"/>
  <c r="N6" i="129"/>
  <c r="N7" i="129"/>
  <c r="N8" i="129"/>
  <c r="N9" i="129"/>
  <c r="N10" i="129"/>
  <c r="N11" i="129"/>
  <c r="N12" i="129"/>
  <c r="N13" i="129"/>
  <c r="N14" i="129"/>
  <c r="N15" i="129"/>
  <c r="N16" i="129"/>
  <c r="N17" i="129"/>
  <c r="N18" i="129"/>
  <c r="N19" i="129"/>
  <c r="N20" i="129"/>
  <c r="N21" i="129"/>
  <c r="N22" i="129"/>
  <c r="N23" i="129"/>
  <c r="N24" i="129"/>
  <c r="N25" i="129"/>
  <c r="N26" i="129"/>
  <c r="N27" i="129"/>
  <c r="N28" i="129"/>
  <c r="N29" i="129"/>
  <c r="N30" i="129"/>
  <c r="N31" i="129"/>
  <c r="N32" i="129"/>
  <c r="N33" i="129"/>
  <c r="N34" i="129"/>
  <c r="N35" i="129"/>
  <c r="N36" i="129"/>
  <c r="N37" i="129"/>
  <c r="N38" i="129"/>
  <c r="N6" i="128"/>
  <c r="N7" i="128"/>
  <c r="N8" i="128"/>
  <c r="N9" i="128"/>
  <c r="N10" i="128"/>
  <c r="N11" i="128"/>
  <c r="N12" i="128"/>
  <c r="N13" i="128"/>
  <c r="N14" i="128"/>
  <c r="N15" i="128"/>
  <c r="N16" i="128"/>
  <c r="N17" i="128"/>
  <c r="N18" i="128"/>
  <c r="N19" i="128"/>
  <c r="N20" i="128"/>
  <c r="N21" i="128"/>
  <c r="N22" i="128"/>
  <c r="N23" i="128"/>
  <c r="N24" i="128"/>
  <c r="N25" i="128"/>
  <c r="N26" i="128"/>
  <c r="N27" i="128"/>
  <c r="N6" i="126"/>
  <c r="N7" i="126"/>
  <c r="N8" i="126"/>
  <c r="N9" i="126"/>
  <c r="N10" i="126"/>
  <c r="N11" i="126"/>
  <c r="N12" i="126"/>
  <c r="N13" i="126"/>
  <c r="N14" i="126"/>
  <c r="N15" i="126"/>
  <c r="N16" i="126"/>
  <c r="N17" i="126"/>
  <c r="N18" i="126"/>
  <c r="N19" i="126"/>
  <c r="N20" i="126"/>
  <c r="N21" i="126"/>
  <c r="N22" i="126"/>
  <c r="N23" i="126"/>
  <c r="N6" i="124"/>
  <c r="N7" i="124"/>
  <c r="N8" i="124"/>
  <c r="N9" i="124"/>
  <c r="N10" i="124"/>
  <c r="N11" i="124"/>
  <c r="N12" i="124"/>
  <c r="N13" i="124"/>
  <c r="N14" i="124"/>
  <c r="N15" i="124"/>
  <c r="N16" i="124"/>
  <c r="N17" i="124"/>
  <c r="N18" i="124"/>
  <c r="N19" i="124"/>
  <c r="N20" i="124"/>
  <c r="N21" i="124"/>
  <c r="N22" i="124"/>
  <c r="N23" i="124"/>
  <c r="N24" i="124"/>
  <c r="N25" i="124"/>
  <c r="N26" i="124"/>
  <c r="N27" i="124"/>
  <c r="N28" i="124"/>
  <c r="N29" i="124"/>
  <c r="N30" i="124"/>
  <c r="N31" i="124"/>
  <c r="N32" i="124"/>
  <c r="N33" i="124"/>
  <c r="N34" i="124"/>
  <c r="N35" i="124"/>
  <c r="N36" i="124"/>
  <c r="N37" i="124"/>
  <c r="N38" i="124"/>
  <c r="N39" i="124"/>
  <c r="N5" i="124"/>
  <c r="N6" i="122"/>
  <c r="N7" i="122"/>
  <c r="N8" i="122"/>
  <c r="N9" i="122"/>
  <c r="N10" i="122"/>
  <c r="N11" i="122"/>
  <c r="N12" i="122"/>
  <c r="N13" i="122"/>
  <c r="N14" i="122"/>
  <c r="N15" i="122"/>
  <c r="N16" i="122"/>
  <c r="N17" i="122"/>
  <c r="N18" i="122"/>
  <c r="N19" i="122"/>
  <c r="N20" i="122"/>
  <c r="N21" i="122"/>
  <c r="N22" i="122"/>
  <c r="N23" i="122"/>
  <c r="N24" i="122"/>
  <c r="N25" i="122"/>
  <c r="N26" i="122"/>
  <c r="N27" i="122"/>
  <c r="N28" i="122"/>
  <c r="N29" i="122"/>
  <c r="N30" i="122"/>
  <c r="N31" i="122"/>
  <c r="N32" i="122"/>
  <c r="N33" i="122"/>
  <c r="N34" i="122"/>
  <c r="N35" i="122"/>
  <c r="N36" i="122"/>
  <c r="N37" i="122"/>
  <c r="N38" i="122"/>
  <c r="N39" i="122"/>
  <c r="N40" i="122"/>
  <c r="N41" i="122"/>
  <c r="N42" i="122"/>
  <c r="N43" i="122"/>
  <c r="N44" i="122"/>
  <c r="N45" i="122"/>
  <c r="N46" i="122"/>
  <c r="N47" i="122"/>
  <c r="N48" i="122"/>
  <c r="N49" i="122"/>
  <c r="N50" i="122"/>
  <c r="N51" i="122"/>
  <c r="N52" i="122"/>
  <c r="N53" i="122"/>
  <c r="N54" i="122"/>
  <c r="N55" i="122"/>
  <c r="N56" i="122"/>
  <c r="N57" i="122"/>
  <c r="N58" i="122"/>
  <c r="N59" i="122"/>
  <c r="N60" i="122"/>
  <c r="N61" i="122"/>
  <c r="N5" i="122"/>
  <c r="N6" i="120"/>
  <c r="N7" i="120"/>
  <c r="N8" i="120"/>
  <c r="N9" i="120"/>
  <c r="N10" i="120"/>
  <c r="N11" i="120"/>
  <c r="N12" i="120"/>
  <c r="N13" i="120"/>
  <c r="N14" i="120"/>
  <c r="N15" i="120"/>
  <c r="N16" i="120"/>
  <c r="N17" i="120"/>
  <c r="N18" i="120"/>
  <c r="N19" i="120"/>
  <c r="N20" i="120"/>
  <c r="N21" i="120"/>
  <c r="N22" i="120"/>
  <c r="N23" i="120"/>
  <c r="N24" i="120"/>
  <c r="N25" i="120"/>
  <c r="N26" i="120"/>
  <c r="N27" i="120"/>
  <c r="N28" i="120"/>
  <c r="N29" i="120"/>
  <c r="N30" i="120"/>
  <c r="N31" i="120"/>
  <c r="N32" i="120"/>
  <c r="N33" i="120"/>
  <c r="N34" i="120"/>
  <c r="N35" i="120"/>
  <c r="N36" i="120"/>
  <c r="N37" i="120"/>
  <c r="N38" i="120"/>
  <c r="N39" i="120"/>
  <c r="N40" i="120"/>
  <c r="N41" i="120"/>
  <c r="N42" i="120"/>
  <c r="N43" i="120"/>
  <c r="N44" i="120"/>
  <c r="N45" i="120"/>
  <c r="N46" i="120"/>
  <c r="N47" i="120"/>
  <c r="N48" i="120"/>
  <c r="N49" i="120"/>
  <c r="N50" i="120"/>
  <c r="N51" i="120"/>
  <c r="N52" i="120"/>
  <c r="N53" i="120"/>
  <c r="N54" i="120"/>
  <c r="N55" i="120"/>
  <c r="N56" i="120"/>
  <c r="N57" i="120"/>
  <c r="N58" i="120"/>
  <c r="N59" i="120"/>
  <c r="N60" i="120"/>
  <c r="N5" i="120"/>
  <c r="N10" i="118"/>
  <c r="N11" i="118"/>
  <c r="N12" i="118"/>
  <c r="N13" i="118"/>
  <c r="N14" i="118"/>
  <c r="N15" i="118"/>
  <c r="N16" i="118"/>
  <c r="N17" i="118"/>
  <c r="N18" i="118"/>
  <c r="N19" i="118"/>
  <c r="N20" i="118"/>
  <c r="N21" i="118"/>
  <c r="N22" i="118"/>
  <c r="N23" i="118"/>
  <c r="N24" i="118"/>
  <c r="N25" i="118"/>
  <c r="N26" i="118"/>
  <c r="N27" i="118"/>
  <c r="N28" i="118"/>
  <c r="N29" i="118"/>
  <c r="N30" i="118"/>
  <c r="N31" i="118"/>
  <c r="N32" i="118"/>
  <c r="N33" i="118"/>
  <c r="N34" i="118"/>
  <c r="N35" i="118"/>
  <c r="N36" i="118"/>
  <c r="N37" i="118"/>
  <c r="N38" i="118"/>
  <c r="N39" i="118"/>
  <c r="N40" i="118"/>
  <c r="N41" i="118"/>
  <c r="N42" i="118"/>
  <c r="N43" i="118"/>
  <c r="N44" i="118"/>
  <c r="N45" i="118"/>
  <c r="N46" i="118"/>
  <c r="N47" i="118"/>
  <c r="N48" i="118"/>
  <c r="N49" i="118"/>
  <c r="N50" i="118"/>
  <c r="N51" i="118"/>
  <c r="N52" i="118"/>
  <c r="N53" i="118"/>
  <c r="N54" i="118"/>
  <c r="N55" i="118"/>
  <c r="N56" i="118"/>
  <c r="N57" i="118"/>
  <c r="N58" i="118"/>
  <c r="N59" i="118"/>
  <c r="N60" i="118"/>
  <c r="N61" i="118"/>
  <c r="N62" i="118"/>
  <c r="N63" i="118"/>
  <c r="N64" i="118"/>
  <c r="N65" i="118"/>
  <c r="N66" i="118"/>
  <c r="N67" i="118"/>
  <c r="N68" i="118"/>
  <c r="N69" i="118"/>
  <c r="N70" i="118"/>
  <c r="N71" i="118"/>
  <c r="N72" i="118"/>
  <c r="N73" i="118"/>
  <c r="N74" i="118"/>
  <c r="N75" i="118"/>
  <c r="N6" i="116"/>
  <c r="N7" i="116"/>
  <c r="N8" i="116"/>
  <c r="N9" i="116"/>
  <c r="N10" i="116"/>
  <c r="N11" i="116"/>
  <c r="N12" i="116"/>
  <c r="N13" i="116"/>
  <c r="N14" i="116"/>
  <c r="N15" i="116"/>
  <c r="N16" i="116"/>
  <c r="N17" i="116"/>
  <c r="N18" i="116"/>
  <c r="N19" i="116"/>
  <c r="N20" i="116"/>
  <c r="N30" i="116"/>
  <c r="N31" i="116"/>
  <c r="N32" i="116"/>
  <c r="N34" i="116"/>
  <c r="N35" i="116"/>
  <c r="N36" i="116"/>
  <c r="N37" i="116"/>
  <c r="N5" i="116"/>
  <c r="O67" i="114"/>
  <c r="O68" i="114"/>
  <c r="O69" i="114"/>
  <c r="O70" i="114"/>
  <c r="O71" i="114"/>
  <c r="O72" i="114"/>
  <c r="O73" i="114"/>
  <c r="O74" i="114"/>
  <c r="O75" i="114"/>
  <c r="P75" i="114" s="1"/>
  <c r="N8" i="114"/>
  <c r="N9" i="114"/>
  <c r="N10" i="114"/>
  <c r="N11" i="114"/>
  <c r="N12" i="114"/>
  <c r="N13" i="114"/>
  <c r="N14" i="114"/>
  <c r="N15" i="114"/>
  <c r="N16" i="114"/>
  <c r="N17" i="114"/>
  <c r="N18" i="114"/>
  <c r="N19" i="114"/>
  <c r="N20" i="114"/>
  <c r="N21" i="114"/>
  <c r="N22" i="114"/>
  <c r="N23" i="114"/>
  <c r="N24" i="114"/>
  <c r="N25" i="114"/>
  <c r="N26" i="114"/>
  <c r="N27" i="114"/>
  <c r="N28" i="114"/>
  <c r="N29" i="114"/>
  <c r="N30" i="114"/>
  <c r="N31" i="114"/>
  <c r="N32" i="114"/>
  <c r="N33" i="114"/>
  <c r="N34" i="114"/>
  <c r="N35" i="114"/>
  <c r="N36" i="114"/>
  <c r="N37" i="114"/>
  <c r="N38" i="114"/>
  <c r="N39" i="114"/>
  <c r="N40" i="114"/>
  <c r="N41" i="114"/>
  <c r="N42" i="114"/>
  <c r="N43" i="114"/>
  <c r="N44" i="114"/>
  <c r="N45" i="114"/>
  <c r="N46" i="114"/>
  <c r="N47" i="114"/>
  <c r="N48" i="114"/>
  <c r="N49" i="114"/>
  <c r="N50" i="114"/>
  <c r="N51" i="114"/>
  <c r="N52" i="114"/>
  <c r="N54" i="114"/>
  <c r="N55" i="114"/>
  <c r="N56" i="114"/>
  <c r="N57" i="114"/>
  <c r="N58" i="114"/>
  <c r="N59" i="114"/>
  <c r="N60" i="114"/>
  <c r="N61" i="114"/>
  <c r="N62" i="114"/>
  <c r="N63" i="114"/>
  <c r="N64" i="114"/>
  <c r="N65" i="114"/>
  <c r="N66" i="114"/>
  <c r="N67" i="114"/>
  <c r="N68" i="114"/>
  <c r="N69" i="114"/>
  <c r="N70" i="114"/>
  <c r="N71" i="114"/>
  <c r="N72" i="114"/>
  <c r="N73" i="114"/>
  <c r="N74" i="114"/>
  <c r="N75" i="114"/>
  <c r="N76" i="114"/>
  <c r="N77" i="114"/>
  <c r="N78" i="114"/>
  <c r="N79" i="114"/>
  <c r="N80" i="114"/>
  <c r="N81" i="114"/>
  <c r="N82" i="114"/>
  <c r="N83" i="114"/>
  <c r="N84" i="114"/>
  <c r="N7" i="114"/>
  <c r="N5" i="114"/>
  <c r="N5" i="112"/>
  <c r="N6" i="112"/>
  <c r="N7" i="112"/>
  <c r="N8" i="112"/>
  <c r="N9" i="112"/>
  <c r="N10" i="112"/>
  <c r="N11" i="112"/>
  <c r="N12" i="112"/>
  <c r="N13" i="112"/>
  <c r="N14" i="112"/>
  <c r="N15" i="112"/>
  <c r="N16" i="112"/>
  <c r="N17" i="112"/>
  <c r="N18" i="112"/>
  <c r="N19" i="112"/>
  <c r="N20" i="112"/>
  <c r="N21" i="112"/>
  <c r="N22" i="112"/>
  <c r="N23" i="112"/>
  <c r="N24" i="112"/>
  <c r="N25" i="112"/>
  <c r="N26" i="112"/>
  <c r="N27" i="112"/>
  <c r="N28" i="112"/>
  <c r="N29" i="112"/>
  <c r="N30" i="112"/>
  <c r="N31" i="112"/>
  <c r="N32" i="112"/>
  <c r="N33" i="112"/>
  <c r="N34" i="112"/>
  <c r="N35" i="112"/>
  <c r="N36" i="112"/>
  <c r="N37" i="112"/>
  <c r="N38" i="112"/>
  <c r="N5" i="110"/>
  <c r="N6" i="110"/>
  <c r="N7" i="110"/>
  <c r="N8" i="110"/>
  <c r="N9" i="110"/>
  <c r="N10" i="110"/>
  <c r="N11" i="110"/>
  <c r="N12" i="110"/>
  <c r="N13" i="110"/>
  <c r="N14" i="110"/>
  <c r="N15" i="110"/>
  <c r="N16" i="110"/>
  <c r="N17" i="110"/>
  <c r="N18" i="110"/>
  <c r="N19" i="110"/>
  <c r="N20" i="110"/>
  <c r="N21" i="110"/>
  <c r="N22" i="110"/>
  <c r="N23" i="110"/>
  <c r="N24" i="110"/>
  <c r="N25" i="110"/>
  <c r="N26" i="110"/>
  <c r="N27" i="110"/>
  <c r="N28" i="110"/>
  <c r="N29" i="110"/>
  <c r="N4" i="110"/>
  <c r="P23" i="110"/>
  <c r="N5" i="108"/>
  <c r="N8" i="108"/>
  <c r="N9" i="108"/>
  <c r="N10" i="108"/>
  <c r="N11" i="108"/>
  <c r="N12" i="108"/>
  <c r="N13" i="108"/>
  <c r="N14" i="108"/>
  <c r="N15" i="108"/>
  <c r="N16" i="108"/>
  <c r="N17" i="108"/>
  <c r="N18" i="108"/>
  <c r="N19" i="108"/>
  <c r="N20" i="108"/>
  <c r="N21" i="108"/>
  <c r="N22" i="108"/>
  <c r="N23" i="108"/>
  <c r="N24" i="108"/>
  <c r="N25" i="108"/>
  <c r="N26" i="108"/>
  <c r="N27" i="108"/>
  <c r="N28" i="108"/>
  <c r="N29" i="108"/>
  <c r="N30" i="108"/>
  <c r="N31" i="108"/>
  <c r="N32" i="108"/>
  <c r="N33" i="108"/>
  <c r="N34" i="108"/>
  <c r="T57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O6" i="4"/>
  <c r="P6" i="4" s="1"/>
  <c r="O7" i="4"/>
  <c r="P7" i="4" s="1"/>
  <c r="O8" i="4"/>
  <c r="O9" i="4"/>
  <c r="O10" i="4"/>
  <c r="P10" i="4" s="1"/>
  <c r="O11" i="4"/>
  <c r="O12" i="4"/>
  <c r="O13" i="4"/>
  <c r="O14" i="4"/>
  <c r="O15" i="4"/>
  <c r="O16" i="4"/>
  <c r="O17" i="4"/>
  <c r="O18" i="4"/>
  <c r="O19" i="4"/>
  <c r="P19" i="4" s="1"/>
  <c r="O20" i="4"/>
  <c r="P20" i="4" s="1"/>
  <c r="O21" i="4"/>
  <c r="O22" i="4"/>
  <c r="O23" i="4"/>
  <c r="O24" i="4"/>
  <c r="O25" i="4"/>
  <c r="O26" i="4"/>
  <c r="O27" i="4"/>
  <c r="O28" i="4"/>
  <c r="O29" i="4"/>
  <c r="O30" i="4"/>
  <c r="O31" i="4"/>
  <c r="P31" i="4" s="1"/>
  <c r="O32" i="4"/>
  <c r="P32" i="4" s="1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P47" i="4" s="1"/>
  <c r="O48" i="4"/>
  <c r="O49" i="4"/>
  <c r="O50" i="4"/>
  <c r="O51" i="4"/>
  <c r="O52" i="4"/>
  <c r="O53" i="4"/>
  <c r="O54" i="4"/>
  <c r="O55" i="4"/>
  <c r="O56" i="4"/>
  <c r="P56" i="4" s="1"/>
  <c r="O57" i="4"/>
  <c r="O5" i="4"/>
  <c r="N13" i="214"/>
  <c r="N12" i="214"/>
  <c r="N11" i="214"/>
  <c r="N10" i="214"/>
  <c r="N9" i="214"/>
  <c r="N8" i="214"/>
  <c r="N7" i="214"/>
  <c r="N6" i="214"/>
  <c r="N5" i="214"/>
  <c r="N4" i="214"/>
  <c r="N3" i="214"/>
  <c r="I17" i="214" s="1"/>
  <c r="N13" i="213"/>
  <c r="N12" i="213"/>
  <c r="N11" i="213"/>
  <c r="N10" i="213"/>
  <c r="N9" i="213"/>
  <c r="N8" i="213"/>
  <c r="N7" i="213"/>
  <c r="N6" i="213"/>
  <c r="N5" i="213"/>
  <c r="N4" i="213"/>
  <c r="N3" i="213"/>
  <c r="I17" i="213" s="1"/>
  <c r="N13" i="212"/>
  <c r="N12" i="212"/>
  <c r="N11" i="212"/>
  <c r="N10" i="212"/>
  <c r="N9" i="212"/>
  <c r="N8" i="212"/>
  <c r="N7" i="212"/>
  <c r="N6" i="212"/>
  <c r="N5" i="212"/>
  <c r="N4" i="212"/>
  <c r="N3" i="212"/>
  <c r="I17" i="212" s="1"/>
  <c r="N13" i="211"/>
  <c r="N12" i="211"/>
  <c r="N11" i="211"/>
  <c r="N10" i="211"/>
  <c r="N9" i="211"/>
  <c r="N8" i="211"/>
  <c r="N7" i="211"/>
  <c r="N6" i="211"/>
  <c r="N5" i="211"/>
  <c r="N4" i="211"/>
  <c r="N3" i="211"/>
  <c r="I17" i="211" s="1"/>
  <c r="N13" i="205"/>
  <c r="N12" i="205"/>
  <c r="N11" i="205"/>
  <c r="N10" i="205"/>
  <c r="N9" i="205"/>
  <c r="N8" i="205"/>
  <c r="N7" i="205"/>
  <c r="N6" i="205"/>
  <c r="N5" i="205"/>
  <c r="N4" i="205"/>
  <c r="N3" i="205"/>
  <c r="A1" i="129"/>
  <c r="I42" i="3"/>
  <c r="I43" i="3"/>
  <c r="I44" i="3"/>
  <c r="I45" i="3"/>
  <c r="I46" i="3"/>
  <c r="I47" i="3"/>
  <c r="I48" i="3"/>
  <c r="I49" i="3"/>
  <c r="I50" i="3"/>
  <c r="I51" i="3"/>
  <c r="F30" i="106"/>
  <c r="F29" i="106"/>
  <c r="F28" i="106"/>
  <c r="F27" i="106"/>
  <c r="F26" i="106"/>
  <c r="F25" i="106"/>
  <c r="F24" i="106"/>
  <c r="F23" i="106"/>
  <c r="F22" i="106"/>
  <c r="F21" i="106"/>
  <c r="F20" i="106"/>
  <c r="F19" i="106"/>
  <c r="F18" i="106"/>
  <c r="F17" i="106"/>
  <c r="F16" i="106"/>
  <c r="F15" i="106"/>
  <c r="F14" i="106"/>
  <c r="F13" i="106"/>
  <c r="F12" i="106"/>
  <c r="F11" i="106"/>
  <c r="F10" i="106"/>
  <c r="F9" i="106"/>
  <c r="F8" i="106"/>
  <c r="F7" i="106"/>
  <c r="F6" i="106"/>
  <c r="F5" i="106"/>
  <c r="F13" i="215"/>
  <c r="I52" i="215"/>
  <c r="G34" i="215"/>
  <c r="I34" i="215"/>
  <c r="G33" i="215"/>
  <c r="I33" i="215"/>
  <c r="G32" i="215"/>
  <c r="I32" i="215"/>
  <c r="G31" i="215"/>
  <c r="I31" i="215"/>
  <c r="G30" i="215"/>
  <c r="I30" i="215"/>
  <c r="G29" i="215"/>
  <c r="I29" i="215"/>
  <c r="G27" i="215"/>
  <c r="I27" i="215"/>
  <c r="H13" i="215"/>
  <c r="E8" i="215"/>
  <c r="H5" i="215"/>
  <c r="H6" i="215" s="1"/>
  <c r="B6" i="215"/>
  <c r="D2" i="215"/>
  <c r="N10" i="206"/>
  <c r="O10" i="206"/>
  <c r="N11" i="206"/>
  <c r="P11" i="206"/>
  <c r="O11" i="206"/>
  <c r="N12" i="206"/>
  <c r="O12" i="206"/>
  <c r="P12" i="206"/>
  <c r="N13" i="206"/>
  <c r="O13" i="206"/>
  <c r="P13" i="206"/>
  <c r="N14" i="206"/>
  <c r="P14" i="206"/>
  <c r="O14" i="206"/>
  <c r="N15" i="206"/>
  <c r="P15" i="206"/>
  <c r="O15" i="206"/>
  <c r="N16" i="206"/>
  <c r="O16" i="206"/>
  <c r="P16" i="206"/>
  <c r="N17" i="206"/>
  <c r="O17" i="206"/>
  <c r="P17" i="206"/>
  <c r="N18" i="206"/>
  <c r="O18" i="206"/>
  <c r="N19" i="206"/>
  <c r="O19" i="206"/>
  <c r="N20" i="206"/>
  <c r="O20" i="206"/>
  <c r="P20" i="206"/>
  <c r="N21" i="206"/>
  <c r="O21" i="206"/>
  <c r="P21" i="206"/>
  <c r="N22" i="206"/>
  <c r="P22" i="206"/>
  <c r="O22" i="206"/>
  <c r="N23" i="206"/>
  <c r="P23" i="206"/>
  <c r="O23" i="206"/>
  <c r="N24" i="206"/>
  <c r="O24" i="206"/>
  <c r="P24" i="206"/>
  <c r="N25" i="206"/>
  <c r="O25" i="206"/>
  <c r="P25" i="206"/>
  <c r="N26" i="206"/>
  <c r="O26" i="206"/>
  <c r="N27" i="206"/>
  <c r="O27" i="206"/>
  <c r="N28" i="206"/>
  <c r="O28" i="206"/>
  <c r="P28" i="206"/>
  <c r="N29" i="206"/>
  <c r="O29" i="206"/>
  <c r="P29" i="206"/>
  <c r="N30" i="206"/>
  <c r="O30" i="206"/>
  <c r="N31" i="206"/>
  <c r="P31" i="206"/>
  <c r="O31" i="206"/>
  <c r="N32" i="206"/>
  <c r="O32" i="206"/>
  <c r="P32" i="206"/>
  <c r="N33" i="206"/>
  <c r="O33" i="206"/>
  <c r="P33" i="206"/>
  <c r="N34" i="206"/>
  <c r="P34" i="206"/>
  <c r="O34" i="206"/>
  <c r="N35" i="206"/>
  <c r="O35" i="206"/>
  <c r="N36" i="206"/>
  <c r="O36" i="206"/>
  <c r="P36" i="206"/>
  <c r="N37" i="206"/>
  <c r="O37" i="206"/>
  <c r="P37" i="206"/>
  <c r="N38" i="206"/>
  <c r="P38" i="206"/>
  <c r="O38" i="206"/>
  <c r="N39" i="206"/>
  <c r="O39" i="206"/>
  <c r="N40" i="206"/>
  <c r="O40" i="206"/>
  <c r="P40" i="206"/>
  <c r="N41" i="206"/>
  <c r="O41" i="206"/>
  <c r="P41" i="206"/>
  <c r="N42" i="206"/>
  <c r="O42" i="206"/>
  <c r="N43" i="206"/>
  <c r="P43" i="206"/>
  <c r="O43" i="206"/>
  <c r="N44" i="206"/>
  <c r="O44" i="206"/>
  <c r="P44" i="206"/>
  <c r="N45" i="206"/>
  <c r="O45" i="206"/>
  <c r="P45" i="206"/>
  <c r="N46" i="206"/>
  <c r="P46" i="206"/>
  <c r="O46" i="206"/>
  <c r="N47" i="206"/>
  <c r="P47" i="206"/>
  <c r="O47" i="206"/>
  <c r="N48" i="206"/>
  <c r="O48" i="206"/>
  <c r="P48" i="206"/>
  <c r="N49" i="206"/>
  <c r="O49" i="206"/>
  <c r="P49" i="206"/>
  <c r="N50" i="206"/>
  <c r="O50" i="206"/>
  <c r="N51" i="206"/>
  <c r="O51" i="206"/>
  <c r="N52" i="206"/>
  <c r="O52" i="206"/>
  <c r="P52" i="206"/>
  <c r="N53" i="206"/>
  <c r="O53" i="206"/>
  <c r="P53" i="206"/>
  <c r="N54" i="206"/>
  <c r="P54" i="206"/>
  <c r="O54" i="206"/>
  <c r="N55" i="206"/>
  <c r="P55" i="206"/>
  <c r="O55" i="206"/>
  <c r="N56" i="206"/>
  <c r="O56" i="206"/>
  <c r="P56" i="206"/>
  <c r="N57" i="206"/>
  <c r="O57" i="206"/>
  <c r="P57" i="206"/>
  <c r="N58" i="206"/>
  <c r="O58" i="206"/>
  <c r="N59" i="206"/>
  <c r="O59" i="206"/>
  <c r="N60" i="206"/>
  <c r="O60" i="206"/>
  <c r="P60" i="206"/>
  <c r="N61" i="206"/>
  <c r="O61" i="206"/>
  <c r="P61" i="206"/>
  <c r="N62" i="206"/>
  <c r="O62" i="206"/>
  <c r="N63" i="206"/>
  <c r="P63" i="206"/>
  <c r="O63" i="206"/>
  <c r="N64" i="206"/>
  <c r="O64" i="206"/>
  <c r="P64" i="206"/>
  <c r="N65" i="206"/>
  <c r="O65" i="206"/>
  <c r="P65" i="206"/>
  <c r="N66" i="206"/>
  <c r="P66" i="206"/>
  <c r="O66" i="206"/>
  <c r="N67" i="206"/>
  <c r="O67" i="206"/>
  <c r="N68" i="206"/>
  <c r="O68" i="206"/>
  <c r="P68" i="206"/>
  <c r="N69" i="206"/>
  <c r="O69" i="206"/>
  <c r="P69" i="206"/>
  <c r="N70" i="206"/>
  <c r="P70" i="206"/>
  <c r="O70" i="206"/>
  <c r="N71" i="206"/>
  <c r="O71" i="206"/>
  <c r="N72" i="206"/>
  <c r="O72" i="206"/>
  <c r="P72" i="206"/>
  <c r="N73" i="206"/>
  <c r="O73" i="206"/>
  <c r="P73" i="206"/>
  <c r="N74" i="206"/>
  <c r="O74" i="206"/>
  <c r="N75" i="206"/>
  <c r="P75" i="206"/>
  <c r="O75" i="206"/>
  <c r="N76" i="206"/>
  <c r="O76" i="206"/>
  <c r="P76" i="206"/>
  <c r="N77" i="206"/>
  <c r="O77" i="206"/>
  <c r="P77" i="206"/>
  <c r="N78" i="206"/>
  <c r="P78" i="206"/>
  <c r="O78" i="206"/>
  <c r="N79" i="206"/>
  <c r="P79" i="206"/>
  <c r="O79" i="206"/>
  <c r="N80" i="206"/>
  <c r="O80" i="206"/>
  <c r="P80" i="206"/>
  <c r="N81" i="206"/>
  <c r="O81" i="206"/>
  <c r="P81" i="206"/>
  <c r="N82" i="206"/>
  <c r="O82" i="206"/>
  <c r="N83" i="206"/>
  <c r="O83" i="206"/>
  <c r="N84" i="206"/>
  <c r="O84" i="206"/>
  <c r="P84" i="206"/>
  <c r="N85" i="206"/>
  <c r="O85" i="206"/>
  <c r="P85" i="206"/>
  <c r="N86" i="206"/>
  <c r="P86" i="206"/>
  <c r="O86" i="206"/>
  <c r="N87" i="206"/>
  <c r="P87" i="206"/>
  <c r="O87" i="206"/>
  <c r="N88" i="206"/>
  <c r="O88" i="206"/>
  <c r="P88" i="206"/>
  <c r="N89" i="206"/>
  <c r="O89" i="206"/>
  <c r="P89" i="206"/>
  <c r="N90" i="206"/>
  <c r="O90" i="206"/>
  <c r="N91" i="206"/>
  <c r="O91" i="206"/>
  <c r="N92" i="206"/>
  <c r="O92" i="206"/>
  <c r="P92" i="206"/>
  <c r="N93" i="206"/>
  <c r="O93" i="206"/>
  <c r="P93" i="206"/>
  <c r="N94" i="206"/>
  <c r="O94" i="206"/>
  <c r="N95" i="206"/>
  <c r="P95" i="206"/>
  <c r="O95" i="206"/>
  <c r="N96" i="206"/>
  <c r="O96" i="206"/>
  <c r="P96" i="206"/>
  <c r="N97" i="206"/>
  <c r="O97" i="206"/>
  <c r="P97" i="206"/>
  <c r="N98" i="206"/>
  <c r="P98" i="206"/>
  <c r="O98" i="206"/>
  <c r="N99" i="206"/>
  <c r="O99" i="206"/>
  <c r="N100" i="206"/>
  <c r="O100" i="206"/>
  <c r="P100" i="206"/>
  <c r="N101" i="206"/>
  <c r="O101" i="206"/>
  <c r="P101" i="206"/>
  <c r="N102" i="206"/>
  <c r="P102" i="206"/>
  <c r="O102" i="206"/>
  <c r="N103" i="206"/>
  <c r="O103" i="206"/>
  <c r="N104" i="206"/>
  <c r="O104" i="206"/>
  <c r="P104" i="206"/>
  <c r="N105" i="206"/>
  <c r="O105" i="206"/>
  <c r="P105" i="206"/>
  <c r="N106" i="206"/>
  <c r="O106" i="206"/>
  <c r="N107" i="206"/>
  <c r="P107" i="206"/>
  <c r="O107" i="206"/>
  <c r="N108" i="206"/>
  <c r="O108" i="206"/>
  <c r="P108" i="206"/>
  <c r="N109" i="206"/>
  <c r="O109" i="206"/>
  <c r="P109" i="206"/>
  <c r="N110" i="206"/>
  <c r="P110" i="206"/>
  <c r="O110" i="206"/>
  <c r="N111" i="206"/>
  <c r="P111" i="206"/>
  <c r="O111" i="206"/>
  <c r="N112" i="206"/>
  <c r="O112" i="206"/>
  <c r="P112" i="206"/>
  <c r="N113" i="206"/>
  <c r="O113" i="206"/>
  <c r="P113" i="206"/>
  <c r="N114" i="206"/>
  <c r="O114" i="206"/>
  <c r="N115" i="206"/>
  <c r="O115" i="206"/>
  <c r="N116" i="206"/>
  <c r="O116" i="206"/>
  <c r="P116" i="206"/>
  <c r="N117" i="206"/>
  <c r="O117" i="206"/>
  <c r="P117" i="206"/>
  <c r="N118" i="206"/>
  <c r="P118" i="206"/>
  <c r="O118" i="206"/>
  <c r="N119" i="206"/>
  <c r="P119" i="206"/>
  <c r="O119" i="206"/>
  <c r="N120" i="206"/>
  <c r="O120" i="206"/>
  <c r="P120" i="206"/>
  <c r="N121" i="206"/>
  <c r="O121" i="206"/>
  <c r="P121" i="206"/>
  <c r="N122" i="206"/>
  <c r="O122" i="206"/>
  <c r="N123" i="206"/>
  <c r="O123" i="206"/>
  <c r="N124" i="206"/>
  <c r="O124" i="206"/>
  <c r="P124" i="206"/>
  <c r="N125" i="206"/>
  <c r="O125" i="206"/>
  <c r="P125" i="206"/>
  <c r="N126" i="206"/>
  <c r="O126" i="206"/>
  <c r="N127" i="206"/>
  <c r="P127" i="206"/>
  <c r="O127" i="206"/>
  <c r="N128" i="206"/>
  <c r="O128" i="206"/>
  <c r="P128" i="206"/>
  <c r="N129" i="206"/>
  <c r="O129" i="206"/>
  <c r="P129" i="206"/>
  <c r="N130" i="206"/>
  <c r="P130" i="206"/>
  <c r="O130" i="206"/>
  <c r="N131" i="206"/>
  <c r="O131" i="206"/>
  <c r="N132" i="206"/>
  <c r="O132" i="206"/>
  <c r="P132" i="206"/>
  <c r="N133" i="206"/>
  <c r="O133" i="206"/>
  <c r="P133" i="206"/>
  <c r="N134" i="206"/>
  <c r="P134" i="206"/>
  <c r="O134" i="206"/>
  <c r="N135" i="206"/>
  <c r="O135" i="206"/>
  <c r="N136" i="206"/>
  <c r="O136" i="206"/>
  <c r="P136" i="206"/>
  <c r="N137" i="206"/>
  <c r="O137" i="206"/>
  <c r="P137" i="206"/>
  <c r="N138" i="206"/>
  <c r="O138" i="206"/>
  <c r="N139" i="206"/>
  <c r="P139" i="206"/>
  <c r="O139" i="206"/>
  <c r="N140" i="206"/>
  <c r="O140" i="206"/>
  <c r="P140" i="206"/>
  <c r="N141" i="206"/>
  <c r="O141" i="206"/>
  <c r="P141" i="206"/>
  <c r="N142" i="206"/>
  <c r="P142" i="206"/>
  <c r="O142" i="206"/>
  <c r="N143" i="206"/>
  <c r="P143" i="206"/>
  <c r="O143" i="206"/>
  <c r="N144" i="206"/>
  <c r="O144" i="206"/>
  <c r="P144" i="206"/>
  <c r="N145" i="206"/>
  <c r="O145" i="206"/>
  <c r="P145" i="206"/>
  <c r="N146" i="206"/>
  <c r="O146" i="206"/>
  <c r="N147" i="206"/>
  <c r="O147" i="206"/>
  <c r="N148" i="206"/>
  <c r="O148" i="206"/>
  <c r="P148" i="206"/>
  <c r="N149" i="206"/>
  <c r="O149" i="206"/>
  <c r="P149" i="206"/>
  <c r="N150" i="206"/>
  <c r="P150" i="206"/>
  <c r="O150" i="206"/>
  <c r="N151" i="206"/>
  <c r="P151" i="206"/>
  <c r="O151" i="206"/>
  <c r="N152" i="206"/>
  <c r="O152" i="206"/>
  <c r="P152" i="206"/>
  <c r="N153" i="206"/>
  <c r="O153" i="206"/>
  <c r="P153" i="206"/>
  <c r="N154" i="206"/>
  <c r="O154" i="206"/>
  <c r="N155" i="206"/>
  <c r="O155" i="206"/>
  <c r="N156" i="206"/>
  <c r="O156" i="206"/>
  <c r="P156" i="206"/>
  <c r="N157" i="206"/>
  <c r="O157" i="206"/>
  <c r="P157" i="206"/>
  <c r="N158" i="206"/>
  <c r="O158" i="206"/>
  <c r="N159" i="206"/>
  <c r="O159" i="206"/>
  <c r="P159" i="206"/>
  <c r="N160" i="206"/>
  <c r="O160" i="206"/>
  <c r="P160" i="206"/>
  <c r="N161" i="206"/>
  <c r="O161" i="206"/>
  <c r="N162" i="206"/>
  <c r="P162" i="206"/>
  <c r="O162" i="206"/>
  <c r="N163" i="206"/>
  <c r="O163" i="206"/>
  <c r="N164" i="206"/>
  <c r="O164" i="206"/>
  <c r="P164" i="206"/>
  <c r="N165" i="206"/>
  <c r="O165" i="206"/>
  <c r="P165" i="206"/>
  <c r="N166" i="206"/>
  <c r="P166" i="206"/>
  <c r="O166" i="206"/>
  <c r="N167" i="206"/>
  <c r="O167" i="206"/>
  <c r="P167" i="206"/>
  <c r="N168" i="206"/>
  <c r="O168" i="206"/>
  <c r="P168" i="206"/>
  <c r="N169" i="206"/>
  <c r="P169" i="206"/>
  <c r="O169" i="206"/>
  <c r="N170" i="206"/>
  <c r="O170" i="206"/>
  <c r="N171" i="206"/>
  <c r="P171" i="206"/>
  <c r="O171" i="206"/>
  <c r="N172" i="206"/>
  <c r="O172" i="206"/>
  <c r="P172" i="206"/>
  <c r="N173" i="206"/>
  <c r="O173" i="206"/>
  <c r="P173" i="206"/>
  <c r="N174" i="206"/>
  <c r="P174" i="206"/>
  <c r="O174" i="206"/>
  <c r="N175" i="206"/>
  <c r="O175" i="206"/>
  <c r="P175" i="206"/>
  <c r="N176" i="206"/>
  <c r="O176" i="206"/>
  <c r="P176" i="206"/>
  <c r="N177" i="206"/>
  <c r="O177" i="206"/>
  <c r="N178" i="206"/>
  <c r="O178" i="206"/>
  <c r="N179" i="206"/>
  <c r="O179" i="206"/>
  <c r="N180" i="206"/>
  <c r="O180" i="206"/>
  <c r="P180" i="206"/>
  <c r="N181" i="206"/>
  <c r="O181" i="206"/>
  <c r="P181" i="206"/>
  <c r="N182" i="206"/>
  <c r="P182" i="206"/>
  <c r="O182" i="206"/>
  <c r="N183" i="206"/>
  <c r="O183" i="206"/>
  <c r="P183" i="206"/>
  <c r="N184" i="206"/>
  <c r="O184" i="206"/>
  <c r="P184" i="206"/>
  <c r="N185" i="206"/>
  <c r="O185" i="206"/>
  <c r="N186" i="206"/>
  <c r="O186" i="206"/>
  <c r="N187" i="206"/>
  <c r="O187" i="206"/>
  <c r="N188" i="206"/>
  <c r="O188" i="206"/>
  <c r="P188" i="206"/>
  <c r="N189" i="206"/>
  <c r="O189" i="206"/>
  <c r="P189" i="206"/>
  <c r="N190" i="206"/>
  <c r="O190" i="206"/>
  <c r="N191" i="206"/>
  <c r="O191" i="206"/>
  <c r="P191" i="206"/>
  <c r="N192" i="206"/>
  <c r="O192" i="206"/>
  <c r="P192" i="206"/>
  <c r="N193" i="206"/>
  <c r="O193" i="206"/>
  <c r="N194" i="206"/>
  <c r="P194" i="206"/>
  <c r="O194" i="206"/>
  <c r="N195" i="206"/>
  <c r="O195" i="206"/>
  <c r="N196" i="206"/>
  <c r="O196" i="206"/>
  <c r="P196" i="206"/>
  <c r="N197" i="206"/>
  <c r="O197" i="206"/>
  <c r="P197" i="206"/>
  <c r="N198" i="206"/>
  <c r="P198" i="206"/>
  <c r="O198" i="206"/>
  <c r="N199" i="206"/>
  <c r="O199" i="206"/>
  <c r="P199" i="206"/>
  <c r="N200" i="206"/>
  <c r="O200" i="206"/>
  <c r="P200" i="206"/>
  <c r="N201" i="206"/>
  <c r="P201" i="206"/>
  <c r="O201" i="206"/>
  <c r="N202" i="206"/>
  <c r="O202" i="206"/>
  <c r="N203" i="206"/>
  <c r="P203" i="206"/>
  <c r="O203" i="206"/>
  <c r="N204" i="206"/>
  <c r="O204" i="206"/>
  <c r="P204" i="206"/>
  <c r="N205" i="206"/>
  <c r="O205" i="206"/>
  <c r="P205" i="206"/>
  <c r="N206" i="206"/>
  <c r="P206" i="206"/>
  <c r="O206" i="206"/>
  <c r="N207" i="206"/>
  <c r="O207" i="206"/>
  <c r="P207" i="206"/>
  <c r="N208" i="206"/>
  <c r="O208" i="206"/>
  <c r="P208" i="206"/>
  <c r="N209" i="206"/>
  <c r="O209" i="206"/>
  <c r="N210" i="206"/>
  <c r="O210" i="206"/>
  <c r="N211" i="206"/>
  <c r="O211" i="206"/>
  <c r="N212" i="206"/>
  <c r="O212" i="206"/>
  <c r="P212" i="206"/>
  <c r="N213" i="206"/>
  <c r="O213" i="206"/>
  <c r="P213" i="206"/>
  <c r="N214" i="206"/>
  <c r="P214" i="206"/>
  <c r="O214" i="206"/>
  <c r="N215" i="206"/>
  <c r="O215" i="206"/>
  <c r="P215" i="206"/>
  <c r="N216" i="206"/>
  <c r="O216" i="206"/>
  <c r="P216" i="206"/>
  <c r="N217" i="206"/>
  <c r="O217" i="206"/>
  <c r="N218" i="206"/>
  <c r="O218" i="206"/>
  <c r="N219" i="206"/>
  <c r="O219" i="206"/>
  <c r="N220" i="206"/>
  <c r="O220" i="206"/>
  <c r="P220" i="206"/>
  <c r="N221" i="206"/>
  <c r="O221" i="206"/>
  <c r="P221" i="206"/>
  <c r="N222" i="206"/>
  <c r="O222" i="206"/>
  <c r="N223" i="206"/>
  <c r="O223" i="206"/>
  <c r="P223" i="206"/>
  <c r="N224" i="206"/>
  <c r="O224" i="206"/>
  <c r="P224" i="206"/>
  <c r="N225" i="206"/>
  <c r="O225" i="206"/>
  <c r="N226" i="206"/>
  <c r="P226" i="206"/>
  <c r="O226" i="206"/>
  <c r="N227" i="206"/>
  <c r="O227" i="206"/>
  <c r="N228" i="206"/>
  <c r="O228" i="206"/>
  <c r="P228" i="206"/>
  <c r="N229" i="206"/>
  <c r="O229" i="206"/>
  <c r="P229" i="206"/>
  <c r="N230" i="206"/>
  <c r="P230" i="206"/>
  <c r="O230" i="206"/>
  <c r="N231" i="206"/>
  <c r="O231" i="206"/>
  <c r="P231" i="206"/>
  <c r="N232" i="206"/>
  <c r="O232" i="206"/>
  <c r="P232" i="206"/>
  <c r="N233" i="206"/>
  <c r="P233" i="206"/>
  <c r="O233" i="206"/>
  <c r="N234" i="206"/>
  <c r="O234" i="206"/>
  <c r="N235" i="206"/>
  <c r="P235" i="206"/>
  <c r="O235" i="206"/>
  <c r="N236" i="206"/>
  <c r="O236" i="206"/>
  <c r="P236" i="206"/>
  <c r="N237" i="206"/>
  <c r="O237" i="206"/>
  <c r="P237" i="206"/>
  <c r="N238" i="206"/>
  <c r="P238" i="206"/>
  <c r="O238" i="206"/>
  <c r="N239" i="206"/>
  <c r="O239" i="206"/>
  <c r="P239" i="206"/>
  <c r="N240" i="206"/>
  <c r="O240" i="206"/>
  <c r="P240" i="206"/>
  <c r="N241" i="206"/>
  <c r="O241" i="206"/>
  <c r="N242" i="206"/>
  <c r="O242" i="206"/>
  <c r="N243" i="206"/>
  <c r="O243" i="206"/>
  <c r="N244" i="206"/>
  <c r="O244" i="206"/>
  <c r="P244" i="206"/>
  <c r="N245" i="206"/>
  <c r="O245" i="206"/>
  <c r="P245" i="206"/>
  <c r="N246" i="206"/>
  <c r="O246" i="206"/>
  <c r="N247" i="206"/>
  <c r="P247" i="206"/>
  <c r="O247" i="206"/>
  <c r="N248" i="206"/>
  <c r="O248" i="206"/>
  <c r="P248" i="206"/>
  <c r="N249" i="206"/>
  <c r="O249" i="206"/>
  <c r="P249" i="206"/>
  <c r="N250" i="206"/>
  <c r="O250" i="206"/>
  <c r="N251" i="206"/>
  <c r="O251" i="206"/>
  <c r="P251" i="206"/>
  <c r="N252" i="206"/>
  <c r="O252" i="206"/>
  <c r="P252" i="206"/>
  <c r="N253" i="206"/>
  <c r="O253" i="206"/>
  <c r="N254" i="206"/>
  <c r="O254" i="206"/>
  <c r="N255" i="206"/>
  <c r="O255" i="206"/>
  <c r="P255" i="206"/>
  <c r="N256" i="206"/>
  <c r="O256" i="206"/>
  <c r="P256" i="206"/>
  <c r="N257" i="206"/>
  <c r="P257" i="206"/>
  <c r="O257" i="206"/>
  <c r="N258" i="206"/>
  <c r="P258" i="206"/>
  <c r="O258" i="206"/>
  <c r="N259" i="206"/>
  <c r="P259" i="206"/>
  <c r="O259" i="206"/>
  <c r="N260" i="206"/>
  <c r="O260" i="206"/>
  <c r="P260" i="206"/>
  <c r="N261" i="206"/>
  <c r="O261" i="206"/>
  <c r="P261" i="206"/>
  <c r="N262" i="206"/>
  <c r="O262" i="206"/>
  <c r="N263" i="206"/>
  <c r="O263" i="206"/>
  <c r="N264" i="206"/>
  <c r="O264" i="206"/>
  <c r="P264" i="206"/>
  <c r="N265" i="206"/>
  <c r="O265" i="206"/>
  <c r="P265" i="206"/>
  <c r="N266" i="206"/>
  <c r="O266" i="206"/>
  <c r="N267" i="206"/>
  <c r="O267" i="206"/>
  <c r="P267" i="206"/>
  <c r="N268" i="206"/>
  <c r="O268" i="206"/>
  <c r="P268" i="206"/>
  <c r="N269" i="206"/>
  <c r="P269" i="206"/>
  <c r="O269" i="206"/>
  <c r="N270" i="206"/>
  <c r="O270" i="206"/>
  <c r="N271" i="206"/>
  <c r="O271" i="206"/>
  <c r="P271" i="206"/>
  <c r="N272" i="206"/>
  <c r="O272" i="206"/>
  <c r="P272" i="206"/>
  <c r="N273" i="206"/>
  <c r="O273" i="206"/>
  <c r="N274" i="206"/>
  <c r="O274" i="206"/>
  <c r="N275" i="206"/>
  <c r="O275" i="206"/>
  <c r="N276" i="206"/>
  <c r="O276" i="206"/>
  <c r="P276" i="206"/>
  <c r="N277" i="206"/>
  <c r="O277" i="206"/>
  <c r="P277" i="206"/>
  <c r="N278" i="206"/>
  <c r="O278" i="206"/>
  <c r="N279" i="206"/>
  <c r="O279" i="206"/>
  <c r="N280" i="206"/>
  <c r="O280" i="206"/>
  <c r="P280" i="206"/>
  <c r="N281" i="206"/>
  <c r="O281" i="206"/>
  <c r="P281" i="206"/>
  <c r="N282" i="206"/>
  <c r="O282" i="206"/>
  <c r="N283" i="206"/>
  <c r="O283" i="206"/>
  <c r="P283" i="206"/>
  <c r="N284" i="206"/>
  <c r="O284" i="206"/>
  <c r="P284" i="206"/>
  <c r="N285" i="206"/>
  <c r="P285" i="206"/>
  <c r="O285" i="206"/>
  <c r="N286" i="206"/>
  <c r="O286" i="206"/>
  <c r="N287" i="206"/>
  <c r="O287" i="206"/>
  <c r="P287" i="206"/>
  <c r="N288" i="206"/>
  <c r="O288" i="206"/>
  <c r="P288" i="206"/>
  <c r="N289" i="206"/>
  <c r="O289" i="206"/>
  <c r="N290" i="206"/>
  <c r="O290" i="206"/>
  <c r="N291" i="206"/>
  <c r="O291" i="206"/>
  <c r="N292" i="206"/>
  <c r="O292" i="206"/>
  <c r="P292" i="206"/>
  <c r="N293" i="206"/>
  <c r="O293" i="206"/>
  <c r="P293" i="206"/>
  <c r="N294" i="206"/>
  <c r="O294" i="206"/>
  <c r="N295" i="206"/>
  <c r="P295" i="206"/>
  <c r="O295" i="206"/>
  <c r="N296" i="206"/>
  <c r="O296" i="206"/>
  <c r="P296" i="206"/>
  <c r="N297" i="206"/>
  <c r="O297" i="206"/>
  <c r="P297" i="206"/>
  <c r="N298" i="206"/>
  <c r="P298" i="206"/>
  <c r="O298" i="206"/>
  <c r="N299" i="206"/>
  <c r="O299" i="206"/>
  <c r="P299" i="206"/>
  <c r="N300" i="206"/>
  <c r="O300" i="206"/>
  <c r="P300" i="206"/>
  <c r="N301" i="206"/>
  <c r="O301" i="206"/>
  <c r="N302" i="206"/>
  <c r="O302" i="206"/>
  <c r="N303" i="206"/>
  <c r="O303" i="206"/>
  <c r="P303" i="206"/>
  <c r="N304" i="206"/>
  <c r="O304" i="206"/>
  <c r="P304" i="206"/>
  <c r="N305" i="206"/>
  <c r="P305" i="206"/>
  <c r="O305" i="206"/>
  <c r="N306" i="206"/>
  <c r="P306" i="206"/>
  <c r="O306" i="206"/>
  <c r="N307" i="206"/>
  <c r="P307" i="206"/>
  <c r="O307" i="206"/>
  <c r="N308" i="206"/>
  <c r="O308" i="206"/>
  <c r="P308" i="206"/>
  <c r="N309" i="206"/>
  <c r="O309" i="206"/>
  <c r="P309" i="206"/>
  <c r="N310" i="206"/>
  <c r="O310" i="206"/>
  <c r="N311" i="206"/>
  <c r="O311" i="206"/>
  <c r="N312" i="206"/>
  <c r="O312" i="206"/>
  <c r="P312" i="206"/>
  <c r="N313" i="206"/>
  <c r="O313" i="206"/>
  <c r="P313" i="206"/>
  <c r="N314" i="206"/>
  <c r="O314" i="206"/>
  <c r="N315" i="206"/>
  <c r="O315" i="206"/>
  <c r="P315" i="206"/>
  <c r="N316" i="206"/>
  <c r="O316" i="206"/>
  <c r="P316" i="206"/>
  <c r="N317" i="206"/>
  <c r="P317" i="206"/>
  <c r="O317" i="206"/>
  <c r="N318" i="206"/>
  <c r="O318" i="206"/>
  <c r="N319" i="206"/>
  <c r="O319" i="206"/>
  <c r="P319" i="206"/>
  <c r="N320" i="206"/>
  <c r="O320" i="206"/>
  <c r="P320" i="206"/>
  <c r="N321" i="206"/>
  <c r="O321" i="206"/>
  <c r="N322" i="206"/>
  <c r="O322" i="206"/>
  <c r="N323" i="206"/>
  <c r="O323" i="206"/>
  <c r="N324" i="206"/>
  <c r="O324" i="206"/>
  <c r="P324" i="206"/>
  <c r="N325" i="206"/>
  <c r="O325" i="206"/>
  <c r="P325" i="206"/>
  <c r="N326" i="206"/>
  <c r="O326" i="206"/>
  <c r="N327" i="206"/>
  <c r="P327" i="206"/>
  <c r="O327" i="206"/>
  <c r="N328" i="206"/>
  <c r="O328" i="206"/>
  <c r="P328" i="206"/>
  <c r="N329" i="206"/>
  <c r="O329" i="206"/>
  <c r="P329" i="206"/>
  <c r="N330" i="206"/>
  <c r="P330" i="206"/>
  <c r="O330" i="206"/>
  <c r="N331" i="206"/>
  <c r="O331" i="206"/>
  <c r="P331" i="206"/>
  <c r="N332" i="206"/>
  <c r="O332" i="206"/>
  <c r="P332" i="206"/>
  <c r="N333" i="206"/>
  <c r="O333" i="206"/>
  <c r="N334" i="206"/>
  <c r="O334" i="206"/>
  <c r="N335" i="206"/>
  <c r="O335" i="206"/>
  <c r="P335" i="206"/>
  <c r="N336" i="206"/>
  <c r="O336" i="206"/>
  <c r="P336" i="206"/>
  <c r="N337" i="206"/>
  <c r="P337" i="206"/>
  <c r="O337" i="206"/>
  <c r="N338" i="206"/>
  <c r="P338" i="206"/>
  <c r="O338" i="206"/>
  <c r="N339" i="206"/>
  <c r="P339" i="206"/>
  <c r="O339" i="206"/>
  <c r="N340" i="206"/>
  <c r="O340" i="206"/>
  <c r="P340" i="206"/>
  <c r="N341" i="206"/>
  <c r="O341" i="206"/>
  <c r="P341" i="206"/>
  <c r="N342" i="206"/>
  <c r="O342" i="206"/>
  <c r="N343" i="206"/>
  <c r="O343" i="206"/>
  <c r="N344" i="206"/>
  <c r="O344" i="206"/>
  <c r="P344" i="206"/>
  <c r="N345" i="206"/>
  <c r="O345" i="206"/>
  <c r="P345" i="206"/>
  <c r="N346" i="206"/>
  <c r="O346" i="206"/>
  <c r="N347" i="206"/>
  <c r="O347" i="206"/>
  <c r="P347" i="206"/>
  <c r="N348" i="206"/>
  <c r="O348" i="206"/>
  <c r="P348" i="206"/>
  <c r="N349" i="206"/>
  <c r="P349" i="206"/>
  <c r="O349" i="206"/>
  <c r="N350" i="206"/>
  <c r="P350" i="206"/>
  <c r="O350" i="206"/>
  <c r="N351" i="206"/>
  <c r="O351" i="206"/>
  <c r="P351" i="206"/>
  <c r="N352" i="206"/>
  <c r="O352" i="206"/>
  <c r="P352" i="206"/>
  <c r="N353" i="206"/>
  <c r="O353" i="206"/>
  <c r="N354" i="206"/>
  <c r="O354" i="206"/>
  <c r="N355" i="206"/>
  <c r="O355" i="206"/>
  <c r="P355" i="206"/>
  <c r="N356" i="206"/>
  <c r="O356" i="206"/>
  <c r="P356" i="206"/>
  <c r="N357" i="206"/>
  <c r="P357" i="206"/>
  <c r="O357" i="206"/>
  <c r="N358" i="206"/>
  <c r="P358" i="206"/>
  <c r="O358" i="206"/>
  <c r="N359" i="206"/>
  <c r="O359" i="206"/>
  <c r="P359" i="206"/>
  <c r="N360" i="206"/>
  <c r="O360" i="206"/>
  <c r="P360" i="206"/>
  <c r="N361" i="206"/>
  <c r="O361" i="206"/>
  <c r="N362" i="206"/>
  <c r="O362" i="206"/>
  <c r="N363" i="206"/>
  <c r="O363" i="206"/>
  <c r="P363" i="206"/>
  <c r="N364" i="206"/>
  <c r="O364" i="206"/>
  <c r="P364" i="206"/>
  <c r="N365" i="206"/>
  <c r="P365" i="206"/>
  <c r="O365" i="206"/>
  <c r="N366" i="206"/>
  <c r="P366" i="206"/>
  <c r="O366" i="206"/>
  <c r="N367" i="206"/>
  <c r="O367" i="206"/>
  <c r="P367" i="206"/>
  <c r="N368" i="206"/>
  <c r="O368" i="206"/>
  <c r="P368" i="206"/>
  <c r="N369" i="206"/>
  <c r="O369" i="206"/>
  <c r="N370" i="206"/>
  <c r="O370" i="206"/>
  <c r="N371" i="206"/>
  <c r="O371" i="206"/>
  <c r="P371" i="206"/>
  <c r="N372" i="206"/>
  <c r="O372" i="206"/>
  <c r="P372" i="206"/>
  <c r="N373" i="206"/>
  <c r="P373" i="206"/>
  <c r="O373" i="206"/>
  <c r="N374" i="206"/>
  <c r="P374" i="206"/>
  <c r="O374" i="206"/>
  <c r="N375" i="206"/>
  <c r="O375" i="206"/>
  <c r="P375" i="206"/>
  <c r="N376" i="206"/>
  <c r="O376" i="206"/>
  <c r="P376" i="206"/>
  <c r="N377" i="206"/>
  <c r="O377" i="206"/>
  <c r="N378" i="206"/>
  <c r="O378" i="206"/>
  <c r="N379" i="206"/>
  <c r="O379" i="206"/>
  <c r="P379" i="206"/>
  <c r="N380" i="206"/>
  <c r="O380" i="206"/>
  <c r="P380" i="206"/>
  <c r="N381" i="206"/>
  <c r="P381" i="206"/>
  <c r="O381" i="206"/>
  <c r="N382" i="206"/>
  <c r="P382" i="206"/>
  <c r="O382" i="206"/>
  <c r="N383" i="206"/>
  <c r="O383" i="206"/>
  <c r="P383" i="206"/>
  <c r="N384" i="206"/>
  <c r="O384" i="206"/>
  <c r="P384" i="206"/>
  <c r="N385" i="206"/>
  <c r="O385" i="206"/>
  <c r="N386" i="206"/>
  <c r="O386" i="206"/>
  <c r="N387" i="206"/>
  <c r="O387" i="206"/>
  <c r="P387" i="206"/>
  <c r="N388" i="206"/>
  <c r="O388" i="206"/>
  <c r="P388" i="206"/>
  <c r="N389" i="206"/>
  <c r="P389" i="206"/>
  <c r="O389" i="206"/>
  <c r="N390" i="206"/>
  <c r="P390" i="206"/>
  <c r="O390" i="206"/>
  <c r="N391" i="206"/>
  <c r="O391" i="206"/>
  <c r="P391" i="206"/>
  <c r="N392" i="206"/>
  <c r="O392" i="206"/>
  <c r="P392" i="206"/>
  <c r="N393" i="206"/>
  <c r="O393" i="206"/>
  <c r="N394" i="206"/>
  <c r="O394" i="206"/>
  <c r="N395" i="206"/>
  <c r="O395" i="206"/>
  <c r="P395" i="206"/>
  <c r="N396" i="206"/>
  <c r="O396" i="206"/>
  <c r="P396" i="206"/>
  <c r="N397" i="206"/>
  <c r="P397" i="206"/>
  <c r="O397" i="206"/>
  <c r="N398" i="206"/>
  <c r="P398" i="206"/>
  <c r="O398" i="206"/>
  <c r="N399" i="206"/>
  <c r="O399" i="206"/>
  <c r="P399" i="206"/>
  <c r="N400" i="206"/>
  <c r="O400" i="206"/>
  <c r="P400" i="206"/>
  <c r="N401" i="206"/>
  <c r="O401" i="206"/>
  <c r="N402" i="206"/>
  <c r="O402" i="206"/>
  <c r="N403" i="206"/>
  <c r="O403" i="206"/>
  <c r="P403" i="206"/>
  <c r="N404" i="206"/>
  <c r="O404" i="206"/>
  <c r="P404" i="206"/>
  <c r="N405" i="206"/>
  <c r="P405" i="206"/>
  <c r="O405" i="206"/>
  <c r="N406" i="206"/>
  <c r="P406" i="206"/>
  <c r="O406" i="206"/>
  <c r="N407" i="206"/>
  <c r="O407" i="206"/>
  <c r="P407" i="206"/>
  <c r="N408" i="206"/>
  <c r="O408" i="206"/>
  <c r="P408" i="206"/>
  <c r="N409" i="206"/>
  <c r="P409" i="206"/>
  <c r="O409" i="206"/>
  <c r="N410" i="206"/>
  <c r="P410" i="206"/>
  <c r="O410" i="206"/>
  <c r="N411" i="206"/>
  <c r="O411" i="206"/>
  <c r="P411" i="206"/>
  <c r="N412" i="206"/>
  <c r="O412" i="206"/>
  <c r="P412" i="206"/>
  <c r="N413" i="206"/>
  <c r="P413" i="206"/>
  <c r="O413" i="206"/>
  <c r="N414" i="206"/>
  <c r="P414" i="206"/>
  <c r="O414" i="206"/>
  <c r="N415" i="206"/>
  <c r="O415" i="206"/>
  <c r="P415" i="206"/>
  <c r="N416" i="206"/>
  <c r="O416" i="206"/>
  <c r="P416" i="206"/>
  <c r="N417" i="206"/>
  <c r="P417" i="206"/>
  <c r="O417" i="206"/>
  <c r="N418" i="206"/>
  <c r="P418" i="206"/>
  <c r="O418" i="206"/>
  <c r="N419" i="206"/>
  <c r="O419" i="206"/>
  <c r="P419" i="206"/>
  <c r="N420" i="206"/>
  <c r="O420" i="206"/>
  <c r="P420" i="206"/>
  <c r="N421" i="206"/>
  <c r="P421" i="206"/>
  <c r="O421" i="206"/>
  <c r="N422" i="206"/>
  <c r="P422" i="206"/>
  <c r="O422" i="206"/>
  <c r="N423" i="206"/>
  <c r="O423" i="206"/>
  <c r="P423" i="206"/>
  <c r="N424" i="206"/>
  <c r="O424" i="206"/>
  <c r="P424" i="206"/>
  <c r="N425" i="206"/>
  <c r="P425" i="206"/>
  <c r="O425" i="206"/>
  <c r="N426" i="206"/>
  <c r="P426" i="206"/>
  <c r="O426" i="206"/>
  <c r="N427" i="206"/>
  <c r="O427" i="206"/>
  <c r="P427" i="206"/>
  <c r="N428" i="206"/>
  <c r="O428" i="206"/>
  <c r="P428" i="206"/>
  <c r="N429" i="206"/>
  <c r="P429" i="206"/>
  <c r="O429" i="206"/>
  <c r="N430" i="206"/>
  <c r="P430" i="206"/>
  <c r="O430" i="206"/>
  <c r="N431" i="206"/>
  <c r="O431" i="206"/>
  <c r="P431" i="206"/>
  <c r="N432" i="206"/>
  <c r="O432" i="206"/>
  <c r="P432" i="206"/>
  <c r="N433" i="206"/>
  <c r="P433" i="206"/>
  <c r="O433" i="206"/>
  <c r="N434" i="206"/>
  <c r="P434" i="206"/>
  <c r="O434" i="206"/>
  <c r="N435" i="206"/>
  <c r="O435" i="206"/>
  <c r="P435" i="206"/>
  <c r="N436" i="206"/>
  <c r="O436" i="206"/>
  <c r="P436" i="206"/>
  <c r="N437" i="206"/>
  <c r="P437" i="206"/>
  <c r="O437" i="206"/>
  <c r="N438" i="206"/>
  <c r="P438" i="206"/>
  <c r="O438" i="206"/>
  <c r="N439" i="206"/>
  <c r="O439" i="206"/>
  <c r="P439" i="206"/>
  <c r="N440" i="206"/>
  <c r="O440" i="206"/>
  <c r="P440" i="206"/>
  <c r="N441" i="206"/>
  <c r="P441" i="206"/>
  <c r="O441" i="206"/>
  <c r="N442" i="206"/>
  <c r="P442" i="206"/>
  <c r="O442" i="206"/>
  <c r="N443" i="206"/>
  <c r="O443" i="206"/>
  <c r="P443" i="206"/>
  <c r="N444" i="206"/>
  <c r="O444" i="206"/>
  <c r="P444" i="206"/>
  <c r="N445" i="206"/>
  <c r="P445" i="206"/>
  <c r="O445" i="206"/>
  <c r="N446" i="206"/>
  <c r="P446" i="206"/>
  <c r="O446" i="206"/>
  <c r="N447" i="206"/>
  <c r="O447" i="206"/>
  <c r="P447" i="206"/>
  <c r="N448" i="206"/>
  <c r="O448" i="206"/>
  <c r="P448" i="206"/>
  <c r="N449" i="206"/>
  <c r="P449" i="206"/>
  <c r="O449" i="206"/>
  <c r="N450" i="206"/>
  <c r="P450" i="206"/>
  <c r="O450" i="206"/>
  <c r="N451" i="206"/>
  <c r="O451" i="206"/>
  <c r="P451" i="206"/>
  <c r="N452" i="206"/>
  <c r="O452" i="206"/>
  <c r="P452" i="206"/>
  <c r="N453" i="206"/>
  <c r="P453" i="206"/>
  <c r="O453" i="206"/>
  <c r="N454" i="206"/>
  <c r="P454" i="206"/>
  <c r="O454" i="206"/>
  <c r="N455" i="206"/>
  <c r="O455" i="206"/>
  <c r="P455" i="206"/>
  <c r="N456" i="206"/>
  <c r="O456" i="206"/>
  <c r="P456" i="206"/>
  <c r="N457" i="206"/>
  <c r="P457" i="206"/>
  <c r="O457" i="206"/>
  <c r="N458" i="206"/>
  <c r="P458" i="206"/>
  <c r="O458" i="206"/>
  <c r="N459" i="206"/>
  <c r="O459" i="206"/>
  <c r="P459" i="206"/>
  <c r="N460" i="206"/>
  <c r="O460" i="206"/>
  <c r="P460" i="206"/>
  <c r="N461" i="206"/>
  <c r="P461" i="206"/>
  <c r="O461" i="206"/>
  <c r="N462" i="206"/>
  <c r="P462" i="206"/>
  <c r="O462" i="206"/>
  <c r="N463" i="206"/>
  <c r="O463" i="206"/>
  <c r="P463" i="206"/>
  <c r="N464" i="206"/>
  <c r="O464" i="206"/>
  <c r="P464" i="206"/>
  <c r="N465" i="206"/>
  <c r="P465" i="206"/>
  <c r="O465" i="206"/>
  <c r="N466" i="206"/>
  <c r="P466" i="206"/>
  <c r="O466" i="206"/>
  <c r="N467" i="206"/>
  <c r="O467" i="206"/>
  <c r="P467" i="206"/>
  <c r="N468" i="206"/>
  <c r="O468" i="206"/>
  <c r="P468" i="206"/>
  <c r="N469" i="206"/>
  <c r="P469" i="206"/>
  <c r="O469" i="206"/>
  <c r="N470" i="206"/>
  <c r="P470" i="206"/>
  <c r="O470" i="206"/>
  <c r="N471" i="206"/>
  <c r="O471" i="206"/>
  <c r="P471" i="206"/>
  <c r="N472" i="206"/>
  <c r="O472" i="206"/>
  <c r="P472" i="206"/>
  <c r="N473" i="206"/>
  <c r="P473" i="206"/>
  <c r="O473" i="206"/>
  <c r="N474" i="206"/>
  <c r="P474" i="206"/>
  <c r="O474" i="206"/>
  <c r="N475" i="206"/>
  <c r="O475" i="206"/>
  <c r="P475" i="206"/>
  <c r="N476" i="206"/>
  <c r="O476" i="206"/>
  <c r="P476" i="206"/>
  <c r="N477" i="206"/>
  <c r="P477" i="206"/>
  <c r="O477" i="206"/>
  <c r="N478" i="206"/>
  <c r="P478" i="206"/>
  <c r="O478" i="206"/>
  <c r="N479" i="206"/>
  <c r="O479" i="206"/>
  <c r="P479" i="206"/>
  <c r="N480" i="206"/>
  <c r="O480" i="206"/>
  <c r="P480" i="206"/>
  <c r="N481" i="206"/>
  <c r="P481" i="206"/>
  <c r="O481" i="206"/>
  <c r="N482" i="206"/>
  <c r="P482" i="206"/>
  <c r="O482" i="206"/>
  <c r="N483" i="206"/>
  <c r="O483" i="206"/>
  <c r="P483" i="206"/>
  <c r="N484" i="206"/>
  <c r="O484" i="206"/>
  <c r="P484" i="206"/>
  <c r="N485" i="206"/>
  <c r="P485" i="206"/>
  <c r="O485" i="206"/>
  <c r="N486" i="206"/>
  <c r="P486" i="206"/>
  <c r="O486" i="206"/>
  <c r="N487" i="206"/>
  <c r="O487" i="206"/>
  <c r="P487" i="206"/>
  <c r="N488" i="206"/>
  <c r="O488" i="206"/>
  <c r="P488" i="206"/>
  <c r="N489" i="206"/>
  <c r="P489" i="206"/>
  <c r="O489" i="206"/>
  <c r="N490" i="206"/>
  <c r="P490" i="206"/>
  <c r="O490" i="206"/>
  <c r="N491" i="206"/>
  <c r="O491" i="206"/>
  <c r="P491" i="206"/>
  <c r="N492" i="206"/>
  <c r="O492" i="206"/>
  <c r="P492" i="206"/>
  <c r="N493" i="206"/>
  <c r="P493" i="206"/>
  <c r="O493" i="206"/>
  <c r="N494" i="206"/>
  <c r="P494" i="206"/>
  <c r="O494" i="206"/>
  <c r="L537" i="206" a="1"/>
  <c r="L537" i="206"/>
  <c r="M537" i="206" a="1"/>
  <c r="M537" i="206"/>
  <c r="L538" i="206" a="1"/>
  <c r="L538" i="206"/>
  <c r="M538" i="206" a="1"/>
  <c r="M538" i="206"/>
  <c r="L539" i="206" a="1"/>
  <c r="L539" i="206"/>
  <c r="M539" i="206" a="1"/>
  <c r="M539" i="206"/>
  <c r="L540" i="206" a="1"/>
  <c r="L540" i="206"/>
  <c r="M540" i="206" a="1"/>
  <c r="M540" i="206"/>
  <c r="L541" i="206" a="1"/>
  <c r="L541" i="206"/>
  <c r="M541" i="206" a="1"/>
  <c r="M541" i="206"/>
  <c r="L542" i="206" a="1"/>
  <c r="L542" i="206"/>
  <c r="M542" i="206" a="1"/>
  <c r="M542" i="206"/>
  <c r="L543" i="206" a="1"/>
  <c r="L543" i="206"/>
  <c r="M543" i="206" a="1"/>
  <c r="M543" i="206"/>
  <c r="L544" i="206" a="1"/>
  <c r="L544" i="206"/>
  <c r="M544" i="206" a="1"/>
  <c r="M544" i="206"/>
  <c r="L545" i="206" a="1"/>
  <c r="L545" i="206"/>
  <c r="M545" i="206" a="1"/>
  <c r="M545" i="206"/>
  <c r="L546" i="206" a="1"/>
  <c r="L546" i="206"/>
  <c r="M546" i="206" a="1"/>
  <c r="M546" i="206"/>
  <c r="L547" i="206" a="1"/>
  <c r="L547" i="206"/>
  <c r="M547" i="206" a="1"/>
  <c r="M547" i="206"/>
  <c r="L548" i="206" a="1"/>
  <c r="L548" i="206"/>
  <c r="M548" i="206" a="1"/>
  <c r="M548" i="206"/>
  <c r="M536" i="206" a="1"/>
  <c r="M536" i="206"/>
  <c r="B4" i="214"/>
  <c r="B6" i="213"/>
  <c r="B6" i="212"/>
  <c r="B5" i="212"/>
  <c r="H5" i="211"/>
  <c r="B5" i="211" s="1"/>
  <c r="M612" i="206" a="1"/>
  <c r="M612" i="206"/>
  <c r="L612" i="206" a="1"/>
  <c r="L612" i="206"/>
  <c r="M611" i="206" a="1"/>
  <c r="M611" i="206"/>
  <c r="L611" i="206" a="1"/>
  <c r="L611" i="206"/>
  <c r="M610" i="206" a="1"/>
  <c r="M610" i="206"/>
  <c r="L610" i="206"/>
  <c r="L610" i="206" a="1"/>
  <c r="M609" i="206" a="1"/>
  <c r="M609" i="206"/>
  <c r="L609" i="206"/>
  <c r="L609" i="206" a="1"/>
  <c r="M608" i="206" a="1"/>
  <c r="M608" i="206"/>
  <c r="L608" i="206" a="1"/>
  <c r="L608" i="206"/>
  <c r="M607" i="206" a="1"/>
  <c r="M607" i="206"/>
  <c r="L607" i="206" a="1"/>
  <c r="L607" i="206"/>
  <c r="M606" i="206" a="1"/>
  <c r="M606" i="206"/>
  <c r="L606" i="206"/>
  <c r="L606" i="206" a="1"/>
  <c r="M605" i="206" a="1"/>
  <c r="M605" i="206"/>
  <c r="L605" i="206"/>
  <c r="L605" i="206" a="1"/>
  <c r="M604" i="206" a="1"/>
  <c r="M604" i="206"/>
  <c r="L604" i="206" a="1"/>
  <c r="L604" i="206"/>
  <c r="M603" i="206" a="1"/>
  <c r="M603" i="206"/>
  <c r="L603" i="206" a="1"/>
  <c r="L603" i="206"/>
  <c r="M602" i="206" a="1"/>
  <c r="M602" i="206"/>
  <c r="L602" i="206"/>
  <c r="L602" i="206" a="1"/>
  <c r="M601" i="206" a="1"/>
  <c r="M601" i="206"/>
  <c r="L601" i="206"/>
  <c r="L601" i="206" a="1"/>
  <c r="M600" i="206" a="1"/>
  <c r="M600" i="206"/>
  <c r="M613" i="206"/>
  <c r="L600" i="206" a="1"/>
  <c r="L600" i="206"/>
  <c r="M596" i="206" a="1"/>
  <c r="M596" i="206"/>
  <c r="L596" i="206" a="1"/>
  <c r="L596" i="206"/>
  <c r="M595" i="206" a="1"/>
  <c r="M595" i="206"/>
  <c r="L595" i="206" a="1"/>
  <c r="L595" i="206"/>
  <c r="M594" i="206" a="1"/>
  <c r="M594" i="206"/>
  <c r="L594" i="206"/>
  <c r="L594" i="206" a="1"/>
  <c r="M593" i="206" a="1"/>
  <c r="M593" i="206"/>
  <c r="L593" i="206"/>
  <c r="L593" i="206" a="1"/>
  <c r="M592" i="206"/>
  <c r="M592" i="206" a="1"/>
  <c r="L592" i="206" a="1"/>
  <c r="L592" i="206"/>
  <c r="M591" i="206" a="1"/>
  <c r="M591" i="206"/>
  <c r="L591" i="206" a="1"/>
  <c r="L591" i="206"/>
  <c r="M590" i="206" a="1"/>
  <c r="M590" i="206"/>
  <c r="L590" i="206"/>
  <c r="L590" i="206" a="1"/>
  <c r="M589" i="206" a="1"/>
  <c r="M589" i="206"/>
  <c r="L589" i="206" a="1"/>
  <c r="L589" i="206"/>
  <c r="M588" i="206"/>
  <c r="M588" i="206" a="1"/>
  <c r="L588" i="206" a="1"/>
  <c r="L588" i="206"/>
  <c r="M587" i="206"/>
  <c r="M587" i="206" a="1"/>
  <c r="L587" i="206" a="1"/>
  <c r="L587" i="206"/>
  <c r="M586" i="206" a="1"/>
  <c r="M586" i="206"/>
  <c r="L586" i="206" a="1"/>
  <c r="L586" i="206"/>
  <c r="M585" i="206" a="1"/>
  <c r="M585" i="206"/>
  <c r="L585" i="206" a="1"/>
  <c r="L585" i="206"/>
  <c r="M584" i="206"/>
  <c r="M584" i="206" a="1"/>
  <c r="L584" i="206" a="1"/>
  <c r="L584" i="206"/>
  <c r="M580" i="206" a="1"/>
  <c r="M580" i="206"/>
  <c r="L580" i="206" a="1"/>
  <c r="L580" i="206"/>
  <c r="M579" i="206"/>
  <c r="M579" i="206" a="1"/>
  <c r="L579" i="206" a="1"/>
  <c r="L579" i="206"/>
  <c r="M578" i="206" a="1"/>
  <c r="M578" i="206"/>
  <c r="L578" i="206" a="1"/>
  <c r="L578" i="206"/>
  <c r="M577" i="206" a="1"/>
  <c r="M577" i="206"/>
  <c r="L577" i="206" a="1"/>
  <c r="L577" i="206"/>
  <c r="M576" i="206" a="1"/>
  <c r="M576" i="206"/>
  <c r="L576" i="206" a="1"/>
  <c r="L576" i="206"/>
  <c r="M575" i="206" a="1"/>
  <c r="M575" i="206"/>
  <c r="L575" i="206" a="1"/>
  <c r="L575" i="206"/>
  <c r="M574" i="206" a="1"/>
  <c r="M574" i="206"/>
  <c r="L574" i="206" a="1"/>
  <c r="L574" i="206"/>
  <c r="M573" i="206" a="1"/>
  <c r="M573" i="206"/>
  <c r="L573" i="206" a="1"/>
  <c r="L573" i="206"/>
  <c r="M572" i="206" a="1"/>
  <c r="M572" i="206"/>
  <c r="L572" i="206" a="1"/>
  <c r="L572" i="206"/>
  <c r="M571" i="206" a="1"/>
  <c r="M571" i="206"/>
  <c r="L571" i="206" a="1"/>
  <c r="L571" i="206"/>
  <c r="M570" i="206" a="1"/>
  <c r="M570" i="206"/>
  <c r="L570" i="206" a="1"/>
  <c r="L570" i="206"/>
  <c r="M569" i="206" a="1"/>
  <c r="M569" i="206"/>
  <c r="L569" i="206" a="1"/>
  <c r="L569" i="206"/>
  <c r="M568" i="206" a="1"/>
  <c r="M568" i="206"/>
  <c r="L568" i="206" a="1"/>
  <c r="L568" i="206"/>
  <c r="L581" i="206"/>
  <c r="M564" i="206" a="1"/>
  <c r="M564" i="206"/>
  <c r="L564" i="206" a="1"/>
  <c r="L564" i="206"/>
  <c r="M563" i="206" a="1"/>
  <c r="M563" i="206"/>
  <c r="L563" i="206" a="1"/>
  <c r="L563" i="206"/>
  <c r="M562" i="206" a="1"/>
  <c r="M562" i="206"/>
  <c r="L562" i="206"/>
  <c r="L562" i="206" a="1"/>
  <c r="M561" i="206" a="1"/>
  <c r="M561" i="206"/>
  <c r="L561" i="206" a="1"/>
  <c r="L561" i="206"/>
  <c r="M560" i="206" a="1"/>
  <c r="M560" i="206"/>
  <c r="L560" i="206" a="1"/>
  <c r="L560" i="206"/>
  <c r="M559" i="206" a="1"/>
  <c r="M559" i="206"/>
  <c r="L559" i="206"/>
  <c r="L559" i="206" a="1"/>
  <c r="M558" i="206" a="1"/>
  <c r="M558" i="206"/>
  <c r="L558" i="206" a="1"/>
  <c r="L558" i="206"/>
  <c r="M557" i="206" a="1"/>
  <c r="M557" i="206"/>
  <c r="L557" i="206" a="1"/>
  <c r="L557" i="206"/>
  <c r="M556" i="206" a="1"/>
  <c r="M556" i="206"/>
  <c r="L556" i="206" a="1"/>
  <c r="L556" i="206"/>
  <c r="M555" i="206" a="1"/>
  <c r="M555" i="206"/>
  <c r="L555" i="206" a="1"/>
  <c r="L555" i="206"/>
  <c r="M554" i="206" a="1"/>
  <c r="M554" i="206"/>
  <c r="L554" i="206"/>
  <c r="L554" i="206" a="1"/>
  <c r="M553" i="206" a="1"/>
  <c r="M553" i="206"/>
  <c r="L553" i="206" a="1"/>
  <c r="L553" i="206"/>
  <c r="G553" i="206"/>
  <c r="G553" i="206" a="1"/>
  <c r="M552" i="206" a="1"/>
  <c r="M552" i="206"/>
  <c r="M565" i="206"/>
  <c r="L552" i="206"/>
  <c r="L552" i="206" a="1"/>
  <c r="K552" i="206" a="1"/>
  <c r="K552" i="206"/>
  <c r="G552" i="206" a="1"/>
  <c r="G552" i="206"/>
  <c r="L536" i="206" a="1"/>
  <c r="L536" i="206"/>
  <c r="C602" i="206"/>
  <c r="C603" i="206"/>
  <c r="C604" i="206"/>
  <c r="C605" i="206"/>
  <c r="C606" i="206"/>
  <c r="C607" i="206"/>
  <c r="C608" i="206"/>
  <c r="C609" i="206"/>
  <c r="C610" i="206"/>
  <c r="C611" i="206"/>
  <c r="C612" i="206"/>
  <c r="C601" i="206"/>
  <c r="C600" i="206"/>
  <c r="I52" i="214"/>
  <c r="G27" i="214"/>
  <c r="I27" i="214"/>
  <c r="E8" i="214"/>
  <c r="H5" i="214"/>
  <c r="H6" i="214" s="1"/>
  <c r="B6" i="214"/>
  <c r="I52" i="213"/>
  <c r="G27" i="213"/>
  <c r="I27" i="213"/>
  <c r="E8" i="213"/>
  <c r="H5" i="213"/>
  <c r="H6" i="213" s="1"/>
  <c r="B5" i="213"/>
  <c r="D2" i="213"/>
  <c r="I52" i="212"/>
  <c r="G27" i="212"/>
  <c r="I27" i="212"/>
  <c r="E8" i="212"/>
  <c r="H6" i="212"/>
  <c r="H5" i="212"/>
  <c r="B4" i="212"/>
  <c r="I52" i="211"/>
  <c r="G27" i="211"/>
  <c r="I27" i="211"/>
  <c r="E8" i="211"/>
  <c r="H6" i="211"/>
  <c r="H5" i="205"/>
  <c r="H6" i="205"/>
  <c r="M514" i="206" a="1"/>
  <c r="M514" i="206"/>
  <c r="L514" i="206" a="1"/>
  <c r="L514" i="206"/>
  <c r="K514" i="206" a="1"/>
  <c r="K514" i="206"/>
  <c r="J514" i="206" a="1"/>
  <c r="J514" i="206"/>
  <c r="I514" i="206" a="1"/>
  <c r="I514" i="206"/>
  <c r="H514" i="206" a="1"/>
  <c r="H514" i="206"/>
  <c r="G514" i="206" a="1"/>
  <c r="G514" i="206"/>
  <c r="F514" i="206" a="1"/>
  <c r="F514" i="206"/>
  <c r="C511" i="206"/>
  <c r="M511" i="206" a="1"/>
  <c r="M511" i="206"/>
  <c r="C510" i="206"/>
  <c r="L510" i="206" a="1"/>
  <c r="L510" i="206"/>
  <c r="C509" i="206"/>
  <c r="L509" i="206" a="1"/>
  <c r="L509" i="206"/>
  <c r="C508" i="206"/>
  <c r="J508" i="206" a="1"/>
  <c r="J508" i="206"/>
  <c r="C507" i="206"/>
  <c r="L507" i="206" a="1"/>
  <c r="L507" i="206"/>
  <c r="C506" i="206"/>
  <c r="H506" i="206" a="1"/>
  <c r="H506" i="206"/>
  <c r="C505" i="206"/>
  <c r="M505" i="206" a="1"/>
  <c r="M505" i="206"/>
  <c r="C504" i="206"/>
  <c r="J504" i="206" a="1"/>
  <c r="J504" i="206"/>
  <c r="C503" i="206"/>
  <c r="L503" i="206" a="1"/>
  <c r="L503" i="206"/>
  <c r="C502" i="206"/>
  <c r="C587" i="206"/>
  <c r="C501" i="206"/>
  <c r="C586" i="206"/>
  <c r="C500" i="206"/>
  <c r="L500" i="206" a="1"/>
  <c r="L500" i="206"/>
  <c r="C499" i="206"/>
  <c r="C552" i="206"/>
  <c r="W495" i="206"/>
  <c r="E34" i="205"/>
  <c r="G34" i="205"/>
  <c r="I34" i="205"/>
  <c r="V495" i="206"/>
  <c r="U495" i="206"/>
  <c r="E32" i="205"/>
  <c r="G32" i="205"/>
  <c r="I32" i="205"/>
  <c r="T495" i="206"/>
  <c r="G31" i="214"/>
  <c r="I31" i="214"/>
  <c r="S495" i="206"/>
  <c r="E29" i="205"/>
  <c r="G29" i="205"/>
  <c r="I29" i="205"/>
  <c r="R495" i="206"/>
  <c r="M495" i="206"/>
  <c r="L495" i="206"/>
  <c r="K495" i="206"/>
  <c r="J495" i="206"/>
  <c r="I495" i="206"/>
  <c r="I556" i="206" a="1"/>
  <c r="I556" i="206"/>
  <c r="H495" i="206"/>
  <c r="H554" i="206" a="1"/>
  <c r="H554" i="206"/>
  <c r="G495" i="206"/>
  <c r="G556" i="206" a="1"/>
  <c r="G556" i="206"/>
  <c r="F495" i="206"/>
  <c r="O9" i="206"/>
  <c r="N9" i="206"/>
  <c r="O8" i="206"/>
  <c r="N8" i="206"/>
  <c r="O7" i="206"/>
  <c r="N7" i="206"/>
  <c r="O6" i="206"/>
  <c r="N6" i="206"/>
  <c r="O5" i="206"/>
  <c r="N5" i="206"/>
  <c r="O4" i="206"/>
  <c r="N4" i="206"/>
  <c r="A1" i="206"/>
  <c r="D2" i="206" s="1"/>
  <c r="I52" i="205"/>
  <c r="E31" i="205"/>
  <c r="G31" i="205"/>
  <c r="I31" i="205"/>
  <c r="G27" i="205"/>
  <c r="I27" i="205"/>
  <c r="E8" i="205"/>
  <c r="B5" i="205"/>
  <c r="B4" i="205"/>
  <c r="D2" i="205"/>
  <c r="D2" i="212"/>
  <c r="B6" i="205"/>
  <c r="B5" i="215"/>
  <c r="F539" i="206" a="1"/>
  <c r="F539" i="206"/>
  <c r="F540" i="206" a="1"/>
  <c r="F540" i="206"/>
  <c r="F541" i="206" a="1"/>
  <c r="F541" i="206"/>
  <c r="F542" i="206" a="1"/>
  <c r="F542" i="206"/>
  <c r="F543" i="206" a="1"/>
  <c r="F543" i="206"/>
  <c r="F544" i="206" a="1"/>
  <c r="F544" i="206"/>
  <c r="F545" i="206" a="1"/>
  <c r="F545" i="206"/>
  <c r="F546" i="206" a="1"/>
  <c r="F546" i="206"/>
  <c r="F547" i="206" a="1"/>
  <c r="F547" i="206"/>
  <c r="F548" i="206" a="1"/>
  <c r="F548" i="206"/>
  <c r="F612" i="206" a="1"/>
  <c r="F612" i="206"/>
  <c r="F611" i="206" a="1"/>
  <c r="F611" i="206"/>
  <c r="F610" i="206" a="1"/>
  <c r="F610" i="206"/>
  <c r="F609" i="206" a="1"/>
  <c r="F609" i="206"/>
  <c r="F608" i="206" a="1"/>
  <c r="F608" i="206"/>
  <c r="F607" i="206" a="1"/>
  <c r="F607" i="206"/>
  <c r="F606" i="206" a="1"/>
  <c r="F606" i="206"/>
  <c r="F605" i="206" a="1"/>
  <c r="F605" i="206"/>
  <c r="F604" i="206" a="1"/>
  <c r="F604" i="206"/>
  <c r="F603" i="206" a="1"/>
  <c r="F603" i="206"/>
  <c r="F602" i="206" a="1"/>
  <c r="F602" i="206"/>
  <c r="F601" i="206" a="1"/>
  <c r="F601" i="206"/>
  <c r="F600" i="206" a="1"/>
  <c r="F600" i="206"/>
  <c r="F596" i="206" a="1"/>
  <c r="F596" i="206"/>
  <c r="F595" i="206" a="1"/>
  <c r="F595" i="206"/>
  <c r="F594" i="206" a="1"/>
  <c r="F594" i="206"/>
  <c r="F593" i="206" a="1"/>
  <c r="F593" i="206"/>
  <c r="F537" i="206" a="1"/>
  <c r="F537" i="206"/>
  <c r="F538" i="206" a="1"/>
  <c r="F538" i="206"/>
  <c r="F590" i="206" a="1"/>
  <c r="F590" i="206"/>
  <c r="F589" i="206" a="1"/>
  <c r="F589" i="206"/>
  <c r="F588" i="206" a="1"/>
  <c r="F588" i="206"/>
  <c r="F587" i="206" a="1"/>
  <c r="F587" i="206"/>
  <c r="F586" i="206" a="1"/>
  <c r="F586" i="206"/>
  <c r="F585" i="206" a="1"/>
  <c r="F585" i="206"/>
  <c r="F584" i="206" a="1"/>
  <c r="F584" i="206"/>
  <c r="F580" i="206" a="1"/>
  <c r="F580" i="206"/>
  <c r="F592" i="206" a="1"/>
  <c r="F592" i="206"/>
  <c r="F591" i="206" a="1"/>
  <c r="F591" i="206"/>
  <c r="F578" i="206" a="1"/>
  <c r="F578" i="206"/>
  <c r="F577" i="206" a="1"/>
  <c r="F577" i="206"/>
  <c r="F576" i="206" a="1"/>
  <c r="F576" i="206"/>
  <c r="F575" i="206" a="1"/>
  <c r="F575" i="206"/>
  <c r="F574" i="206" a="1"/>
  <c r="F574" i="206"/>
  <c r="F573" i="206" a="1"/>
  <c r="F573" i="206"/>
  <c r="F572" i="206" a="1"/>
  <c r="F572" i="206"/>
  <c r="F571" i="206" a="1"/>
  <c r="F571" i="206"/>
  <c r="F570" i="206" a="1"/>
  <c r="F570" i="206"/>
  <c r="F569" i="206" a="1"/>
  <c r="F569" i="206"/>
  <c r="F568" i="206" a="1"/>
  <c r="F568" i="206"/>
  <c r="F581" i="206"/>
  <c r="F564" i="206" a="1"/>
  <c r="F564" i="206"/>
  <c r="F579" i="206" a="1"/>
  <c r="F579" i="206"/>
  <c r="F563" i="206" a="1"/>
  <c r="F563" i="206"/>
  <c r="F562" i="206" a="1"/>
  <c r="F562" i="206"/>
  <c r="F561" i="206" a="1"/>
  <c r="F561" i="206"/>
  <c r="F560" i="206" a="1"/>
  <c r="F560" i="206"/>
  <c r="J537" i="206" a="1"/>
  <c r="J537" i="206"/>
  <c r="J538" i="206" a="1"/>
  <c r="J538" i="206"/>
  <c r="J539" i="206" a="1"/>
  <c r="J539" i="206"/>
  <c r="J540" i="206" a="1"/>
  <c r="J540" i="206"/>
  <c r="J541" i="206" a="1"/>
  <c r="J541" i="206"/>
  <c r="J542" i="206" a="1"/>
  <c r="J542" i="206"/>
  <c r="J543" i="206" a="1"/>
  <c r="J543" i="206"/>
  <c r="J544" i="206" a="1"/>
  <c r="J544" i="206"/>
  <c r="J545" i="206" a="1"/>
  <c r="J545" i="206"/>
  <c r="J546" i="206" a="1"/>
  <c r="J546" i="206"/>
  <c r="J547" i="206" a="1"/>
  <c r="J547" i="206"/>
  <c r="J548" i="206" a="1"/>
  <c r="J548" i="206"/>
  <c r="J612" i="206" a="1"/>
  <c r="J612" i="206"/>
  <c r="J611" i="206" a="1"/>
  <c r="J611" i="206"/>
  <c r="J610" i="206" a="1"/>
  <c r="J610" i="206"/>
  <c r="J606" i="206" a="1"/>
  <c r="J606" i="206"/>
  <c r="J594" i="206" a="1"/>
  <c r="J594" i="206"/>
  <c r="J580" i="206" a="1"/>
  <c r="J580" i="206"/>
  <c r="J579" i="206" a="1"/>
  <c r="J579" i="206"/>
  <c r="J578" i="206" a="1"/>
  <c r="J578" i="206"/>
  <c r="J605" i="206" a="1"/>
  <c r="J605" i="206"/>
  <c r="J604" i="206" a="1"/>
  <c r="J604" i="206"/>
  <c r="J603" i="206" a="1"/>
  <c r="J603" i="206"/>
  <c r="J593" i="206" a="1"/>
  <c r="J593" i="206"/>
  <c r="J592" i="206" a="1"/>
  <c r="J592" i="206"/>
  <c r="J602" i="206" a="1"/>
  <c r="J602" i="206"/>
  <c r="J589" i="206" a="1"/>
  <c r="J589" i="206"/>
  <c r="J588" i="206" a="1"/>
  <c r="J588" i="206"/>
  <c r="J587" i="206" a="1"/>
  <c r="J587" i="206"/>
  <c r="J586" i="206" a="1"/>
  <c r="J586" i="206"/>
  <c r="J585" i="206" a="1"/>
  <c r="J585" i="206"/>
  <c r="J584" i="206" a="1"/>
  <c r="J584" i="206"/>
  <c r="J563" i="206" a="1"/>
  <c r="J563" i="206"/>
  <c r="J561" i="206" a="1"/>
  <c r="J561" i="206"/>
  <c r="J609" i="206" a="1"/>
  <c r="J609" i="206"/>
  <c r="J608" i="206" a="1"/>
  <c r="J608" i="206"/>
  <c r="J607" i="206" a="1"/>
  <c r="J607" i="206"/>
  <c r="J601" i="206" a="1"/>
  <c r="J601" i="206"/>
  <c r="J600" i="206" a="1"/>
  <c r="J600" i="206"/>
  <c r="J596" i="206" a="1"/>
  <c r="J596" i="206"/>
  <c r="J595" i="206" a="1"/>
  <c r="J595" i="206"/>
  <c r="J591" i="206" a="1"/>
  <c r="J591" i="206"/>
  <c r="J590" i="206" a="1"/>
  <c r="J590" i="206"/>
  <c r="J577" i="206" a="1"/>
  <c r="J577" i="206"/>
  <c r="J576" i="206" a="1"/>
  <c r="J576" i="206"/>
  <c r="J575" i="206" a="1"/>
  <c r="J575" i="206"/>
  <c r="J574" i="206" a="1"/>
  <c r="J574" i="206"/>
  <c r="J573" i="206" a="1"/>
  <c r="J573" i="206"/>
  <c r="J572" i="206" a="1"/>
  <c r="J572" i="206"/>
  <c r="J571" i="206" a="1"/>
  <c r="J571" i="206"/>
  <c r="J570" i="206" a="1"/>
  <c r="J570" i="206"/>
  <c r="J569" i="206" a="1"/>
  <c r="J569" i="206"/>
  <c r="J568" i="206" a="1"/>
  <c r="J568" i="206"/>
  <c r="J564" i="206" a="1"/>
  <c r="J564" i="206"/>
  <c r="J558" i="206" a="1"/>
  <c r="J558" i="206"/>
  <c r="F536" i="206" a="1"/>
  <c r="F536" i="206"/>
  <c r="J536" i="206" a="1"/>
  <c r="J536" i="206"/>
  <c r="I552" i="206" a="1"/>
  <c r="I552" i="206"/>
  <c r="J553" i="206" a="1"/>
  <c r="J553" i="206"/>
  <c r="G554" i="206" a="1"/>
  <c r="G554" i="206"/>
  <c r="J554" i="206" a="1"/>
  <c r="J554" i="206"/>
  <c r="J556" i="206" a="1"/>
  <c r="J556" i="206"/>
  <c r="F557" i="206" a="1"/>
  <c r="F557" i="206"/>
  <c r="J560" i="206" a="1"/>
  <c r="J560" i="206"/>
  <c r="G612" i="206" a="1"/>
  <c r="G612" i="206"/>
  <c r="G611" i="206" a="1"/>
  <c r="G611" i="206"/>
  <c r="G608" i="206" a="1"/>
  <c r="G608" i="206"/>
  <c r="G607" i="206" a="1"/>
  <c r="G607" i="206"/>
  <c r="G604" i="206" a="1"/>
  <c r="G604" i="206"/>
  <c r="G603" i="206" a="1"/>
  <c r="G603" i="206"/>
  <c r="G600" i="206" a="1"/>
  <c r="G600" i="206"/>
  <c r="G596" i="206" a="1"/>
  <c r="G596" i="206"/>
  <c r="G595" i="206" a="1"/>
  <c r="G595" i="206"/>
  <c r="G539" i="206" a="1"/>
  <c r="G539" i="206"/>
  <c r="G540" i="206" a="1"/>
  <c r="G540" i="206"/>
  <c r="G541" i="206" a="1"/>
  <c r="G541" i="206"/>
  <c r="G542" i="206" a="1"/>
  <c r="G542" i="206"/>
  <c r="G543" i="206" a="1"/>
  <c r="G543" i="206"/>
  <c r="G544" i="206" a="1"/>
  <c r="G544" i="206"/>
  <c r="G545" i="206" a="1"/>
  <c r="G545" i="206"/>
  <c r="G546" i="206" a="1"/>
  <c r="G546" i="206"/>
  <c r="G547" i="206" a="1"/>
  <c r="G547" i="206"/>
  <c r="G548" i="206" a="1"/>
  <c r="G548" i="206"/>
  <c r="G537" i="206" a="1"/>
  <c r="G537" i="206"/>
  <c r="G538" i="206" a="1"/>
  <c r="G538" i="206"/>
  <c r="G610" i="206" a="1"/>
  <c r="G610" i="206"/>
  <c r="G609" i="206" a="1"/>
  <c r="G609" i="206"/>
  <c r="G601" i="206" a="1"/>
  <c r="G601" i="206"/>
  <c r="G592" i="206" a="1"/>
  <c r="G592" i="206"/>
  <c r="G591" i="206" a="1"/>
  <c r="G591" i="206"/>
  <c r="G578" i="206" a="1"/>
  <c r="G578" i="206"/>
  <c r="G575" i="206" a="1"/>
  <c r="G575" i="206"/>
  <c r="G574" i="206" a="1"/>
  <c r="G574" i="206"/>
  <c r="G571" i="206" a="1"/>
  <c r="G571" i="206"/>
  <c r="G570" i="206" a="1"/>
  <c r="G570" i="206"/>
  <c r="G564" i="206" a="1"/>
  <c r="G564" i="206"/>
  <c r="G606" i="206" a="1"/>
  <c r="G606" i="206"/>
  <c r="G594" i="206" a="1"/>
  <c r="G594" i="206"/>
  <c r="G579" i="206" a="1"/>
  <c r="G579" i="206"/>
  <c r="G563" i="206" a="1"/>
  <c r="G563" i="206"/>
  <c r="G561" i="206" a="1"/>
  <c r="G561" i="206"/>
  <c r="G560" i="206" a="1"/>
  <c r="G560" i="206"/>
  <c r="G605" i="206" a="1"/>
  <c r="G605" i="206"/>
  <c r="G589" i="206" a="1"/>
  <c r="G589" i="206"/>
  <c r="G586" i="206" a="1"/>
  <c r="G586" i="206"/>
  <c r="G585" i="206" a="1"/>
  <c r="G585" i="206"/>
  <c r="G602" i="206" a="1"/>
  <c r="G602" i="206"/>
  <c r="G593" i="206" a="1"/>
  <c r="G593" i="206"/>
  <c r="G590" i="206" a="1"/>
  <c r="G590" i="206"/>
  <c r="G588" i="206" a="1"/>
  <c r="G588" i="206"/>
  <c r="G587" i="206" a="1"/>
  <c r="G587" i="206"/>
  <c r="G584" i="206" a="1"/>
  <c r="G584" i="206"/>
  <c r="G580" i="206" a="1"/>
  <c r="G580" i="206"/>
  <c r="G577" i="206" a="1"/>
  <c r="G577" i="206"/>
  <c r="G576" i="206" a="1"/>
  <c r="G576" i="206"/>
  <c r="G573" i="206" a="1"/>
  <c r="G573" i="206"/>
  <c r="G572" i="206" a="1"/>
  <c r="G572" i="206"/>
  <c r="G569" i="206" a="1"/>
  <c r="G569" i="206"/>
  <c r="G568" i="206" a="1"/>
  <c r="G568" i="206"/>
  <c r="K537" i="206" a="1"/>
  <c r="K537" i="206"/>
  <c r="K538" i="206" a="1"/>
  <c r="K538" i="206"/>
  <c r="K539" i="206" a="1"/>
  <c r="K539" i="206"/>
  <c r="K540" i="206" a="1"/>
  <c r="K540" i="206"/>
  <c r="K541" i="206" a="1"/>
  <c r="K541" i="206"/>
  <c r="K542" i="206" a="1"/>
  <c r="K542" i="206"/>
  <c r="K543" i="206" a="1"/>
  <c r="K543" i="206"/>
  <c r="K544" i="206" a="1"/>
  <c r="K544" i="206"/>
  <c r="K545" i="206" a="1"/>
  <c r="K545" i="206"/>
  <c r="K546" i="206" a="1"/>
  <c r="K546" i="206"/>
  <c r="K547" i="206" a="1"/>
  <c r="K547" i="206"/>
  <c r="K548" i="206" a="1"/>
  <c r="K548" i="206"/>
  <c r="K610" i="206" a="1"/>
  <c r="K610" i="206"/>
  <c r="K609" i="206" a="1"/>
  <c r="K609" i="206"/>
  <c r="K606" i="206" a="1"/>
  <c r="K606" i="206"/>
  <c r="K605" i="206" a="1"/>
  <c r="K605" i="206"/>
  <c r="K602" i="206" a="1"/>
  <c r="K602" i="206"/>
  <c r="K601" i="206" a="1"/>
  <c r="K601" i="206"/>
  <c r="K594" i="206" a="1"/>
  <c r="K594" i="206"/>
  <c r="K593" i="206" a="1"/>
  <c r="K593" i="206"/>
  <c r="K612" i="206" a="1"/>
  <c r="K612" i="206"/>
  <c r="K611" i="206" a="1"/>
  <c r="K611" i="206"/>
  <c r="K608" i="206" a="1"/>
  <c r="K608" i="206"/>
  <c r="K607" i="206" a="1"/>
  <c r="K607" i="206"/>
  <c r="K604" i="206" a="1"/>
  <c r="K604" i="206"/>
  <c r="K603" i="206" a="1"/>
  <c r="K603" i="206"/>
  <c r="K600" i="206" a="1"/>
  <c r="K600" i="206"/>
  <c r="K613" i="206"/>
  <c r="K596" i="206" a="1"/>
  <c r="K596" i="206"/>
  <c r="K595" i="206" a="1"/>
  <c r="K595" i="206"/>
  <c r="K592" i="206" a="1"/>
  <c r="K592" i="206"/>
  <c r="K589" i="206" a="1"/>
  <c r="K589" i="206"/>
  <c r="K586" i="206" a="1"/>
  <c r="K586" i="206"/>
  <c r="K585" i="206" a="1"/>
  <c r="K585" i="206"/>
  <c r="K590" i="206" a="1"/>
  <c r="K590" i="206"/>
  <c r="K588" i="206" a="1"/>
  <c r="K588" i="206"/>
  <c r="K587" i="206" a="1"/>
  <c r="K587" i="206"/>
  <c r="K584" i="206" a="1"/>
  <c r="K584" i="206"/>
  <c r="K577" i="206" a="1"/>
  <c r="K577" i="206"/>
  <c r="K576" i="206" a="1"/>
  <c r="K576" i="206"/>
  <c r="K573" i="206" a="1"/>
  <c r="K573" i="206"/>
  <c r="K572" i="206" a="1"/>
  <c r="K572" i="206"/>
  <c r="K569" i="206" a="1"/>
  <c r="K569" i="206"/>
  <c r="K568" i="206" a="1"/>
  <c r="K568" i="206"/>
  <c r="K563" i="206" a="1"/>
  <c r="K563" i="206"/>
  <c r="K561" i="206" a="1"/>
  <c r="K561" i="206"/>
  <c r="K591" i="206" a="1"/>
  <c r="K591" i="206"/>
  <c r="K579" i="206" a="1"/>
  <c r="K579" i="206"/>
  <c r="K575" i="206" a="1"/>
  <c r="K575" i="206"/>
  <c r="K574" i="206" a="1"/>
  <c r="K574" i="206"/>
  <c r="K571" i="206" a="1"/>
  <c r="K571" i="206"/>
  <c r="K570" i="206" a="1"/>
  <c r="K570" i="206"/>
  <c r="K564" i="206" a="1"/>
  <c r="K564" i="206"/>
  <c r="K562" i="206" a="1"/>
  <c r="K562" i="206"/>
  <c r="K559" i="206" a="1"/>
  <c r="K559" i="206"/>
  <c r="K557" i="206" a="1"/>
  <c r="K557" i="206"/>
  <c r="K556" i="206" a="1"/>
  <c r="K556" i="206"/>
  <c r="K554" i="206" a="1"/>
  <c r="K554" i="206"/>
  <c r="K580" i="206" a="1"/>
  <c r="K580" i="206"/>
  <c r="K578" i="206" a="1"/>
  <c r="K578" i="206"/>
  <c r="K560" i="206" a="1"/>
  <c r="K560" i="206"/>
  <c r="G536" i="206" a="1"/>
  <c r="G536" i="206"/>
  <c r="K536" i="206" a="1"/>
  <c r="K536" i="206"/>
  <c r="H553" i="206" a="1"/>
  <c r="H553" i="206"/>
  <c r="K553" i="206" a="1"/>
  <c r="K553" i="206"/>
  <c r="F555" i="206" a="1"/>
  <c r="F555" i="206"/>
  <c r="I555" i="206" a="1"/>
  <c r="I555" i="206"/>
  <c r="G557" i="206" a="1"/>
  <c r="G557" i="206"/>
  <c r="J557" i="206" a="1"/>
  <c r="J557" i="206"/>
  <c r="F558" i="206" a="1"/>
  <c r="F558" i="206"/>
  <c r="I558" i="206" a="1"/>
  <c r="I558" i="206"/>
  <c r="F559" i="206" a="1"/>
  <c r="F559" i="206"/>
  <c r="H537" i="206" a="1"/>
  <c r="H537" i="206"/>
  <c r="H538" i="206" a="1"/>
  <c r="H538" i="206"/>
  <c r="H539" i="206" a="1"/>
  <c r="H539" i="206"/>
  <c r="H540" i="206" a="1"/>
  <c r="H540" i="206"/>
  <c r="H541" i="206" a="1"/>
  <c r="H541" i="206"/>
  <c r="H542" i="206" a="1"/>
  <c r="H542" i="206"/>
  <c r="H543" i="206" a="1"/>
  <c r="H543" i="206"/>
  <c r="H544" i="206" a="1"/>
  <c r="H544" i="206"/>
  <c r="H545" i="206" a="1"/>
  <c r="H545" i="206"/>
  <c r="H546" i="206" a="1"/>
  <c r="H546" i="206"/>
  <c r="H547" i="206" a="1"/>
  <c r="H547" i="206"/>
  <c r="H548" i="206" a="1"/>
  <c r="H548" i="206"/>
  <c r="H612" i="206" a="1"/>
  <c r="H612" i="206"/>
  <c r="H611" i="206" a="1"/>
  <c r="H611" i="206"/>
  <c r="H610" i="206" a="1"/>
  <c r="H610" i="206"/>
  <c r="H609" i="206" a="1"/>
  <c r="H609" i="206"/>
  <c r="H608" i="206" a="1"/>
  <c r="H608" i="206"/>
  <c r="H607" i="206" a="1"/>
  <c r="H607" i="206"/>
  <c r="H606" i="206" a="1"/>
  <c r="H606" i="206"/>
  <c r="H605" i="206" a="1"/>
  <c r="H605" i="206"/>
  <c r="H604" i="206" a="1"/>
  <c r="H604" i="206"/>
  <c r="H603" i="206" a="1"/>
  <c r="H603" i="206"/>
  <c r="H602" i="206" a="1"/>
  <c r="H602" i="206"/>
  <c r="H601" i="206" a="1"/>
  <c r="H601" i="206"/>
  <c r="H600" i="206" a="1"/>
  <c r="H600" i="206"/>
  <c r="H596" i="206" a="1"/>
  <c r="H596" i="206"/>
  <c r="H595" i="206" a="1"/>
  <c r="H595" i="206"/>
  <c r="H594" i="206" a="1"/>
  <c r="H594" i="206"/>
  <c r="H593" i="206" a="1"/>
  <c r="H593" i="206"/>
  <c r="H563" i="206" a="1"/>
  <c r="H563" i="206"/>
  <c r="H589" i="206" a="1"/>
  <c r="H589" i="206"/>
  <c r="H588" i="206" a="1"/>
  <c r="H588" i="206"/>
  <c r="H587" i="206" a="1"/>
  <c r="H587" i="206"/>
  <c r="H586" i="206" a="1"/>
  <c r="H586" i="206"/>
  <c r="H585" i="206" a="1"/>
  <c r="H585" i="206"/>
  <c r="H584" i="206" a="1"/>
  <c r="H584" i="206"/>
  <c r="H591" i="206" a="1"/>
  <c r="H591" i="206"/>
  <c r="H590" i="206" a="1"/>
  <c r="H590" i="206"/>
  <c r="H580" i="206" a="1"/>
  <c r="H580" i="206"/>
  <c r="H577" i="206" a="1"/>
  <c r="H577" i="206"/>
  <c r="H576" i="206" a="1"/>
  <c r="H576" i="206"/>
  <c r="H575" i="206" a="1"/>
  <c r="H575" i="206"/>
  <c r="H574" i="206" a="1"/>
  <c r="H574" i="206"/>
  <c r="H573" i="206" a="1"/>
  <c r="H573" i="206"/>
  <c r="H572" i="206" a="1"/>
  <c r="H572" i="206"/>
  <c r="H571" i="206" a="1"/>
  <c r="H571" i="206"/>
  <c r="H570" i="206" a="1"/>
  <c r="H570" i="206"/>
  <c r="H569" i="206" a="1"/>
  <c r="H569" i="206"/>
  <c r="H568" i="206" a="1"/>
  <c r="H568" i="206"/>
  <c r="H564" i="206" a="1"/>
  <c r="H564" i="206"/>
  <c r="H558" i="206" a="1"/>
  <c r="H558" i="206"/>
  <c r="H557" i="206" a="1"/>
  <c r="H557" i="206"/>
  <c r="H556" i="206" a="1"/>
  <c r="H556" i="206"/>
  <c r="H555" i="206" a="1"/>
  <c r="H555" i="206"/>
  <c r="H592" i="206" a="1"/>
  <c r="H592" i="206"/>
  <c r="H579" i="206" a="1"/>
  <c r="H579" i="206"/>
  <c r="H578" i="206" a="1"/>
  <c r="H578" i="206"/>
  <c r="H562" i="206" a="1"/>
  <c r="H562" i="206"/>
  <c r="H560" i="206" a="1"/>
  <c r="H560" i="206"/>
  <c r="H559" i="206" a="1"/>
  <c r="H559" i="206"/>
  <c r="H536" i="206" a="1"/>
  <c r="H536" i="206"/>
  <c r="H552" i="206" a="1"/>
  <c r="H552" i="206"/>
  <c r="J552" i="206" a="1"/>
  <c r="J552" i="206"/>
  <c r="F553" i="206" a="1"/>
  <c r="F553" i="206"/>
  <c r="I553" i="206" a="1"/>
  <c r="I553" i="206"/>
  <c r="F554" i="206" a="1"/>
  <c r="F554" i="206"/>
  <c r="J555" i="206" a="1"/>
  <c r="J555" i="206"/>
  <c r="K558" i="206" a="1"/>
  <c r="K558" i="206"/>
  <c r="G559" i="206" a="1"/>
  <c r="G559" i="206"/>
  <c r="G562" i="206" a="1"/>
  <c r="G562" i="206"/>
  <c r="I610" i="206" a="1"/>
  <c r="I610" i="206"/>
  <c r="I609" i="206" a="1"/>
  <c r="I609" i="206"/>
  <c r="I606" i="206" a="1"/>
  <c r="I606" i="206"/>
  <c r="I605" i="206" a="1"/>
  <c r="I605" i="206"/>
  <c r="I602" i="206" a="1"/>
  <c r="I602" i="206"/>
  <c r="I601" i="206" a="1"/>
  <c r="I601" i="206"/>
  <c r="I594" i="206" a="1"/>
  <c r="I594" i="206"/>
  <c r="I612" i="206" a="1"/>
  <c r="I612" i="206"/>
  <c r="I611" i="206" a="1"/>
  <c r="I611" i="206"/>
  <c r="I608" i="206" a="1"/>
  <c r="I608" i="206"/>
  <c r="I607" i="206" a="1"/>
  <c r="I607" i="206"/>
  <c r="I604" i="206" a="1"/>
  <c r="I604" i="206"/>
  <c r="I603" i="206" a="1"/>
  <c r="I603" i="206"/>
  <c r="I600" i="206" a="1"/>
  <c r="I600" i="206"/>
  <c r="I613" i="206"/>
  <c r="I596" i="206" a="1"/>
  <c r="I596" i="206"/>
  <c r="I595" i="206" a="1"/>
  <c r="I595" i="206"/>
  <c r="I592" i="206" a="1"/>
  <c r="I592" i="206"/>
  <c r="I537" i="206" a="1"/>
  <c r="I537" i="206"/>
  <c r="I538" i="206" a="1"/>
  <c r="I538" i="206"/>
  <c r="I539" i="206" a="1"/>
  <c r="I539" i="206"/>
  <c r="I540" i="206" a="1"/>
  <c r="I540" i="206"/>
  <c r="I541" i="206" a="1"/>
  <c r="I541" i="206"/>
  <c r="I542" i="206" a="1"/>
  <c r="I542" i="206"/>
  <c r="I543" i="206" a="1"/>
  <c r="I543" i="206"/>
  <c r="I544" i="206" a="1"/>
  <c r="I544" i="206"/>
  <c r="I545" i="206" a="1"/>
  <c r="I545" i="206"/>
  <c r="I546" i="206" a="1"/>
  <c r="I546" i="206"/>
  <c r="I547" i="206" a="1"/>
  <c r="I547" i="206"/>
  <c r="I548" i="206" a="1"/>
  <c r="I548" i="206"/>
  <c r="I590" i="206" a="1"/>
  <c r="I590" i="206"/>
  <c r="I588" i="206" a="1"/>
  <c r="I588" i="206"/>
  <c r="I587" i="206" a="1"/>
  <c r="I587" i="206"/>
  <c r="I584" i="206" a="1"/>
  <c r="I584" i="206"/>
  <c r="I577" i="206" a="1"/>
  <c r="I577" i="206"/>
  <c r="I576" i="206" a="1"/>
  <c r="I576" i="206"/>
  <c r="I573" i="206" a="1"/>
  <c r="I573" i="206"/>
  <c r="I572" i="206" a="1"/>
  <c r="I572" i="206"/>
  <c r="I569" i="206" a="1"/>
  <c r="I569" i="206"/>
  <c r="I568" i="206" a="1"/>
  <c r="I568" i="206"/>
  <c r="I591" i="206" a="1"/>
  <c r="I591" i="206"/>
  <c r="I580" i="206" a="1"/>
  <c r="I580" i="206"/>
  <c r="I575" i="206" a="1"/>
  <c r="I575" i="206"/>
  <c r="I574" i="206" a="1"/>
  <c r="I574" i="206"/>
  <c r="I571" i="206" a="1"/>
  <c r="I571" i="206"/>
  <c r="I570" i="206" a="1"/>
  <c r="I570" i="206"/>
  <c r="I564" i="206" a="1"/>
  <c r="I564" i="206"/>
  <c r="I562" i="206" a="1"/>
  <c r="I562" i="206"/>
  <c r="I559" i="206" a="1"/>
  <c r="I559" i="206"/>
  <c r="I593" i="206" a="1"/>
  <c r="I593" i="206"/>
  <c r="I579" i="206" a="1"/>
  <c r="I579" i="206"/>
  <c r="I578" i="206" a="1"/>
  <c r="I578" i="206"/>
  <c r="I560" i="206" a="1"/>
  <c r="I560" i="206"/>
  <c r="I589" i="206" a="1"/>
  <c r="I589" i="206"/>
  <c r="N589" i="206"/>
  <c r="I586" i="206" a="1"/>
  <c r="I586" i="206"/>
  <c r="I585" i="206" a="1"/>
  <c r="I585" i="206"/>
  <c r="I563" i="206" a="1"/>
  <c r="I563" i="206"/>
  <c r="N563" i="206"/>
  <c r="I561" i="206" a="1"/>
  <c r="I561" i="206"/>
  <c r="I536" i="206" a="1"/>
  <c r="I536" i="206"/>
  <c r="F552" i="206" a="1"/>
  <c r="F552" i="206"/>
  <c r="L565" i="206"/>
  <c r="I554" i="206" a="1"/>
  <c r="I554" i="206"/>
  <c r="G555" i="206" a="1"/>
  <c r="G555" i="206"/>
  <c r="N555" i="206"/>
  <c r="K555" i="206" a="1"/>
  <c r="K555" i="206"/>
  <c r="F556" i="206" a="1"/>
  <c r="F556" i="206"/>
  <c r="N556" i="206"/>
  <c r="I557" i="206" a="1"/>
  <c r="I557" i="206"/>
  <c r="G558" i="206" a="1"/>
  <c r="G558" i="206"/>
  <c r="J559" i="206" a="1"/>
  <c r="J559" i="206"/>
  <c r="H561" i="206" a="1"/>
  <c r="H561" i="206"/>
  <c r="J562" i="206" a="1"/>
  <c r="J562" i="206"/>
  <c r="L597" i="206"/>
  <c r="M581" i="206"/>
  <c r="L549" i="206"/>
  <c r="L613" i="206"/>
  <c r="N536" i="206"/>
  <c r="P402" i="206"/>
  <c r="P393" i="206"/>
  <c r="P386" i="206"/>
  <c r="P377" i="206"/>
  <c r="P370" i="206"/>
  <c r="P361" i="206"/>
  <c r="P354" i="206"/>
  <c r="P333" i="206"/>
  <c r="P323" i="206"/>
  <c r="P321" i="206"/>
  <c r="P314" i="206"/>
  <c r="P311" i="206"/>
  <c r="P290" i="206"/>
  <c r="P242" i="206"/>
  <c r="P222" i="206"/>
  <c r="P187" i="206"/>
  <c r="P185" i="206"/>
  <c r="P178" i="206"/>
  <c r="P158" i="206"/>
  <c r="P123" i="206"/>
  <c r="P114" i="206"/>
  <c r="P103" i="206"/>
  <c r="P94" i="206"/>
  <c r="P59" i="206"/>
  <c r="P50" i="206"/>
  <c r="P39" i="206"/>
  <c r="P30" i="206"/>
  <c r="P401" i="206"/>
  <c r="P394" i="206"/>
  <c r="P385" i="206"/>
  <c r="P378" i="206"/>
  <c r="P369" i="206"/>
  <c r="P362" i="206"/>
  <c r="P353" i="206"/>
  <c r="P346" i="206"/>
  <c r="P343" i="206"/>
  <c r="P322" i="206"/>
  <c r="P301" i="206"/>
  <c r="P291" i="206"/>
  <c r="P289" i="206"/>
  <c r="P282" i="206"/>
  <c r="P279" i="206"/>
  <c r="P275" i="206"/>
  <c r="P273" i="206"/>
  <c r="P266" i="206"/>
  <c r="P263" i="206"/>
  <c r="P250" i="206"/>
  <c r="P219" i="206"/>
  <c r="P217" i="206"/>
  <c r="P210" i="206"/>
  <c r="P190" i="206"/>
  <c r="P155" i="206"/>
  <c r="P146" i="206"/>
  <c r="P135" i="206"/>
  <c r="P126" i="206"/>
  <c r="P91" i="206"/>
  <c r="P82" i="206"/>
  <c r="P71" i="206"/>
  <c r="P62" i="206"/>
  <c r="P27" i="206"/>
  <c r="P18" i="206"/>
  <c r="P274" i="206"/>
  <c r="P253" i="206"/>
  <c r="P243" i="206"/>
  <c r="P241" i="206"/>
  <c r="P234" i="206"/>
  <c r="P227" i="206"/>
  <c r="P225" i="206"/>
  <c r="P218" i="206"/>
  <c r="P211" i="206"/>
  <c r="P209" i="206"/>
  <c r="P202" i="206"/>
  <c r="P195" i="206"/>
  <c r="P193" i="206"/>
  <c r="P186" i="206"/>
  <c r="P179" i="206"/>
  <c r="P177" i="206"/>
  <c r="P170" i="206"/>
  <c r="P163" i="206"/>
  <c r="P161" i="206"/>
  <c r="P154" i="206"/>
  <c r="P147" i="206"/>
  <c r="P138" i="206"/>
  <c r="P131" i="206"/>
  <c r="P122" i="206"/>
  <c r="P115" i="206"/>
  <c r="P106" i="206"/>
  <c r="P99" i="206"/>
  <c r="P90" i="206"/>
  <c r="P83" i="206"/>
  <c r="P74" i="206"/>
  <c r="P67" i="206"/>
  <c r="P58" i="206"/>
  <c r="P51" i="206"/>
  <c r="P42" i="206"/>
  <c r="P35" i="206"/>
  <c r="P26" i="206"/>
  <c r="P19" i="206"/>
  <c r="P10" i="206"/>
  <c r="B4" i="215"/>
  <c r="P342" i="206"/>
  <c r="P326" i="206"/>
  <c r="P310" i="206"/>
  <c r="P294" i="206"/>
  <c r="P278" i="206"/>
  <c r="P262" i="206"/>
  <c r="P246" i="206"/>
  <c r="P334" i="206"/>
  <c r="P318" i="206"/>
  <c r="P302" i="206"/>
  <c r="P286" i="206"/>
  <c r="P270" i="206"/>
  <c r="P254" i="206"/>
  <c r="N548" i="206"/>
  <c r="N547" i="206"/>
  <c r="N546" i="206"/>
  <c r="N545" i="206"/>
  <c r="N544" i="206"/>
  <c r="N543" i="206"/>
  <c r="N542" i="206"/>
  <c r="N541" i="206"/>
  <c r="N540" i="206"/>
  <c r="N539" i="206"/>
  <c r="N538" i="206"/>
  <c r="N537" i="206"/>
  <c r="F613" i="206"/>
  <c r="N600" i="206"/>
  <c r="N607" i="206"/>
  <c r="N608" i="206"/>
  <c r="N611" i="206"/>
  <c r="N612" i="206"/>
  <c r="N601" i="206"/>
  <c r="N602" i="206"/>
  <c r="H597" i="206"/>
  <c r="M597" i="206"/>
  <c r="N591" i="206"/>
  <c r="N593" i="206"/>
  <c r="N594" i="206"/>
  <c r="F597" i="206"/>
  <c r="N584" i="206"/>
  <c r="K597" i="206"/>
  <c r="N587" i="206"/>
  <c r="N588" i="206"/>
  <c r="N590" i="206"/>
  <c r="E41" i="214"/>
  <c r="N585" i="206"/>
  <c r="N586" i="206"/>
  <c r="N573" i="206"/>
  <c r="N571" i="206"/>
  <c r="N575" i="206"/>
  <c r="N578" i="206"/>
  <c r="N568" i="206"/>
  <c r="N558" i="206"/>
  <c r="E41" i="212"/>
  <c r="N552" i="206"/>
  <c r="I565" i="206"/>
  <c r="K565" i="206"/>
  <c r="N553" i="206"/>
  <c r="N560" i="206"/>
  <c r="N561" i="206"/>
  <c r="K499" i="206" a="1"/>
  <c r="K499" i="206"/>
  <c r="P4" i="206"/>
  <c r="C596" i="206"/>
  <c r="C585" i="206"/>
  <c r="C593" i="206"/>
  <c r="C589" i="206"/>
  <c r="C592" i="206"/>
  <c r="C588" i="206"/>
  <c r="F507" i="206" a="1"/>
  <c r="F507" i="206"/>
  <c r="I509" i="206" a="1"/>
  <c r="I509" i="206"/>
  <c r="C595" i="206"/>
  <c r="C591" i="206"/>
  <c r="G507" i="206" a="1"/>
  <c r="G507" i="206"/>
  <c r="C584" i="206"/>
  <c r="C594" i="206"/>
  <c r="C590" i="206"/>
  <c r="K500" i="206" a="1"/>
  <c r="K500" i="206"/>
  <c r="F503" i="206" a="1"/>
  <c r="F503" i="206"/>
  <c r="F508" i="206" a="1"/>
  <c r="F508" i="206"/>
  <c r="G510" i="206" a="1"/>
  <c r="G510" i="206"/>
  <c r="P5" i="206"/>
  <c r="P7" i="206"/>
  <c r="K503" i="206" a="1"/>
  <c r="K503" i="206"/>
  <c r="K507" i="206" a="1"/>
  <c r="K507" i="206"/>
  <c r="K510" i="206" a="1"/>
  <c r="K510" i="206"/>
  <c r="H503" i="206" a="1"/>
  <c r="H503" i="206"/>
  <c r="H507" i="206" a="1"/>
  <c r="H507" i="206"/>
  <c r="H510" i="206" a="1"/>
  <c r="H510" i="206"/>
  <c r="F499" i="206" a="1"/>
  <c r="F499" i="206"/>
  <c r="J499" i="206" a="1"/>
  <c r="J499" i="206"/>
  <c r="H500" i="206" a="1"/>
  <c r="H500" i="206"/>
  <c r="J503" i="206" a="1"/>
  <c r="J503" i="206"/>
  <c r="L505" i="206" a="1"/>
  <c r="L505" i="206"/>
  <c r="K506" i="206" a="1"/>
  <c r="K506" i="206"/>
  <c r="L506" i="206" a="1"/>
  <c r="L506" i="206"/>
  <c r="P9" i="206"/>
  <c r="G499" i="206" a="1"/>
  <c r="G499" i="206"/>
  <c r="M499" i="206" a="1"/>
  <c r="M499" i="206"/>
  <c r="G503" i="206" a="1"/>
  <c r="G503" i="206"/>
  <c r="F505" i="206" a="1"/>
  <c r="F505" i="206"/>
  <c r="G506" i="206" a="1"/>
  <c r="G506" i="206"/>
  <c r="J507" i="206" a="1"/>
  <c r="J507" i="206"/>
  <c r="I508" i="206" a="1"/>
  <c r="I508" i="206"/>
  <c r="I499" i="206" a="1"/>
  <c r="I499" i="206"/>
  <c r="I505" i="206" a="1"/>
  <c r="I505" i="206"/>
  <c r="C520" i="206"/>
  <c r="C570" i="206"/>
  <c r="C538" i="206"/>
  <c r="C554" i="206"/>
  <c r="K501" i="206" a="1"/>
  <c r="K501" i="206"/>
  <c r="G501" i="206" a="1"/>
  <c r="G501" i="206"/>
  <c r="J501" i="206" a="1"/>
  <c r="J501" i="206"/>
  <c r="F501" i="206" a="1"/>
  <c r="F501" i="206"/>
  <c r="M501" i="206" a="1"/>
  <c r="M501" i="206"/>
  <c r="H501" i="206" a="1"/>
  <c r="H501" i="206"/>
  <c r="C571" i="206"/>
  <c r="C539" i="206"/>
  <c r="J502" i="206" a="1"/>
  <c r="J502" i="206"/>
  <c r="F502" i="206" a="1"/>
  <c r="F502" i="206"/>
  <c r="C555" i="206"/>
  <c r="C521" i="206"/>
  <c r="H521" i="206" a="1"/>
  <c r="H521" i="206"/>
  <c r="L502" i="206" a="1"/>
  <c r="L502" i="206"/>
  <c r="G502" i="206" a="1"/>
  <c r="G502" i="206"/>
  <c r="I502" i="206" a="1"/>
  <c r="I502" i="206"/>
  <c r="P6" i="206"/>
  <c r="P8" i="206"/>
  <c r="G32" i="212"/>
  <c r="I32" i="212"/>
  <c r="G32" i="214"/>
  <c r="I32" i="214"/>
  <c r="G32" i="211"/>
  <c r="I32" i="211"/>
  <c r="G32" i="213"/>
  <c r="I32" i="213"/>
  <c r="H502" i="206" a="1"/>
  <c r="H502" i="206"/>
  <c r="E30" i="205"/>
  <c r="G30" i="205"/>
  <c r="I30" i="205"/>
  <c r="G30" i="213"/>
  <c r="I30" i="213"/>
  <c r="G30" i="211"/>
  <c r="I30" i="211"/>
  <c r="G30" i="212"/>
  <c r="I30" i="212"/>
  <c r="G30" i="214"/>
  <c r="I30" i="214"/>
  <c r="E33" i="205"/>
  <c r="G33" i="205"/>
  <c r="I33" i="205"/>
  <c r="G33" i="211"/>
  <c r="I33" i="211"/>
  <c r="G33" i="212"/>
  <c r="I33" i="212"/>
  <c r="G33" i="213"/>
  <c r="I33" i="213"/>
  <c r="G33" i="214"/>
  <c r="I33" i="214"/>
  <c r="I501" i="206" a="1"/>
  <c r="I501" i="206"/>
  <c r="K502" i="206" a="1"/>
  <c r="K502" i="206"/>
  <c r="D1" i="206"/>
  <c r="L501" i="206" a="1"/>
  <c r="L501" i="206"/>
  <c r="M502" i="206" a="1"/>
  <c r="M502" i="206"/>
  <c r="C523" i="206"/>
  <c r="C557" i="206"/>
  <c r="C573" i="206"/>
  <c r="C541" i="206"/>
  <c r="L504" i="206" a="1"/>
  <c r="L504" i="206"/>
  <c r="H504" i="206" a="1"/>
  <c r="H504" i="206"/>
  <c r="I504" i="206" a="1"/>
  <c r="I504" i="206"/>
  <c r="M504" i="206" a="1"/>
  <c r="M504" i="206"/>
  <c r="G504" i="206" a="1"/>
  <c r="G504" i="206"/>
  <c r="K504" i="206" a="1"/>
  <c r="K504" i="206"/>
  <c r="F504" i="206" a="1"/>
  <c r="F504" i="206"/>
  <c r="G29" i="212"/>
  <c r="I29" i="212"/>
  <c r="G29" i="214"/>
  <c r="I29" i="214"/>
  <c r="G29" i="213"/>
  <c r="I29" i="213"/>
  <c r="G29" i="211"/>
  <c r="I29" i="211"/>
  <c r="G34" i="214"/>
  <c r="I34" i="214"/>
  <c r="G34" i="212"/>
  <c r="I34" i="212"/>
  <c r="G34" i="213"/>
  <c r="I34" i="213"/>
  <c r="G34" i="211"/>
  <c r="I34" i="211"/>
  <c r="G500" i="206" a="1"/>
  <c r="G500" i="206"/>
  <c r="H505" i="206" a="1"/>
  <c r="H505" i="206"/>
  <c r="C527" i="206"/>
  <c r="C561" i="206"/>
  <c r="C577" i="206"/>
  <c r="C545" i="206"/>
  <c r="L508" i="206" a="1"/>
  <c r="L508" i="206"/>
  <c r="H508" i="206" a="1"/>
  <c r="H508" i="206"/>
  <c r="K508" i="206" a="1"/>
  <c r="K508" i="206"/>
  <c r="G508" i="206" a="1"/>
  <c r="G508" i="206"/>
  <c r="M508" i="206" a="1"/>
  <c r="M508" i="206"/>
  <c r="C528" i="206"/>
  <c r="C578" i="206"/>
  <c r="C546" i="206"/>
  <c r="C562" i="206"/>
  <c r="K509" i="206" a="1"/>
  <c r="K509" i="206"/>
  <c r="G509" i="206" a="1"/>
  <c r="G509" i="206"/>
  <c r="J509" i="206" a="1"/>
  <c r="J509" i="206"/>
  <c r="F509" i="206" a="1"/>
  <c r="F509" i="206"/>
  <c r="M509" i="206" a="1"/>
  <c r="M509" i="206"/>
  <c r="C519" i="206"/>
  <c r="F519" i="206" a="1"/>
  <c r="F519" i="206"/>
  <c r="C569" i="206"/>
  <c r="C537" i="206"/>
  <c r="C553" i="206"/>
  <c r="M500" i="206" a="1"/>
  <c r="M500" i="206"/>
  <c r="I500" i="206" a="1"/>
  <c r="I500" i="206"/>
  <c r="F500" i="206" a="1"/>
  <c r="F500" i="206"/>
  <c r="N500" i="206"/>
  <c r="J500" i="206" a="1"/>
  <c r="J500" i="206"/>
  <c r="C524" i="206"/>
  <c r="C574" i="206"/>
  <c r="C542" i="206"/>
  <c r="C558" i="206"/>
  <c r="K505" i="206" a="1"/>
  <c r="K505" i="206"/>
  <c r="G505" i="206" a="1"/>
  <c r="G505" i="206"/>
  <c r="J505" i="206" a="1"/>
  <c r="J505" i="206"/>
  <c r="H509" i="206" a="1"/>
  <c r="H509" i="206"/>
  <c r="C564" i="206"/>
  <c r="C580" i="206"/>
  <c r="C548" i="206"/>
  <c r="F511" i="206" a="1"/>
  <c r="F511" i="206"/>
  <c r="J511" i="206" a="1"/>
  <c r="J511" i="206"/>
  <c r="I511" i="206" a="1"/>
  <c r="I511" i="206"/>
  <c r="C575" i="206"/>
  <c r="C543" i="206"/>
  <c r="I506" i="206" a="1"/>
  <c r="I506" i="206"/>
  <c r="M506" i="206" a="1"/>
  <c r="M506" i="206"/>
  <c r="C579" i="206"/>
  <c r="C547" i="206"/>
  <c r="I510" i="206" a="1"/>
  <c r="I510" i="206"/>
  <c r="M510" i="206" a="1"/>
  <c r="M510" i="206"/>
  <c r="G31" i="211"/>
  <c r="I31" i="211"/>
  <c r="G31" i="212"/>
  <c r="I31" i="212"/>
  <c r="C518" i="206"/>
  <c r="C568" i="206"/>
  <c r="C536" i="206"/>
  <c r="H499" i="206" a="1"/>
  <c r="H499" i="206"/>
  <c r="L499" i="206" a="1"/>
  <c r="L499" i="206"/>
  <c r="C522" i="206"/>
  <c r="C556" i="206"/>
  <c r="C572" i="206"/>
  <c r="C540" i="206"/>
  <c r="I503" i="206" a="1"/>
  <c r="I503" i="206"/>
  <c r="M503" i="206" a="1"/>
  <c r="M503" i="206"/>
  <c r="F506" i="206" a="1"/>
  <c r="F506" i="206"/>
  <c r="J506" i="206" a="1"/>
  <c r="J506" i="206"/>
  <c r="C526" i="206"/>
  <c r="C560" i="206"/>
  <c r="C576" i="206"/>
  <c r="C544" i="206"/>
  <c r="I507" i="206" a="1"/>
  <c r="I507" i="206"/>
  <c r="M507" i="206" a="1"/>
  <c r="M507" i="206"/>
  <c r="F510" i="206" a="1"/>
  <c r="F510" i="206"/>
  <c r="J510" i="206" a="1"/>
  <c r="J510" i="206"/>
  <c r="C529" i="206"/>
  <c r="K529" i="206" a="1"/>
  <c r="K529" i="206"/>
  <c r="C525" i="206"/>
  <c r="C563" i="206"/>
  <c r="G31" i="213"/>
  <c r="I31" i="213"/>
  <c r="C559" i="206"/>
  <c r="D2" i="211"/>
  <c r="K523" i="206" a="1"/>
  <c r="K523" i="206"/>
  <c r="H523" i="206" a="1"/>
  <c r="H523" i="206"/>
  <c r="L523" i="206" a="1"/>
  <c r="L523" i="206"/>
  <c r="G523" i="206" a="1"/>
  <c r="G523" i="206"/>
  <c r="F523" i="206" a="1"/>
  <c r="F523" i="206"/>
  <c r="J523" i="206" a="1"/>
  <c r="J523" i="206"/>
  <c r="I523" i="206" a="1"/>
  <c r="I523" i="206"/>
  <c r="P499" i="206" a="1"/>
  <c r="P499" i="206"/>
  <c r="M523" i="206" a="1"/>
  <c r="M523" i="206"/>
  <c r="P500" i="206" a="1"/>
  <c r="P500" i="206"/>
  <c r="L527" i="206" a="1"/>
  <c r="L527" i="206"/>
  <c r="G527" i="206" a="1"/>
  <c r="G527" i="206"/>
  <c r="I527" i="206" a="1"/>
  <c r="I527" i="206"/>
  <c r="F527" i="206" a="1"/>
  <c r="F527" i="206"/>
  <c r="K527" i="206" a="1"/>
  <c r="K527" i="206"/>
  <c r="H527" i="206" a="1"/>
  <c r="H527" i="206"/>
  <c r="M527" i="206" a="1"/>
  <c r="M527" i="206"/>
  <c r="J527" i="206" a="1"/>
  <c r="J527" i="206"/>
  <c r="L519" i="206" a="1"/>
  <c r="L519" i="206"/>
  <c r="G519" i="206" a="1"/>
  <c r="G519" i="206"/>
  <c r="K519" i="206" a="1"/>
  <c r="K519" i="206"/>
  <c r="H519" i="206" a="1"/>
  <c r="H519" i="206"/>
  <c r="M519" i="206" a="1"/>
  <c r="M519" i="206"/>
  <c r="M521" i="206" a="1"/>
  <c r="M521" i="206"/>
  <c r="J521" i="206" a="1"/>
  <c r="J521" i="206"/>
  <c r="I521" i="206" a="1"/>
  <c r="I521" i="206"/>
  <c r="F521" i="206" a="1"/>
  <c r="F521" i="206"/>
  <c r="K521" i="206" a="1"/>
  <c r="K521" i="206"/>
  <c r="P502" i="206" a="1"/>
  <c r="P502" i="206"/>
  <c r="P506" i="206" a="1"/>
  <c r="P506" i="206"/>
  <c r="I519" i="206" a="1"/>
  <c r="I519" i="206"/>
  <c r="G521" i="206" a="1"/>
  <c r="G521" i="206"/>
  <c r="L521" i="206" a="1"/>
  <c r="L521" i="206"/>
  <c r="M529" i="206" a="1"/>
  <c r="M529" i="206"/>
  <c r="J529" i="206" a="1"/>
  <c r="J529" i="206"/>
  <c r="L529" i="206" a="1"/>
  <c r="L529" i="206"/>
  <c r="G529" i="206" a="1"/>
  <c r="G529" i="206"/>
  <c r="I529" i="206" a="1"/>
  <c r="I529" i="206"/>
  <c r="F529" i="206" a="1"/>
  <c r="F529" i="206"/>
  <c r="J519" i="206" a="1"/>
  <c r="J519" i="206"/>
  <c r="H529" i="206" a="1"/>
  <c r="H529" i="206"/>
  <c r="P503" i="206" a="1"/>
  <c r="P503" i="206"/>
  <c r="P504" i="206" a="1"/>
  <c r="P504" i="206"/>
  <c r="P505" i="206" a="1"/>
  <c r="P505" i="206"/>
  <c r="P507" i="206" a="1"/>
  <c r="P507" i="206"/>
  <c r="P508" i="206" a="1"/>
  <c r="P508" i="206"/>
  <c r="P509" i="206" a="1"/>
  <c r="P509" i="206"/>
  <c r="C530" i="206"/>
  <c r="P511" i="206" a="1"/>
  <c r="P511" i="206"/>
  <c r="H511" i="206" a="1"/>
  <c r="H511" i="206"/>
  <c r="K511" i="206" a="1"/>
  <c r="K511" i="206"/>
  <c r="I518" i="206" a="1"/>
  <c r="I518" i="206"/>
  <c r="L518" i="206" a="1"/>
  <c r="L518" i="206"/>
  <c r="G520" i="206" a="1"/>
  <c r="G520" i="206"/>
  <c r="J520" i="206" a="1"/>
  <c r="J520" i="206"/>
  <c r="H522" i="206" a="1"/>
  <c r="H522" i="206"/>
  <c r="M522" i="206" a="1"/>
  <c r="M522" i="206"/>
  <c r="F524" i="206" a="1"/>
  <c r="F524" i="206"/>
  <c r="K524" i="206" a="1"/>
  <c r="K524" i="206"/>
  <c r="J525" i="206" a="1"/>
  <c r="J525" i="206"/>
  <c r="M525" i="206" a="1"/>
  <c r="M525" i="206"/>
  <c r="I526" i="206" a="1"/>
  <c r="I526" i="206"/>
  <c r="L526" i="206" a="1"/>
  <c r="L526" i="206"/>
  <c r="G528" i="206" a="1"/>
  <c r="G528" i="206"/>
  <c r="J528" i="206" a="1"/>
  <c r="J528" i="206"/>
  <c r="H525" i="206" a="1"/>
  <c r="H525" i="206"/>
  <c r="K525" i="206" a="1"/>
  <c r="K525" i="206"/>
  <c r="G526" i="206" a="1"/>
  <c r="G526" i="206"/>
  <c r="J526" i="206" a="1"/>
  <c r="J526" i="206"/>
  <c r="H528" i="206" a="1"/>
  <c r="H528" i="206"/>
  <c r="M528" i="206" a="1"/>
  <c r="M528" i="206"/>
  <c r="P510" i="206" a="1"/>
  <c r="P510" i="206"/>
  <c r="G511" i="206" a="1"/>
  <c r="G511" i="206"/>
  <c r="L511" i="206" a="1"/>
  <c r="L511" i="206"/>
  <c r="H518" i="206" a="1"/>
  <c r="H518" i="206"/>
  <c r="F520" i="206" a="1"/>
  <c r="F520" i="206"/>
  <c r="I522" i="206" a="1"/>
  <c r="I522" i="206"/>
  <c r="G524" i="206" a="1"/>
  <c r="G524" i="206"/>
  <c r="F525" i="206" a="1"/>
  <c r="F525" i="206"/>
  <c r="H526" i="206" a="1"/>
  <c r="H526" i="206"/>
  <c r="F528" i="206" a="1"/>
  <c r="F528" i="206"/>
  <c r="N554" i="206"/>
  <c r="H565" i="206"/>
  <c r="G597" i="206"/>
  <c r="E22" i="214"/>
  <c r="J597" i="206"/>
  <c r="N579" i="206"/>
  <c r="N570" i="206"/>
  <c r="N574" i="206"/>
  <c r="E41" i="213"/>
  <c r="N596" i="206"/>
  <c r="N603" i="206"/>
  <c r="L512" i="206"/>
  <c r="F565" i="206"/>
  <c r="E26" i="212"/>
  <c r="E26" i="214"/>
  <c r="I581" i="206"/>
  <c r="H581" i="206"/>
  <c r="H613" i="206"/>
  <c r="G581" i="206"/>
  <c r="E22" i="213"/>
  <c r="G613" i="206"/>
  <c r="E22" i="215"/>
  <c r="N557" i="206"/>
  <c r="J613" i="206"/>
  <c r="N564" i="206"/>
  <c r="N604" i="206"/>
  <c r="N613" i="206"/>
  <c r="E26" i="215"/>
  <c r="G26" i="215"/>
  <c r="I26" i="215"/>
  <c r="N559" i="206"/>
  <c r="K581" i="206"/>
  <c r="N562" i="206"/>
  <c r="N581" i="206"/>
  <c r="F13" i="213"/>
  <c r="E26" i="213"/>
  <c r="N572" i="206"/>
  <c r="N576" i="206"/>
  <c r="N592" i="206"/>
  <c r="N605" i="206"/>
  <c r="N609" i="206"/>
  <c r="G565" i="206"/>
  <c r="E22" i="212"/>
  <c r="I597" i="206"/>
  <c r="N597" i="206"/>
  <c r="F13" i="214"/>
  <c r="J565" i="206"/>
  <c r="J581" i="206"/>
  <c r="N569" i="206"/>
  <c r="N577" i="206"/>
  <c r="N580" i="206"/>
  <c r="N595" i="206"/>
  <c r="N606" i="206"/>
  <c r="E41" i="215"/>
  <c r="G41" i="215"/>
  <c r="N610" i="206"/>
  <c r="P611" i="206" a="1"/>
  <c r="P611" i="206"/>
  <c r="P607" i="206" a="1"/>
  <c r="P607" i="206"/>
  <c r="N10" i="215"/>
  <c r="P603" i="206" a="1"/>
  <c r="P603" i="206"/>
  <c r="N6" i="215"/>
  <c r="P596" i="206" a="1"/>
  <c r="P596" i="206"/>
  <c r="P592" i="206" a="1"/>
  <c r="P592" i="206"/>
  <c r="P588" i="206" a="1"/>
  <c r="P588" i="206"/>
  <c r="P584" i="206" a="1"/>
  <c r="P584" i="206"/>
  <c r="P577" i="206" a="1"/>
  <c r="P577" i="206"/>
  <c r="P573" i="206" a="1"/>
  <c r="P573" i="206"/>
  <c r="P610" i="206" a="1"/>
  <c r="P610" i="206"/>
  <c r="N13" i="215"/>
  <c r="P606" i="206" a="1"/>
  <c r="P606" i="206"/>
  <c r="N9" i="215"/>
  <c r="P602" i="206" a="1"/>
  <c r="P602" i="206"/>
  <c r="N5" i="215"/>
  <c r="P595" i="206" a="1"/>
  <c r="P595" i="206"/>
  <c r="P591" i="206" a="1"/>
  <c r="P591" i="206"/>
  <c r="P587" i="206" a="1"/>
  <c r="P587" i="206"/>
  <c r="P580" i="206" a="1"/>
  <c r="P580" i="206"/>
  <c r="P576" i="206" a="1"/>
  <c r="P576" i="206"/>
  <c r="P572" i="206" a="1"/>
  <c r="P572" i="206"/>
  <c r="P568" i="206" a="1"/>
  <c r="P568" i="206"/>
  <c r="P562" i="206" a="1"/>
  <c r="P562" i="206"/>
  <c r="P557" i="206" a="1"/>
  <c r="P557" i="206"/>
  <c r="P554" i="206" a="1"/>
  <c r="P554" i="206"/>
  <c r="P609" i="206" a="1"/>
  <c r="P609" i="206"/>
  <c r="N12" i="215"/>
  <c r="P605" i="206" a="1"/>
  <c r="P605" i="206"/>
  <c r="N8" i="215"/>
  <c r="P601" i="206" a="1"/>
  <c r="P601" i="206"/>
  <c r="N4" i="215"/>
  <c r="P594" i="206" a="1"/>
  <c r="P594" i="206"/>
  <c r="P590" i="206" a="1"/>
  <c r="P590" i="206"/>
  <c r="P586" i="206" a="1"/>
  <c r="P586" i="206"/>
  <c r="P579" i="206" a="1"/>
  <c r="P579" i="206"/>
  <c r="P575" i="206" a="1"/>
  <c r="P575" i="206"/>
  <c r="P571" i="206" a="1"/>
  <c r="P571" i="206"/>
  <c r="P564" i="206" a="1"/>
  <c r="P564" i="206"/>
  <c r="P559" i="206" a="1"/>
  <c r="P559" i="206"/>
  <c r="P600" i="206" a="1"/>
  <c r="P600" i="206"/>
  <c r="P578" i="206" a="1"/>
  <c r="P578" i="206"/>
  <c r="P558" i="206" a="1"/>
  <c r="P558" i="206"/>
  <c r="P555" i="206" a="1"/>
  <c r="P555" i="206"/>
  <c r="P539" i="206" a="1"/>
  <c r="P539" i="206"/>
  <c r="P543" i="206" a="1"/>
  <c r="P543" i="206"/>
  <c r="P546" i="206" a="1"/>
  <c r="P546" i="206"/>
  <c r="P612" i="206" a="1"/>
  <c r="P612" i="206"/>
  <c r="P593" i="206" a="1"/>
  <c r="P593" i="206"/>
  <c r="P574" i="206" a="1"/>
  <c r="P574" i="206"/>
  <c r="P563" i="206" a="1"/>
  <c r="P563" i="206"/>
  <c r="P540" i="206" a="1"/>
  <c r="P540" i="206"/>
  <c r="P544" i="206" a="1"/>
  <c r="P544" i="206"/>
  <c r="P547" i="206" a="1"/>
  <c r="P547" i="206"/>
  <c r="P608" i="206" a="1"/>
  <c r="P608" i="206"/>
  <c r="N11" i="215"/>
  <c r="P589" i="206" a="1"/>
  <c r="P589" i="206"/>
  <c r="P570" i="206" a="1"/>
  <c r="P570" i="206"/>
  <c r="P561" i="206" a="1"/>
  <c r="P561" i="206"/>
  <c r="P556" i="206" a="1"/>
  <c r="P556" i="206"/>
  <c r="P553" i="206" a="1"/>
  <c r="P553" i="206"/>
  <c r="P537" i="206" a="1"/>
  <c r="P537" i="206"/>
  <c r="P541" i="206" a="1"/>
  <c r="P541" i="206"/>
  <c r="P548" i="206" a="1"/>
  <c r="P548" i="206"/>
  <c r="P604" i="206" a="1"/>
  <c r="P604" i="206"/>
  <c r="N7" i="215"/>
  <c r="P585" i="206" a="1"/>
  <c r="P585" i="206"/>
  <c r="P569" i="206" a="1"/>
  <c r="P569" i="206"/>
  <c r="P560" i="206" a="1"/>
  <c r="P560" i="206"/>
  <c r="P552" i="206" a="1"/>
  <c r="P552" i="206"/>
  <c r="P538" i="206" a="1"/>
  <c r="P538" i="206"/>
  <c r="P542" i="206" a="1"/>
  <c r="P542" i="206"/>
  <c r="P545" i="206" a="1"/>
  <c r="P545" i="206"/>
  <c r="P536" i="206" a="1"/>
  <c r="P536" i="206"/>
  <c r="N565" i="206"/>
  <c r="F13" i="212"/>
  <c r="M512" i="206"/>
  <c r="N510" i="206"/>
  <c r="F512" i="206"/>
  <c r="K512" i="206"/>
  <c r="H512" i="206"/>
  <c r="N499" i="206"/>
  <c r="P501" i="206" a="1"/>
  <c r="P501" i="206"/>
  <c r="N507" i="206"/>
  <c r="N504" i="206"/>
  <c r="N503" i="206"/>
  <c r="N508" i="206"/>
  <c r="I512" i="206"/>
  <c r="N505" i="206"/>
  <c r="E41" i="205"/>
  <c r="G41" i="205"/>
  <c r="J512" i="206"/>
  <c r="I525" i="206" a="1"/>
  <c r="I525" i="206"/>
  <c r="G525" i="206" a="1"/>
  <c r="G525" i="206"/>
  <c r="L525" i="206" a="1"/>
  <c r="L525" i="206"/>
  <c r="M526" i="206" a="1"/>
  <c r="M526" i="206"/>
  <c r="K526" i="206" a="1"/>
  <c r="K526" i="206"/>
  <c r="F526" i="206" a="1"/>
  <c r="F526" i="206"/>
  <c r="J524" i="206" a="1"/>
  <c r="J524" i="206"/>
  <c r="I524" i="206" a="1"/>
  <c r="I524" i="206"/>
  <c r="H524" i="206" a="1"/>
  <c r="H524" i="206"/>
  <c r="M524" i="206" a="1"/>
  <c r="M524" i="206"/>
  <c r="L524" i="206" a="1"/>
  <c r="L524" i="206"/>
  <c r="N509" i="206"/>
  <c r="N501" i="206"/>
  <c r="N511" i="206"/>
  <c r="G26" i="213"/>
  <c r="I26" i="213"/>
  <c r="G26" i="212"/>
  <c r="I26" i="212"/>
  <c r="G26" i="214"/>
  <c r="I26" i="214"/>
  <c r="K528" i="206" a="1"/>
  <c r="K528" i="206"/>
  <c r="I528" i="206" a="1"/>
  <c r="I528" i="206"/>
  <c r="L528" i="206" a="1"/>
  <c r="L528" i="206"/>
  <c r="N502" i="206"/>
  <c r="K520" i="206" a="1"/>
  <c r="K520" i="206"/>
  <c r="M520" i="206" a="1"/>
  <c r="M520" i="206"/>
  <c r="I520" i="206" a="1"/>
  <c r="I520" i="206"/>
  <c r="H520" i="206" a="1"/>
  <c r="H520" i="206"/>
  <c r="L520" i="206" a="1"/>
  <c r="L520" i="206"/>
  <c r="N525" i="206"/>
  <c r="N506" i="206"/>
  <c r="L522" i="206" a="1"/>
  <c r="L522" i="206"/>
  <c r="G522" i="206" a="1"/>
  <c r="G522" i="206"/>
  <c r="K522" i="206" a="1"/>
  <c r="K522" i="206"/>
  <c r="J522" i="206" a="1"/>
  <c r="J522" i="206"/>
  <c r="F522" i="206" a="1"/>
  <c r="F522" i="206"/>
  <c r="M518" i="206" a="1"/>
  <c r="M518" i="206"/>
  <c r="F518" i="206" a="1"/>
  <c r="F518" i="206"/>
  <c r="J518" i="206" a="1"/>
  <c r="J518" i="206"/>
  <c r="G518" i="206" a="1"/>
  <c r="G518" i="206"/>
  <c r="K518" i="206" a="1"/>
  <c r="K518" i="206"/>
  <c r="E26" i="205"/>
  <c r="G26" i="205"/>
  <c r="I26" i="205"/>
  <c r="L530" i="206" a="1"/>
  <c r="L530" i="206"/>
  <c r="I530" i="206" a="1"/>
  <c r="I530" i="206"/>
  <c r="K530" i="206" a="1"/>
  <c r="K530" i="206"/>
  <c r="F530" i="206" a="1"/>
  <c r="F530" i="206"/>
  <c r="M530" i="206" a="1"/>
  <c r="M530" i="206"/>
  <c r="H530" i="206" a="1"/>
  <c r="H530" i="206"/>
  <c r="J530" i="206" a="1"/>
  <c r="J530" i="206"/>
  <c r="G530" i="206" a="1"/>
  <c r="G530" i="206"/>
  <c r="N521" i="206"/>
  <c r="N527" i="206"/>
  <c r="G512" i="206"/>
  <c r="N524" i="206"/>
  <c r="E41" i="211"/>
  <c r="N529" i="206"/>
  <c r="N523" i="206"/>
  <c r="N519" i="206"/>
  <c r="E23" i="215"/>
  <c r="G23" i="215"/>
  <c r="I23" i="215"/>
  <c r="E24" i="215"/>
  <c r="G24" i="215"/>
  <c r="I24" i="215"/>
  <c r="G22" i="215"/>
  <c r="I22" i="215"/>
  <c r="E25" i="215"/>
  <c r="G25" i="215"/>
  <c r="I25" i="215"/>
  <c r="P581" i="206"/>
  <c r="D17" i="213"/>
  <c r="P597" i="206"/>
  <c r="D17" i="214"/>
  <c r="N3" i="215"/>
  <c r="P613" i="206"/>
  <c r="D17" i="215"/>
  <c r="P549" i="206"/>
  <c r="D17" i="211"/>
  <c r="P565" i="206"/>
  <c r="D17" i="212"/>
  <c r="P512" i="206"/>
  <c r="M549" i="206"/>
  <c r="G549" i="206"/>
  <c r="E22" i="211"/>
  <c r="H549" i="206"/>
  <c r="L531" i="206"/>
  <c r="I531" i="206"/>
  <c r="N526" i="206"/>
  <c r="K531" i="206"/>
  <c r="J531" i="206"/>
  <c r="H531" i="206"/>
  <c r="M531" i="206"/>
  <c r="G531" i="206"/>
  <c r="F531" i="206"/>
  <c r="G41" i="214"/>
  <c r="N518" i="206"/>
  <c r="G41" i="213"/>
  <c r="F549" i="206"/>
  <c r="E26" i="211"/>
  <c r="G26" i="211"/>
  <c r="I26" i="211"/>
  <c r="N520" i="206"/>
  <c r="G41" i="211"/>
  <c r="N522" i="206"/>
  <c r="N528" i="206"/>
  <c r="G41" i="212"/>
  <c r="E22" i="205"/>
  <c r="E25" i="205"/>
  <c r="G25" i="205"/>
  <c r="I25" i="205"/>
  <c r="I549" i="206"/>
  <c r="J549" i="206"/>
  <c r="N530" i="206"/>
  <c r="N512" i="206"/>
  <c r="I38" i="215"/>
  <c r="I17" i="215"/>
  <c r="G17" i="215"/>
  <c r="G17" i="213"/>
  <c r="D17" i="205"/>
  <c r="G17" i="205"/>
  <c r="G22" i="205"/>
  <c r="I22" i="205"/>
  <c r="E23" i="205"/>
  <c r="G23" i="205"/>
  <c r="I23" i="205"/>
  <c r="E24" i="205"/>
  <c r="G24" i="205"/>
  <c r="I24" i="205"/>
  <c r="K549" i="206"/>
  <c r="N549" i="206"/>
  <c r="F13" i="211"/>
  <c r="N531" i="206"/>
  <c r="E24" i="212"/>
  <c r="G24" i="212"/>
  <c r="I24" i="212"/>
  <c r="E25" i="212"/>
  <c r="G25" i="212"/>
  <c r="I25" i="212"/>
  <c r="E23" i="212"/>
  <c r="G23" i="212"/>
  <c r="I23" i="212"/>
  <c r="G22" i="212"/>
  <c r="I22" i="212"/>
  <c r="E24" i="213"/>
  <c r="G24" i="213"/>
  <c r="I24" i="213"/>
  <c r="E25" i="213"/>
  <c r="G25" i="213"/>
  <c r="I25" i="213"/>
  <c r="E23" i="213"/>
  <c r="G23" i="213"/>
  <c r="I23" i="213"/>
  <c r="G22" i="213"/>
  <c r="I22" i="213"/>
  <c r="E23" i="211"/>
  <c r="G23" i="211"/>
  <c r="I23" i="211"/>
  <c r="E24" i="211"/>
  <c r="G24" i="211"/>
  <c r="I24" i="211"/>
  <c r="G22" i="211"/>
  <c r="I22" i="211"/>
  <c r="E25" i="211"/>
  <c r="G25" i="211"/>
  <c r="I25" i="211"/>
  <c r="G17" i="212"/>
  <c r="F13" i="205"/>
  <c r="H13" i="205"/>
  <c r="H13" i="213"/>
  <c r="H13" i="214"/>
  <c r="H13" i="212"/>
  <c r="H13" i="211"/>
  <c r="G17" i="211"/>
  <c r="E24" i="214"/>
  <c r="G24" i="214"/>
  <c r="I24" i="214"/>
  <c r="E23" i="214"/>
  <c r="G23" i="214"/>
  <c r="I23" i="214"/>
  <c r="E25" i="214"/>
  <c r="G25" i="214"/>
  <c r="I25" i="214"/>
  <c r="G22" i="214"/>
  <c r="I22" i="214"/>
  <c r="G17" i="214"/>
  <c r="I38" i="205"/>
  <c r="I38" i="211"/>
  <c r="I38" i="212"/>
  <c r="I38" i="214"/>
  <c r="I38" i="213"/>
  <c r="H5" i="203"/>
  <c r="H5" i="201"/>
  <c r="D2" i="201" s="1"/>
  <c r="H5" i="199"/>
  <c r="H5" i="197"/>
  <c r="H5" i="195"/>
  <c r="B6" i="195" s="1"/>
  <c r="H5" i="193"/>
  <c r="B5" i="193" s="1"/>
  <c r="H5" i="191"/>
  <c r="A1" i="192" s="1"/>
  <c r="H5" i="189"/>
  <c r="A1" i="190" s="1"/>
  <c r="H5" i="187"/>
  <c r="A1" i="188" s="1"/>
  <c r="H5" i="185"/>
  <c r="B4" i="185" s="1"/>
  <c r="H5" i="183"/>
  <c r="H5" i="181"/>
  <c r="B5" i="181" s="1"/>
  <c r="H5" i="179"/>
  <c r="A1" i="180" s="1"/>
  <c r="H5" i="177"/>
  <c r="H6" i="177" s="1"/>
  <c r="H5" i="175"/>
  <c r="H5" i="173"/>
  <c r="B6" i="173" s="1"/>
  <c r="H5" i="171"/>
  <c r="B4" i="171" s="1"/>
  <c r="H5" i="169"/>
  <c r="H6" i="169" s="1"/>
  <c r="H5" i="167"/>
  <c r="B5" i="167" s="1"/>
  <c r="H5" i="165"/>
  <c r="A1" i="166" s="1"/>
  <c r="H5" i="163"/>
  <c r="H6" i="163" s="1"/>
  <c r="H5" i="161"/>
  <c r="H5" i="159"/>
  <c r="B6" i="159" s="1"/>
  <c r="H5" i="157"/>
  <c r="H5" i="155"/>
  <c r="K530" i="204"/>
  <c r="K530" i="204" a="1"/>
  <c r="G530" i="204" a="1"/>
  <c r="G530" i="204"/>
  <c r="C530" i="204"/>
  <c r="M530" i="204" a="1"/>
  <c r="M530" i="204"/>
  <c r="I528" i="204" a="1"/>
  <c r="I528" i="204"/>
  <c r="C528" i="204"/>
  <c r="K526" i="204" a="1"/>
  <c r="K526" i="204"/>
  <c r="G526" i="204"/>
  <c r="G526" i="204" a="1"/>
  <c r="C526" i="204"/>
  <c r="M526" i="204" a="1"/>
  <c r="M526" i="204"/>
  <c r="M524" i="204" a="1"/>
  <c r="M524" i="204"/>
  <c r="C524" i="204"/>
  <c r="M514" i="204"/>
  <c r="M514" i="204" a="1"/>
  <c r="L514" i="204"/>
  <c r="L514" i="204" a="1"/>
  <c r="K514" i="204"/>
  <c r="K514" i="204" a="1"/>
  <c r="J514" i="204"/>
  <c r="J514" i="204" a="1"/>
  <c r="I514" i="204"/>
  <c r="I514" i="204" a="1"/>
  <c r="H514" i="204"/>
  <c r="H514" i="204" a="1"/>
  <c r="G514" i="204"/>
  <c r="G514" i="204" a="1"/>
  <c r="F514" i="204"/>
  <c r="F514" i="204" a="1"/>
  <c r="M511" i="204" a="1"/>
  <c r="M511" i="204"/>
  <c r="L511" i="204"/>
  <c r="L511" i="204" a="1"/>
  <c r="K511" i="204" a="1"/>
  <c r="K511" i="204"/>
  <c r="J511" i="204"/>
  <c r="J511" i="204" a="1"/>
  <c r="I511" i="204" a="1"/>
  <c r="I511" i="204"/>
  <c r="H511" i="204"/>
  <c r="N511" i="204"/>
  <c r="H511" i="204" a="1"/>
  <c r="G511" i="204" a="1"/>
  <c r="G511" i="204"/>
  <c r="F511" i="204" a="1"/>
  <c r="F511" i="204"/>
  <c r="C511" i="204"/>
  <c r="M510" i="204" a="1"/>
  <c r="M510" i="204"/>
  <c r="L510" i="204"/>
  <c r="L510" i="204" a="1"/>
  <c r="K510" i="204" a="1"/>
  <c r="K510" i="204"/>
  <c r="J510" i="204"/>
  <c r="J510" i="204" a="1"/>
  <c r="I510" i="204" a="1"/>
  <c r="I510" i="204"/>
  <c r="H510" i="204"/>
  <c r="H510" i="204" a="1"/>
  <c r="G510" i="204" a="1"/>
  <c r="G510" i="204"/>
  <c r="F510" i="204" a="1"/>
  <c r="F510" i="204"/>
  <c r="N510" i="204"/>
  <c r="C510" i="204"/>
  <c r="C529" i="204"/>
  <c r="M509" i="204" a="1"/>
  <c r="M509" i="204"/>
  <c r="L509" i="204" a="1"/>
  <c r="L509" i="204"/>
  <c r="K509" i="204" a="1"/>
  <c r="K509" i="204"/>
  <c r="J509" i="204"/>
  <c r="J509" i="204" a="1"/>
  <c r="I509" i="204" a="1"/>
  <c r="I509" i="204"/>
  <c r="H509" i="204"/>
  <c r="H509" i="204" a="1"/>
  <c r="G509" i="204" a="1"/>
  <c r="G509" i="204"/>
  <c r="F509" i="204" a="1"/>
  <c r="F509" i="204"/>
  <c r="C509" i="204"/>
  <c r="M508" i="204" a="1"/>
  <c r="M508" i="204"/>
  <c r="L508" i="204" a="1"/>
  <c r="L508" i="204"/>
  <c r="K508" i="204" a="1"/>
  <c r="K508" i="204"/>
  <c r="J508" i="204"/>
  <c r="J508" i="204" a="1"/>
  <c r="I508" i="204" a="1"/>
  <c r="I508" i="204"/>
  <c r="H508" i="204"/>
  <c r="H508" i="204" a="1"/>
  <c r="G508" i="204" a="1"/>
  <c r="G508" i="204"/>
  <c r="F508" i="204" a="1"/>
  <c r="F508" i="204"/>
  <c r="C508" i="204"/>
  <c r="C527" i="204"/>
  <c r="M507" i="204" a="1"/>
  <c r="M507" i="204"/>
  <c r="L507" i="204" a="1"/>
  <c r="L507" i="204"/>
  <c r="K507" i="204" a="1"/>
  <c r="K507" i="204"/>
  <c r="J507" i="204"/>
  <c r="J507" i="204" a="1"/>
  <c r="I507" i="204" a="1"/>
  <c r="I507" i="204"/>
  <c r="H507" i="204"/>
  <c r="H507" i="204" a="1"/>
  <c r="G507" i="204" a="1"/>
  <c r="G507" i="204"/>
  <c r="F507" i="204" a="1"/>
  <c r="F507" i="204"/>
  <c r="N507" i="204"/>
  <c r="C507" i="204"/>
  <c r="M506" i="204" a="1"/>
  <c r="M506" i="204"/>
  <c r="K506" i="204"/>
  <c r="K506" i="204" a="1"/>
  <c r="I506" i="204" a="1"/>
  <c r="I506" i="204"/>
  <c r="G506" i="204" a="1"/>
  <c r="G506" i="204"/>
  <c r="C506" i="204"/>
  <c r="M505" i="204" a="1"/>
  <c r="M505" i="204"/>
  <c r="I505" i="204" a="1"/>
  <c r="I505" i="204"/>
  <c r="C505" i="204"/>
  <c r="M504" i="204" a="1"/>
  <c r="M504" i="204"/>
  <c r="K504" i="204"/>
  <c r="K504" i="204" a="1"/>
  <c r="I504" i="204" a="1"/>
  <c r="I504" i="204"/>
  <c r="G504" i="204"/>
  <c r="G504" i="204" a="1"/>
  <c r="C504" i="204"/>
  <c r="M503" i="204" a="1"/>
  <c r="M503" i="204"/>
  <c r="C503" i="204"/>
  <c r="M502" i="204" a="1"/>
  <c r="M502" i="204"/>
  <c r="K502" i="204" a="1"/>
  <c r="K502" i="204"/>
  <c r="I502" i="204" a="1"/>
  <c r="I502" i="204"/>
  <c r="G502" i="204"/>
  <c r="G502" i="204" a="1"/>
  <c r="C502" i="204"/>
  <c r="M501" i="204"/>
  <c r="M501" i="204" a="1"/>
  <c r="K501" i="204" a="1"/>
  <c r="K501" i="204"/>
  <c r="I501" i="204"/>
  <c r="I501" i="204" a="1"/>
  <c r="G501" i="204"/>
  <c r="G501" i="204" a="1"/>
  <c r="F501" i="204" a="1"/>
  <c r="F501" i="204"/>
  <c r="C501" i="204"/>
  <c r="L500" i="204" a="1"/>
  <c r="L500" i="204"/>
  <c r="I500" i="204" a="1"/>
  <c r="I500" i="204"/>
  <c r="H500" i="204" a="1"/>
  <c r="H500" i="204"/>
  <c r="F500" i="204" a="1"/>
  <c r="F500" i="204"/>
  <c r="C500" i="204"/>
  <c r="M499" i="204" a="1"/>
  <c r="M499" i="204"/>
  <c r="I499" i="204" a="1"/>
  <c r="I499" i="204"/>
  <c r="H499" i="204" a="1"/>
  <c r="H499" i="204"/>
  <c r="C499" i="204"/>
  <c r="W495" i="204"/>
  <c r="E34" i="203"/>
  <c r="G34" i="203"/>
  <c r="I34" i="203"/>
  <c r="V495" i="204"/>
  <c r="U495" i="204"/>
  <c r="T495" i="204"/>
  <c r="S495" i="204"/>
  <c r="E29" i="203"/>
  <c r="G29" i="203"/>
  <c r="R495" i="204"/>
  <c r="M495" i="204"/>
  <c r="L495" i="204"/>
  <c r="K495" i="204"/>
  <c r="J495" i="204"/>
  <c r="I495" i="204"/>
  <c r="H495" i="204"/>
  <c r="G495" i="204"/>
  <c r="F495" i="204"/>
  <c r="O494" i="204"/>
  <c r="N494" i="204"/>
  <c r="O493" i="204"/>
  <c r="N493" i="204"/>
  <c r="P493" i="204"/>
  <c r="P492" i="204"/>
  <c r="O492" i="204"/>
  <c r="N492" i="204"/>
  <c r="O491" i="204"/>
  <c r="P491" i="204"/>
  <c r="N491" i="204"/>
  <c r="O490" i="204"/>
  <c r="N490" i="204"/>
  <c r="O489" i="204"/>
  <c r="N489" i="204"/>
  <c r="O488" i="204"/>
  <c r="N488" i="204"/>
  <c r="P488" i="204"/>
  <c r="O487" i="204"/>
  <c r="P487" i="204"/>
  <c r="N487" i="204"/>
  <c r="O486" i="204"/>
  <c r="N486" i="204"/>
  <c r="P486" i="204"/>
  <c r="O485" i="204"/>
  <c r="N485" i="204"/>
  <c r="O484" i="204"/>
  <c r="N484" i="204"/>
  <c r="P484" i="204"/>
  <c r="P483" i="204"/>
  <c r="O483" i="204"/>
  <c r="N483" i="204"/>
  <c r="P482" i="204"/>
  <c r="O482" i="204"/>
  <c r="N482" i="204"/>
  <c r="O481" i="204"/>
  <c r="N481" i="204"/>
  <c r="O480" i="204"/>
  <c r="N480" i="204"/>
  <c r="P480" i="204"/>
  <c r="P479" i="204"/>
  <c r="O479" i="204"/>
  <c r="N479" i="204"/>
  <c r="P478" i="204"/>
  <c r="O478" i="204"/>
  <c r="N478" i="204"/>
  <c r="O477" i="204"/>
  <c r="N477" i="204"/>
  <c r="P477" i="204"/>
  <c r="P476" i="204"/>
  <c r="O476" i="204"/>
  <c r="N476" i="204"/>
  <c r="P475" i="204"/>
  <c r="O475" i="204"/>
  <c r="N475" i="204"/>
  <c r="O474" i="204"/>
  <c r="N474" i="204"/>
  <c r="P474" i="204"/>
  <c r="O473" i="204"/>
  <c r="N473" i="204"/>
  <c r="O472" i="204"/>
  <c r="N472" i="204"/>
  <c r="P472" i="204"/>
  <c r="O471" i="204"/>
  <c r="P471" i="204"/>
  <c r="N471" i="204"/>
  <c r="O470" i="204"/>
  <c r="N470" i="204"/>
  <c r="P470" i="204"/>
  <c r="O469" i="204"/>
  <c r="N469" i="204"/>
  <c r="P469" i="204"/>
  <c r="O468" i="204"/>
  <c r="N468" i="204"/>
  <c r="P468" i="204"/>
  <c r="P467" i="204"/>
  <c r="O467" i="204"/>
  <c r="N467" i="204"/>
  <c r="P466" i="204"/>
  <c r="O466" i="204"/>
  <c r="N466" i="204"/>
  <c r="O465" i="204"/>
  <c r="N465" i="204"/>
  <c r="P465" i="204"/>
  <c r="O464" i="204"/>
  <c r="N464" i="204"/>
  <c r="P464" i="204"/>
  <c r="P463" i="204"/>
  <c r="O463" i="204"/>
  <c r="N463" i="204"/>
  <c r="O462" i="204"/>
  <c r="P462" i="204"/>
  <c r="N462" i="204"/>
  <c r="O461" i="204"/>
  <c r="N461" i="204"/>
  <c r="P461" i="204"/>
  <c r="P460" i="204"/>
  <c r="O460" i="204"/>
  <c r="N460" i="204"/>
  <c r="O459" i="204"/>
  <c r="P459" i="204"/>
  <c r="N459" i="204"/>
  <c r="O458" i="204"/>
  <c r="N458" i="204"/>
  <c r="O457" i="204"/>
  <c r="N457" i="204"/>
  <c r="O456" i="204"/>
  <c r="N456" i="204"/>
  <c r="P456" i="204"/>
  <c r="O455" i="204"/>
  <c r="P455" i="204"/>
  <c r="N455" i="204"/>
  <c r="P454" i="204"/>
  <c r="O454" i="204"/>
  <c r="N454" i="204"/>
  <c r="O453" i="204"/>
  <c r="N453" i="204"/>
  <c r="O452" i="204"/>
  <c r="N452" i="204"/>
  <c r="P452" i="204"/>
  <c r="P451" i="204"/>
  <c r="O451" i="204"/>
  <c r="N451" i="204"/>
  <c r="O450" i="204"/>
  <c r="P450" i="204"/>
  <c r="N450" i="204"/>
  <c r="O449" i="204"/>
  <c r="N449" i="204"/>
  <c r="P448" i="204"/>
  <c r="O448" i="204"/>
  <c r="N448" i="204"/>
  <c r="O447" i="204"/>
  <c r="P447" i="204"/>
  <c r="N447" i="204"/>
  <c r="O446" i="204"/>
  <c r="N446" i="204"/>
  <c r="P446" i="204"/>
  <c r="O445" i="204"/>
  <c r="N445" i="204"/>
  <c r="P445" i="204"/>
  <c r="P444" i="204"/>
  <c r="O444" i="204"/>
  <c r="N444" i="204"/>
  <c r="P443" i="204"/>
  <c r="O443" i="204"/>
  <c r="N443" i="204"/>
  <c r="O442" i="204"/>
  <c r="N442" i="204"/>
  <c r="O441" i="204"/>
  <c r="N441" i="204"/>
  <c r="P440" i="204"/>
  <c r="O440" i="204"/>
  <c r="N440" i="204"/>
  <c r="O439" i="204"/>
  <c r="P439" i="204"/>
  <c r="N439" i="204"/>
  <c r="O438" i="204"/>
  <c r="N438" i="204"/>
  <c r="P438" i="204"/>
  <c r="O437" i="204"/>
  <c r="N437" i="204"/>
  <c r="O436" i="204"/>
  <c r="N436" i="204"/>
  <c r="P436" i="204"/>
  <c r="P435" i="204"/>
  <c r="O435" i="204"/>
  <c r="N435" i="204"/>
  <c r="P434" i="204"/>
  <c r="O434" i="204"/>
  <c r="N434" i="204"/>
  <c r="O433" i="204"/>
  <c r="N433" i="204"/>
  <c r="P433" i="204"/>
  <c r="P432" i="204"/>
  <c r="O432" i="204"/>
  <c r="N432" i="204"/>
  <c r="P431" i="204"/>
  <c r="O431" i="204"/>
  <c r="N431" i="204"/>
  <c r="O430" i="204"/>
  <c r="N430" i="204"/>
  <c r="P430" i="204"/>
  <c r="O429" i="204"/>
  <c r="N429" i="204"/>
  <c r="P429" i="204"/>
  <c r="P428" i="204"/>
  <c r="O428" i="204"/>
  <c r="N428" i="204"/>
  <c r="O427" i="204"/>
  <c r="P427" i="204"/>
  <c r="N427" i="204"/>
  <c r="O426" i="204"/>
  <c r="N426" i="204"/>
  <c r="O425" i="204"/>
  <c r="N425" i="204"/>
  <c r="P424" i="204"/>
  <c r="O424" i="204"/>
  <c r="N424" i="204"/>
  <c r="O423" i="204"/>
  <c r="P423" i="204"/>
  <c r="N423" i="204"/>
  <c r="O422" i="204"/>
  <c r="N422" i="204"/>
  <c r="P422" i="204"/>
  <c r="O421" i="204"/>
  <c r="N421" i="204"/>
  <c r="O420" i="204"/>
  <c r="N420" i="204"/>
  <c r="P420" i="204"/>
  <c r="P419" i="204"/>
  <c r="O419" i="204"/>
  <c r="N419" i="204"/>
  <c r="P418" i="204"/>
  <c r="O418" i="204"/>
  <c r="N418" i="204"/>
  <c r="O417" i="204"/>
  <c r="N417" i="204"/>
  <c r="O416" i="204"/>
  <c r="N416" i="204"/>
  <c r="P416" i="204"/>
  <c r="P415" i="204"/>
  <c r="O415" i="204"/>
  <c r="N415" i="204"/>
  <c r="P414" i="204"/>
  <c r="O414" i="204"/>
  <c r="N414" i="204"/>
  <c r="O413" i="204"/>
  <c r="N413" i="204"/>
  <c r="P413" i="204"/>
  <c r="P412" i="204"/>
  <c r="O412" i="204"/>
  <c r="N412" i="204"/>
  <c r="P411" i="204"/>
  <c r="O411" i="204"/>
  <c r="N411" i="204"/>
  <c r="O410" i="204"/>
  <c r="N410" i="204"/>
  <c r="P410" i="204"/>
  <c r="O409" i="204"/>
  <c r="N409" i="204"/>
  <c r="O408" i="204"/>
  <c r="N408" i="204"/>
  <c r="P408" i="204"/>
  <c r="O407" i="204"/>
  <c r="P407" i="204"/>
  <c r="N407" i="204"/>
  <c r="P406" i="204"/>
  <c r="O406" i="204"/>
  <c r="N406" i="204"/>
  <c r="O405" i="204"/>
  <c r="N405" i="204"/>
  <c r="P405" i="204"/>
  <c r="O404" i="204"/>
  <c r="N404" i="204"/>
  <c r="P404" i="204"/>
  <c r="P403" i="204"/>
  <c r="O403" i="204"/>
  <c r="N403" i="204"/>
  <c r="P402" i="204"/>
  <c r="O402" i="204"/>
  <c r="N402" i="204"/>
  <c r="O401" i="204"/>
  <c r="N401" i="204"/>
  <c r="O400" i="204"/>
  <c r="N400" i="204"/>
  <c r="P400" i="204"/>
  <c r="P399" i="204"/>
  <c r="O399" i="204"/>
  <c r="N399" i="204"/>
  <c r="O398" i="204"/>
  <c r="P398" i="204"/>
  <c r="N398" i="204"/>
  <c r="O397" i="204"/>
  <c r="N397" i="204"/>
  <c r="P397" i="204"/>
  <c r="P396" i="204"/>
  <c r="O396" i="204"/>
  <c r="N396" i="204"/>
  <c r="O395" i="204"/>
  <c r="P395" i="204"/>
  <c r="N395" i="204"/>
  <c r="O394" i="204"/>
  <c r="N394" i="204"/>
  <c r="P394" i="204"/>
  <c r="O393" i="204"/>
  <c r="N393" i="204"/>
  <c r="O392" i="204"/>
  <c r="N392" i="204"/>
  <c r="P392" i="204"/>
  <c r="O391" i="204"/>
  <c r="P391" i="204"/>
  <c r="N391" i="204"/>
  <c r="P390" i="204"/>
  <c r="O390" i="204"/>
  <c r="N390" i="204"/>
  <c r="O389" i="204"/>
  <c r="N389" i="204"/>
  <c r="P389" i="204"/>
  <c r="O388" i="204"/>
  <c r="N388" i="204"/>
  <c r="P388" i="204"/>
  <c r="P387" i="204"/>
  <c r="O387" i="204"/>
  <c r="N387" i="204"/>
  <c r="O386" i="204"/>
  <c r="P386" i="204"/>
  <c r="N386" i="204"/>
  <c r="O385" i="204"/>
  <c r="N385" i="204"/>
  <c r="P384" i="204"/>
  <c r="O384" i="204"/>
  <c r="N384" i="204"/>
  <c r="O383" i="204"/>
  <c r="P383" i="204"/>
  <c r="N383" i="204"/>
  <c r="O382" i="204"/>
  <c r="N382" i="204"/>
  <c r="P382" i="204"/>
  <c r="O381" i="204"/>
  <c r="N381" i="204"/>
  <c r="P381" i="204"/>
  <c r="P380" i="204"/>
  <c r="O380" i="204"/>
  <c r="N380" i="204"/>
  <c r="P379" i="204"/>
  <c r="O379" i="204"/>
  <c r="N379" i="204"/>
  <c r="O378" i="204"/>
  <c r="N378" i="204"/>
  <c r="O377" i="204"/>
  <c r="N377" i="204"/>
  <c r="P376" i="204"/>
  <c r="O376" i="204"/>
  <c r="N376" i="204"/>
  <c r="O375" i="204"/>
  <c r="P375" i="204"/>
  <c r="N375" i="204"/>
  <c r="O374" i="204"/>
  <c r="N374" i="204"/>
  <c r="P374" i="204"/>
  <c r="O373" i="204"/>
  <c r="N373" i="204"/>
  <c r="O372" i="204"/>
  <c r="N372" i="204"/>
  <c r="P372" i="204"/>
  <c r="P371" i="204"/>
  <c r="O371" i="204"/>
  <c r="N371" i="204"/>
  <c r="P370" i="204"/>
  <c r="O370" i="204"/>
  <c r="N370" i="204"/>
  <c r="O369" i="204"/>
  <c r="N369" i="204"/>
  <c r="P369" i="204"/>
  <c r="P368" i="204"/>
  <c r="O368" i="204"/>
  <c r="N368" i="204"/>
  <c r="P367" i="204"/>
  <c r="O367" i="204"/>
  <c r="N367" i="204"/>
  <c r="O366" i="204"/>
  <c r="N366" i="204"/>
  <c r="O365" i="204"/>
  <c r="N365" i="204"/>
  <c r="P365" i="204"/>
  <c r="P364" i="204"/>
  <c r="O364" i="204"/>
  <c r="N364" i="204"/>
  <c r="O363" i="204"/>
  <c r="P363" i="204"/>
  <c r="N363" i="204"/>
  <c r="O362" i="204"/>
  <c r="N362" i="204"/>
  <c r="O361" i="204"/>
  <c r="N361" i="204"/>
  <c r="P360" i="204"/>
  <c r="O360" i="204"/>
  <c r="N360" i="204"/>
  <c r="O359" i="204"/>
  <c r="P359" i="204"/>
  <c r="N359" i="204"/>
  <c r="O358" i="204"/>
  <c r="N358" i="204"/>
  <c r="P358" i="204"/>
  <c r="O357" i="204"/>
  <c r="N357" i="204"/>
  <c r="O356" i="204"/>
  <c r="N356" i="204"/>
  <c r="P356" i="204"/>
  <c r="P355" i="204"/>
  <c r="O355" i="204"/>
  <c r="N355" i="204"/>
  <c r="O354" i="204"/>
  <c r="P354" i="204"/>
  <c r="N354" i="204"/>
  <c r="O353" i="204"/>
  <c r="N353" i="204"/>
  <c r="P352" i="204"/>
  <c r="O352" i="204"/>
  <c r="N352" i="204"/>
  <c r="O351" i="204"/>
  <c r="P351" i="204"/>
  <c r="N351" i="204"/>
  <c r="P350" i="204"/>
  <c r="O350" i="204"/>
  <c r="N350" i="204"/>
  <c r="O349" i="204"/>
  <c r="N349" i="204"/>
  <c r="P349" i="204"/>
  <c r="P348" i="204"/>
  <c r="O348" i="204"/>
  <c r="N348" i="204"/>
  <c r="P347" i="204"/>
  <c r="O347" i="204"/>
  <c r="N347" i="204"/>
  <c r="O346" i="204"/>
  <c r="N346" i="204"/>
  <c r="P346" i="204"/>
  <c r="O345" i="204"/>
  <c r="N345" i="204"/>
  <c r="O344" i="204"/>
  <c r="N344" i="204"/>
  <c r="P344" i="204"/>
  <c r="O343" i="204"/>
  <c r="P343" i="204"/>
  <c r="N343" i="204"/>
  <c r="P342" i="204"/>
  <c r="O342" i="204"/>
  <c r="N342" i="204"/>
  <c r="O341" i="204"/>
  <c r="N341" i="204"/>
  <c r="P341" i="204"/>
  <c r="O340" i="204"/>
  <c r="N340" i="204"/>
  <c r="P340" i="204"/>
  <c r="P339" i="204"/>
  <c r="O339" i="204"/>
  <c r="N339" i="204"/>
  <c r="P338" i="204"/>
  <c r="O338" i="204"/>
  <c r="N338" i="204"/>
  <c r="O337" i="204"/>
  <c r="N337" i="204"/>
  <c r="O336" i="204"/>
  <c r="N336" i="204"/>
  <c r="P336" i="204"/>
  <c r="P335" i="204"/>
  <c r="O335" i="204"/>
  <c r="N335" i="204"/>
  <c r="O334" i="204"/>
  <c r="P334" i="204"/>
  <c r="N334" i="204"/>
  <c r="O333" i="204"/>
  <c r="N333" i="204"/>
  <c r="P333" i="204"/>
  <c r="P332" i="204"/>
  <c r="O332" i="204"/>
  <c r="N332" i="204"/>
  <c r="O331" i="204"/>
  <c r="P331" i="204"/>
  <c r="N331" i="204"/>
  <c r="O330" i="204"/>
  <c r="N330" i="204"/>
  <c r="P330" i="204"/>
  <c r="O329" i="204"/>
  <c r="N329" i="204"/>
  <c r="O328" i="204"/>
  <c r="N328" i="204"/>
  <c r="P328" i="204"/>
  <c r="O327" i="204"/>
  <c r="P327" i="204"/>
  <c r="N327" i="204"/>
  <c r="P326" i="204"/>
  <c r="O326" i="204"/>
  <c r="N326" i="204"/>
  <c r="O325" i="204"/>
  <c r="N325" i="204"/>
  <c r="P325" i="204"/>
  <c r="O324" i="204"/>
  <c r="N324" i="204"/>
  <c r="P324" i="204"/>
  <c r="P323" i="204"/>
  <c r="O323" i="204"/>
  <c r="N323" i="204"/>
  <c r="O322" i="204"/>
  <c r="P322" i="204"/>
  <c r="N322" i="204"/>
  <c r="O321" i="204"/>
  <c r="N321" i="204"/>
  <c r="O320" i="204"/>
  <c r="N320" i="204"/>
  <c r="P320" i="204"/>
  <c r="O319" i="204"/>
  <c r="P319" i="204"/>
  <c r="N319" i="204"/>
  <c r="O318" i="204"/>
  <c r="N318" i="204"/>
  <c r="P318" i="204"/>
  <c r="O317" i="204"/>
  <c r="N317" i="204"/>
  <c r="P317" i="204"/>
  <c r="P316" i="204"/>
  <c r="O316" i="204"/>
  <c r="N316" i="204"/>
  <c r="P315" i="204"/>
  <c r="O315" i="204"/>
  <c r="N315" i="204"/>
  <c r="O314" i="204"/>
  <c r="N314" i="204"/>
  <c r="P314" i="204"/>
  <c r="O313" i="204"/>
  <c r="N313" i="204"/>
  <c r="P312" i="204"/>
  <c r="O312" i="204"/>
  <c r="N312" i="204"/>
  <c r="O311" i="204"/>
  <c r="P311" i="204"/>
  <c r="N311" i="204"/>
  <c r="O310" i="204"/>
  <c r="N310" i="204"/>
  <c r="P310" i="204"/>
  <c r="O309" i="204"/>
  <c r="N309" i="204"/>
  <c r="P309" i="204"/>
  <c r="O308" i="204"/>
  <c r="N308" i="204"/>
  <c r="P308" i="204"/>
  <c r="P307" i="204"/>
  <c r="O307" i="204"/>
  <c r="N307" i="204"/>
  <c r="P306" i="204"/>
  <c r="O306" i="204"/>
  <c r="N306" i="204"/>
  <c r="O305" i="204"/>
  <c r="N305" i="204"/>
  <c r="P305" i="204"/>
  <c r="P304" i="204"/>
  <c r="O304" i="204"/>
  <c r="N304" i="204"/>
  <c r="P303" i="204"/>
  <c r="O303" i="204"/>
  <c r="N303" i="204"/>
  <c r="O302" i="204"/>
  <c r="N302" i="204"/>
  <c r="P302" i="204"/>
  <c r="O301" i="204"/>
  <c r="N301" i="204"/>
  <c r="P301" i="204"/>
  <c r="P300" i="204"/>
  <c r="O300" i="204"/>
  <c r="N300" i="204"/>
  <c r="O299" i="204"/>
  <c r="P299" i="204"/>
  <c r="N299" i="204"/>
  <c r="O298" i="204"/>
  <c r="N298" i="204"/>
  <c r="O297" i="204"/>
  <c r="N297" i="204"/>
  <c r="P296" i="204"/>
  <c r="O296" i="204"/>
  <c r="N296" i="204"/>
  <c r="O295" i="204"/>
  <c r="P295" i="204"/>
  <c r="N295" i="204"/>
  <c r="O294" i="204"/>
  <c r="N294" i="204"/>
  <c r="P294" i="204"/>
  <c r="O293" i="204"/>
  <c r="N293" i="204"/>
  <c r="O292" i="204"/>
  <c r="N292" i="204"/>
  <c r="P292" i="204"/>
  <c r="P291" i="204"/>
  <c r="O291" i="204"/>
  <c r="N291" i="204"/>
  <c r="P290" i="204"/>
  <c r="O290" i="204"/>
  <c r="N290" i="204"/>
  <c r="O289" i="204"/>
  <c r="N289" i="204"/>
  <c r="P289" i="204"/>
  <c r="P288" i="204"/>
  <c r="O288" i="204"/>
  <c r="N288" i="204"/>
  <c r="P287" i="204"/>
  <c r="O287" i="204"/>
  <c r="N287" i="204"/>
  <c r="O286" i="204"/>
  <c r="N286" i="204"/>
  <c r="O285" i="204"/>
  <c r="N285" i="204"/>
  <c r="P285" i="204"/>
  <c r="P284" i="204"/>
  <c r="O284" i="204"/>
  <c r="N284" i="204"/>
  <c r="O283" i="204"/>
  <c r="P283" i="204"/>
  <c r="N283" i="204"/>
  <c r="O282" i="204"/>
  <c r="N282" i="204"/>
  <c r="P282" i="204"/>
  <c r="O281" i="204"/>
  <c r="N281" i="204"/>
  <c r="O280" i="204"/>
  <c r="N280" i="204"/>
  <c r="P280" i="204"/>
  <c r="O279" i="204"/>
  <c r="P279" i="204"/>
  <c r="N279" i="204"/>
  <c r="O278" i="204"/>
  <c r="N278" i="204"/>
  <c r="P278" i="204"/>
  <c r="O277" i="204"/>
  <c r="N277" i="204"/>
  <c r="P277" i="204"/>
  <c r="O276" i="204"/>
  <c r="N276" i="204"/>
  <c r="P276" i="204"/>
  <c r="P275" i="204"/>
  <c r="O275" i="204"/>
  <c r="N275" i="204"/>
  <c r="P274" i="204"/>
  <c r="O274" i="204"/>
  <c r="N274" i="204"/>
  <c r="O273" i="204"/>
  <c r="N273" i="204"/>
  <c r="P273" i="204"/>
  <c r="O272" i="204"/>
  <c r="N272" i="204"/>
  <c r="P272" i="204"/>
  <c r="P271" i="204"/>
  <c r="O271" i="204"/>
  <c r="N271" i="204"/>
  <c r="P270" i="204"/>
  <c r="O270" i="204"/>
  <c r="N270" i="204"/>
  <c r="O269" i="204"/>
  <c r="N269" i="204"/>
  <c r="P269" i="204"/>
  <c r="P268" i="204"/>
  <c r="O268" i="204"/>
  <c r="N268" i="204"/>
  <c r="P267" i="204"/>
  <c r="O267" i="204"/>
  <c r="N267" i="204"/>
  <c r="O266" i="204"/>
  <c r="N266" i="204"/>
  <c r="O265" i="204"/>
  <c r="N265" i="204"/>
  <c r="P264" i="204"/>
  <c r="O264" i="204"/>
  <c r="N264" i="204"/>
  <c r="O263" i="204"/>
  <c r="P263" i="204"/>
  <c r="N263" i="204"/>
  <c r="P262" i="204"/>
  <c r="O262" i="204"/>
  <c r="N262" i="204"/>
  <c r="O261" i="204"/>
  <c r="N261" i="204"/>
  <c r="O260" i="204"/>
  <c r="N260" i="204"/>
  <c r="P260" i="204"/>
  <c r="P259" i="204"/>
  <c r="O259" i="204"/>
  <c r="N259" i="204"/>
  <c r="O258" i="204"/>
  <c r="P258" i="204"/>
  <c r="N258" i="204"/>
  <c r="O257" i="204"/>
  <c r="N257" i="204"/>
  <c r="P256" i="204"/>
  <c r="O256" i="204"/>
  <c r="N256" i="204"/>
  <c r="O255" i="204"/>
  <c r="P255" i="204"/>
  <c r="N255" i="204"/>
  <c r="P254" i="204"/>
  <c r="O254" i="204"/>
  <c r="N254" i="204"/>
  <c r="O253" i="204"/>
  <c r="N253" i="204"/>
  <c r="P253" i="204"/>
  <c r="P252" i="204"/>
  <c r="O252" i="204"/>
  <c r="N252" i="204"/>
  <c r="P251" i="204"/>
  <c r="O251" i="204"/>
  <c r="N251" i="204"/>
  <c r="O250" i="204"/>
  <c r="N250" i="204"/>
  <c r="O249" i="204"/>
  <c r="N249" i="204"/>
  <c r="P248" i="204"/>
  <c r="O248" i="204"/>
  <c r="N248" i="204"/>
  <c r="O247" i="204"/>
  <c r="P247" i="204"/>
  <c r="N247" i="204"/>
  <c r="P246" i="204"/>
  <c r="O246" i="204"/>
  <c r="N246" i="204"/>
  <c r="O245" i="204"/>
  <c r="N245" i="204"/>
  <c r="O244" i="204"/>
  <c r="N244" i="204"/>
  <c r="P244" i="204"/>
  <c r="P243" i="204"/>
  <c r="O243" i="204"/>
  <c r="N243" i="204"/>
  <c r="O242" i="204"/>
  <c r="P242" i="204"/>
  <c r="N242" i="204"/>
  <c r="O241" i="204"/>
  <c r="N241" i="204"/>
  <c r="P241" i="204"/>
  <c r="P240" i="204"/>
  <c r="O240" i="204"/>
  <c r="N240" i="204"/>
  <c r="O239" i="204"/>
  <c r="P239" i="204"/>
  <c r="N239" i="204"/>
  <c r="O238" i="204"/>
  <c r="N238" i="204"/>
  <c r="O237" i="204"/>
  <c r="N237" i="204"/>
  <c r="P237" i="204"/>
  <c r="P236" i="204"/>
  <c r="O236" i="204"/>
  <c r="N236" i="204"/>
  <c r="O235" i="204"/>
  <c r="P235" i="204"/>
  <c r="N235" i="204"/>
  <c r="O234" i="204"/>
  <c r="N234" i="204"/>
  <c r="O233" i="204"/>
  <c r="N233" i="204"/>
  <c r="O232" i="204"/>
  <c r="N232" i="204"/>
  <c r="P232" i="204"/>
  <c r="O231" i="204"/>
  <c r="P231" i="204"/>
  <c r="N231" i="204"/>
  <c r="O230" i="204"/>
  <c r="N230" i="204"/>
  <c r="P230" i="204"/>
  <c r="O229" i="204"/>
  <c r="N229" i="204"/>
  <c r="O228" i="204"/>
  <c r="N228" i="204"/>
  <c r="P228" i="204"/>
  <c r="P227" i="204"/>
  <c r="O227" i="204"/>
  <c r="N227" i="204"/>
  <c r="P226" i="204"/>
  <c r="O226" i="204"/>
  <c r="N226" i="204"/>
  <c r="O225" i="204"/>
  <c r="N225" i="204"/>
  <c r="O224" i="204"/>
  <c r="N224" i="204"/>
  <c r="P224" i="204"/>
  <c r="P223" i="204"/>
  <c r="O223" i="204"/>
  <c r="N223" i="204"/>
  <c r="P222" i="204"/>
  <c r="O222" i="204"/>
  <c r="N222" i="204"/>
  <c r="O221" i="204"/>
  <c r="N221" i="204"/>
  <c r="P221" i="204"/>
  <c r="P220" i="204"/>
  <c r="O220" i="204"/>
  <c r="N220" i="204"/>
  <c r="P219" i="204"/>
  <c r="O219" i="204"/>
  <c r="N219" i="204"/>
  <c r="O218" i="204"/>
  <c r="N218" i="204"/>
  <c r="P218" i="204"/>
  <c r="O217" i="204"/>
  <c r="N217" i="204"/>
  <c r="O216" i="204"/>
  <c r="N216" i="204"/>
  <c r="P216" i="204"/>
  <c r="O215" i="204"/>
  <c r="P215" i="204"/>
  <c r="N215" i="204"/>
  <c r="O214" i="204"/>
  <c r="N214" i="204"/>
  <c r="P214" i="204"/>
  <c r="O213" i="204"/>
  <c r="N213" i="204"/>
  <c r="P213" i="204"/>
  <c r="O212" i="204"/>
  <c r="N212" i="204"/>
  <c r="P212" i="204"/>
  <c r="P211" i="204"/>
  <c r="O211" i="204"/>
  <c r="N211" i="204"/>
  <c r="P210" i="204"/>
  <c r="O210" i="204"/>
  <c r="N210" i="204"/>
  <c r="O209" i="204"/>
  <c r="N209" i="204"/>
  <c r="O208" i="204"/>
  <c r="N208" i="204"/>
  <c r="P208" i="204"/>
  <c r="P207" i="204"/>
  <c r="O207" i="204"/>
  <c r="N207" i="204"/>
  <c r="O206" i="204"/>
  <c r="P206" i="204"/>
  <c r="N206" i="204"/>
  <c r="O205" i="204"/>
  <c r="N205" i="204"/>
  <c r="P205" i="204"/>
  <c r="P204" i="204"/>
  <c r="O204" i="204"/>
  <c r="N204" i="204"/>
  <c r="O203" i="204"/>
  <c r="P203" i="204"/>
  <c r="N203" i="204"/>
  <c r="O202" i="204"/>
  <c r="N202" i="204"/>
  <c r="O201" i="204"/>
  <c r="N201" i="204"/>
  <c r="P200" i="204"/>
  <c r="O200" i="204"/>
  <c r="N200" i="204"/>
  <c r="O199" i="204"/>
  <c r="P199" i="204"/>
  <c r="N199" i="204"/>
  <c r="P198" i="204"/>
  <c r="O198" i="204"/>
  <c r="N198" i="204"/>
  <c r="O197" i="204"/>
  <c r="N197" i="204"/>
  <c r="O196" i="204"/>
  <c r="N196" i="204"/>
  <c r="P196" i="204"/>
  <c r="P195" i="204"/>
  <c r="O195" i="204"/>
  <c r="N195" i="204"/>
  <c r="O194" i="204"/>
  <c r="P194" i="204"/>
  <c r="N194" i="204"/>
  <c r="O193" i="204"/>
  <c r="N193" i="204"/>
  <c r="P192" i="204"/>
  <c r="O192" i="204"/>
  <c r="N192" i="204"/>
  <c r="O191" i="204"/>
  <c r="P191" i="204"/>
  <c r="N191" i="204"/>
  <c r="P190" i="204"/>
  <c r="O190" i="204"/>
  <c r="N190" i="204"/>
  <c r="O189" i="204"/>
  <c r="N189" i="204"/>
  <c r="P189" i="204"/>
  <c r="P188" i="204"/>
  <c r="O188" i="204"/>
  <c r="N188" i="204"/>
  <c r="P187" i="204"/>
  <c r="O187" i="204"/>
  <c r="N187" i="204"/>
  <c r="O186" i="204"/>
  <c r="N186" i="204"/>
  <c r="P186" i="204"/>
  <c r="O185" i="204"/>
  <c r="N185" i="204"/>
  <c r="P184" i="204"/>
  <c r="O184" i="204"/>
  <c r="N184" i="204"/>
  <c r="O183" i="204"/>
  <c r="P183" i="204"/>
  <c r="N183" i="204"/>
  <c r="P182" i="204"/>
  <c r="O182" i="204"/>
  <c r="N182" i="204"/>
  <c r="O181" i="204"/>
  <c r="N181" i="204"/>
  <c r="P181" i="204"/>
  <c r="O180" i="204"/>
  <c r="N180" i="204"/>
  <c r="P180" i="204"/>
  <c r="P179" i="204"/>
  <c r="O179" i="204"/>
  <c r="N179" i="204"/>
  <c r="P178" i="204"/>
  <c r="O178" i="204"/>
  <c r="N178" i="204"/>
  <c r="O177" i="204"/>
  <c r="N177" i="204"/>
  <c r="P177" i="204"/>
  <c r="P176" i="204"/>
  <c r="O176" i="204"/>
  <c r="N176" i="204"/>
  <c r="P175" i="204"/>
  <c r="O175" i="204"/>
  <c r="N175" i="204"/>
  <c r="O174" i="204"/>
  <c r="N174" i="204"/>
  <c r="P174" i="204"/>
  <c r="O173" i="204"/>
  <c r="N173" i="204"/>
  <c r="P173" i="204"/>
  <c r="P172" i="204"/>
  <c r="O172" i="204"/>
  <c r="N172" i="204"/>
  <c r="O171" i="204"/>
  <c r="P171" i="204"/>
  <c r="N171" i="204"/>
  <c r="O170" i="204"/>
  <c r="N170" i="204"/>
  <c r="O169" i="204"/>
  <c r="N169" i="204"/>
  <c r="O168" i="204"/>
  <c r="N168" i="204"/>
  <c r="P168" i="204"/>
  <c r="O167" i="204"/>
  <c r="P167" i="204"/>
  <c r="N167" i="204"/>
  <c r="O166" i="204"/>
  <c r="N166" i="204"/>
  <c r="P166" i="204"/>
  <c r="O165" i="204"/>
  <c r="N165" i="204"/>
  <c r="O164" i="204"/>
  <c r="N164" i="204"/>
  <c r="P164" i="204"/>
  <c r="P163" i="204"/>
  <c r="O163" i="204"/>
  <c r="N163" i="204"/>
  <c r="P162" i="204"/>
  <c r="O162" i="204"/>
  <c r="N162" i="204"/>
  <c r="O161" i="204"/>
  <c r="N161" i="204"/>
  <c r="P161" i="204"/>
  <c r="O160" i="204"/>
  <c r="N160" i="204"/>
  <c r="P160" i="204"/>
  <c r="P159" i="204"/>
  <c r="O159" i="204"/>
  <c r="N159" i="204"/>
  <c r="P158" i="204"/>
  <c r="O158" i="204"/>
  <c r="N158" i="204"/>
  <c r="O157" i="204"/>
  <c r="N157" i="204"/>
  <c r="P157" i="204"/>
  <c r="P156" i="204"/>
  <c r="O156" i="204"/>
  <c r="N156" i="204"/>
  <c r="P155" i="204"/>
  <c r="O155" i="204"/>
  <c r="N155" i="204"/>
  <c r="O154" i="204"/>
  <c r="N154" i="204"/>
  <c r="P154" i="204"/>
  <c r="O153" i="204"/>
  <c r="N153" i="204"/>
  <c r="O152" i="204"/>
  <c r="N152" i="204"/>
  <c r="P152" i="204"/>
  <c r="O151" i="204"/>
  <c r="P151" i="204"/>
  <c r="N151" i="204"/>
  <c r="P150" i="204"/>
  <c r="O150" i="204"/>
  <c r="N150" i="204"/>
  <c r="O149" i="204"/>
  <c r="N149" i="204"/>
  <c r="P149" i="204"/>
  <c r="O148" i="204"/>
  <c r="N148" i="204"/>
  <c r="P148" i="204"/>
  <c r="P147" i="204"/>
  <c r="O147" i="204"/>
  <c r="N147" i="204"/>
  <c r="P146" i="204"/>
  <c r="O146" i="204"/>
  <c r="N146" i="204"/>
  <c r="O145" i="204"/>
  <c r="N145" i="204"/>
  <c r="O144" i="204"/>
  <c r="N144" i="204"/>
  <c r="P144" i="204"/>
  <c r="P143" i="204"/>
  <c r="O143" i="204"/>
  <c r="N143" i="204"/>
  <c r="P142" i="204"/>
  <c r="O142" i="204"/>
  <c r="N142" i="204"/>
  <c r="O141" i="204"/>
  <c r="N141" i="204"/>
  <c r="P141" i="204"/>
  <c r="P140" i="204"/>
  <c r="O140" i="204"/>
  <c r="N140" i="204"/>
  <c r="P139" i="204"/>
  <c r="O139" i="204"/>
  <c r="N139" i="204"/>
  <c r="O138" i="204"/>
  <c r="N138" i="204"/>
  <c r="O137" i="204"/>
  <c r="N137" i="204"/>
  <c r="P137" i="204"/>
  <c r="P136" i="204"/>
  <c r="O136" i="204"/>
  <c r="N136" i="204"/>
  <c r="O135" i="204"/>
  <c r="P135" i="204"/>
  <c r="N135" i="204"/>
  <c r="O134" i="204"/>
  <c r="N134" i="204"/>
  <c r="O133" i="204"/>
  <c r="N133" i="204"/>
  <c r="P132" i="204"/>
  <c r="O132" i="204"/>
  <c r="N132" i="204"/>
  <c r="O131" i="204"/>
  <c r="P131" i="204"/>
  <c r="N131" i="204"/>
  <c r="O130" i="204"/>
  <c r="N130" i="204"/>
  <c r="P130" i="204"/>
  <c r="O129" i="204"/>
  <c r="N129" i="204"/>
  <c r="O128" i="204"/>
  <c r="N128" i="204"/>
  <c r="P128" i="204"/>
  <c r="P127" i="204"/>
  <c r="O127" i="204"/>
  <c r="N127" i="204"/>
  <c r="O126" i="204"/>
  <c r="P126" i="204"/>
  <c r="N126" i="204"/>
  <c r="O125" i="204"/>
  <c r="N125" i="204"/>
  <c r="P124" i="204"/>
  <c r="O124" i="204"/>
  <c r="N124" i="204"/>
  <c r="O123" i="204"/>
  <c r="P123" i="204"/>
  <c r="N123" i="204"/>
  <c r="O122" i="204"/>
  <c r="N122" i="204"/>
  <c r="P122" i="204"/>
  <c r="O121" i="204"/>
  <c r="N121" i="204"/>
  <c r="P121" i="204"/>
  <c r="P120" i="204"/>
  <c r="O120" i="204"/>
  <c r="N120" i="204"/>
  <c r="P119" i="204"/>
  <c r="O119" i="204"/>
  <c r="N119" i="204"/>
  <c r="O118" i="204"/>
  <c r="N118" i="204"/>
  <c r="P118" i="204"/>
  <c r="O117" i="204"/>
  <c r="N117" i="204"/>
  <c r="O116" i="204"/>
  <c r="N116" i="204"/>
  <c r="P116" i="204"/>
  <c r="O115" i="204"/>
  <c r="P115" i="204"/>
  <c r="N115" i="204"/>
  <c r="P114" i="204"/>
  <c r="O114" i="204"/>
  <c r="N114" i="204"/>
  <c r="O113" i="204"/>
  <c r="N113" i="204"/>
  <c r="P113" i="204"/>
  <c r="O112" i="204"/>
  <c r="N112" i="204"/>
  <c r="P112" i="204"/>
  <c r="P111" i="204"/>
  <c r="O111" i="204"/>
  <c r="N111" i="204"/>
  <c r="P110" i="204"/>
  <c r="O110" i="204"/>
  <c r="N110" i="204"/>
  <c r="O109" i="204"/>
  <c r="N109" i="204"/>
  <c r="O108" i="204"/>
  <c r="N108" i="204"/>
  <c r="P108" i="204"/>
  <c r="P107" i="204"/>
  <c r="O107" i="204"/>
  <c r="N107" i="204"/>
  <c r="P106" i="204"/>
  <c r="O106" i="204"/>
  <c r="N106" i="204"/>
  <c r="O105" i="204"/>
  <c r="N105" i="204"/>
  <c r="P105" i="204"/>
  <c r="P104" i="204"/>
  <c r="O104" i="204"/>
  <c r="N104" i="204"/>
  <c r="P103" i="204"/>
  <c r="O103" i="204"/>
  <c r="N103" i="204"/>
  <c r="O102" i="204"/>
  <c r="N102" i="204"/>
  <c r="O101" i="204"/>
  <c r="N101" i="204"/>
  <c r="P100" i="204"/>
  <c r="O100" i="204"/>
  <c r="N100" i="204"/>
  <c r="O99" i="204"/>
  <c r="P99" i="204"/>
  <c r="N99" i="204"/>
  <c r="P98" i="204"/>
  <c r="O98" i="204"/>
  <c r="N98" i="204"/>
  <c r="O97" i="204"/>
  <c r="N97" i="204"/>
  <c r="O96" i="204"/>
  <c r="N96" i="204"/>
  <c r="P96" i="204"/>
  <c r="P95" i="204"/>
  <c r="O95" i="204"/>
  <c r="N95" i="204"/>
  <c r="O94" i="204"/>
  <c r="P94" i="204"/>
  <c r="N94" i="204"/>
  <c r="O93" i="204"/>
  <c r="N93" i="204"/>
  <c r="P92" i="204"/>
  <c r="O92" i="204"/>
  <c r="N92" i="204"/>
  <c r="O91" i="204"/>
  <c r="P91" i="204"/>
  <c r="N91" i="204"/>
  <c r="O90" i="204"/>
  <c r="N90" i="204"/>
  <c r="P90" i="204"/>
  <c r="O89" i="204"/>
  <c r="N89" i="204"/>
  <c r="P89" i="204"/>
  <c r="P88" i="204"/>
  <c r="O88" i="204"/>
  <c r="N88" i="204"/>
  <c r="P87" i="204"/>
  <c r="O87" i="204"/>
  <c r="N87" i="204"/>
  <c r="O86" i="204"/>
  <c r="N86" i="204"/>
  <c r="O85" i="204"/>
  <c r="N85" i="204"/>
  <c r="P84" i="204"/>
  <c r="O84" i="204"/>
  <c r="N84" i="204"/>
  <c r="O83" i="204"/>
  <c r="P83" i="204"/>
  <c r="N83" i="204"/>
  <c r="O82" i="204"/>
  <c r="N82" i="204"/>
  <c r="P82" i="204"/>
  <c r="O81" i="204"/>
  <c r="N81" i="204"/>
  <c r="O80" i="204"/>
  <c r="N80" i="204"/>
  <c r="P80" i="204"/>
  <c r="P79" i="204"/>
  <c r="O79" i="204"/>
  <c r="N79" i="204"/>
  <c r="P78" i="204"/>
  <c r="O78" i="204"/>
  <c r="N78" i="204"/>
  <c r="O77" i="204"/>
  <c r="N77" i="204"/>
  <c r="P77" i="204"/>
  <c r="P76" i="204"/>
  <c r="O76" i="204"/>
  <c r="N76" i="204"/>
  <c r="P75" i="204"/>
  <c r="O75" i="204"/>
  <c r="N75" i="204"/>
  <c r="O74" i="204"/>
  <c r="N74" i="204"/>
  <c r="P74" i="204"/>
  <c r="O73" i="204"/>
  <c r="N73" i="204"/>
  <c r="P73" i="204"/>
  <c r="P72" i="204"/>
  <c r="O72" i="204"/>
  <c r="N72" i="204"/>
  <c r="O71" i="204"/>
  <c r="P71" i="204"/>
  <c r="N71" i="204"/>
  <c r="O70" i="204"/>
  <c r="N70" i="204"/>
  <c r="O69" i="204"/>
  <c r="N69" i="204"/>
  <c r="O68" i="204"/>
  <c r="N68" i="204"/>
  <c r="P68" i="204"/>
  <c r="O67" i="204"/>
  <c r="P67" i="204"/>
  <c r="N67" i="204"/>
  <c r="O66" i="204"/>
  <c r="N66" i="204"/>
  <c r="P66" i="204"/>
  <c r="O65" i="204"/>
  <c r="N65" i="204"/>
  <c r="O64" i="204"/>
  <c r="N64" i="204"/>
  <c r="P64" i="204"/>
  <c r="P63" i="204"/>
  <c r="O63" i="204"/>
  <c r="N63" i="204"/>
  <c r="P62" i="204"/>
  <c r="O62" i="204"/>
  <c r="N62" i="204"/>
  <c r="O61" i="204"/>
  <c r="N61" i="204"/>
  <c r="O60" i="204"/>
  <c r="N60" i="204"/>
  <c r="P60" i="204"/>
  <c r="P59" i="204"/>
  <c r="O59" i="204"/>
  <c r="N59" i="204"/>
  <c r="P58" i="204"/>
  <c r="O58" i="204"/>
  <c r="N58" i="204"/>
  <c r="O57" i="204"/>
  <c r="N57" i="204"/>
  <c r="P57" i="204"/>
  <c r="P56" i="204"/>
  <c r="O56" i="204"/>
  <c r="N56" i="204"/>
  <c r="P55" i="204"/>
  <c r="O55" i="204"/>
  <c r="N55" i="204"/>
  <c r="O54" i="204"/>
  <c r="N54" i="204"/>
  <c r="P54" i="204"/>
  <c r="O53" i="204"/>
  <c r="N53" i="204"/>
  <c r="O52" i="204"/>
  <c r="N52" i="204"/>
  <c r="P52" i="204"/>
  <c r="O51" i="204"/>
  <c r="P51" i="204"/>
  <c r="N51" i="204"/>
  <c r="P50" i="204"/>
  <c r="O50" i="204"/>
  <c r="N50" i="204"/>
  <c r="O49" i="204"/>
  <c r="N49" i="204"/>
  <c r="P49" i="204"/>
  <c r="O48" i="204"/>
  <c r="N48" i="204"/>
  <c r="P48" i="204"/>
  <c r="P47" i="204"/>
  <c r="O47" i="204"/>
  <c r="N47" i="204"/>
  <c r="P46" i="204"/>
  <c r="O46" i="204"/>
  <c r="N46" i="204"/>
  <c r="O45" i="204"/>
  <c r="N45" i="204"/>
  <c r="O44" i="204"/>
  <c r="N44" i="204"/>
  <c r="P44" i="204"/>
  <c r="P43" i="204"/>
  <c r="O43" i="204"/>
  <c r="N43" i="204"/>
  <c r="P42" i="204"/>
  <c r="O42" i="204"/>
  <c r="N42" i="204"/>
  <c r="O41" i="204"/>
  <c r="N41" i="204"/>
  <c r="P41" i="204"/>
  <c r="P40" i="204"/>
  <c r="O40" i="204"/>
  <c r="N40" i="204"/>
  <c r="P39" i="204"/>
  <c r="O39" i="204"/>
  <c r="N39" i="204"/>
  <c r="O38" i="204"/>
  <c r="N38" i="204"/>
  <c r="O37" i="204"/>
  <c r="N37" i="204"/>
  <c r="P36" i="204"/>
  <c r="O36" i="204"/>
  <c r="N36" i="204"/>
  <c r="O35" i="204"/>
  <c r="P35" i="204"/>
  <c r="N35" i="204"/>
  <c r="P34" i="204"/>
  <c r="O34" i="204"/>
  <c r="N34" i="204"/>
  <c r="O33" i="204"/>
  <c r="N33" i="204"/>
  <c r="O32" i="204"/>
  <c r="N32" i="204"/>
  <c r="P32" i="204"/>
  <c r="P31" i="204"/>
  <c r="O31" i="204"/>
  <c r="N31" i="204"/>
  <c r="O30" i="204"/>
  <c r="P30" i="204"/>
  <c r="N30" i="204"/>
  <c r="O29" i="204"/>
  <c r="N29" i="204"/>
  <c r="P28" i="204"/>
  <c r="O28" i="204"/>
  <c r="N28" i="204"/>
  <c r="O27" i="204"/>
  <c r="P27" i="204"/>
  <c r="N27" i="204"/>
  <c r="O26" i="204"/>
  <c r="N26" i="204"/>
  <c r="P26" i="204"/>
  <c r="O25" i="204"/>
  <c r="N25" i="204"/>
  <c r="P25" i="204"/>
  <c r="P24" i="204"/>
  <c r="O24" i="204"/>
  <c r="N24" i="204"/>
  <c r="P23" i="204"/>
  <c r="O23" i="204"/>
  <c r="N23" i="204"/>
  <c r="O22" i="204"/>
  <c r="N22" i="204"/>
  <c r="O21" i="204"/>
  <c r="N21" i="204"/>
  <c r="P20" i="204"/>
  <c r="O20" i="204"/>
  <c r="N20" i="204"/>
  <c r="O19" i="204"/>
  <c r="P19" i="204"/>
  <c r="N19" i="204"/>
  <c r="O18" i="204"/>
  <c r="N18" i="204"/>
  <c r="P18" i="204"/>
  <c r="O17" i="204"/>
  <c r="N17" i="204"/>
  <c r="O16" i="204"/>
  <c r="N16" i="204"/>
  <c r="P16" i="204"/>
  <c r="P15" i="204"/>
  <c r="O15" i="204"/>
  <c r="N15" i="204"/>
  <c r="P14" i="204"/>
  <c r="O14" i="204"/>
  <c r="N14" i="204"/>
  <c r="O13" i="204"/>
  <c r="N13" i="204"/>
  <c r="P13" i="204"/>
  <c r="P12" i="204"/>
  <c r="O12" i="204"/>
  <c r="N12" i="204"/>
  <c r="P11" i="204"/>
  <c r="O11" i="204"/>
  <c r="N11" i="204"/>
  <c r="O10" i="204"/>
  <c r="N10" i="204"/>
  <c r="P10" i="204"/>
  <c r="O9" i="204"/>
  <c r="N9" i="204"/>
  <c r="P9" i="204"/>
  <c r="P8" i="204"/>
  <c r="O8" i="204"/>
  <c r="N8" i="204"/>
  <c r="O7" i="204"/>
  <c r="P7" i="204"/>
  <c r="N7" i="204"/>
  <c r="O6" i="204"/>
  <c r="N6" i="204"/>
  <c r="O5" i="204"/>
  <c r="N5" i="204"/>
  <c r="O4" i="204"/>
  <c r="N4" i="204"/>
  <c r="P4" i="204"/>
  <c r="I52" i="203"/>
  <c r="I33" i="203"/>
  <c r="G33" i="203"/>
  <c r="E33" i="203"/>
  <c r="E32" i="203"/>
  <c r="G32" i="203"/>
  <c r="I32" i="203"/>
  <c r="G31" i="203"/>
  <c r="I31" i="203"/>
  <c r="E31" i="203"/>
  <c r="E30" i="203"/>
  <c r="G30" i="203"/>
  <c r="I30" i="203"/>
  <c r="I29" i="203"/>
  <c r="I27" i="203"/>
  <c r="G27" i="203"/>
  <c r="E8" i="203"/>
  <c r="H6" i="203"/>
  <c r="B6" i="203"/>
  <c r="B5" i="203"/>
  <c r="D2" i="203"/>
  <c r="J529" i="202" a="1"/>
  <c r="J529" i="202"/>
  <c r="F529" i="202" a="1"/>
  <c r="F529" i="202"/>
  <c r="C529" i="202"/>
  <c r="C526" i="202"/>
  <c r="K526" i="202" a="1"/>
  <c r="K526" i="202"/>
  <c r="C524" i="202"/>
  <c r="K524" i="202" a="1"/>
  <c r="K524" i="202"/>
  <c r="J521" i="202"/>
  <c r="J521" i="202" a="1"/>
  <c r="H521" i="202" a="1"/>
  <c r="H521" i="202"/>
  <c r="F521" i="202" a="1"/>
  <c r="F521" i="202"/>
  <c r="C521" i="202"/>
  <c r="M514" i="202"/>
  <c r="M514" i="202" a="1"/>
  <c r="L514" i="202" a="1"/>
  <c r="L514" i="202"/>
  <c r="K514" i="202"/>
  <c r="K514" i="202" a="1"/>
  <c r="J514" i="202" a="1"/>
  <c r="J514" i="202"/>
  <c r="I514" i="202"/>
  <c r="I514" i="202" a="1"/>
  <c r="H514" i="202" a="1"/>
  <c r="H514" i="202"/>
  <c r="G514" i="202" a="1"/>
  <c r="G514" i="202"/>
  <c r="F514" i="202" a="1"/>
  <c r="F514" i="202"/>
  <c r="C511" i="202"/>
  <c r="L510" i="202" a="1"/>
  <c r="L510" i="202"/>
  <c r="J510" i="202" a="1"/>
  <c r="J510" i="202"/>
  <c r="F510" i="202" a="1"/>
  <c r="F510" i="202"/>
  <c r="C510" i="202"/>
  <c r="F509" i="202" a="1"/>
  <c r="F509" i="202"/>
  <c r="C509" i="202"/>
  <c r="C508" i="202"/>
  <c r="H508" i="202" a="1"/>
  <c r="H508" i="202"/>
  <c r="L507" i="202" a="1"/>
  <c r="L507" i="202"/>
  <c r="J507" i="202"/>
  <c r="J507" i="202" a="1"/>
  <c r="H507" i="202" a="1"/>
  <c r="H507" i="202"/>
  <c r="C507" i="202"/>
  <c r="L506" i="202"/>
  <c r="L506" i="202" a="1"/>
  <c r="J506" i="202" a="1"/>
  <c r="J506" i="202"/>
  <c r="F506" i="202" a="1"/>
  <c r="F506" i="202"/>
  <c r="C506" i="202"/>
  <c r="P505" i="202" a="1"/>
  <c r="P505" i="202"/>
  <c r="H505" i="202" a="1"/>
  <c r="H505" i="202"/>
  <c r="F505" i="202" a="1"/>
  <c r="F505" i="202"/>
  <c r="C505" i="202"/>
  <c r="C504" i="202"/>
  <c r="C503" i="202"/>
  <c r="L502" i="202"/>
  <c r="L502" i="202" a="1"/>
  <c r="J502" i="202" a="1"/>
  <c r="J502" i="202"/>
  <c r="F502" i="202" a="1"/>
  <c r="F502" i="202"/>
  <c r="C502" i="202"/>
  <c r="L501" i="202" a="1"/>
  <c r="L501" i="202"/>
  <c r="H501" i="202" a="1"/>
  <c r="H501" i="202"/>
  <c r="F501" i="202" a="1"/>
  <c r="F501" i="202"/>
  <c r="C501" i="202"/>
  <c r="C500" i="202"/>
  <c r="L499" i="202" a="1"/>
  <c r="L499" i="202"/>
  <c r="J499" i="202" a="1"/>
  <c r="J499" i="202"/>
  <c r="F499" i="202"/>
  <c r="F499" i="202" a="1"/>
  <c r="C499" i="202"/>
  <c r="C518" i="202"/>
  <c r="W495" i="202"/>
  <c r="V495" i="202"/>
  <c r="E33" i="201"/>
  <c r="U495" i="202"/>
  <c r="T495" i="202"/>
  <c r="E31" i="201"/>
  <c r="S495" i="202"/>
  <c r="R495" i="202"/>
  <c r="E30" i="201"/>
  <c r="G30" i="201"/>
  <c r="M495" i="202"/>
  <c r="L495" i="202"/>
  <c r="K495" i="202"/>
  <c r="J495" i="202"/>
  <c r="I495" i="202"/>
  <c r="H495" i="202"/>
  <c r="G495" i="202"/>
  <c r="F495" i="202"/>
  <c r="O494" i="202"/>
  <c r="P494" i="202"/>
  <c r="N494" i="202"/>
  <c r="O493" i="202"/>
  <c r="N493" i="202"/>
  <c r="P493" i="202"/>
  <c r="O492" i="202"/>
  <c r="N492" i="202"/>
  <c r="P492" i="202"/>
  <c r="P491" i="202"/>
  <c r="O491" i="202"/>
  <c r="N491" i="202"/>
  <c r="P490" i="202"/>
  <c r="O490" i="202"/>
  <c r="N490" i="202"/>
  <c r="O489" i="202"/>
  <c r="N489" i="202"/>
  <c r="P489" i="202"/>
  <c r="O488" i="202"/>
  <c r="N488" i="202"/>
  <c r="P487" i="202"/>
  <c r="O487" i="202"/>
  <c r="N487" i="202"/>
  <c r="O486" i="202"/>
  <c r="P486" i="202"/>
  <c r="N486" i="202"/>
  <c r="O485" i="202"/>
  <c r="N485" i="202"/>
  <c r="P485" i="202"/>
  <c r="O484" i="202"/>
  <c r="N484" i="202"/>
  <c r="P484" i="202"/>
  <c r="O483" i="202"/>
  <c r="N483" i="202"/>
  <c r="P483" i="202"/>
  <c r="P482" i="202"/>
  <c r="O482" i="202"/>
  <c r="N482" i="202"/>
  <c r="P481" i="202"/>
  <c r="O481" i="202"/>
  <c r="N481" i="202"/>
  <c r="O480" i="202"/>
  <c r="N480" i="202"/>
  <c r="P480" i="202"/>
  <c r="P479" i="202"/>
  <c r="O479" i="202"/>
  <c r="N479" i="202"/>
  <c r="P478" i="202"/>
  <c r="O478" i="202"/>
  <c r="N478" i="202"/>
  <c r="O477" i="202"/>
  <c r="N477" i="202"/>
  <c r="P477" i="202"/>
  <c r="O476" i="202"/>
  <c r="N476" i="202"/>
  <c r="P476" i="202"/>
  <c r="P475" i="202"/>
  <c r="O475" i="202"/>
  <c r="N475" i="202"/>
  <c r="O474" i="202"/>
  <c r="P474" i="202"/>
  <c r="N474" i="202"/>
  <c r="O473" i="202"/>
  <c r="N473" i="202"/>
  <c r="O472" i="202"/>
  <c r="N472" i="202"/>
  <c r="P471" i="202"/>
  <c r="O471" i="202"/>
  <c r="N471" i="202"/>
  <c r="O470" i="202"/>
  <c r="P470" i="202"/>
  <c r="N470" i="202"/>
  <c r="O469" i="202"/>
  <c r="N469" i="202"/>
  <c r="P469" i="202"/>
  <c r="O468" i="202"/>
  <c r="N468" i="202"/>
  <c r="O467" i="202"/>
  <c r="N467" i="202"/>
  <c r="P467" i="202"/>
  <c r="P466" i="202"/>
  <c r="O466" i="202"/>
  <c r="N466" i="202"/>
  <c r="O465" i="202"/>
  <c r="P465" i="202"/>
  <c r="N465" i="202"/>
  <c r="O464" i="202"/>
  <c r="N464" i="202"/>
  <c r="O463" i="202"/>
  <c r="N463" i="202"/>
  <c r="P463" i="202"/>
  <c r="O462" i="202"/>
  <c r="P462" i="202"/>
  <c r="N462" i="202"/>
  <c r="P461" i="202"/>
  <c r="O461" i="202"/>
  <c r="N461" i="202"/>
  <c r="O460" i="202"/>
  <c r="N460" i="202"/>
  <c r="P460" i="202"/>
  <c r="P459" i="202"/>
  <c r="O459" i="202"/>
  <c r="N459" i="202"/>
  <c r="P458" i="202"/>
  <c r="O458" i="202"/>
  <c r="N458" i="202"/>
  <c r="O457" i="202"/>
  <c r="N457" i="202"/>
  <c r="P457" i="202"/>
  <c r="O456" i="202"/>
  <c r="N456" i="202"/>
  <c r="O455" i="202"/>
  <c r="N455" i="202"/>
  <c r="P455" i="202"/>
  <c r="O454" i="202"/>
  <c r="P454" i="202"/>
  <c r="N454" i="202"/>
  <c r="O453" i="202"/>
  <c r="N453" i="202"/>
  <c r="P453" i="202"/>
  <c r="O452" i="202"/>
  <c r="N452" i="202"/>
  <c r="P452" i="202"/>
  <c r="O451" i="202"/>
  <c r="N451" i="202"/>
  <c r="P451" i="202"/>
  <c r="P450" i="202"/>
  <c r="O450" i="202"/>
  <c r="N450" i="202"/>
  <c r="P449" i="202"/>
  <c r="O449" i="202"/>
  <c r="N449" i="202"/>
  <c r="O448" i="202"/>
  <c r="N448" i="202"/>
  <c r="P448" i="202"/>
  <c r="O447" i="202"/>
  <c r="N447" i="202"/>
  <c r="P447" i="202"/>
  <c r="P446" i="202"/>
  <c r="O446" i="202"/>
  <c r="N446" i="202"/>
  <c r="O445" i="202"/>
  <c r="P445" i="202"/>
  <c r="N445" i="202"/>
  <c r="O444" i="202"/>
  <c r="N444" i="202"/>
  <c r="P444" i="202"/>
  <c r="P443" i="202"/>
  <c r="O443" i="202"/>
  <c r="N443" i="202"/>
  <c r="O442" i="202"/>
  <c r="P442" i="202"/>
  <c r="N442" i="202"/>
  <c r="O441" i="202"/>
  <c r="N441" i="202"/>
  <c r="O440" i="202"/>
  <c r="N440" i="202"/>
  <c r="P439" i="202"/>
  <c r="O439" i="202"/>
  <c r="N439" i="202"/>
  <c r="O438" i="202"/>
  <c r="P438" i="202"/>
  <c r="N438" i="202"/>
  <c r="P437" i="202"/>
  <c r="O437" i="202"/>
  <c r="N437" i="202"/>
  <c r="O436" i="202"/>
  <c r="N436" i="202"/>
  <c r="O435" i="202"/>
  <c r="N435" i="202"/>
  <c r="P435" i="202"/>
  <c r="P434" i="202"/>
  <c r="O434" i="202"/>
  <c r="N434" i="202"/>
  <c r="O433" i="202"/>
  <c r="P433" i="202"/>
  <c r="N433" i="202"/>
  <c r="O432" i="202"/>
  <c r="N432" i="202"/>
  <c r="O431" i="202"/>
  <c r="N431" i="202"/>
  <c r="P431" i="202"/>
  <c r="O430" i="202"/>
  <c r="P430" i="202"/>
  <c r="N430" i="202"/>
  <c r="P429" i="202"/>
  <c r="O429" i="202"/>
  <c r="N429" i="202"/>
  <c r="O428" i="202"/>
  <c r="N428" i="202"/>
  <c r="P428" i="202"/>
  <c r="P427" i="202"/>
  <c r="O427" i="202"/>
  <c r="N427" i="202"/>
  <c r="P426" i="202"/>
  <c r="O426" i="202"/>
  <c r="N426" i="202"/>
  <c r="O425" i="202"/>
  <c r="N425" i="202"/>
  <c r="P425" i="202"/>
  <c r="O424" i="202"/>
  <c r="N424" i="202"/>
  <c r="P423" i="202"/>
  <c r="O423" i="202"/>
  <c r="N423" i="202"/>
  <c r="O422" i="202"/>
  <c r="P422" i="202"/>
  <c r="N422" i="202"/>
  <c r="P421" i="202"/>
  <c r="O421" i="202"/>
  <c r="N421" i="202"/>
  <c r="O420" i="202"/>
  <c r="N420" i="202"/>
  <c r="P420" i="202"/>
  <c r="O419" i="202"/>
  <c r="N419" i="202"/>
  <c r="P419" i="202"/>
  <c r="P418" i="202"/>
  <c r="O418" i="202"/>
  <c r="N418" i="202"/>
  <c r="P417" i="202"/>
  <c r="O417" i="202"/>
  <c r="N417" i="202"/>
  <c r="O416" i="202"/>
  <c r="N416" i="202"/>
  <c r="P416" i="202"/>
  <c r="P415" i="202"/>
  <c r="O415" i="202"/>
  <c r="N415" i="202"/>
  <c r="P414" i="202"/>
  <c r="O414" i="202"/>
  <c r="N414" i="202"/>
  <c r="O413" i="202"/>
  <c r="N413" i="202"/>
  <c r="O412" i="202"/>
  <c r="N412" i="202"/>
  <c r="P412" i="202"/>
  <c r="P411" i="202"/>
  <c r="O411" i="202"/>
  <c r="N411" i="202"/>
  <c r="O410" i="202"/>
  <c r="P410" i="202"/>
  <c r="N410" i="202"/>
  <c r="O409" i="202"/>
  <c r="N409" i="202"/>
  <c r="O408" i="202"/>
  <c r="N408" i="202"/>
  <c r="O407" i="202"/>
  <c r="N407" i="202"/>
  <c r="P407" i="202"/>
  <c r="O406" i="202"/>
  <c r="P406" i="202"/>
  <c r="N406" i="202"/>
  <c r="O405" i="202"/>
  <c r="N405" i="202"/>
  <c r="P405" i="202"/>
  <c r="O404" i="202"/>
  <c r="N404" i="202"/>
  <c r="O403" i="202"/>
  <c r="N403" i="202"/>
  <c r="P403" i="202"/>
  <c r="P402" i="202"/>
  <c r="O402" i="202"/>
  <c r="N402" i="202"/>
  <c r="O401" i="202"/>
  <c r="P401" i="202"/>
  <c r="N401" i="202"/>
  <c r="O400" i="202"/>
  <c r="N400" i="202"/>
  <c r="P399" i="202"/>
  <c r="O399" i="202"/>
  <c r="N399" i="202"/>
  <c r="O398" i="202"/>
  <c r="P398" i="202"/>
  <c r="N398" i="202"/>
  <c r="P397" i="202"/>
  <c r="O397" i="202"/>
  <c r="N397" i="202"/>
  <c r="O396" i="202"/>
  <c r="N396" i="202"/>
  <c r="P396" i="202"/>
  <c r="P395" i="202"/>
  <c r="O395" i="202"/>
  <c r="N395" i="202"/>
  <c r="P394" i="202"/>
  <c r="O394" i="202"/>
  <c r="N394" i="202"/>
  <c r="O393" i="202"/>
  <c r="N393" i="202"/>
  <c r="P393" i="202"/>
  <c r="O392" i="202"/>
  <c r="N392" i="202"/>
  <c r="O391" i="202"/>
  <c r="N391" i="202"/>
  <c r="P391" i="202"/>
  <c r="O390" i="202"/>
  <c r="P390" i="202"/>
  <c r="N390" i="202"/>
  <c r="P389" i="202"/>
  <c r="O389" i="202"/>
  <c r="N389" i="202"/>
  <c r="O388" i="202"/>
  <c r="N388" i="202"/>
  <c r="P388" i="202"/>
  <c r="O387" i="202"/>
  <c r="N387" i="202"/>
  <c r="P387" i="202"/>
  <c r="P386" i="202"/>
  <c r="O386" i="202"/>
  <c r="N386" i="202"/>
  <c r="P385" i="202"/>
  <c r="O385" i="202"/>
  <c r="N385" i="202"/>
  <c r="O384" i="202"/>
  <c r="N384" i="202"/>
  <c r="P384" i="202"/>
  <c r="O383" i="202"/>
  <c r="N383" i="202"/>
  <c r="P383" i="202"/>
  <c r="P382" i="202"/>
  <c r="O382" i="202"/>
  <c r="N382" i="202"/>
  <c r="O381" i="202"/>
  <c r="P381" i="202"/>
  <c r="N381" i="202"/>
  <c r="O380" i="202"/>
  <c r="N380" i="202"/>
  <c r="P380" i="202"/>
  <c r="P379" i="202"/>
  <c r="O379" i="202"/>
  <c r="N379" i="202"/>
  <c r="O378" i="202"/>
  <c r="P378" i="202"/>
  <c r="N378" i="202"/>
  <c r="O377" i="202"/>
  <c r="N377" i="202"/>
  <c r="O376" i="202"/>
  <c r="N376" i="202"/>
  <c r="P376" i="202"/>
  <c r="O375" i="202"/>
  <c r="P375" i="202"/>
  <c r="N375" i="202"/>
  <c r="P374" i="202"/>
  <c r="O374" i="202"/>
  <c r="N374" i="202"/>
  <c r="O373" i="202"/>
  <c r="N373" i="202"/>
  <c r="P373" i="202"/>
  <c r="P372" i="202"/>
  <c r="O372" i="202"/>
  <c r="N372" i="202"/>
  <c r="P371" i="202"/>
  <c r="O371" i="202"/>
  <c r="N371" i="202"/>
  <c r="O370" i="202"/>
  <c r="N370" i="202"/>
  <c r="O369" i="202"/>
  <c r="N369" i="202"/>
  <c r="O368" i="202"/>
  <c r="N368" i="202"/>
  <c r="P368" i="202"/>
  <c r="O367" i="202"/>
  <c r="P367" i="202"/>
  <c r="N367" i="202"/>
  <c r="P366" i="202"/>
  <c r="O366" i="202"/>
  <c r="N366" i="202"/>
  <c r="O365" i="202"/>
  <c r="N365" i="202"/>
  <c r="P365" i="202"/>
  <c r="O364" i="202"/>
  <c r="N364" i="202"/>
  <c r="P364" i="202"/>
  <c r="P363" i="202"/>
  <c r="O363" i="202"/>
  <c r="N363" i="202"/>
  <c r="O362" i="202"/>
  <c r="P362" i="202"/>
  <c r="N362" i="202"/>
  <c r="O361" i="202"/>
  <c r="N361" i="202"/>
  <c r="O360" i="202"/>
  <c r="N360" i="202"/>
  <c r="P360" i="202"/>
  <c r="O359" i="202"/>
  <c r="P359" i="202"/>
  <c r="N359" i="202"/>
  <c r="O358" i="202"/>
  <c r="N358" i="202"/>
  <c r="P358" i="202"/>
  <c r="O357" i="202"/>
  <c r="N357" i="202"/>
  <c r="P357" i="202"/>
  <c r="P356" i="202"/>
  <c r="O356" i="202"/>
  <c r="N356" i="202"/>
  <c r="P355" i="202"/>
  <c r="O355" i="202"/>
  <c r="N355" i="202"/>
  <c r="O354" i="202"/>
  <c r="N354" i="202"/>
  <c r="P354" i="202"/>
  <c r="O353" i="202"/>
  <c r="N353" i="202"/>
  <c r="O352" i="202"/>
  <c r="N352" i="202"/>
  <c r="P352" i="202"/>
  <c r="O351" i="202"/>
  <c r="P351" i="202"/>
  <c r="N351" i="202"/>
  <c r="O350" i="202"/>
  <c r="N350" i="202"/>
  <c r="P350" i="202"/>
  <c r="O349" i="202"/>
  <c r="N349" i="202"/>
  <c r="P349" i="202"/>
  <c r="O348" i="202"/>
  <c r="N348" i="202"/>
  <c r="P348" i="202"/>
  <c r="P347" i="202"/>
  <c r="O347" i="202"/>
  <c r="N347" i="202"/>
  <c r="O346" i="202"/>
  <c r="P346" i="202"/>
  <c r="N346" i="202"/>
  <c r="O345" i="202"/>
  <c r="N345" i="202"/>
  <c r="P344" i="202"/>
  <c r="O344" i="202"/>
  <c r="N344" i="202"/>
  <c r="O343" i="202"/>
  <c r="P343" i="202"/>
  <c r="N343" i="202"/>
  <c r="O342" i="202"/>
  <c r="N342" i="202"/>
  <c r="P342" i="202"/>
  <c r="O341" i="202"/>
  <c r="N341" i="202"/>
  <c r="P341" i="202"/>
  <c r="P340" i="202"/>
  <c r="O340" i="202"/>
  <c r="N340" i="202"/>
  <c r="P339" i="202"/>
  <c r="O339" i="202"/>
  <c r="N339" i="202"/>
  <c r="O338" i="202"/>
  <c r="N338" i="202"/>
  <c r="O337" i="202"/>
  <c r="N337" i="202"/>
  <c r="P336" i="202"/>
  <c r="O336" i="202"/>
  <c r="N336" i="202"/>
  <c r="O335" i="202"/>
  <c r="P335" i="202"/>
  <c r="N335" i="202"/>
  <c r="O334" i="202"/>
  <c r="N334" i="202"/>
  <c r="P334" i="202"/>
  <c r="O333" i="202"/>
  <c r="N333" i="202"/>
  <c r="P333" i="202"/>
  <c r="O332" i="202"/>
  <c r="N332" i="202"/>
  <c r="P332" i="202"/>
  <c r="P331" i="202"/>
  <c r="O331" i="202"/>
  <c r="N331" i="202"/>
  <c r="O330" i="202"/>
  <c r="P330" i="202"/>
  <c r="N330" i="202"/>
  <c r="O329" i="202"/>
  <c r="N329" i="202"/>
  <c r="P328" i="202"/>
  <c r="O328" i="202"/>
  <c r="N328" i="202"/>
  <c r="O327" i="202"/>
  <c r="P327" i="202"/>
  <c r="N327" i="202"/>
  <c r="P326" i="202"/>
  <c r="O326" i="202"/>
  <c r="N326" i="202"/>
  <c r="O325" i="202"/>
  <c r="N325" i="202"/>
  <c r="P325" i="202"/>
  <c r="P324" i="202"/>
  <c r="O324" i="202"/>
  <c r="N324" i="202"/>
  <c r="P323" i="202"/>
  <c r="O323" i="202"/>
  <c r="N323" i="202"/>
  <c r="O322" i="202"/>
  <c r="N322" i="202"/>
  <c r="P322" i="202"/>
  <c r="O321" i="202"/>
  <c r="N321" i="202"/>
  <c r="P320" i="202"/>
  <c r="O320" i="202"/>
  <c r="N320" i="202"/>
  <c r="O319" i="202"/>
  <c r="P319" i="202"/>
  <c r="N319" i="202"/>
  <c r="P318" i="202"/>
  <c r="O318" i="202"/>
  <c r="N318" i="202"/>
  <c r="O317" i="202"/>
  <c r="N317" i="202"/>
  <c r="P317" i="202"/>
  <c r="O316" i="202"/>
  <c r="N316" i="202"/>
  <c r="P316" i="202"/>
  <c r="P315" i="202"/>
  <c r="O315" i="202"/>
  <c r="N315" i="202"/>
  <c r="O314" i="202"/>
  <c r="P314" i="202"/>
  <c r="N314" i="202"/>
  <c r="O313" i="202"/>
  <c r="N313" i="202"/>
  <c r="O312" i="202"/>
  <c r="N312" i="202"/>
  <c r="P312" i="202"/>
  <c r="O311" i="202"/>
  <c r="P311" i="202"/>
  <c r="N311" i="202"/>
  <c r="P310" i="202"/>
  <c r="O310" i="202"/>
  <c r="N310" i="202"/>
  <c r="O309" i="202"/>
  <c r="N309" i="202"/>
  <c r="P309" i="202"/>
  <c r="P308" i="202"/>
  <c r="O308" i="202"/>
  <c r="N308" i="202"/>
  <c r="P307" i="202"/>
  <c r="O307" i="202"/>
  <c r="N307" i="202"/>
  <c r="O306" i="202"/>
  <c r="N306" i="202"/>
  <c r="O305" i="202"/>
  <c r="N305" i="202"/>
  <c r="O304" i="202"/>
  <c r="N304" i="202"/>
  <c r="P304" i="202"/>
  <c r="O303" i="202"/>
  <c r="P303" i="202"/>
  <c r="N303" i="202"/>
  <c r="P302" i="202"/>
  <c r="O302" i="202"/>
  <c r="N302" i="202"/>
  <c r="O301" i="202"/>
  <c r="N301" i="202"/>
  <c r="P301" i="202"/>
  <c r="O300" i="202"/>
  <c r="N300" i="202"/>
  <c r="P300" i="202"/>
  <c r="P299" i="202"/>
  <c r="O299" i="202"/>
  <c r="N299" i="202"/>
  <c r="O298" i="202"/>
  <c r="P298" i="202"/>
  <c r="N298" i="202"/>
  <c r="O297" i="202"/>
  <c r="N297" i="202"/>
  <c r="O296" i="202"/>
  <c r="N296" i="202"/>
  <c r="P296" i="202"/>
  <c r="O295" i="202"/>
  <c r="P295" i="202"/>
  <c r="N295" i="202"/>
  <c r="O294" i="202"/>
  <c r="N294" i="202"/>
  <c r="P294" i="202"/>
  <c r="O293" i="202"/>
  <c r="N293" i="202"/>
  <c r="P293" i="202"/>
  <c r="P292" i="202"/>
  <c r="O292" i="202"/>
  <c r="N292" i="202"/>
  <c r="P291" i="202"/>
  <c r="O291" i="202"/>
  <c r="N291" i="202"/>
  <c r="O290" i="202"/>
  <c r="N290" i="202"/>
  <c r="P290" i="202"/>
  <c r="O289" i="202"/>
  <c r="N289" i="202"/>
  <c r="O288" i="202"/>
  <c r="N288" i="202"/>
  <c r="P288" i="202"/>
  <c r="O287" i="202"/>
  <c r="P287" i="202"/>
  <c r="N287" i="202"/>
  <c r="O286" i="202"/>
  <c r="N286" i="202"/>
  <c r="P286" i="202"/>
  <c r="O285" i="202"/>
  <c r="N285" i="202"/>
  <c r="P285" i="202"/>
  <c r="O284" i="202"/>
  <c r="N284" i="202"/>
  <c r="P284" i="202"/>
  <c r="P283" i="202"/>
  <c r="O283" i="202"/>
  <c r="N283" i="202"/>
  <c r="O282" i="202"/>
  <c r="P282" i="202"/>
  <c r="N282" i="202"/>
  <c r="O281" i="202"/>
  <c r="N281" i="202"/>
  <c r="P280" i="202"/>
  <c r="O280" i="202"/>
  <c r="N280" i="202"/>
  <c r="O279" i="202"/>
  <c r="P279" i="202"/>
  <c r="N279" i="202"/>
  <c r="O278" i="202"/>
  <c r="N278" i="202"/>
  <c r="P278" i="202"/>
  <c r="O277" i="202"/>
  <c r="N277" i="202"/>
  <c r="P277" i="202"/>
  <c r="P276" i="202"/>
  <c r="O276" i="202"/>
  <c r="N276" i="202"/>
  <c r="P275" i="202"/>
  <c r="O275" i="202"/>
  <c r="N275" i="202"/>
  <c r="O274" i="202"/>
  <c r="N274" i="202"/>
  <c r="O273" i="202"/>
  <c r="N273" i="202"/>
  <c r="P272" i="202"/>
  <c r="O272" i="202"/>
  <c r="N272" i="202"/>
  <c r="O271" i="202"/>
  <c r="P271" i="202"/>
  <c r="N271" i="202"/>
  <c r="O270" i="202"/>
  <c r="N270" i="202"/>
  <c r="P270" i="202"/>
  <c r="O269" i="202"/>
  <c r="N269" i="202"/>
  <c r="P269" i="202"/>
  <c r="O268" i="202"/>
  <c r="N268" i="202"/>
  <c r="P268" i="202"/>
  <c r="P267" i="202"/>
  <c r="O267" i="202"/>
  <c r="N267" i="202"/>
  <c r="O266" i="202"/>
  <c r="P266" i="202"/>
  <c r="N266" i="202"/>
  <c r="O265" i="202"/>
  <c r="N265" i="202"/>
  <c r="P264" i="202"/>
  <c r="O264" i="202"/>
  <c r="N264" i="202"/>
  <c r="O263" i="202"/>
  <c r="P263" i="202"/>
  <c r="N263" i="202"/>
  <c r="P262" i="202"/>
  <c r="O262" i="202"/>
  <c r="N262" i="202"/>
  <c r="O261" i="202"/>
  <c r="N261" i="202"/>
  <c r="P261" i="202"/>
  <c r="P260" i="202"/>
  <c r="O260" i="202"/>
  <c r="N260" i="202"/>
  <c r="P259" i="202"/>
  <c r="O259" i="202"/>
  <c r="N259" i="202"/>
  <c r="O258" i="202"/>
  <c r="N258" i="202"/>
  <c r="P258" i="202"/>
  <c r="O257" i="202"/>
  <c r="N257" i="202"/>
  <c r="P256" i="202"/>
  <c r="O256" i="202"/>
  <c r="N256" i="202"/>
  <c r="O255" i="202"/>
  <c r="P255" i="202"/>
  <c r="N255" i="202"/>
  <c r="P254" i="202"/>
  <c r="O254" i="202"/>
  <c r="N254" i="202"/>
  <c r="O253" i="202"/>
  <c r="N253" i="202"/>
  <c r="P253" i="202"/>
  <c r="O252" i="202"/>
  <c r="N252" i="202"/>
  <c r="P252" i="202"/>
  <c r="P251" i="202"/>
  <c r="O251" i="202"/>
  <c r="N251" i="202"/>
  <c r="O250" i="202"/>
  <c r="P250" i="202"/>
  <c r="N250" i="202"/>
  <c r="O249" i="202"/>
  <c r="N249" i="202"/>
  <c r="O248" i="202"/>
  <c r="N248" i="202"/>
  <c r="P248" i="202"/>
  <c r="O247" i="202"/>
  <c r="P247" i="202"/>
  <c r="N247" i="202"/>
  <c r="P246" i="202"/>
  <c r="O246" i="202"/>
  <c r="N246" i="202"/>
  <c r="O245" i="202"/>
  <c r="N245" i="202"/>
  <c r="P245" i="202"/>
  <c r="P244" i="202"/>
  <c r="O244" i="202"/>
  <c r="N244" i="202"/>
  <c r="P243" i="202"/>
  <c r="O243" i="202"/>
  <c r="N243" i="202"/>
  <c r="O242" i="202"/>
  <c r="N242" i="202"/>
  <c r="O241" i="202"/>
  <c r="N241" i="202"/>
  <c r="O240" i="202"/>
  <c r="N240" i="202"/>
  <c r="P240" i="202"/>
  <c r="O239" i="202"/>
  <c r="P239" i="202"/>
  <c r="N239" i="202"/>
  <c r="P238" i="202"/>
  <c r="O238" i="202"/>
  <c r="N238" i="202"/>
  <c r="O237" i="202"/>
  <c r="N237" i="202"/>
  <c r="P237" i="202"/>
  <c r="O236" i="202"/>
  <c r="N236" i="202"/>
  <c r="P236" i="202"/>
  <c r="P235" i="202"/>
  <c r="O235" i="202"/>
  <c r="N235" i="202"/>
  <c r="O234" i="202"/>
  <c r="P234" i="202"/>
  <c r="N234" i="202"/>
  <c r="O233" i="202"/>
  <c r="N233" i="202"/>
  <c r="O232" i="202"/>
  <c r="N232" i="202"/>
  <c r="P232" i="202"/>
  <c r="O231" i="202"/>
  <c r="P231" i="202"/>
  <c r="N231" i="202"/>
  <c r="O230" i="202"/>
  <c r="N230" i="202"/>
  <c r="P230" i="202"/>
  <c r="O229" i="202"/>
  <c r="N229" i="202"/>
  <c r="P229" i="202"/>
  <c r="P228" i="202"/>
  <c r="O228" i="202"/>
  <c r="N228" i="202"/>
  <c r="P227" i="202"/>
  <c r="O227" i="202"/>
  <c r="N227" i="202"/>
  <c r="O226" i="202"/>
  <c r="N226" i="202"/>
  <c r="P226" i="202"/>
  <c r="O225" i="202"/>
  <c r="N225" i="202"/>
  <c r="O224" i="202"/>
  <c r="N224" i="202"/>
  <c r="P224" i="202"/>
  <c r="O223" i="202"/>
  <c r="P223" i="202"/>
  <c r="N223" i="202"/>
  <c r="O222" i="202"/>
  <c r="N222" i="202"/>
  <c r="P222" i="202"/>
  <c r="O221" i="202"/>
  <c r="N221" i="202"/>
  <c r="P221" i="202"/>
  <c r="O220" i="202"/>
  <c r="N220" i="202"/>
  <c r="P220" i="202"/>
  <c r="P219" i="202"/>
  <c r="O219" i="202"/>
  <c r="N219" i="202"/>
  <c r="O218" i="202"/>
  <c r="P218" i="202"/>
  <c r="N218" i="202"/>
  <c r="O217" i="202"/>
  <c r="N217" i="202"/>
  <c r="P216" i="202"/>
  <c r="O216" i="202"/>
  <c r="N216" i="202"/>
  <c r="O215" i="202"/>
  <c r="P215" i="202"/>
  <c r="N215" i="202"/>
  <c r="O214" i="202"/>
  <c r="N214" i="202"/>
  <c r="P214" i="202"/>
  <c r="O213" i="202"/>
  <c r="N213" i="202"/>
  <c r="P213" i="202"/>
  <c r="P212" i="202"/>
  <c r="O212" i="202"/>
  <c r="N212" i="202"/>
  <c r="P211" i="202"/>
  <c r="O211" i="202"/>
  <c r="N211" i="202"/>
  <c r="O210" i="202"/>
  <c r="N210" i="202"/>
  <c r="O209" i="202"/>
  <c r="N209" i="202"/>
  <c r="P208" i="202"/>
  <c r="O208" i="202"/>
  <c r="N208" i="202"/>
  <c r="O207" i="202"/>
  <c r="P207" i="202"/>
  <c r="N207" i="202"/>
  <c r="O206" i="202"/>
  <c r="N206" i="202"/>
  <c r="P206" i="202"/>
  <c r="O205" i="202"/>
  <c r="N205" i="202"/>
  <c r="P205" i="202"/>
  <c r="O204" i="202"/>
  <c r="N204" i="202"/>
  <c r="P204" i="202"/>
  <c r="P203" i="202"/>
  <c r="O203" i="202"/>
  <c r="N203" i="202"/>
  <c r="O202" i="202"/>
  <c r="P202" i="202"/>
  <c r="N202" i="202"/>
  <c r="O201" i="202"/>
  <c r="N201" i="202"/>
  <c r="P200" i="202"/>
  <c r="O200" i="202"/>
  <c r="N200" i="202"/>
  <c r="O199" i="202"/>
  <c r="P199" i="202"/>
  <c r="N199" i="202"/>
  <c r="P198" i="202"/>
  <c r="O198" i="202"/>
  <c r="N198" i="202"/>
  <c r="O197" i="202"/>
  <c r="N197" i="202"/>
  <c r="P197" i="202"/>
  <c r="P196" i="202"/>
  <c r="O196" i="202"/>
  <c r="N196" i="202"/>
  <c r="P195" i="202"/>
  <c r="O195" i="202"/>
  <c r="N195" i="202"/>
  <c r="O194" i="202"/>
  <c r="N194" i="202"/>
  <c r="P194" i="202"/>
  <c r="O193" i="202"/>
  <c r="N193" i="202"/>
  <c r="P192" i="202"/>
  <c r="O192" i="202"/>
  <c r="N192" i="202"/>
  <c r="O191" i="202"/>
  <c r="P191" i="202"/>
  <c r="N191" i="202"/>
  <c r="P190" i="202"/>
  <c r="O190" i="202"/>
  <c r="N190" i="202"/>
  <c r="O189" i="202"/>
  <c r="N189" i="202"/>
  <c r="P189" i="202"/>
  <c r="O188" i="202"/>
  <c r="N188" i="202"/>
  <c r="P188" i="202"/>
  <c r="P187" i="202"/>
  <c r="O187" i="202"/>
  <c r="N187" i="202"/>
  <c r="O186" i="202"/>
  <c r="P186" i="202"/>
  <c r="N186" i="202"/>
  <c r="O185" i="202"/>
  <c r="N185" i="202"/>
  <c r="O184" i="202"/>
  <c r="N184" i="202"/>
  <c r="P184" i="202"/>
  <c r="O183" i="202"/>
  <c r="P183" i="202"/>
  <c r="N183" i="202"/>
  <c r="P182" i="202"/>
  <c r="O182" i="202"/>
  <c r="N182" i="202"/>
  <c r="O181" i="202"/>
  <c r="N181" i="202"/>
  <c r="P181" i="202"/>
  <c r="P180" i="202"/>
  <c r="O180" i="202"/>
  <c r="N180" i="202"/>
  <c r="P179" i="202"/>
  <c r="O179" i="202"/>
  <c r="N179" i="202"/>
  <c r="O178" i="202"/>
  <c r="N178" i="202"/>
  <c r="O177" i="202"/>
  <c r="N177" i="202"/>
  <c r="O176" i="202"/>
  <c r="N176" i="202"/>
  <c r="P176" i="202"/>
  <c r="O175" i="202"/>
  <c r="P175" i="202"/>
  <c r="N175" i="202"/>
  <c r="P174" i="202"/>
  <c r="O174" i="202"/>
  <c r="N174" i="202"/>
  <c r="O173" i="202"/>
  <c r="N173" i="202"/>
  <c r="P173" i="202"/>
  <c r="O172" i="202"/>
  <c r="N172" i="202"/>
  <c r="P172" i="202"/>
  <c r="P171" i="202"/>
  <c r="O171" i="202"/>
  <c r="N171" i="202"/>
  <c r="O170" i="202"/>
  <c r="P170" i="202"/>
  <c r="N170" i="202"/>
  <c r="O169" i="202"/>
  <c r="N169" i="202"/>
  <c r="O168" i="202"/>
  <c r="N168" i="202"/>
  <c r="P168" i="202"/>
  <c r="O167" i="202"/>
  <c r="P167" i="202"/>
  <c r="N167" i="202"/>
  <c r="O166" i="202"/>
  <c r="N166" i="202"/>
  <c r="P166" i="202"/>
  <c r="O165" i="202"/>
  <c r="N165" i="202"/>
  <c r="P165" i="202"/>
  <c r="P164" i="202"/>
  <c r="O164" i="202"/>
  <c r="N164" i="202"/>
  <c r="P163" i="202"/>
  <c r="O163" i="202"/>
  <c r="N163" i="202"/>
  <c r="O162" i="202"/>
  <c r="N162" i="202"/>
  <c r="P162" i="202"/>
  <c r="O161" i="202"/>
  <c r="N161" i="202"/>
  <c r="O160" i="202"/>
  <c r="N160" i="202"/>
  <c r="P160" i="202"/>
  <c r="O159" i="202"/>
  <c r="P159" i="202"/>
  <c r="N159" i="202"/>
  <c r="O158" i="202"/>
  <c r="N158" i="202"/>
  <c r="P158" i="202"/>
  <c r="O157" i="202"/>
  <c r="N157" i="202"/>
  <c r="P157" i="202"/>
  <c r="O156" i="202"/>
  <c r="N156" i="202"/>
  <c r="P156" i="202"/>
  <c r="P155" i="202"/>
  <c r="O155" i="202"/>
  <c r="N155" i="202"/>
  <c r="O154" i="202"/>
  <c r="P154" i="202"/>
  <c r="N154" i="202"/>
  <c r="O153" i="202"/>
  <c r="N153" i="202"/>
  <c r="P152" i="202"/>
  <c r="O152" i="202"/>
  <c r="N152" i="202"/>
  <c r="O151" i="202"/>
  <c r="P151" i="202"/>
  <c r="N151" i="202"/>
  <c r="O150" i="202"/>
  <c r="N150" i="202"/>
  <c r="P150" i="202"/>
  <c r="O149" i="202"/>
  <c r="N149" i="202"/>
  <c r="P149" i="202"/>
  <c r="P148" i="202"/>
  <c r="O148" i="202"/>
  <c r="N148" i="202"/>
  <c r="P147" i="202"/>
  <c r="O147" i="202"/>
  <c r="N147" i="202"/>
  <c r="O146" i="202"/>
  <c r="N146" i="202"/>
  <c r="O145" i="202"/>
  <c r="N145" i="202"/>
  <c r="P144" i="202"/>
  <c r="O144" i="202"/>
  <c r="N144" i="202"/>
  <c r="O143" i="202"/>
  <c r="P143" i="202"/>
  <c r="N143" i="202"/>
  <c r="O142" i="202"/>
  <c r="N142" i="202"/>
  <c r="P142" i="202"/>
  <c r="O141" i="202"/>
  <c r="N141" i="202"/>
  <c r="P141" i="202"/>
  <c r="O140" i="202"/>
  <c r="N140" i="202"/>
  <c r="P140" i="202"/>
  <c r="P139" i="202"/>
  <c r="O139" i="202"/>
  <c r="N139" i="202"/>
  <c r="O138" i="202"/>
  <c r="P138" i="202"/>
  <c r="N138" i="202"/>
  <c r="O137" i="202"/>
  <c r="N137" i="202"/>
  <c r="P136" i="202"/>
  <c r="O136" i="202"/>
  <c r="N136" i="202"/>
  <c r="O135" i="202"/>
  <c r="P135" i="202"/>
  <c r="N135" i="202"/>
  <c r="P134" i="202"/>
  <c r="O134" i="202"/>
  <c r="N134" i="202"/>
  <c r="O133" i="202"/>
  <c r="N133" i="202"/>
  <c r="P133" i="202"/>
  <c r="P132" i="202"/>
  <c r="O132" i="202"/>
  <c r="N132" i="202"/>
  <c r="P131" i="202"/>
  <c r="O131" i="202"/>
  <c r="N131" i="202"/>
  <c r="O130" i="202"/>
  <c r="N130" i="202"/>
  <c r="P130" i="202"/>
  <c r="O129" i="202"/>
  <c r="N129" i="202"/>
  <c r="P128" i="202"/>
  <c r="O128" i="202"/>
  <c r="N128" i="202"/>
  <c r="O127" i="202"/>
  <c r="P127" i="202"/>
  <c r="N127" i="202"/>
  <c r="P126" i="202"/>
  <c r="O126" i="202"/>
  <c r="N126" i="202"/>
  <c r="O125" i="202"/>
  <c r="N125" i="202"/>
  <c r="P125" i="202"/>
  <c r="O124" i="202"/>
  <c r="N124" i="202"/>
  <c r="P124" i="202"/>
  <c r="P123" i="202"/>
  <c r="O123" i="202"/>
  <c r="N123" i="202"/>
  <c r="O122" i="202"/>
  <c r="P122" i="202"/>
  <c r="N122" i="202"/>
  <c r="O121" i="202"/>
  <c r="N121" i="202"/>
  <c r="O120" i="202"/>
  <c r="N120" i="202"/>
  <c r="P120" i="202"/>
  <c r="O119" i="202"/>
  <c r="P119" i="202"/>
  <c r="N119" i="202"/>
  <c r="P118" i="202"/>
  <c r="O118" i="202"/>
  <c r="N118" i="202"/>
  <c r="O117" i="202"/>
  <c r="N117" i="202"/>
  <c r="P117" i="202"/>
  <c r="P116" i="202"/>
  <c r="O116" i="202"/>
  <c r="N116" i="202"/>
  <c r="P115" i="202"/>
  <c r="O115" i="202"/>
  <c r="N115" i="202"/>
  <c r="O114" i="202"/>
  <c r="N114" i="202"/>
  <c r="O113" i="202"/>
  <c r="N113" i="202"/>
  <c r="O112" i="202"/>
  <c r="N112" i="202"/>
  <c r="P112" i="202"/>
  <c r="O111" i="202"/>
  <c r="P111" i="202"/>
  <c r="N111" i="202"/>
  <c r="P110" i="202"/>
  <c r="O110" i="202"/>
  <c r="N110" i="202"/>
  <c r="O109" i="202"/>
  <c r="N109" i="202"/>
  <c r="P109" i="202"/>
  <c r="O108" i="202"/>
  <c r="N108" i="202"/>
  <c r="P108" i="202"/>
  <c r="P107" i="202"/>
  <c r="O107" i="202"/>
  <c r="N107" i="202"/>
  <c r="O106" i="202"/>
  <c r="P106" i="202"/>
  <c r="N106" i="202"/>
  <c r="O105" i="202"/>
  <c r="N105" i="202"/>
  <c r="O104" i="202"/>
  <c r="N104" i="202"/>
  <c r="P104" i="202"/>
  <c r="O103" i="202"/>
  <c r="P103" i="202"/>
  <c r="N103" i="202"/>
  <c r="O102" i="202"/>
  <c r="N102" i="202"/>
  <c r="P102" i="202"/>
  <c r="O101" i="202"/>
  <c r="N101" i="202"/>
  <c r="P101" i="202"/>
  <c r="P100" i="202"/>
  <c r="O100" i="202"/>
  <c r="N100" i="202"/>
  <c r="P99" i="202"/>
  <c r="O99" i="202"/>
  <c r="N99" i="202"/>
  <c r="O98" i="202"/>
  <c r="N98" i="202"/>
  <c r="P98" i="202"/>
  <c r="O97" i="202"/>
  <c r="N97" i="202"/>
  <c r="O96" i="202"/>
  <c r="N96" i="202"/>
  <c r="P96" i="202"/>
  <c r="O95" i="202"/>
  <c r="P95" i="202"/>
  <c r="N95" i="202"/>
  <c r="O94" i="202"/>
  <c r="N94" i="202"/>
  <c r="P94" i="202"/>
  <c r="O93" i="202"/>
  <c r="N93" i="202"/>
  <c r="P93" i="202"/>
  <c r="O92" i="202"/>
  <c r="N92" i="202"/>
  <c r="P92" i="202"/>
  <c r="P91" i="202"/>
  <c r="O91" i="202"/>
  <c r="N91" i="202"/>
  <c r="O90" i="202"/>
  <c r="P90" i="202"/>
  <c r="N90" i="202"/>
  <c r="O89" i="202"/>
  <c r="N89" i="202"/>
  <c r="P88" i="202"/>
  <c r="O88" i="202"/>
  <c r="N88" i="202"/>
  <c r="O87" i="202"/>
  <c r="P87" i="202"/>
  <c r="N87" i="202"/>
  <c r="O86" i="202"/>
  <c r="N86" i="202"/>
  <c r="P86" i="202"/>
  <c r="O85" i="202"/>
  <c r="N85" i="202"/>
  <c r="P85" i="202"/>
  <c r="P84" i="202"/>
  <c r="O84" i="202"/>
  <c r="N84" i="202"/>
  <c r="P83" i="202"/>
  <c r="O83" i="202"/>
  <c r="N83" i="202"/>
  <c r="O82" i="202"/>
  <c r="N82" i="202"/>
  <c r="O81" i="202"/>
  <c r="N81" i="202"/>
  <c r="P80" i="202"/>
  <c r="O80" i="202"/>
  <c r="N80" i="202"/>
  <c r="O79" i="202"/>
  <c r="P79" i="202"/>
  <c r="N79" i="202"/>
  <c r="O78" i="202"/>
  <c r="N78" i="202"/>
  <c r="P78" i="202"/>
  <c r="O77" i="202"/>
  <c r="N77" i="202"/>
  <c r="P77" i="202"/>
  <c r="O76" i="202"/>
  <c r="N76" i="202"/>
  <c r="P76" i="202"/>
  <c r="P75" i="202"/>
  <c r="O75" i="202"/>
  <c r="N75" i="202"/>
  <c r="O74" i="202"/>
  <c r="P74" i="202"/>
  <c r="N74" i="202"/>
  <c r="O73" i="202"/>
  <c r="N73" i="202"/>
  <c r="P72" i="202"/>
  <c r="O72" i="202"/>
  <c r="N72" i="202"/>
  <c r="O71" i="202"/>
  <c r="P71" i="202"/>
  <c r="N71" i="202"/>
  <c r="P70" i="202"/>
  <c r="O70" i="202"/>
  <c r="N70" i="202"/>
  <c r="O69" i="202"/>
  <c r="N69" i="202"/>
  <c r="P69" i="202"/>
  <c r="P68" i="202"/>
  <c r="O68" i="202"/>
  <c r="N68" i="202"/>
  <c r="P67" i="202"/>
  <c r="O67" i="202"/>
  <c r="N67" i="202"/>
  <c r="O66" i="202"/>
  <c r="N66" i="202"/>
  <c r="P66" i="202"/>
  <c r="O65" i="202"/>
  <c r="N65" i="202"/>
  <c r="P64" i="202"/>
  <c r="O64" i="202"/>
  <c r="N64" i="202"/>
  <c r="O63" i="202"/>
  <c r="P63" i="202"/>
  <c r="N63" i="202"/>
  <c r="P62" i="202"/>
  <c r="O62" i="202"/>
  <c r="N62" i="202"/>
  <c r="O61" i="202"/>
  <c r="N61" i="202"/>
  <c r="P61" i="202"/>
  <c r="O60" i="202"/>
  <c r="N60" i="202"/>
  <c r="P60" i="202"/>
  <c r="P59" i="202"/>
  <c r="O59" i="202"/>
  <c r="N59" i="202"/>
  <c r="O58" i="202"/>
  <c r="P58" i="202"/>
  <c r="N58" i="202"/>
  <c r="O57" i="202"/>
  <c r="N57" i="202"/>
  <c r="O56" i="202"/>
  <c r="N56" i="202"/>
  <c r="P56" i="202"/>
  <c r="O55" i="202"/>
  <c r="P55" i="202"/>
  <c r="N55" i="202"/>
  <c r="P54" i="202"/>
  <c r="O54" i="202"/>
  <c r="N54" i="202"/>
  <c r="O53" i="202"/>
  <c r="N53" i="202"/>
  <c r="P53" i="202"/>
  <c r="P52" i="202"/>
  <c r="O52" i="202"/>
  <c r="N52" i="202"/>
  <c r="P51" i="202"/>
  <c r="O51" i="202"/>
  <c r="N51" i="202"/>
  <c r="O50" i="202"/>
  <c r="N50" i="202"/>
  <c r="O49" i="202"/>
  <c r="N49" i="202"/>
  <c r="O48" i="202"/>
  <c r="N48" i="202"/>
  <c r="P48" i="202"/>
  <c r="O47" i="202"/>
  <c r="P47" i="202"/>
  <c r="N47" i="202"/>
  <c r="P46" i="202"/>
  <c r="O46" i="202"/>
  <c r="N46" i="202"/>
  <c r="O45" i="202"/>
  <c r="N45" i="202"/>
  <c r="P45" i="202"/>
  <c r="O44" i="202"/>
  <c r="N44" i="202"/>
  <c r="P44" i="202"/>
  <c r="P43" i="202"/>
  <c r="O43" i="202"/>
  <c r="N43" i="202"/>
  <c r="O42" i="202"/>
  <c r="P42" i="202"/>
  <c r="N42" i="202"/>
  <c r="O41" i="202"/>
  <c r="N41" i="202"/>
  <c r="O40" i="202"/>
  <c r="N40" i="202"/>
  <c r="P40" i="202"/>
  <c r="O39" i="202"/>
  <c r="P39" i="202"/>
  <c r="N39" i="202"/>
  <c r="O38" i="202"/>
  <c r="N38" i="202"/>
  <c r="P38" i="202"/>
  <c r="O37" i="202"/>
  <c r="N37" i="202"/>
  <c r="P37" i="202"/>
  <c r="P36" i="202"/>
  <c r="O36" i="202"/>
  <c r="N36" i="202"/>
  <c r="P35" i="202"/>
  <c r="O35" i="202"/>
  <c r="N35" i="202"/>
  <c r="O34" i="202"/>
  <c r="N34" i="202"/>
  <c r="P34" i="202"/>
  <c r="O33" i="202"/>
  <c r="N33" i="202"/>
  <c r="O32" i="202"/>
  <c r="N32" i="202"/>
  <c r="P32" i="202"/>
  <c r="O31" i="202"/>
  <c r="P31" i="202"/>
  <c r="N31" i="202"/>
  <c r="O30" i="202"/>
  <c r="N30" i="202"/>
  <c r="P30" i="202"/>
  <c r="O29" i="202"/>
  <c r="N29" i="202"/>
  <c r="P29" i="202"/>
  <c r="O28" i="202"/>
  <c r="N28" i="202"/>
  <c r="P28" i="202"/>
  <c r="P27" i="202"/>
  <c r="O27" i="202"/>
  <c r="N27" i="202"/>
  <c r="O26" i="202"/>
  <c r="P26" i="202"/>
  <c r="N26" i="202"/>
  <c r="O25" i="202"/>
  <c r="N25" i="202"/>
  <c r="P24" i="202"/>
  <c r="O24" i="202"/>
  <c r="N24" i="202"/>
  <c r="O23" i="202"/>
  <c r="P23" i="202"/>
  <c r="N23" i="202"/>
  <c r="O22" i="202"/>
  <c r="N22" i="202"/>
  <c r="P22" i="202"/>
  <c r="O21" i="202"/>
  <c r="N21" i="202"/>
  <c r="P21" i="202"/>
  <c r="P20" i="202"/>
  <c r="O20" i="202"/>
  <c r="N20" i="202"/>
  <c r="P19" i="202"/>
  <c r="O19" i="202"/>
  <c r="N19" i="202"/>
  <c r="O18" i="202"/>
  <c r="N18" i="202"/>
  <c r="O17" i="202"/>
  <c r="N17" i="202"/>
  <c r="P16" i="202"/>
  <c r="O16" i="202"/>
  <c r="N16" i="202"/>
  <c r="O15" i="202"/>
  <c r="P15" i="202"/>
  <c r="N15" i="202"/>
  <c r="O14" i="202"/>
  <c r="N14" i="202"/>
  <c r="P14" i="202"/>
  <c r="O13" i="202"/>
  <c r="N13" i="202"/>
  <c r="P13" i="202"/>
  <c r="O12" i="202"/>
  <c r="N12" i="202"/>
  <c r="P12" i="202"/>
  <c r="P11" i="202"/>
  <c r="O11" i="202"/>
  <c r="N11" i="202"/>
  <c r="O10" i="202"/>
  <c r="P10" i="202"/>
  <c r="N10" i="202"/>
  <c r="O9" i="202"/>
  <c r="N9" i="202"/>
  <c r="P8" i="202"/>
  <c r="O8" i="202"/>
  <c r="N8" i="202"/>
  <c r="O7" i="202"/>
  <c r="P7" i="202"/>
  <c r="N7" i="202"/>
  <c r="P6" i="202"/>
  <c r="O6" i="202"/>
  <c r="N6" i="202"/>
  <c r="O5" i="202"/>
  <c r="N5" i="202"/>
  <c r="P5" i="202"/>
  <c r="P4" i="202"/>
  <c r="P507" i="202" a="1"/>
  <c r="P507" i="202"/>
  <c r="O4" i="202"/>
  <c r="N4" i="202"/>
  <c r="I52" i="201"/>
  <c r="E34" i="201"/>
  <c r="G34" i="201"/>
  <c r="I34" i="201"/>
  <c r="G33" i="201"/>
  <c r="I33" i="201"/>
  <c r="G32" i="201"/>
  <c r="I32" i="201"/>
  <c r="E32" i="201"/>
  <c r="G31" i="201"/>
  <c r="I31" i="201"/>
  <c r="I30" i="201"/>
  <c r="I29" i="201"/>
  <c r="G29" i="201"/>
  <c r="E29" i="201"/>
  <c r="G27" i="201"/>
  <c r="I27" i="201"/>
  <c r="N11" i="201"/>
  <c r="N9" i="201"/>
  <c r="E8" i="201"/>
  <c r="C530" i="200"/>
  <c r="L529" i="200" a="1"/>
  <c r="L529" i="200"/>
  <c r="G529" i="200" a="1"/>
  <c r="G529" i="200"/>
  <c r="L528" i="200" a="1"/>
  <c r="L528" i="200"/>
  <c r="J528" i="200" a="1"/>
  <c r="J528" i="200"/>
  <c r="H528" i="200" a="1"/>
  <c r="H528" i="200"/>
  <c r="F528" i="200" a="1"/>
  <c r="F528" i="200"/>
  <c r="M527" i="200" a="1"/>
  <c r="M527" i="200"/>
  <c r="K527" i="200" a="1"/>
  <c r="K527" i="200"/>
  <c r="I527" i="200" a="1"/>
  <c r="I527" i="200"/>
  <c r="G527" i="200" a="1"/>
  <c r="G527" i="200"/>
  <c r="L526" i="200" a="1"/>
  <c r="L526" i="200"/>
  <c r="J526" i="200" a="1"/>
  <c r="J526" i="200"/>
  <c r="H526" i="200" a="1"/>
  <c r="H526" i="200"/>
  <c r="F526" i="200" a="1"/>
  <c r="F526" i="200"/>
  <c r="M525" i="200" a="1"/>
  <c r="M525" i="200"/>
  <c r="K525" i="200" a="1"/>
  <c r="K525" i="200"/>
  <c r="I525" i="200" a="1"/>
  <c r="I525" i="200"/>
  <c r="G525" i="200" a="1"/>
  <c r="G525" i="200"/>
  <c r="L524" i="200" a="1"/>
  <c r="L524" i="200"/>
  <c r="J524" i="200" a="1"/>
  <c r="J524" i="200"/>
  <c r="H524" i="200" a="1"/>
  <c r="H524" i="200"/>
  <c r="F524" i="200" a="1"/>
  <c r="F524" i="200"/>
  <c r="M523" i="200" a="1"/>
  <c r="M523" i="200"/>
  <c r="K523" i="200" a="1"/>
  <c r="K523" i="200"/>
  <c r="I523" i="200" a="1"/>
  <c r="I523" i="200"/>
  <c r="G523" i="200" a="1"/>
  <c r="G523" i="200"/>
  <c r="L522" i="200" a="1"/>
  <c r="L522" i="200"/>
  <c r="J522" i="200" a="1"/>
  <c r="J522" i="200"/>
  <c r="H522" i="200" a="1"/>
  <c r="H522" i="200"/>
  <c r="F522" i="200" a="1"/>
  <c r="F522" i="200"/>
  <c r="M521" i="200" a="1"/>
  <c r="M521" i="200"/>
  <c r="K521" i="200" a="1"/>
  <c r="K521" i="200"/>
  <c r="I521" i="200" a="1"/>
  <c r="I521" i="200"/>
  <c r="G521" i="200" a="1"/>
  <c r="G521" i="200"/>
  <c r="L520" i="200" a="1"/>
  <c r="L520" i="200"/>
  <c r="J520" i="200" a="1"/>
  <c r="J520" i="200"/>
  <c r="H520" i="200" a="1"/>
  <c r="H520" i="200"/>
  <c r="F520" i="200" a="1"/>
  <c r="F520" i="200"/>
  <c r="M519" i="200" a="1"/>
  <c r="M519" i="200"/>
  <c r="K519" i="200" a="1"/>
  <c r="K519" i="200"/>
  <c r="I519" i="200" a="1"/>
  <c r="I519" i="200"/>
  <c r="G519" i="200" a="1"/>
  <c r="G519" i="200"/>
  <c r="L518" i="200" a="1"/>
  <c r="L518" i="200"/>
  <c r="J518" i="200" a="1"/>
  <c r="J518" i="200"/>
  <c r="H518" i="200" a="1"/>
  <c r="H518" i="200"/>
  <c r="F518" i="200" a="1"/>
  <c r="F518" i="200"/>
  <c r="M514" i="200"/>
  <c r="M514" i="200" a="1"/>
  <c r="L514" i="200"/>
  <c r="L514" i="200" a="1"/>
  <c r="K514" i="200"/>
  <c r="K514" i="200" a="1"/>
  <c r="J514" i="200"/>
  <c r="J514" i="200" a="1"/>
  <c r="I514" i="200"/>
  <c r="I514" i="200" a="1"/>
  <c r="H514" i="200"/>
  <c r="H514" i="200" a="1"/>
  <c r="G514" i="200"/>
  <c r="G514" i="200" a="1"/>
  <c r="F514" i="200"/>
  <c r="F514" i="200" a="1"/>
  <c r="M512" i="200"/>
  <c r="M511" i="200" a="1"/>
  <c r="M511" i="200"/>
  <c r="L511" i="200"/>
  <c r="L511" i="200" a="1"/>
  <c r="K511" i="200" a="1"/>
  <c r="K511" i="200"/>
  <c r="N511" i="200"/>
  <c r="J511" i="200" a="1"/>
  <c r="J511" i="200"/>
  <c r="I511" i="200" a="1"/>
  <c r="I511" i="200"/>
  <c r="H511" i="200"/>
  <c r="H511" i="200" a="1"/>
  <c r="G511" i="200" a="1"/>
  <c r="G511" i="200"/>
  <c r="F511" i="200" a="1"/>
  <c r="F511" i="200"/>
  <c r="C511" i="200"/>
  <c r="M510" i="200" a="1"/>
  <c r="M510" i="200"/>
  <c r="L510" i="200"/>
  <c r="L510" i="200" a="1"/>
  <c r="K510" i="200" a="1"/>
  <c r="K510" i="200"/>
  <c r="J510" i="200" a="1"/>
  <c r="J510" i="200"/>
  <c r="I510" i="200" a="1"/>
  <c r="I510" i="200"/>
  <c r="H510" i="200"/>
  <c r="N510" i="200"/>
  <c r="H510" i="200" a="1"/>
  <c r="G510" i="200" a="1"/>
  <c r="G510" i="200"/>
  <c r="F510" i="200" a="1"/>
  <c r="F510" i="200"/>
  <c r="C510" i="200"/>
  <c r="C529" i="200"/>
  <c r="H529" i="200" a="1"/>
  <c r="H529" i="200"/>
  <c r="M509" i="200" a="1"/>
  <c r="M509" i="200"/>
  <c r="L509" i="200"/>
  <c r="L509" i="200" a="1"/>
  <c r="K509" i="200" a="1"/>
  <c r="K509" i="200"/>
  <c r="J509" i="200" a="1"/>
  <c r="J509" i="200"/>
  <c r="I509" i="200" a="1"/>
  <c r="I509" i="200"/>
  <c r="H509" i="200"/>
  <c r="H509" i="200" a="1"/>
  <c r="G509" i="200" a="1"/>
  <c r="G509" i="200"/>
  <c r="F509" i="200" a="1"/>
  <c r="F509" i="200"/>
  <c r="C509" i="200"/>
  <c r="C528" i="200"/>
  <c r="K528" i="200" a="1"/>
  <c r="K528" i="200"/>
  <c r="M508" i="200" a="1"/>
  <c r="M508" i="200"/>
  <c r="L508" i="200"/>
  <c r="L508" i="200" a="1"/>
  <c r="K508" i="200" a="1"/>
  <c r="K508" i="200"/>
  <c r="J508" i="200" a="1"/>
  <c r="J508" i="200"/>
  <c r="I508" i="200" a="1"/>
  <c r="I508" i="200"/>
  <c r="H508" i="200"/>
  <c r="H508" i="200" a="1"/>
  <c r="G508" i="200" a="1"/>
  <c r="G508" i="200"/>
  <c r="F508" i="200" a="1"/>
  <c r="F508" i="200"/>
  <c r="N508" i="200"/>
  <c r="C508" i="200"/>
  <c r="C527" i="200"/>
  <c r="L527" i="200" a="1"/>
  <c r="L527" i="200"/>
  <c r="M507" i="200" a="1"/>
  <c r="M507" i="200"/>
  <c r="L507" i="200"/>
  <c r="L507" i="200" a="1"/>
  <c r="K507" i="200" a="1"/>
  <c r="K507" i="200"/>
  <c r="N507" i="200"/>
  <c r="J507" i="200" a="1"/>
  <c r="J507" i="200"/>
  <c r="I507" i="200" a="1"/>
  <c r="I507" i="200"/>
  <c r="H507" i="200"/>
  <c r="H507" i="200" a="1"/>
  <c r="G507" i="200" a="1"/>
  <c r="G507" i="200"/>
  <c r="F507" i="200" a="1"/>
  <c r="F507" i="200"/>
  <c r="C507" i="200"/>
  <c r="C526" i="200"/>
  <c r="M526" i="200" a="1"/>
  <c r="M526" i="200"/>
  <c r="M506" i="200" a="1"/>
  <c r="M506" i="200"/>
  <c r="L506" i="200"/>
  <c r="L506" i="200" a="1"/>
  <c r="K506" i="200" a="1"/>
  <c r="K506" i="200"/>
  <c r="J506" i="200" a="1"/>
  <c r="J506" i="200"/>
  <c r="I506" i="200" a="1"/>
  <c r="I506" i="200"/>
  <c r="H506" i="200"/>
  <c r="N506" i="200"/>
  <c r="H506" i="200" a="1"/>
  <c r="G506" i="200" a="1"/>
  <c r="G506" i="200"/>
  <c r="F506" i="200" a="1"/>
  <c r="F506" i="200"/>
  <c r="C506" i="200"/>
  <c r="C525" i="200"/>
  <c r="J525" i="200" a="1"/>
  <c r="J525" i="200"/>
  <c r="M505" i="200" a="1"/>
  <c r="M505" i="200"/>
  <c r="L505" i="200"/>
  <c r="L505" i="200" a="1"/>
  <c r="K505" i="200" a="1"/>
  <c r="K505" i="200"/>
  <c r="J505" i="200" a="1"/>
  <c r="J505" i="200"/>
  <c r="I505" i="200" a="1"/>
  <c r="I505" i="200"/>
  <c r="H505" i="200"/>
  <c r="H505" i="200" a="1"/>
  <c r="G505" i="200" a="1"/>
  <c r="G505" i="200"/>
  <c r="F505" i="200" a="1"/>
  <c r="F505" i="200"/>
  <c r="C505" i="200"/>
  <c r="C524" i="200"/>
  <c r="K524" i="200" a="1"/>
  <c r="K524" i="200"/>
  <c r="M504" i="200" a="1"/>
  <c r="M504" i="200"/>
  <c r="L504" i="200"/>
  <c r="L504" i="200" a="1"/>
  <c r="K504" i="200" a="1"/>
  <c r="K504" i="200"/>
  <c r="J504" i="200" a="1"/>
  <c r="J504" i="200"/>
  <c r="I504" i="200" a="1"/>
  <c r="I504" i="200"/>
  <c r="H504" i="200"/>
  <c r="H504" i="200" a="1"/>
  <c r="G504" i="200" a="1"/>
  <c r="G504" i="200"/>
  <c r="F504" i="200" a="1"/>
  <c r="F504" i="200"/>
  <c r="N504" i="200"/>
  <c r="C504" i="200"/>
  <c r="C523" i="200"/>
  <c r="L523" i="200" a="1"/>
  <c r="L523" i="200"/>
  <c r="M503" i="200" a="1"/>
  <c r="M503" i="200"/>
  <c r="L503" i="200"/>
  <c r="L503" i="200" a="1"/>
  <c r="K503" i="200" a="1"/>
  <c r="K503" i="200"/>
  <c r="N503" i="200"/>
  <c r="J503" i="200" a="1"/>
  <c r="J503" i="200"/>
  <c r="I503" i="200" a="1"/>
  <c r="I503" i="200"/>
  <c r="H503" i="200"/>
  <c r="H503" i="200" a="1"/>
  <c r="G503" i="200" a="1"/>
  <c r="G503" i="200"/>
  <c r="F503" i="200" a="1"/>
  <c r="F503" i="200"/>
  <c r="C503" i="200"/>
  <c r="C522" i="200"/>
  <c r="M522" i="200" a="1"/>
  <c r="M522" i="200"/>
  <c r="M502" i="200" a="1"/>
  <c r="M502" i="200"/>
  <c r="L502" i="200"/>
  <c r="L502" i="200" a="1"/>
  <c r="K502" i="200" a="1"/>
  <c r="K502" i="200"/>
  <c r="J502" i="200" a="1"/>
  <c r="J502" i="200"/>
  <c r="I502" i="200" a="1"/>
  <c r="I502" i="200"/>
  <c r="H502" i="200"/>
  <c r="N502" i="200"/>
  <c r="H502" i="200" a="1"/>
  <c r="G502" i="200" a="1"/>
  <c r="G502" i="200"/>
  <c r="F502" i="200" a="1"/>
  <c r="F502" i="200"/>
  <c r="C502" i="200"/>
  <c r="C521" i="200"/>
  <c r="J521" i="200" a="1"/>
  <c r="J521" i="200"/>
  <c r="M501" i="200" a="1"/>
  <c r="M501" i="200"/>
  <c r="L501" i="200"/>
  <c r="L501" i="200" a="1"/>
  <c r="K501" i="200" a="1"/>
  <c r="K501" i="200"/>
  <c r="J501" i="200" a="1"/>
  <c r="J501" i="200"/>
  <c r="I501" i="200" a="1"/>
  <c r="I501" i="200"/>
  <c r="H501" i="200"/>
  <c r="H501" i="200" a="1"/>
  <c r="G501" i="200" a="1"/>
  <c r="G501" i="200"/>
  <c r="F501" i="200" a="1"/>
  <c r="F501" i="200"/>
  <c r="C501" i="200"/>
  <c r="C520" i="200"/>
  <c r="K520" i="200" a="1"/>
  <c r="K520" i="200"/>
  <c r="M500" i="200" a="1"/>
  <c r="M500" i="200"/>
  <c r="L500" i="200"/>
  <c r="L500" i="200" a="1"/>
  <c r="K500" i="200" a="1"/>
  <c r="K500" i="200"/>
  <c r="J500" i="200" a="1"/>
  <c r="J500" i="200"/>
  <c r="I500" i="200" a="1"/>
  <c r="I500" i="200"/>
  <c r="H500" i="200"/>
  <c r="H500" i="200" a="1"/>
  <c r="G500" i="200" a="1"/>
  <c r="G500" i="200"/>
  <c r="F500" i="200"/>
  <c r="N500" i="200"/>
  <c r="F500" i="200" a="1"/>
  <c r="C500" i="200"/>
  <c r="C519" i="200"/>
  <c r="L519" i="200" a="1"/>
  <c r="L519" i="200"/>
  <c r="M499" i="200" a="1"/>
  <c r="M499" i="200"/>
  <c r="L499" i="200"/>
  <c r="L499" i="200" a="1"/>
  <c r="K499" i="200" a="1"/>
  <c r="K499" i="200"/>
  <c r="J499" i="200" a="1"/>
  <c r="J499" i="200"/>
  <c r="I499" i="200" a="1"/>
  <c r="I499" i="200"/>
  <c r="H499" i="200"/>
  <c r="H499" i="200" a="1"/>
  <c r="G499" i="200" a="1"/>
  <c r="G499" i="200"/>
  <c r="F499" i="200"/>
  <c r="F499" i="200" a="1"/>
  <c r="C499" i="200"/>
  <c r="C518" i="200"/>
  <c r="M518" i="200" a="1"/>
  <c r="M518" i="200"/>
  <c r="W495" i="200"/>
  <c r="V495" i="200"/>
  <c r="E33" i="199"/>
  <c r="G33" i="199"/>
  <c r="I33" i="199"/>
  <c r="U495" i="200"/>
  <c r="E32" i="199"/>
  <c r="G32" i="199"/>
  <c r="I32" i="199"/>
  <c r="T495" i="200"/>
  <c r="S495" i="200"/>
  <c r="E29" i="199"/>
  <c r="G29" i="199"/>
  <c r="R495" i="200"/>
  <c r="E30" i="199"/>
  <c r="G30" i="199"/>
  <c r="I30" i="199"/>
  <c r="M495" i="200"/>
  <c r="L495" i="200"/>
  <c r="K495" i="200"/>
  <c r="J495" i="200"/>
  <c r="I495" i="200"/>
  <c r="H495" i="200"/>
  <c r="G495" i="200"/>
  <c r="F495" i="200"/>
  <c r="P494" i="200"/>
  <c r="O494" i="200"/>
  <c r="N494" i="200"/>
  <c r="P493" i="200"/>
  <c r="O493" i="200"/>
  <c r="N493" i="200"/>
  <c r="O492" i="200"/>
  <c r="N492" i="200"/>
  <c r="P492" i="200"/>
  <c r="O491" i="200"/>
  <c r="N491" i="200"/>
  <c r="P491" i="200"/>
  <c r="P490" i="200"/>
  <c r="O490" i="200"/>
  <c r="N490" i="200"/>
  <c r="O489" i="200"/>
  <c r="P489" i="200"/>
  <c r="N489" i="200"/>
  <c r="O488" i="200"/>
  <c r="N488" i="200"/>
  <c r="P488" i="200"/>
  <c r="O487" i="200"/>
  <c r="N487" i="200"/>
  <c r="O486" i="200"/>
  <c r="N486" i="200"/>
  <c r="P486" i="200"/>
  <c r="O485" i="200"/>
  <c r="P485" i="200"/>
  <c r="N485" i="200"/>
  <c r="O484" i="200"/>
  <c r="N484" i="200"/>
  <c r="P484" i="200"/>
  <c r="O483" i="200"/>
  <c r="N483" i="200"/>
  <c r="P483" i="200"/>
  <c r="O482" i="200"/>
  <c r="N482" i="200"/>
  <c r="P482" i="200"/>
  <c r="P481" i="200"/>
  <c r="O481" i="200"/>
  <c r="N481" i="200"/>
  <c r="P480" i="200"/>
  <c r="O480" i="200"/>
  <c r="N480" i="200"/>
  <c r="O479" i="200"/>
  <c r="N479" i="200"/>
  <c r="O478" i="200"/>
  <c r="N478" i="200"/>
  <c r="P478" i="200"/>
  <c r="P477" i="200"/>
  <c r="O477" i="200"/>
  <c r="N477" i="200"/>
  <c r="O476" i="200"/>
  <c r="P476" i="200"/>
  <c r="N476" i="200"/>
  <c r="O475" i="200"/>
  <c r="N475" i="200"/>
  <c r="P475" i="200"/>
  <c r="P474" i="200"/>
  <c r="O474" i="200"/>
  <c r="N474" i="200"/>
  <c r="O473" i="200"/>
  <c r="P473" i="200"/>
  <c r="N473" i="200"/>
  <c r="O472" i="200"/>
  <c r="N472" i="200"/>
  <c r="P472" i="200"/>
  <c r="O471" i="200"/>
  <c r="N471" i="200"/>
  <c r="O470" i="200"/>
  <c r="N470" i="200"/>
  <c r="P470" i="200"/>
  <c r="O469" i="200"/>
  <c r="P469" i="200"/>
  <c r="N469" i="200"/>
  <c r="P468" i="200"/>
  <c r="O468" i="200"/>
  <c r="N468" i="200"/>
  <c r="O467" i="200"/>
  <c r="N467" i="200"/>
  <c r="P467" i="200"/>
  <c r="O466" i="200"/>
  <c r="N466" i="200"/>
  <c r="P466" i="200"/>
  <c r="P465" i="200"/>
  <c r="O465" i="200"/>
  <c r="N465" i="200"/>
  <c r="O464" i="200"/>
  <c r="P464" i="200"/>
  <c r="N464" i="200"/>
  <c r="O463" i="200"/>
  <c r="N463" i="200"/>
  <c r="O462" i="200"/>
  <c r="N462" i="200"/>
  <c r="P462" i="200"/>
  <c r="O461" i="200"/>
  <c r="P461" i="200"/>
  <c r="N461" i="200"/>
  <c r="P460" i="200"/>
  <c r="O460" i="200"/>
  <c r="N460" i="200"/>
  <c r="O459" i="200"/>
  <c r="N459" i="200"/>
  <c r="P459" i="200"/>
  <c r="P458" i="200"/>
  <c r="O458" i="200"/>
  <c r="N458" i="200"/>
  <c r="P457" i="200"/>
  <c r="O457" i="200"/>
  <c r="N457" i="200"/>
  <c r="O456" i="200"/>
  <c r="N456" i="200"/>
  <c r="P456" i="200"/>
  <c r="O455" i="200"/>
  <c r="N455" i="200"/>
  <c r="P454" i="200"/>
  <c r="O454" i="200"/>
  <c r="N454" i="200"/>
  <c r="O453" i="200"/>
  <c r="P453" i="200"/>
  <c r="N453" i="200"/>
  <c r="P452" i="200"/>
  <c r="O452" i="200"/>
  <c r="N452" i="200"/>
  <c r="O451" i="200"/>
  <c r="N451" i="200"/>
  <c r="P451" i="200"/>
  <c r="O450" i="200"/>
  <c r="N450" i="200"/>
  <c r="P450" i="200"/>
  <c r="P449" i="200"/>
  <c r="O449" i="200"/>
  <c r="N449" i="200"/>
  <c r="O448" i="200"/>
  <c r="P448" i="200"/>
  <c r="N448" i="200"/>
  <c r="O447" i="200"/>
  <c r="N447" i="200"/>
  <c r="P447" i="200"/>
  <c r="P446" i="200"/>
  <c r="O446" i="200"/>
  <c r="N446" i="200"/>
  <c r="O445" i="200"/>
  <c r="P445" i="200"/>
  <c r="N445" i="200"/>
  <c r="O444" i="200"/>
  <c r="N444" i="200"/>
  <c r="P444" i="200"/>
  <c r="O443" i="200"/>
  <c r="N443" i="200"/>
  <c r="P443" i="200"/>
  <c r="P442" i="200"/>
  <c r="O442" i="200"/>
  <c r="N442" i="200"/>
  <c r="O441" i="200"/>
  <c r="P441" i="200"/>
  <c r="N441" i="200"/>
  <c r="O440" i="200"/>
  <c r="N440" i="200"/>
  <c r="O439" i="200"/>
  <c r="N439" i="200"/>
  <c r="P438" i="200"/>
  <c r="O438" i="200"/>
  <c r="N438" i="200"/>
  <c r="O437" i="200"/>
  <c r="P437" i="200"/>
  <c r="N437" i="200"/>
  <c r="O436" i="200"/>
  <c r="N436" i="200"/>
  <c r="P436" i="200"/>
  <c r="O435" i="200"/>
  <c r="N435" i="200"/>
  <c r="O434" i="200"/>
  <c r="N434" i="200"/>
  <c r="P434" i="200"/>
  <c r="P433" i="200"/>
  <c r="O433" i="200"/>
  <c r="N433" i="200"/>
  <c r="P432" i="200"/>
  <c r="O432" i="200"/>
  <c r="N432" i="200"/>
  <c r="O431" i="200"/>
  <c r="N431" i="200"/>
  <c r="P431" i="200"/>
  <c r="P430" i="200"/>
  <c r="O430" i="200"/>
  <c r="N430" i="200"/>
  <c r="P429" i="200"/>
  <c r="O429" i="200"/>
  <c r="N429" i="200"/>
  <c r="O428" i="200"/>
  <c r="N428" i="200"/>
  <c r="P428" i="200"/>
  <c r="O427" i="200"/>
  <c r="N427" i="200"/>
  <c r="P427" i="200"/>
  <c r="P426" i="200"/>
  <c r="O426" i="200"/>
  <c r="N426" i="200"/>
  <c r="O425" i="200"/>
  <c r="P425" i="200"/>
  <c r="N425" i="200"/>
  <c r="O424" i="200"/>
  <c r="N424" i="200"/>
  <c r="P424" i="200"/>
  <c r="O423" i="200"/>
  <c r="N423" i="200"/>
  <c r="O422" i="200"/>
  <c r="N422" i="200"/>
  <c r="P422" i="200"/>
  <c r="O421" i="200"/>
  <c r="P421" i="200"/>
  <c r="N421" i="200"/>
  <c r="O420" i="200"/>
  <c r="N420" i="200"/>
  <c r="P420" i="200"/>
  <c r="O419" i="200"/>
  <c r="N419" i="200"/>
  <c r="P419" i="200"/>
  <c r="O418" i="200"/>
  <c r="N418" i="200"/>
  <c r="P418" i="200"/>
  <c r="P417" i="200"/>
  <c r="O417" i="200"/>
  <c r="N417" i="200"/>
  <c r="P416" i="200"/>
  <c r="O416" i="200"/>
  <c r="N416" i="200"/>
  <c r="O415" i="200"/>
  <c r="N415" i="200"/>
  <c r="O414" i="200"/>
  <c r="N414" i="200"/>
  <c r="P414" i="200"/>
  <c r="P413" i="200"/>
  <c r="O413" i="200"/>
  <c r="N413" i="200"/>
  <c r="O412" i="200"/>
  <c r="P412" i="200"/>
  <c r="N412" i="200"/>
  <c r="O411" i="200"/>
  <c r="N411" i="200"/>
  <c r="P411" i="200"/>
  <c r="P410" i="200"/>
  <c r="O410" i="200"/>
  <c r="N410" i="200"/>
  <c r="O409" i="200"/>
  <c r="P409" i="200"/>
  <c r="N409" i="200"/>
  <c r="O408" i="200"/>
  <c r="N408" i="200"/>
  <c r="P408" i="200"/>
  <c r="O407" i="200"/>
  <c r="N407" i="200"/>
  <c r="O406" i="200"/>
  <c r="N406" i="200"/>
  <c r="P406" i="200"/>
  <c r="O405" i="200"/>
  <c r="P405" i="200"/>
  <c r="N405" i="200"/>
  <c r="P404" i="200"/>
  <c r="O404" i="200"/>
  <c r="N404" i="200"/>
  <c r="O403" i="200"/>
  <c r="N403" i="200"/>
  <c r="P403" i="200"/>
  <c r="O402" i="200"/>
  <c r="N402" i="200"/>
  <c r="P402" i="200"/>
  <c r="P401" i="200"/>
  <c r="O401" i="200"/>
  <c r="N401" i="200"/>
  <c r="O400" i="200"/>
  <c r="P400" i="200"/>
  <c r="N400" i="200"/>
  <c r="O399" i="200"/>
  <c r="N399" i="200"/>
  <c r="O398" i="200"/>
  <c r="N398" i="200"/>
  <c r="P398" i="200"/>
  <c r="O397" i="200"/>
  <c r="P397" i="200"/>
  <c r="N397" i="200"/>
  <c r="P396" i="200"/>
  <c r="O396" i="200"/>
  <c r="N396" i="200"/>
  <c r="O395" i="200"/>
  <c r="N395" i="200"/>
  <c r="P395" i="200"/>
  <c r="P394" i="200"/>
  <c r="O394" i="200"/>
  <c r="N394" i="200"/>
  <c r="P393" i="200"/>
  <c r="O393" i="200"/>
  <c r="N393" i="200"/>
  <c r="O392" i="200"/>
  <c r="N392" i="200"/>
  <c r="P392" i="200"/>
  <c r="O391" i="200"/>
  <c r="N391" i="200"/>
  <c r="P390" i="200"/>
  <c r="O390" i="200"/>
  <c r="N390" i="200"/>
  <c r="O389" i="200"/>
  <c r="P389" i="200"/>
  <c r="N389" i="200"/>
  <c r="P388" i="200"/>
  <c r="O388" i="200"/>
  <c r="N388" i="200"/>
  <c r="O387" i="200"/>
  <c r="N387" i="200"/>
  <c r="P387" i="200"/>
  <c r="O386" i="200"/>
  <c r="N386" i="200"/>
  <c r="P386" i="200"/>
  <c r="P385" i="200"/>
  <c r="O385" i="200"/>
  <c r="N385" i="200"/>
  <c r="O384" i="200"/>
  <c r="P384" i="200"/>
  <c r="N384" i="200"/>
  <c r="O383" i="200"/>
  <c r="N383" i="200"/>
  <c r="P383" i="200"/>
  <c r="P382" i="200"/>
  <c r="O382" i="200"/>
  <c r="N382" i="200"/>
  <c r="O381" i="200"/>
  <c r="P381" i="200"/>
  <c r="N381" i="200"/>
  <c r="O380" i="200"/>
  <c r="N380" i="200"/>
  <c r="P380" i="200"/>
  <c r="O379" i="200"/>
  <c r="N379" i="200"/>
  <c r="P379" i="200"/>
  <c r="P378" i="200"/>
  <c r="O378" i="200"/>
  <c r="N378" i="200"/>
  <c r="O377" i="200"/>
  <c r="P377" i="200"/>
  <c r="N377" i="200"/>
  <c r="O376" i="200"/>
  <c r="N376" i="200"/>
  <c r="O375" i="200"/>
  <c r="N375" i="200"/>
  <c r="P374" i="200"/>
  <c r="O374" i="200"/>
  <c r="N374" i="200"/>
  <c r="O373" i="200"/>
  <c r="P373" i="200"/>
  <c r="N373" i="200"/>
  <c r="O372" i="200"/>
  <c r="N372" i="200"/>
  <c r="P372" i="200"/>
  <c r="O371" i="200"/>
  <c r="N371" i="200"/>
  <c r="O370" i="200"/>
  <c r="N370" i="200"/>
  <c r="P370" i="200"/>
  <c r="P369" i="200"/>
  <c r="O369" i="200"/>
  <c r="N369" i="200"/>
  <c r="P368" i="200"/>
  <c r="O368" i="200"/>
  <c r="N368" i="200"/>
  <c r="O367" i="200"/>
  <c r="N367" i="200"/>
  <c r="P367" i="200"/>
  <c r="P366" i="200"/>
  <c r="O366" i="200"/>
  <c r="N366" i="200"/>
  <c r="P365" i="200"/>
  <c r="O365" i="200"/>
  <c r="N365" i="200"/>
  <c r="O364" i="200"/>
  <c r="N364" i="200"/>
  <c r="P364" i="200"/>
  <c r="O363" i="200"/>
  <c r="N363" i="200"/>
  <c r="P363" i="200"/>
  <c r="P362" i="200"/>
  <c r="O362" i="200"/>
  <c r="N362" i="200"/>
  <c r="O361" i="200"/>
  <c r="P361" i="200"/>
  <c r="N361" i="200"/>
  <c r="O360" i="200"/>
  <c r="N360" i="200"/>
  <c r="P360" i="200"/>
  <c r="O359" i="200"/>
  <c r="N359" i="200"/>
  <c r="O358" i="200"/>
  <c r="N358" i="200"/>
  <c r="P358" i="200"/>
  <c r="O357" i="200"/>
  <c r="P357" i="200"/>
  <c r="N357" i="200"/>
  <c r="O356" i="200"/>
  <c r="N356" i="200"/>
  <c r="P356" i="200"/>
  <c r="O355" i="200"/>
  <c r="N355" i="200"/>
  <c r="P355" i="200"/>
  <c r="O354" i="200"/>
  <c r="N354" i="200"/>
  <c r="P354" i="200"/>
  <c r="P353" i="200"/>
  <c r="O353" i="200"/>
  <c r="N353" i="200"/>
  <c r="P352" i="200"/>
  <c r="O352" i="200"/>
  <c r="N352" i="200"/>
  <c r="O351" i="200"/>
  <c r="N351" i="200"/>
  <c r="O350" i="200"/>
  <c r="N350" i="200"/>
  <c r="P350" i="200"/>
  <c r="P349" i="200"/>
  <c r="O349" i="200"/>
  <c r="N349" i="200"/>
  <c r="O348" i="200"/>
  <c r="P348" i="200"/>
  <c r="N348" i="200"/>
  <c r="O347" i="200"/>
  <c r="N347" i="200"/>
  <c r="P347" i="200"/>
  <c r="P346" i="200"/>
  <c r="O346" i="200"/>
  <c r="N346" i="200"/>
  <c r="O345" i="200"/>
  <c r="P345" i="200"/>
  <c r="N345" i="200"/>
  <c r="O344" i="200"/>
  <c r="N344" i="200"/>
  <c r="P344" i="200"/>
  <c r="O343" i="200"/>
  <c r="N343" i="200"/>
  <c r="O342" i="200"/>
  <c r="N342" i="200"/>
  <c r="P342" i="200"/>
  <c r="O341" i="200"/>
  <c r="P341" i="200"/>
  <c r="N341" i="200"/>
  <c r="P340" i="200"/>
  <c r="O340" i="200"/>
  <c r="N340" i="200"/>
  <c r="O339" i="200"/>
  <c r="N339" i="200"/>
  <c r="P339" i="200"/>
  <c r="O338" i="200"/>
  <c r="N338" i="200"/>
  <c r="P338" i="200"/>
  <c r="P337" i="200"/>
  <c r="O337" i="200"/>
  <c r="N337" i="200"/>
  <c r="O336" i="200"/>
  <c r="P336" i="200"/>
  <c r="N336" i="200"/>
  <c r="O335" i="200"/>
  <c r="N335" i="200"/>
  <c r="O334" i="200"/>
  <c r="N334" i="200"/>
  <c r="P334" i="200"/>
  <c r="O333" i="200"/>
  <c r="P333" i="200"/>
  <c r="N333" i="200"/>
  <c r="P332" i="200"/>
  <c r="O332" i="200"/>
  <c r="N332" i="200"/>
  <c r="O331" i="200"/>
  <c r="N331" i="200"/>
  <c r="P331" i="200"/>
  <c r="P330" i="200"/>
  <c r="O330" i="200"/>
  <c r="N330" i="200"/>
  <c r="P329" i="200"/>
  <c r="O329" i="200"/>
  <c r="N329" i="200"/>
  <c r="O328" i="200"/>
  <c r="N328" i="200"/>
  <c r="P328" i="200"/>
  <c r="O327" i="200"/>
  <c r="N327" i="200"/>
  <c r="P326" i="200"/>
  <c r="O326" i="200"/>
  <c r="N326" i="200"/>
  <c r="O325" i="200"/>
  <c r="P325" i="200"/>
  <c r="N325" i="200"/>
  <c r="P324" i="200"/>
  <c r="O324" i="200"/>
  <c r="N324" i="200"/>
  <c r="O323" i="200"/>
  <c r="N323" i="200"/>
  <c r="P323" i="200"/>
  <c r="O322" i="200"/>
  <c r="N322" i="200"/>
  <c r="P322" i="200"/>
  <c r="P321" i="200"/>
  <c r="O321" i="200"/>
  <c r="N321" i="200"/>
  <c r="O320" i="200"/>
  <c r="P320" i="200"/>
  <c r="N320" i="200"/>
  <c r="O319" i="200"/>
  <c r="N319" i="200"/>
  <c r="P319" i="200"/>
  <c r="P318" i="200"/>
  <c r="O318" i="200"/>
  <c r="N318" i="200"/>
  <c r="O317" i="200"/>
  <c r="P317" i="200"/>
  <c r="N317" i="200"/>
  <c r="O316" i="200"/>
  <c r="N316" i="200"/>
  <c r="P316" i="200"/>
  <c r="O315" i="200"/>
  <c r="N315" i="200"/>
  <c r="P315" i="200"/>
  <c r="P314" i="200"/>
  <c r="O314" i="200"/>
  <c r="N314" i="200"/>
  <c r="O313" i="200"/>
  <c r="P313" i="200"/>
  <c r="N313" i="200"/>
  <c r="O312" i="200"/>
  <c r="N312" i="200"/>
  <c r="O311" i="200"/>
  <c r="N311" i="200"/>
  <c r="P310" i="200"/>
  <c r="O310" i="200"/>
  <c r="N310" i="200"/>
  <c r="O309" i="200"/>
  <c r="P309" i="200"/>
  <c r="N309" i="200"/>
  <c r="O308" i="200"/>
  <c r="N308" i="200"/>
  <c r="P308" i="200"/>
  <c r="O307" i="200"/>
  <c r="N307" i="200"/>
  <c r="O306" i="200"/>
  <c r="N306" i="200"/>
  <c r="P306" i="200"/>
  <c r="P305" i="200"/>
  <c r="O305" i="200"/>
  <c r="N305" i="200"/>
  <c r="P304" i="200"/>
  <c r="O304" i="200"/>
  <c r="N304" i="200"/>
  <c r="O303" i="200"/>
  <c r="N303" i="200"/>
  <c r="P303" i="200"/>
  <c r="P302" i="200"/>
  <c r="O302" i="200"/>
  <c r="N302" i="200"/>
  <c r="P301" i="200"/>
  <c r="O301" i="200"/>
  <c r="N301" i="200"/>
  <c r="O300" i="200"/>
  <c r="N300" i="200"/>
  <c r="P300" i="200"/>
  <c r="O299" i="200"/>
  <c r="N299" i="200"/>
  <c r="P299" i="200"/>
  <c r="P298" i="200"/>
  <c r="O298" i="200"/>
  <c r="N298" i="200"/>
  <c r="O297" i="200"/>
  <c r="P297" i="200"/>
  <c r="N297" i="200"/>
  <c r="O296" i="200"/>
  <c r="N296" i="200"/>
  <c r="P296" i="200"/>
  <c r="O295" i="200"/>
  <c r="N295" i="200"/>
  <c r="O294" i="200"/>
  <c r="N294" i="200"/>
  <c r="P294" i="200"/>
  <c r="O293" i="200"/>
  <c r="P293" i="200"/>
  <c r="N293" i="200"/>
  <c r="O292" i="200"/>
  <c r="N292" i="200"/>
  <c r="P292" i="200"/>
  <c r="O291" i="200"/>
  <c r="N291" i="200"/>
  <c r="P291" i="200"/>
  <c r="O290" i="200"/>
  <c r="N290" i="200"/>
  <c r="P290" i="200"/>
  <c r="P289" i="200"/>
  <c r="O289" i="200"/>
  <c r="N289" i="200"/>
  <c r="P288" i="200"/>
  <c r="O288" i="200"/>
  <c r="N288" i="200"/>
  <c r="O287" i="200"/>
  <c r="N287" i="200"/>
  <c r="O286" i="200"/>
  <c r="N286" i="200"/>
  <c r="P286" i="200"/>
  <c r="P285" i="200"/>
  <c r="O285" i="200"/>
  <c r="N285" i="200"/>
  <c r="O284" i="200"/>
  <c r="P284" i="200"/>
  <c r="N284" i="200"/>
  <c r="O283" i="200"/>
  <c r="N283" i="200"/>
  <c r="P283" i="200"/>
  <c r="P282" i="200"/>
  <c r="O282" i="200"/>
  <c r="N282" i="200"/>
  <c r="O281" i="200"/>
  <c r="P281" i="200"/>
  <c r="N281" i="200"/>
  <c r="O280" i="200"/>
  <c r="N280" i="200"/>
  <c r="P280" i="200"/>
  <c r="O279" i="200"/>
  <c r="N279" i="200"/>
  <c r="O278" i="200"/>
  <c r="N278" i="200"/>
  <c r="P278" i="200"/>
  <c r="O277" i="200"/>
  <c r="P277" i="200"/>
  <c r="N277" i="200"/>
  <c r="P276" i="200"/>
  <c r="O276" i="200"/>
  <c r="N276" i="200"/>
  <c r="O275" i="200"/>
  <c r="N275" i="200"/>
  <c r="P275" i="200"/>
  <c r="O274" i="200"/>
  <c r="N274" i="200"/>
  <c r="P274" i="200"/>
  <c r="P273" i="200"/>
  <c r="O273" i="200"/>
  <c r="N273" i="200"/>
  <c r="O272" i="200"/>
  <c r="P272" i="200"/>
  <c r="N272" i="200"/>
  <c r="O271" i="200"/>
  <c r="N271" i="200"/>
  <c r="O270" i="200"/>
  <c r="N270" i="200"/>
  <c r="P270" i="200"/>
  <c r="O269" i="200"/>
  <c r="P269" i="200"/>
  <c r="N269" i="200"/>
  <c r="P268" i="200"/>
  <c r="O268" i="200"/>
  <c r="N268" i="200"/>
  <c r="O267" i="200"/>
  <c r="N267" i="200"/>
  <c r="P267" i="200"/>
  <c r="P266" i="200"/>
  <c r="O266" i="200"/>
  <c r="N266" i="200"/>
  <c r="P265" i="200"/>
  <c r="O265" i="200"/>
  <c r="N265" i="200"/>
  <c r="O264" i="200"/>
  <c r="N264" i="200"/>
  <c r="P264" i="200"/>
  <c r="O263" i="200"/>
  <c r="N263" i="200"/>
  <c r="P262" i="200"/>
  <c r="O262" i="200"/>
  <c r="N262" i="200"/>
  <c r="O261" i="200"/>
  <c r="P261" i="200"/>
  <c r="N261" i="200"/>
  <c r="P260" i="200"/>
  <c r="O260" i="200"/>
  <c r="N260" i="200"/>
  <c r="O259" i="200"/>
  <c r="N259" i="200"/>
  <c r="P259" i="200"/>
  <c r="O258" i="200"/>
  <c r="N258" i="200"/>
  <c r="P258" i="200"/>
  <c r="P257" i="200"/>
  <c r="O257" i="200"/>
  <c r="N257" i="200"/>
  <c r="O256" i="200"/>
  <c r="P256" i="200"/>
  <c r="N256" i="200"/>
  <c r="O255" i="200"/>
  <c r="N255" i="200"/>
  <c r="P255" i="200"/>
  <c r="P254" i="200"/>
  <c r="O254" i="200"/>
  <c r="N254" i="200"/>
  <c r="O253" i="200"/>
  <c r="P253" i="200"/>
  <c r="N253" i="200"/>
  <c r="O252" i="200"/>
  <c r="N252" i="200"/>
  <c r="P252" i="200"/>
  <c r="O251" i="200"/>
  <c r="N251" i="200"/>
  <c r="P251" i="200"/>
  <c r="P250" i="200"/>
  <c r="O250" i="200"/>
  <c r="N250" i="200"/>
  <c r="O249" i="200"/>
  <c r="P249" i="200"/>
  <c r="N249" i="200"/>
  <c r="O248" i="200"/>
  <c r="N248" i="200"/>
  <c r="O247" i="200"/>
  <c r="N247" i="200"/>
  <c r="P246" i="200"/>
  <c r="O246" i="200"/>
  <c r="N246" i="200"/>
  <c r="O245" i="200"/>
  <c r="P245" i="200"/>
  <c r="N245" i="200"/>
  <c r="O244" i="200"/>
  <c r="N244" i="200"/>
  <c r="P244" i="200"/>
  <c r="O243" i="200"/>
  <c r="N243" i="200"/>
  <c r="O242" i="200"/>
  <c r="N242" i="200"/>
  <c r="P242" i="200"/>
  <c r="P241" i="200"/>
  <c r="O241" i="200"/>
  <c r="N241" i="200"/>
  <c r="P240" i="200"/>
  <c r="O240" i="200"/>
  <c r="N240" i="200"/>
  <c r="O239" i="200"/>
  <c r="N239" i="200"/>
  <c r="P239" i="200"/>
  <c r="P238" i="200"/>
  <c r="O238" i="200"/>
  <c r="N238" i="200"/>
  <c r="P237" i="200"/>
  <c r="O237" i="200"/>
  <c r="N237" i="200"/>
  <c r="O236" i="200"/>
  <c r="N236" i="200"/>
  <c r="P236" i="200"/>
  <c r="O235" i="200"/>
  <c r="N235" i="200"/>
  <c r="P235" i="200"/>
  <c r="P234" i="200"/>
  <c r="O234" i="200"/>
  <c r="N234" i="200"/>
  <c r="O233" i="200"/>
  <c r="P233" i="200"/>
  <c r="N233" i="200"/>
  <c r="O232" i="200"/>
  <c r="N232" i="200"/>
  <c r="P232" i="200"/>
  <c r="O231" i="200"/>
  <c r="N231" i="200"/>
  <c r="O230" i="200"/>
  <c r="N230" i="200"/>
  <c r="P230" i="200"/>
  <c r="O229" i="200"/>
  <c r="P229" i="200"/>
  <c r="N229" i="200"/>
  <c r="O228" i="200"/>
  <c r="N228" i="200"/>
  <c r="P228" i="200"/>
  <c r="O227" i="200"/>
  <c r="N227" i="200"/>
  <c r="P227" i="200"/>
  <c r="O226" i="200"/>
  <c r="N226" i="200"/>
  <c r="P226" i="200"/>
  <c r="P225" i="200"/>
  <c r="O225" i="200"/>
  <c r="N225" i="200"/>
  <c r="P224" i="200"/>
  <c r="O224" i="200"/>
  <c r="N224" i="200"/>
  <c r="O223" i="200"/>
  <c r="N223" i="200"/>
  <c r="O222" i="200"/>
  <c r="N222" i="200"/>
  <c r="P222" i="200"/>
  <c r="P221" i="200"/>
  <c r="O221" i="200"/>
  <c r="N221" i="200"/>
  <c r="O220" i="200"/>
  <c r="P220" i="200"/>
  <c r="N220" i="200"/>
  <c r="O219" i="200"/>
  <c r="N219" i="200"/>
  <c r="P219" i="200"/>
  <c r="P218" i="200"/>
  <c r="O218" i="200"/>
  <c r="N218" i="200"/>
  <c r="O217" i="200"/>
  <c r="P217" i="200"/>
  <c r="N217" i="200"/>
  <c r="O216" i="200"/>
  <c r="N216" i="200"/>
  <c r="P216" i="200"/>
  <c r="O215" i="200"/>
  <c r="N215" i="200"/>
  <c r="O214" i="200"/>
  <c r="N214" i="200"/>
  <c r="P214" i="200"/>
  <c r="O213" i="200"/>
  <c r="P213" i="200"/>
  <c r="N213" i="200"/>
  <c r="P212" i="200"/>
  <c r="O212" i="200"/>
  <c r="N212" i="200"/>
  <c r="O211" i="200"/>
  <c r="N211" i="200"/>
  <c r="P211" i="200"/>
  <c r="O210" i="200"/>
  <c r="N210" i="200"/>
  <c r="P210" i="200"/>
  <c r="P209" i="200"/>
  <c r="O209" i="200"/>
  <c r="N209" i="200"/>
  <c r="O208" i="200"/>
  <c r="P208" i="200"/>
  <c r="N208" i="200"/>
  <c r="O207" i="200"/>
  <c r="N207" i="200"/>
  <c r="O206" i="200"/>
  <c r="N206" i="200"/>
  <c r="P206" i="200"/>
  <c r="O205" i="200"/>
  <c r="P205" i="200"/>
  <c r="N205" i="200"/>
  <c r="P204" i="200"/>
  <c r="O204" i="200"/>
  <c r="N204" i="200"/>
  <c r="O203" i="200"/>
  <c r="N203" i="200"/>
  <c r="P203" i="200"/>
  <c r="P202" i="200"/>
  <c r="O202" i="200"/>
  <c r="N202" i="200"/>
  <c r="P201" i="200"/>
  <c r="O201" i="200"/>
  <c r="N201" i="200"/>
  <c r="O200" i="200"/>
  <c r="N200" i="200"/>
  <c r="P200" i="200"/>
  <c r="O199" i="200"/>
  <c r="N199" i="200"/>
  <c r="P198" i="200"/>
  <c r="O198" i="200"/>
  <c r="N198" i="200"/>
  <c r="O197" i="200"/>
  <c r="P197" i="200"/>
  <c r="N197" i="200"/>
  <c r="P196" i="200"/>
  <c r="O196" i="200"/>
  <c r="N196" i="200"/>
  <c r="O195" i="200"/>
  <c r="N195" i="200"/>
  <c r="P195" i="200"/>
  <c r="O194" i="200"/>
  <c r="N194" i="200"/>
  <c r="P194" i="200"/>
  <c r="P193" i="200"/>
  <c r="O193" i="200"/>
  <c r="N193" i="200"/>
  <c r="O192" i="200"/>
  <c r="P192" i="200"/>
  <c r="N192" i="200"/>
  <c r="O191" i="200"/>
  <c r="N191" i="200"/>
  <c r="P191" i="200"/>
  <c r="P190" i="200"/>
  <c r="O190" i="200"/>
  <c r="N190" i="200"/>
  <c r="O189" i="200"/>
  <c r="P189" i="200"/>
  <c r="N189" i="200"/>
  <c r="O188" i="200"/>
  <c r="N188" i="200"/>
  <c r="P188" i="200"/>
  <c r="O187" i="200"/>
  <c r="N187" i="200"/>
  <c r="P187" i="200"/>
  <c r="P186" i="200"/>
  <c r="O186" i="200"/>
  <c r="N186" i="200"/>
  <c r="O185" i="200"/>
  <c r="P185" i="200"/>
  <c r="N185" i="200"/>
  <c r="O184" i="200"/>
  <c r="N184" i="200"/>
  <c r="O183" i="200"/>
  <c r="N183" i="200"/>
  <c r="P182" i="200"/>
  <c r="O182" i="200"/>
  <c r="N182" i="200"/>
  <c r="O181" i="200"/>
  <c r="P181" i="200"/>
  <c r="N181" i="200"/>
  <c r="O180" i="200"/>
  <c r="N180" i="200"/>
  <c r="P180" i="200"/>
  <c r="O179" i="200"/>
  <c r="N179" i="200"/>
  <c r="O178" i="200"/>
  <c r="N178" i="200"/>
  <c r="P178" i="200"/>
  <c r="P177" i="200"/>
  <c r="O177" i="200"/>
  <c r="N177" i="200"/>
  <c r="P176" i="200"/>
  <c r="O176" i="200"/>
  <c r="N176" i="200"/>
  <c r="O175" i="200"/>
  <c r="N175" i="200"/>
  <c r="P175" i="200"/>
  <c r="P174" i="200"/>
  <c r="O174" i="200"/>
  <c r="N174" i="200"/>
  <c r="P173" i="200"/>
  <c r="O173" i="200"/>
  <c r="N173" i="200"/>
  <c r="O172" i="200"/>
  <c r="N172" i="200"/>
  <c r="P172" i="200"/>
  <c r="O171" i="200"/>
  <c r="N171" i="200"/>
  <c r="P171" i="200"/>
  <c r="P170" i="200"/>
  <c r="O170" i="200"/>
  <c r="N170" i="200"/>
  <c r="O169" i="200"/>
  <c r="P169" i="200"/>
  <c r="N169" i="200"/>
  <c r="O168" i="200"/>
  <c r="N168" i="200"/>
  <c r="P168" i="200"/>
  <c r="O167" i="200"/>
  <c r="N167" i="200"/>
  <c r="O166" i="200"/>
  <c r="N166" i="200"/>
  <c r="P166" i="200"/>
  <c r="O165" i="200"/>
  <c r="P165" i="200"/>
  <c r="N165" i="200"/>
  <c r="O164" i="200"/>
  <c r="N164" i="200"/>
  <c r="P164" i="200"/>
  <c r="O163" i="200"/>
  <c r="N163" i="200"/>
  <c r="P163" i="200"/>
  <c r="O162" i="200"/>
  <c r="N162" i="200"/>
  <c r="P162" i="200"/>
  <c r="P161" i="200"/>
  <c r="O161" i="200"/>
  <c r="N161" i="200"/>
  <c r="P160" i="200"/>
  <c r="O160" i="200"/>
  <c r="N160" i="200"/>
  <c r="O159" i="200"/>
  <c r="N159" i="200"/>
  <c r="O158" i="200"/>
  <c r="N158" i="200"/>
  <c r="P158" i="200"/>
  <c r="P157" i="200"/>
  <c r="O157" i="200"/>
  <c r="N157" i="200"/>
  <c r="O156" i="200"/>
  <c r="P156" i="200"/>
  <c r="N156" i="200"/>
  <c r="O155" i="200"/>
  <c r="N155" i="200"/>
  <c r="P155" i="200"/>
  <c r="P154" i="200"/>
  <c r="O154" i="200"/>
  <c r="N154" i="200"/>
  <c r="O153" i="200"/>
  <c r="P153" i="200"/>
  <c r="N153" i="200"/>
  <c r="O152" i="200"/>
  <c r="N152" i="200"/>
  <c r="P152" i="200"/>
  <c r="O151" i="200"/>
  <c r="N151" i="200"/>
  <c r="O150" i="200"/>
  <c r="N150" i="200"/>
  <c r="P150" i="200"/>
  <c r="O149" i="200"/>
  <c r="P149" i="200"/>
  <c r="N149" i="200"/>
  <c r="P148" i="200"/>
  <c r="O148" i="200"/>
  <c r="N148" i="200"/>
  <c r="O147" i="200"/>
  <c r="N147" i="200"/>
  <c r="P147" i="200"/>
  <c r="O146" i="200"/>
  <c r="N146" i="200"/>
  <c r="P146" i="200"/>
  <c r="P145" i="200"/>
  <c r="O145" i="200"/>
  <c r="N145" i="200"/>
  <c r="O144" i="200"/>
  <c r="P144" i="200"/>
  <c r="N144" i="200"/>
  <c r="O143" i="200"/>
  <c r="N143" i="200"/>
  <c r="O142" i="200"/>
  <c r="N142" i="200"/>
  <c r="P142" i="200"/>
  <c r="O141" i="200"/>
  <c r="P141" i="200"/>
  <c r="N141" i="200"/>
  <c r="P140" i="200"/>
  <c r="O140" i="200"/>
  <c r="N140" i="200"/>
  <c r="O139" i="200"/>
  <c r="N139" i="200"/>
  <c r="P139" i="200"/>
  <c r="P138" i="200"/>
  <c r="O138" i="200"/>
  <c r="N138" i="200"/>
  <c r="P137" i="200"/>
  <c r="O137" i="200"/>
  <c r="N137" i="200"/>
  <c r="O136" i="200"/>
  <c r="N136" i="200"/>
  <c r="P136" i="200"/>
  <c r="O135" i="200"/>
  <c r="N135" i="200"/>
  <c r="P134" i="200"/>
  <c r="O134" i="200"/>
  <c r="N134" i="200"/>
  <c r="O133" i="200"/>
  <c r="P133" i="200"/>
  <c r="N133" i="200"/>
  <c r="P132" i="200"/>
  <c r="O132" i="200"/>
  <c r="N132" i="200"/>
  <c r="O131" i="200"/>
  <c r="N131" i="200"/>
  <c r="P131" i="200"/>
  <c r="O130" i="200"/>
  <c r="N130" i="200"/>
  <c r="P130" i="200"/>
  <c r="P129" i="200"/>
  <c r="O129" i="200"/>
  <c r="N129" i="200"/>
  <c r="O128" i="200"/>
  <c r="P128" i="200"/>
  <c r="N128" i="200"/>
  <c r="O127" i="200"/>
  <c r="N127" i="200"/>
  <c r="P127" i="200"/>
  <c r="P126" i="200"/>
  <c r="O126" i="200"/>
  <c r="N126" i="200"/>
  <c r="O125" i="200"/>
  <c r="P125" i="200"/>
  <c r="N125" i="200"/>
  <c r="O124" i="200"/>
  <c r="N124" i="200"/>
  <c r="P124" i="200"/>
  <c r="O123" i="200"/>
  <c r="N123" i="200"/>
  <c r="P123" i="200"/>
  <c r="O122" i="200"/>
  <c r="P122" i="200"/>
  <c r="N122" i="200"/>
  <c r="O121" i="200"/>
  <c r="N121" i="200"/>
  <c r="P121" i="200"/>
  <c r="O120" i="200"/>
  <c r="N120" i="200"/>
  <c r="O119" i="200"/>
  <c r="N119" i="200"/>
  <c r="P119" i="200"/>
  <c r="O118" i="200"/>
  <c r="P118" i="200"/>
  <c r="N118" i="200"/>
  <c r="P117" i="200"/>
  <c r="O117" i="200"/>
  <c r="N117" i="200"/>
  <c r="O116" i="200"/>
  <c r="N116" i="200"/>
  <c r="O115" i="200"/>
  <c r="N115" i="200"/>
  <c r="P115" i="200"/>
  <c r="P114" i="200"/>
  <c r="O114" i="200"/>
  <c r="N114" i="200"/>
  <c r="O113" i="200"/>
  <c r="P113" i="200"/>
  <c r="N113" i="200"/>
  <c r="O112" i="200"/>
  <c r="N112" i="200"/>
  <c r="P112" i="200"/>
  <c r="P111" i="200"/>
  <c r="O111" i="200"/>
  <c r="N111" i="200"/>
  <c r="O110" i="200"/>
  <c r="P110" i="200"/>
  <c r="N110" i="200"/>
  <c r="O109" i="200"/>
  <c r="N109" i="200"/>
  <c r="O108" i="200"/>
  <c r="N108" i="200"/>
  <c r="P108" i="200"/>
  <c r="P107" i="200"/>
  <c r="O107" i="200"/>
  <c r="N107" i="200"/>
  <c r="O106" i="200"/>
  <c r="P106" i="200"/>
  <c r="N106" i="200"/>
  <c r="O105" i="200"/>
  <c r="N105" i="200"/>
  <c r="P105" i="200"/>
  <c r="O104" i="200"/>
  <c r="N104" i="200"/>
  <c r="O103" i="200"/>
  <c r="N103" i="200"/>
  <c r="P103" i="200"/>
  <c r="O102" i="200"/>
  <c r="P102" i="200"/>
  <c r="N102" i="200"/>
  <c r="P101" i="200"/>
  <c r="O101" i="200"/>
  <c r="N101" i="200"/>
  <c r="O100" i="200"/>
  <c r="N100" i="200"/>
  <c r="O99" i="200"/>
  <c r="N99" i="200"/>
  <c r="P99" i="200"/>
  <c r="P98" i="200"/>
  <c r="O98" i="200"/>
  <c r="N98" i="200"/>
  <c r="O97" i="200"/>
  <c r="P97" i="200"/>
  <c r="N97" i="200"/>
  <c r="O96" i="200"/>
  <c r="N96" i="200"/>
  <c r="P96" i="200"/>
  <c r="P95" i="200"/>
  <c r="O95" i="200"/>
  <c r="N95" i="200"/>
  <c r="O94" i="200"/>
  <c r="P94" i="200"/>
  <c r="N94" i="200"/>
  <c r="O93" i="200"/>
  <c r="N93" i="200"/>
  <c r="O92" i="200"/>
  <c r="N92" i="200"/>
  <c r="P92" i="200"/>
  <c r="P91" i="200"/>
  <c r="O91" i="200"/>
  <c r="N91" i="200"/>
  <c r="O90" i="200"/>
  <c r="P90" i="200"/>
  <c r="N90" i="200"/>
  <c r="O89" i="200"/>
  <c r="N89" i="200"/>
  <c r="P89" i="200"/>
  <c r="O88" i="200"/>
  <c r="N88" i="200"/>
  <c r="O87" i="200"/>
  <c r="N87" i="200"/>
  <c r="P87" i="200"/>
  <c r="O86" i="200"/>
  <c r="P86" i="200"/>
  <c r="N86" i="200"/>
  <c r="P85" i="200"/>
  <c r="O85" i="200"/>
  <c r="N85" i="200"/>
  <c r="O84" i="200"/>
  <c r="N84" i="200"/>
  <c r="O83" i="200"/>
  <c r="N83" i="200"/>
  <c r="P83" i="200"/>
  <c r="P82" i="200"/>
  <c r="O82" i="200"/>
  <c r="N82" i="200"/>
  <c r="O81" i="200"/>
  <c r="P81" i="200"/>
  <c r="N81" i="200"/>
  <c r="O80" i="200"/>
  <c r="N80" i="200"/>
  <c r="P80" i="200"/>
  <c r="P79" i="200"/>
  <c r="O79" i="200"/>
  <c r="N79" i="200"/>
  <c r="O78" i="200"/>
  <c r="P78" i="200"/>
  <c r="N78" i="200"/>
  <c r="O77" i="200"/>
  <c r="N77" i="200"/>
  <c r="O76" i="200"/>
  <c r="N76" i="200"/>
  <c r="P76" i="200"/>
  <c r="P75" i="200"/>
  <c r="O75" i="200"/>
  <c r="N75" i="200"/>
  <c r="O74" i="200"/>
  <c r="P74" i="200"/>
  <c r="N74" i="200"/>
  <c r="O73" i="200"/>
  <c r="N73" i="200"/>
  <c r="P73" i="200"/>
  <c r="O72" i="200"/>
  <c r="N72" i="200"/>
  <c r="O71" i="200"/>
  <c r="N71" i="200"/>
  <c r="P71" i="200"/>
  <c r="O70" i="200"/>
  <c r="P70" i="200"/>
  <c r="N70" i="200"/>
  <c r="P69" i="200"/>
  <c r="O69" i="200"/>
  <c r="N69" i="200"/>
  <c r="O68" i="200"/>
  <c r="N68" i="200"/>
  <c r="O67" i="200"/>
  <c r="N67" i="200"/>
  <c r="P67" i="200"/>
  <c r="P66" i="200"/>
  <c r="O66" i="200"/>
  <c r="N66" i="200"/>
  <c r="O65" i="200"/>
  <c r="P65" i="200"/>
  <c r="N65" i="200"/>
  <c r="O64" i="200"/>
  <c r="N64" i="200"/>
  <c r="P64" i="200"/>
  <c r="P63" i="200"/>
  <c r="O63" i="200"/>
  <c r="N63" i="200"/>
  <c r="O62" i="200"/>
  <c r="P62" i="200"/>
  <c r="N62" i="200"/>
  <c r="O61" i="200"/>
  <c r="N61" i="200"/>
  <c r="O60" i="200"/>
  <c r="N60" i="200"/>
  <c r="P60" i="200"/>
  <c r="P59" i="200"/>
  <c r="O59" i="200"/>
  <c r="N59" i="200"/>
  <c r="O58" i="200"/>
  <c r="P58" i="200"/>
  <c r="N58" i="200"/>
  <c r="O57" i="200"/>
  <c r="N57" i="200"/>
  <c r="P57" i="200"/>
  <c r="O56" i="200"/>
  <c r="N56" i="200"/>
  <c r="O55" i="200"/>
  <c r="N55" i="200"/>
  <c r="P55" i="200"/>
  <c r="O54" i="200"/>
  <c r="P54" i="200"/>
  <c r="N54" i="200"/>
  <c r="P53" i="200"/>
  <c r="O53" i="200"/>
  <c r="N53" i="200"/>
  <c r="O52" i="200"/>
  <c r="N52" i="200"/>
  <c r="O51" i="200"/>
  <c r="N51" i="200"/>
  <c r="P51" i="200"/>
  <c r="P50" i="200"/>
  <c r="O50" i="200"/>
  <c r="N50" i="200"/>
  <c r="O49" i="200"/>
  <c r="P49" i="200"/>
  <c r="N49" i="200"/>
  <c r="O48" i="200"/>
  <c r="N48" i="200"/>
  <c r="P48" i="200"/>
  <c r="P47" i="200"/>
  <c r="O47" i="200"/>
  <c r="N47" i="200"/>
  <c r="O46" i="200"/>
  <c r="P46" i="200"/>
  <c r="N46" i="200"/>
  <c r="O45" i="200"/>
  <c r="N45" i="200"/>
  <c r="O44" i="200"/>
  <c r="N44" i="200"/>
  <c r="P44" i="200"/>
  <c r="P43" i="200"/>
  <c r="O43" i="200"/>
  <c r="N43" i="200"/>
  <c r="O42" i="200"/>
  <c r="P42" i="200"/>
  <c r="N42" i="200"/>
  <c r="O41" i="200"/>
  <c r="N41" i="200"/>
  <c r="P41" i="200"/>
  <c r="O40" i="200"/>
  <c r="N40" i="200"/>
  <c r="O39" i="200"/>
  <c r="N39" i="200"/>
  <c r="P39" i="200"/>
  <c r="O38" i="200"/>
  <c r="P38" i="200"/>
  <c r="N38" i="200"/>
  <c r="P37" i="200"/>
  <c r="O37" i="200"/>
  <c r="N37" i="200"/>
  <c r="O36" i="200"/>
  <c r="N36" i="200"/>
  <c r="O35" i="200"/>
  <c r="N35" i="200"/>
  <c r="P35" i="200"/>
  <c r="P34" i="200"/>
  <c r="O34" i="200"/>
  <c r="N34" i="200"/>
  <c r="O33" i="200"/>
  <c r="P33" i="200"/>
  <c r="N33" i="200"/>
  <c r="O32" i="200"/>
  <c r="N32" i="200"/>
  <c r="P32" i="200"/>
  <c r="P31" i="200"/>
  <c r="O31" i="200"/>
  <c r="N31" i="200"/>
  <c r="O30" i="200"/>
  <c r="P30" i="200"/>
  <c r="N30" i="200"/>
  <c r="O29" i="200"/>
  <c r="N29" i="200"/>
  <c r="O28" i="200"/>
  <c r="N28" i="200"/>
  <c r="P28" i="200"/>
  <c r="P27" i="200"/>
  <c r="O27" i="200"/>
  <c r="N27" i="200"/>
  <c r="O26" i="200"/>
  <c r="P26" i="200"/>
  <c r="N26" i="200"/>
  <c r="O25" i="200"/>
  <c r="N25" i="200"/>
  <c r="P25" i="200"/>
  <c r="O24" i="200"/>
  <c r="N24" i="200"/>
  <c r="O23" i="200"/>
  <c r="N23" i="200"/>
  <c r="P23" i="200"/>
  <c r="O22" i="200"/>
  <c r="P22" i="200"/>
  <c r="N22" i="200"/>
  <c r="P21" i="200"/>
  <c r="O21" i="200"/>
  <c r="N21" i="200"/>
  <c r="O20" i="200"/>
  <c r="N20" i="200"/>
  <c r="O19" i="200"/>
  <c r="N19" i="200"/>
  <c r="P19" i="200"/>
  <c r="P18" i="200"/>
  <c r="O18" i="200"/>
  <c r="N18" i="200"/>
  <c r="O17" i="200"/>
  <c r="P17" i="200"/>
  <c r="N17" i="200"/>
  <c r="O16" i="200"/>
  <c r="N16" i="200"/>
  <c r="P16" i="200"/>
  <c r="P15" i="200"/>
  <c r="O15" i="200"/>
  <c r="N15" i="200"/>
  <c r="O14" i="200"/>
  <c r="P14" i="200"/>
  <c r="N14" i="200"/>
  <c r="O13" i="200"/>
  <c r="N13" i="200"/>
  <c r="O12" i="200"/>
  <c r="N12" i="200"/>
  <c r="P12" i="200"/>
  <c r="P11" i="200"/>
  <c r="O11" i="200"/>
  <c r="N11" i="200"/>
  <c r="O10" i="200"/>
  <c r="P10" i="200"/>
  <c r="N10" i="200"/>
  <c r="O9" i="200"/>
  <c r="N9" i="200"/>
  <c r="P9" i="200"/>
  <c r="O8" i="200"/>
  <c r="N8" i="200"/>
  <c r="O7" i="200"/>
  <c r="N7" i="200"/>
  <c r="P7" i="200"/>
  <c r="O6" i="200"/>
  <c r="P6" i="200"/>
  <c r="N6" i="200"/>
  <c r="P5" i="200"/>
  <c r="O5" i="200"/>
  <c r="N5" i="200"/>
  <c r="O4" i="200"/>
  <c r="N4" i="200"/>
  <c r="I52" i="199"/>
  <c r="E34" i="199"/>
  <c r="G34" i="199"/>
  <c r="I34" i="199"/>
  <c r="I31" i="199"/>
  <c r="G31" i="199"/>
  <c r="E31" i="199"/>
  <c r="I29" i="199"/>
  <c r="G27" i="199"/>
  <c r="I27" i="199"/>
  <c r="E8" i="199"/>
  <c r="H6" i="199"/>
  <c r="B5" i="199"/>
  <c r="B4" i="199"/>
  <c r="D2" i="199"/>
  <c r="L530" i="198" a="1"/>
  <c r="L530" i="198"/>
  <c r="J530" i="198" a="1"/>
  <c r="J530" i="198"/>
  <c r="H530" i="198" a="1"/>
  <c r="H530" i="198"/>
  <c r="G530" i="198" a="1"/>
  <c r="G530" i="198"/>
  <c r="C530" i="198"/>
  <c r="M528" i="198" a="1"/>
  <c r="M528" i="198"/>
  <c r="L528" i="198" a="1"/>
  <c r="L528" i="198"/>
  <c r="J528" i="198" a="1"/>
  <c r="J528" i="198"/>
  <c r="I528" i="198" a="1"/>
  <c r="I528" i="198"/>
  <c r="G528" i="198" a="1"/>
  <c r="G528" i="198"/>
  <c r="F528" i="198" a="1"/>
  <c r="F528" i="198"/>
  <c r="C528" i="198"/>
  <c r="K528" i="198" a="1"/>
  <c r="K528" i="198"/>
  <c r="K527" i="198" a="1"/>
  <c r="K527" i="198"/>
  <c r="H527" i="198" a="1"/>
  <c r="H527" i="198"/>
  <c r="K526" i="198"/>
  <c r="K526" i="198" a="1"/>
  <c r="H526" i="198" a="1"/>
  <c r="H526" i="198"/>
  <c r="G526" i="198" a="1"/>
  <c r="G526" i="198"/>
  <c r="F526" i="198" a="1"/>
  <c r="F526" i="198"/>
  <c r="C526" i="198"/>
  <c r="L525" i="198" a="1"/>
  <c r="L525" i="198"/>
  <c r="H525" i="198" a="1"/>
  <c r="H525" i="198"/>
  <c r="K524" i="198"/>
  <c r="K524" i="198" a="1"/>
  <c r="J524" i="198" a="1"/>
  <c r="J524" i="198"/>
  <c r="H524" i="198" a="1"/>
  <c r="H524" i="198"/>
  <c r="F524" i="198" a="1"/>
  <c r="F524" i="198"/>
  <c r="C524" i="198"/>
  <c r="L523" i="198" a="1"/>
  <c r="L523" i="198"/>
  <c r="L522" i="198" a="1"/>
  <c r="L522" i="198"/>
  <c r="K522" i="198" a="1"/>
  <c r="K522" i="198"/>
  <c r="J522" i="198" a="1"/>
  <c r="J522" i="198"/>
  <c r="H522" i="198" a="1"/>
  <c r="H522" i="198"/>
  <c r="G522" i="198" a="1"/>
  <c r="G522" i="198"/>
  <c r="C522" i="198"/>
  <c r="L521" i="198" a="1"/>
  <c r="L521" i="198"/>
  <c r="M520" i="198" a="1"/>
  <c r="M520" i="198"/>
  <c r="L520" i="198" a="1"/>
  <c r="L520" i="198"/>
  <c r="J520" i="198" a="1"/>
  <c r="J520" i="198"/>
  <c r="I520" i="198" a="1"/>
  <c r="I520" i="198"/>
  <c r="G520" i="198" a="1"/>
  <c r="G520" i="198"/>
  <c r="F520" i="198" a="1"/>
  <c r="F520" i="198"/>
  <c r="C520" i="198"/>
  <c r="K520" i="198" a="1"/>
  <c r="K520" i="198"/>
  <c r="M519" i="198" a="1"/>
  <c r="M519" i="198"/>
  <c r="J519" i="198" a="1"/>
  <c r="J519" i="198"/>
  <c r="F519" i="198" a="1"/>
  <c r="F519" i="198"/>
  <c r="H518" i="198" a="1"/>
  <c r="H518" i="198"/>
  <c r="F518" i="198" a="1"/>
  <c r="F518" i="198"/>
  <c r="C518" i="198"/>
  <c r="M514" i="198"/>
  <c r="M514" i="198" a="1"/>
  <c r="L514" i="198"/>
  <c r="L514" i="198" a="1"/>
  <c r="K514" i="198"/>
  <c r="K514" i="198" a="1"/>
  <c r="J514" i="198"/>
  <c r="J514" i="198" a="1"/>
  <c r="I514" i="198"/>
  <c r="I514" i="198" a="1"/>
  <c r="H514" i="198"/>
  <c r="H514" i="198" a="1"/>
  <c r="G514" i="198"/>
  <c r="G514" i="198" a="1"/>
  <c r="F514" i="198"/>
  <c r="F514" i="198" a="1"/>
  <c r="M512" i="198"/>
  <c r="M511" i="198" a="1"/>
  <c r="M511" i="198"/>
  <c r="L511" i="198"/>
  <c r="L511" i="198" a="1"/>
  <c r="K511" i="198" a="1"/>
  <c r="K511" i="198"/>
  <c r="J511" i="198" a="1"/>
  <c r="J511" i="198"/>
  <c r="I511" i="198" a="1"/>
  <c r="I511" i="198"/>
  <c r="H511" i="198"/>
  <c r="H511" i="198" a="1"/>
  <c r="G511" i="198" a="1"/>
  <c r="G511" i="198"/>
  <c r="N511" i="198"/>
  <c r="F511" i="198" a="1"/>
  <c r="F511" i="198"/>
  <c r="C511" i="198"/>
  <c r="M510" i="198" a="1"/>
  <c r="M510" i="198"/>
  <c r="L510" i="198"/>
  <c r="L510" i="198" a="1"/>
  <c r="K510" i="198" a="1"/>
  <c r="K510" i="198"/>
  <c r="N510" i="198"/>
  <c r="J510" i="198" a="1"/>
  <c r="J510" i="198"/>
  <c r="I510" i="198" a="1"/>
  <c r="I510" i="198"/>
  <c r="H510" i="198"/>
  <c r="H510" i="198" a="1"/>
  <c r="G510" i="198" a="1"/>
  <c r="G510" i="198"/>
  <c r="F510" i="198" a="1"/>
  <c r="F510" i="198"/>
  <c r="C510" i="198"/>
  <c r="C529" i="198"/>
  <c r="M509" i="198" a="1"/>
  <c r="M509" i="198"/>
  <c r="L509" i="198"/>
  <c r="L509" i="198" a="1"/>
  <c r="K509" i="198" a="1"/>
  <c r="K509" i="198"/>
  <c r="J509" i="198" a="1"/>
  <c r="J509" i="198"/>
  <c r="I509" i="198" a="1"/>
  <c r="I509" i="198"/>
  <c r="H509" i="198"/>
  <c r="H509" i="198" a="1"/>
  <c r="G509" i="198" a="1"/>
  <c r="G509" i="198"/>
  <c r="F509" i="198" a="1"/>
  <c r="F509" i="198"/>
  <c r="C509" i="198"/>
  <c r="M508" i="198" a="1"/>
  <c r="M508" i="198"/>
  <c r="L508" i="198"/>
  <c r="L508" i="198" a="1"/>
  <c r="K508" i="198" a="1"/>
  <c r="K508" i="198"/>
  <c r="J508" i="198" a="1"/>
  <c r="J508" i="198"/>
  <c r="I508" i="198" a="1"/>
  <c r="I508" i="198"/>
  <c r="H508" i="198"/>
  <c r="H508" i="198" a="1"/>
  <c r="G508" i="198" a="1"/>
  <c r="G508" i="198"/>
  <c r="F508" i="198" a="1"/>
  <c r="F508" i="198"/>
  <c r="C508" i="198"/>
  <c r="C527" i="198"/>
  <c r="M507" i="198" a="1"/>
  <c r="M507" i="198"/>
  <c r="L507" i="198"/>
  <c r="L507" i="198" a="1"/>
  <c r="K507" i="198" a="1"/>
  <c r="K507" i="198"/>
  <c r="J507" i="198" a="1"/>
  <c r="J507" i="198"/>
  <c r="I507" i="198" a="1"/>
  <c r="I507" i="198"/>
  <c r="H507" i="198"/>
  <c r="H507" i="198" a="1"/>
  <c r="G507" i="198" a="1"/>
  <c r="G507" i="198"/>
  <c r="F507" i="198" a="1"/>
  <c r="F507" i="198"/>
  <c r="C507" i="198"/>
  <c r="M506" i="198" a="1"/>
  <c r="M506" i="198"/>
  <c r="L506" i="198"/>
  <c r="L506" i="198" a="1"/>
  <c r="K506" i="198" a="1"/>
  <c r="K506" i="198"/>
  <c r="J506" i="198" a="1"/>
  <c r="J506" i="198"/>
  <c r="I506" i="198" a="1"/>
  <c r="I506" i="198"/>
  <c r="H506" i="198"/>
  <c r="H506" i="198" a="1"/>
  <c r="G506" i="198" a="1"/>
  <c r="G506" i="198"/>
  <c r="F506" i="198" a="1"/>
  <c r="F506" i="198"/>
  <c r="C506" i="198"/>
  <c r="C525" i="198"/>
  <c r="M505" i="198" a="1"/>
  <c r="M505" i="198"/>
  <c r="L505" i="198"/>
  <c r="L505" i="198" a="1"/>
  <c r="K505" i="198" a="1"/>
  <c r="K505" i="198"/>
  <c r="J505" i="198" a="1"/>
  <c r="J505" i="198"/>
  <c r="I505" i="198" a="1"/>
  <c r="I505" i="198"/>
  <c r="H505" i="198"/>
  <c r="H505" i="198" a="1"/>
  <c r="G505" i="198" a="1"/>
  <c r="G505" i="198"/>
  <c r="F505" i="198" a="1"/>
  <c r="F505" i="198"/>
  <c r="C505" i="198"/>
  <c r="M504" i="198" a="1"/>
  <c r="M504" i="198"/>
  <c r="L504" i="198"/>
  <c r="L504" i="198" a="1"/>
  <c r="K504" i="198" a="1"/>
  <c r="K504" i="198"/>
  <c r="J504" i="198" a="1"/>
  <c r="J504" i="198"/>
  <c r="I504" i="198" a="1"/>
  <c r="I504" i="198"/>
  <c r="H504" i="198"/>
  <c r="H504" i="198" a="1"/>
  <c r="G504" i="198" a="1"/>
  <c r="G504" i="198"/>
  <c r="F504" i="198" a="1"/>
  <c r="F504" i="198"/>
  <c r="C504" i="198"/>
  <c r="C523" i="198"/>
  <c r="M503" i="198" a="1"/>
  <c r="M503" i="198"/>
  <c r="L503" i="198"/>
  <c r="L503" i="198" a="1"/>
  <c r="K503" i="198" a="1"/>
  <c r="K503" i="198"/>
  <c r="J503" i="198" a="1"/>
  <c r="J503" i="198"/>
  <c r="I503" i="198" a="1"/>
  <c r="I503" i="198"/>
  <c r="H503" i="198"/>
  <c r="H503" i="198" a="1"/>
  <c r="G503" i="198" a="1"/>
  <c r="G503" i="198"/>
  <c r="F503" i="198" a="1"/>
  <c r="F503" i="198"/>
  <c r="C503" i="198"/>
  <c r="M502" i="198" a="1"/>
  <c r="M502" i="198"/>
  <c r="L502" i="198"/>
  <c r="L502" i="198" a="1"/>
  <c r="K502" i="198" a="1"/>
  <c r="K502" i="198"/>
  <c r="J502" i="198" a="1"/>
  <c r="J502" i="198"/>
  <c r="I502" i="198" a="1"/>
  <c r="I502" i="198"/>
  <c r="H502" i="198"/>
  <c r="H502" i="198" a="1"/>
  <c r="G502" i="198" a="1"/>
  <c r="G502" i="198"/>
  <c r="F502" i="198"/>
  <c r="F502" i="198" a="1"/>
  <c r="C502" i="198"/>
  <c r="C521" i="198"/>
  <c r="M501" i="198" a="1"/>
  <c r="M501" i="198"/>
  <c r="L501" i="198"/>
  <c r="L501" i="198" a="1"/>
  <c r="K501" i="198" a="1"/>
  <c r="K501" i="198"/>
  <c r="J501" i="198" a="1"/>
  <c r="J501" i="198"/>
  <c r="I501" i="198" a="1"/>
  <c r="I501" i="198"/>
  <c r="H501" i="198"/>
  <c r="H501" i="198" a="1"/>
  <c r="G501" i="198" a="1"/>
  <c r="G501" i="198"/>
  <c r="F501" i="198"/>
  <c r="F501" i="198" a="1"/>
  <c r="C501" i="198"/>
  <c r="M500" i="198" a="1"/>
  <c r="M500" i="198"/>
  <c r="L500" i="198" a="1"/>
  <c r="L500" i="198"/>
  <c r="K500" i="198" a="1"/>
  <c r="K500" i="198"/>
  <c r="J500" i="198" a="1"/>
  <c r="J500" i="198"/>
  <c r="I500" i="198" a="1"/>
  <c r="I500" i="198"/>
  <c r="H500" i="198"/>
  <c r="H500" i="198" a="1"/>
  <c r="G500" i="198" a="1"/>
  <c r="G500" i="198"/>
  <c r="F500" i="198"/>
  <c r="F500" i="198" a="1"/>
  <c r="C500" i="198"/>
  <c r="C519" i="198"/>
  <c r="M499" i="198" a="1"/>
  <c r="M499" i="198"/>
  <c r="L499" i="198"/>
  <c r="L499" i="198" a="1"/>
  <c r="K499" i="198" a="1"/>
  <c r="K499" i="198"/>
  <c r="J499" i="198" a="1"/>
  <c r="J499" i="198"/>
  <c r="I499" i="198" a="1"/>
  <c r="I499" i="198"/>
  <c r="I512" i="198"/>
  <c r="H499" i="198"/>
  <c r="H512" i="198"/>
  <c r="H499" i="198" a="1"/>
  <c r="G499" i="198" a="1"/>
  <c r="G499" i="198"/>
  <c r="F499" i="198"/>
  <c r="F499" i="198" a="1"/>
  <c r="C499" i="198"/>
  <c r="W495" i="198"/>
  <c r="V495" i="198"/>
  <c r="E33" i="197"/>
  <c r="G33" i="197"/>
  <c r="I33" i="197"/>
  <c r="U495" i="198"/>
  <c r="E32" i="197"/>
  <c r="T495" i="198"/>
  <c r="S495" i="198"/>
  <c r="E29" i="197"/>
  <c r="G29" i="197"/>
  <c r="I29" i="197"/>
  <c r="R495" i="198"/>
  <c r="M495" i="198"/>
  <c r="L495" i="198"/>
  <c r="K495" i="198"/>
  <c r="J495" i="198"/>
  <c r="I495" i="198"/>
  <c r="H495" i="198"/>
  <c r="G495" i="198"/>
  <c r="F495" i="198"/>
  <c r="O494" i="198"/>
  <c r="N494" i="198"/>
  <c r="P494" i="198"/>
  <c r="P493" i="198"/>
  <c r="O493" i="198"/>
  <c r="N493" i="198"/>
  <c r="O492" i="198"/>
  <c r="P492" i="198"/>
  <c r="N492" i="198"/>
  <c r="O491" i="198"/>
  <c r="N491" i="198"/>
  <c r="P491" i="198"/>
  <c r="P490" i="198"/>
  <c r="O490" i="198"/>
  <c r="N490" i="198"/>
  <c r="O489" i="198"/>
  <c r="P489" i="198"/>
  <c r="N489" i="198"/>
  <c r="O488" i="198"/>
  <c r="N488" i="198"/>
  <c r="O487" i="198"/>
  <c r="N487" i="198"/>
  <c r="P486" i="198"/>
  <c r="O486" i="198"/>
  <c r="N486" i="198"/>
  <c r="O485" i="198"/>
  <c r="P485" i="198"/>
  <c r="N485" i="198"/>
  <c r="O484" i="198"/>
  <c r="N484" i="198"/>
  <c r="P484" i="198"/>
  <c r="O483" i="198"/>
  <c r="N483" i="198"/>
  <c r="O482" i="198"/>
  <c r="N482" i="198"/>
  <c r="P482" i="198"/>
  <c r="P481" i="198"/>
  <c r="O481" i="198"/>
  <c r="N481" i="198"/>
  <c r="P480" i="198"/>
  <c r="O480" i="198"/>
  <c r="N480" i="198"/>
  <c r="O479" i="198"/>
  <c r="N479" i="198"/>
  <c r="P479" i="198"/>
  <c r="O478" i="198"/>
  <c r="N478" i="198"/>
  <c r="P478" i="198"/>
  <c r="P477" i="198"/>
  <c r="O477" i="198"/>
  <c r="N477" i="198"/>
  <c r="P476" i="198"/>
  <c r="O476" i="198"/>
  <c r="N476" i="198"/>
  <c r="O475" i="198"/>
  <c r="N475" i="198"/>
  <c r="P475" i="198"/>
  <c r="P474" i="198"/>
  <c r="O474" i="198"/>
  <c r="N474" i="198"/>
  <c r="P473" i="198"/>
  <c r="O473" i="198"/>
  <c r="N473" i="198"/>
  <c r="O472" i="198"/>
  <c r="N472" i="198"/>
  <c r="O471" i="198"/>
  <c r="N471" i="198"/>
  <c r="P471" i="198"/>
  <c r="P470" i="198"/>
  <c r="O470" i="198"/>
  <c r="N470" i="198"/>
  <c r="P469" i="198"/>
  <c r="O469" i="198"/>
  <c r="N469" i="198"/>
  <c r="O468" i="198"/>
  <c r="N468" i="198"/>
  <c r="P468" i="198"/>
  <c r="O467" i="198"/>
  <c r="N467" i="198"/>
  <c r="P467" i="198"/>
  <c r="P466" i="198"/>
  <c r="O466" i="198"/>
  <c r="N466" i="198"/>
  <c r="P465" i="198"/>
  <c r="O465" i="198"/>
  <c r="N465" i="198"/>
  <c r="O464" i="198"/>
  <c r="N464" i="198"/>
  <c r="O463" i="198"/>
  <c r="N463" i="198"/>
  <c r="P463" i="198"/>
  <c r="P462" i="198"/>
  <c r="O462" i="198"/>
  <c r="N462" i="198"/>
  <c r="P461" i="198"/>
  <c r="O461" i="198"/>
  <c r="N461" i="198"/>
  <c r="O460" i="198"/>
  <c r="N460" i="198"/>
  <c r="P460" i="198"/>
  <c r="O459" i="198"/>
  <c r="N459" i="198"/>
  <c r="P459" i="198"/>
  <c r="P458" i="198"/>
  <c r="O458" i="198"/>
  <c r="N458" i="198"/>
  <c r="P457" i="198"/>
  <c r="O457" i="198"/>
  <c r="N457" i="198"/>
  <c r="O456" i="198"/>
  <c r="N456" i="198"/>
  <c r="O455" i="198"/>
  <c r="N455" i="198"/>
  <c r="P455" i="198"/>
  <c r="P454" i="198"/>
  <c r="O454" i="198"/>
  <c r="N454" i="198"/>
  <c r="P453" i="198"/>
  <c r="O453" i="198"/>
  <c r="N453" i="198"/>
  <c r="O452" i="198"/>
  <c r="N452" i="198"/>
  <c r="P452" i="198"/>
  <c r="O451" i="198"/>
  <c r="N451" i="198"/>
  <c r="P451" i="198"/>
  <c r="P450" i="198"/>
  <c r="O450" i="198"/>
  <c r="N450" i="198"/>
  <c r="P449" i="198"/>
  <c r="O449" i="198"/>
  <c r="N449" i="198"/>
  <c r="O448" i="198"/>
  <c r="N448" i="198"/>
  <c r="O447" i="198"/>
  <c r="N447" i="198"/>
  <c r="P447" i="198"/>
  <c r="P446" i="198"/>
  <c r="O446" i="198"/>
  <c r="N446" i="198"/>
  <c r="P445" i="198"/>
  <c r="O445" i="198"/>
  <c r="N445" i="198"/>
  <c r="O444" i="198"/>
  <c r="N444" i="198"/>
  <c r="P444" i="198"/>
  <c r="O443" i="198"/>
  <c r="N443" i="198"/>
  <c r="P443" i="198"/>
  <c r="P442" i="198"/>
  <c r="O442" i="198"/>
  <c r="N442" i="198"/>
  <c r="P441" i="198"/>
  <c r="O441" i="198"/>
  <c r="N441" i="198"/>
  <c r="O440" i="198"/>
  <c r="N440" i="198"/>
  <c r="O439" i="198"/>
  <c r="N439" i="198"/>
  <c r="P439" i="198"/>
  <c r="P438" i="198"/>
  <c r="O438" i="198"/>
  <c r="N438" i="198"/>
  <c r="P437" i="198"/>
  <c r="O437" i="198"/>
  <c r="N437" i="198"/>
  <c r="O436" i="198"/>
  <c r="N436" i="198"/>
  <c r="P436" i="198"/>
  <c r="O435" i="198"/>
  <c r="N435" i="198"/>
  <c r="P435" i="198"/>
  <c r="P434" i="198"/>
  <c r="O434" i="198"/>
  <c r="N434" i="198"/>
  <c r="P433" i="198"/>
  <c r="O433" i="198"/>
  <c r="N433" i="198"/>
  <c r="O432" i="198"/>
  <c r="N432" i="198"/>
  <c r="O431" i="198"/>
  <c r="N431" i="198"/>
  <c r="P431" i="198"/>
  <c r="P430" i="198"/>
  <c r="O430" i="198"/>
  <c r="N430" i="198"/>
  <c r="P429" i="198"/>
  <c r="O429" i="198"/>
  <c r="N429" i="198"/>
  <c r="O428" i="198"/>
  <c r="N428" i="198"/>
  <c r="P428" i="198"/>
  <c r="O427" i="198"/>
  <c r="N427" i="198"/>
  <c r="P427" i="198"/>
  <c r="P426" i="198"/>
  <c r="O426" i="198"/>
  <c r="N426" i="198"/>
  <c r="P425" i="198"/>
  <c r="O425" i="198"/>
  <c r="N425" i="198"/>
  <c r="O424" i="198"/>
  <c r="N424" i="198"/>
  <c r="O423" i="198"/>
  <c r="N423" i="198"/>
  <c r="P423" i="198"/>
  <c r="P422" i="198"/>
  <c r="O422" i="198"/>
  <c r="N422" i="198"/>
  <c r="P421" i="198"/>
  <c r="O421" i="198"/>
  <c r="N421" i="198"/>
  <c r="O420" i="198"/>
  <c r="N420" i="198"/>
  <c r="P420" i="198"/>
  <c r="O419" i="198"/>
  <c r="N419" i="198"/>
  <c r="P419" i="198"/>
  <c r="P418" i="198"/>
  <c r="O418" i="198"/>
  <c r="N418" i="198"/>
  <c r="P417" i="198"/>
  <c r="O417" i="198"/>
  <c r="N417" i="198"/>
  <c r="O416" i="198"/>
  <c r="N416" i="198"/>
  <c r="O415" i="198"/>
  <c r="N415" i="198"/>
  <c r="P415" i="198"/>
  <c r="P414" i="198"/>
  <c r="O414" i="198"/>
  <c r="N414" i="198"/>
  <c r="P413" i="198"/>
  <c r="O413" i="198"/>
  <c r="N413" i="198"/>
  <c r="O412" i="198"/>
  <c r="N412" i="198"/>
  <c r="P412" i="198"/>
  <c r="O411" i="198"/>
  <c r="N411" i="198"/>
  <c r="P411" i="198"/>
  <c r="P410" i="198"/>
  <c r="O410" i="198"/>
  <c r="N410" i="198"/>
  <c r="P409" i="198"/>
  <c r="O409" i="198"/>
  <c r="N409" i="198"/>
  <c r="O408" i="198"/>
  <c r="N408" i="198"/>
  <c r="O407" i="198"/>
  <c r="N407" i="198"/>
  <c r="P407" i="198"/>
  <c r="P406" i="198"/>
  <c r="O406" i="198"/>
  <c r="N406" i="198"/>
  <c r="P405" i="198"/>
  <c r="O405" i="198"/>
  <c r="N405" i="198"/>
  <c r="O404" i="198"/>
  <c r="N404" i="198"/>
  <c r="P404" i="198"/>
  <c r="O403" i="198"/>
  <c r="N403" i="198"/>
  <c r="P403" i="198"/>
  <c r="P402" i="198"/>
  <c r="O402" i="198"/>
  <c r="N402" i="198"/>
  <c r="P401" i="198"/>
  <c r="O401" i="198"/>
  <c r="N401" i="198"/>
  <c r="O400" i="198"/>
  <c r="N400" i="198"/>
  <c r="O399" i="198"/>
  <c r="N399" i="198"/>
  <c r="P399" i="198"/>
  <c r="P398" i="198"/>
  <c r="O398" i="198"/>
  <c r="N398" i="198"/>
  <c r="P397" i="198"/>
  <c r="O397" i="198"/>
  <c r="N397" i="198"/>
  <c r="O396" i="198"/>
  <c r="N396" i="198"/>
  <c r="P396" i="198"/>
  <c r="O395" i="198"/>
  <c r="N395" i="198"/>
  <c r="P395" i="198"/>
  <c r="P394" i="198"/>
  <c r="O394" i="198"/>
  <c r="N394" i="198"/>
  <c r="P393" i="198"/>
  <c r="O393" i="198"/>
  <c r="N393" i="198"/>
  <c r="O392" i="198"/>
  <c r="N392" i="198"/>
  <c r="O391" i="198"/>
  <c r="N391" i="198"/>
  <c r="P391" i="198"/>
  <c r="P390" i="198"/>
  <c r="O390" i="198"/>
  <c r="N390" i="198"/>
  <c r="P389" i="198"/>
  <c r="O389" i="198"/>
  <c r="N389" i="198"/>
  <c r="O388" i="198"/>
  <c r="N388" i="198"/>
  <c r="P388" i="198"/>
  <c r="O387" i="198"/>
  <c r="N387" i="198"/>
  <c r="P387" i="198"/>
  <c r="P386" i="198"/>
  <c r="O386" i="198"/>
  <c r="N386" i="198"/>
  <c r="P385" i="198"/>
  <c r="O385" i="198"/>
  <c r="N385" i="198"/>
  <c r="O384" i="198"/>
  <c r="N384" i="198"/>
  <c r="O383" i="198"/>
  <c r="N383" i="198"/>
  <c r="P383" i="198"/>
  <c r="P382" i="198"/>
  <c r="O382" i="198"/>
  <c r="N382" i="198"/>
  <c r="P381" i="198"/>
  <c r="O381" i="198"/>
  <c r="N381" i="198"/>
  <c r="O380" i="198"/>
  <c r="N380" i="198"/>
  <c r="P380" i="198"/>
  <c r="O379" i="198"/>
  <c r="N379" i="198"/>
  <c r="P379" i="198"/>
  <c r="P378" i="198"/>
  <c r="O378" i="198"/>
  <c r="N378" i="198"/>
  <c r="P377" i="198"/>
  <c r="O377" i="198"/>
  <c r="N377" i="198"/>
  <c r="O376" i="198"/>
  <c r="N376" i="198"/>
  <c r="O375" i="198"/>
  <c r="N375" i="198"/>
  <c r="P375" i="198"/>
  <c r="P374" i="198"/>
  <c r="O374" i="198"/>
  <c r="N374" i="198"/>
  <c r="P373" i="198"/>
  <c r="O373" i="198"/>
  <c r="N373" i="198"/>
  <c r="O372" i="198"/>
  <c r="N372" i="198"/>
  <c r="P372" i="198"/>
  <c r="O371" i="198"/>
  <c r="N371" i="198"/>
  <c r="P371" i="198"/>
  <c r="P370" i="198"/>
  <c r="O370" i="198"/>
  <c r="N370" i="198"/>
  <c r="P369" i="198"/>
  <c r="O369" i="198"/>
  <c r="N369" i="198"/>
  <c r="O368" i="198"/>
  <c r="N368" i="198"/>
  <c r="O367" i="198"/>
  <c r="N367" i="198"/>
  <c r="P367" i="198"/>
  <c r="P366" i="198"/>
  <c r="O366" i="198"/>
  <c r="N366" i="198"/>
  <c r="P365" i="198"/>
  <c r="O365" i="198"/>
  <c r="N365" i="198"/>
  <c r="O364" i="198"/>
  <c r="N364" i="198"/>
  <c r="P364" i="198"/>
  <c r="O363" i="198"/>
  <c r="N363" i="198"/>
  <c r="P363" i="198"/>
  <c r="P362" i="198"/>
  <c r="O362" i="198"/>
  <c r="N362" i="198"/>
  <c r="P361" i="198"/>
  <c r="O361" i="198"/>
  <c r="N361" i="198"/>
  <c r="O360" i="198"/>
  <c r="N360" i="198"/>
  <c r="O359" i="198"/>
  <c r="N359" i="198"/>
  <c r="P359" i="198"/>
  <c r="P358" i="198"/>
  <c r="O358" i="198"/>
  <c r="N358" i="198"/>
  <c r="P357" i="198"/>
  <c r="O357" i="198"/>
  <c r="N357" i="198"/>
  <c r="O356" i="198"/>
  <c r="N356" i="198"/>
  <c r="P356" i="198"/>
  <c r="O355" i="198"/>
  <c r="N355" i="198"/>
  <c r="P355" i="198"/>
  <c r="P354" i="198"/>
  <c r="O354" i="198"/>
  <c r="N354" i="198"/>
  <c r="P353" i="198"/>
  <c r="O353" i="198"/>
  <c r="N353" i="198"/>
  <c r="O352" i="198"/>
  <c r="N352" i="198"/>
  <c r="O351" i="198"/>
  <c r="N351" i="198"/>
  <c r="P351" i="198"/>
  <c r="P350" i="198"/>
  <c r="O350" i="198"/>
  <c r="N350" i="198"/>
  <c r="P349" i="198"/>
  <c r="O349" i="198"/>
  <c r="N349" i="198"/>
  <c r="O348" i="198"/>
  <c r="N348" i="198"/>
  <c r="P348" i="198"/>
  <c r="O347" i="198"/>
  <c r="N347" i="198"/>
  <c r="P347" i="198"/>
  <c r="P346" i="198"/>
  <c r="O346" i="198"/>
  <c r="N346" i="198"/>
  <c r="P345" i="198"/>
  <c r="O345" i="198"/>
  <c r="N345" i="198"/>
  <c r="O344" i="198"/>
  <c r="N344" i="198"/>
  <c r="O343" i="198"/>
  <c r="N343" i="198"/>
  <c r="P343" i="198"/>
  <c r="P342" i="198"/>
  <c r="O342" i="198"/>
  <c r="N342" i="198"/>
  <c r="P341" i="198"/>
  <c r="O341" i="198"/>
  <c r="N341" i="198"/>
  <c r="O340" i="198"/>
  <c r="N340" i="198"/>
  <c r="P340" i="198"/>
  <c r="O339" i="198"/>
  <c r="N339" i="198"/>
  <c r="P339" i="198"/>
  <c r="P338" i="198"/>
  <c r="O338" i="198"/>
  <c r="N338" i="198"/>
  <c r="P337" i="198"/>
  <c r="O337" i="198"/>
  <c r="N337" i="198"/>
  <c r="O336" i="198"/>
  <c r="N336" i="198"/>
  <c r="O335" i="198"/>
  <c r="N335" i="198"/>
  <c r="P335" i="198"/>
  <c r="P334" i="198"/>
  <c r="O334" i="198"/>
  <c r="N334" i="198"/>
  <c r="P333" i="198"/>
  <c r="O333" i="198"/>
  <c r="N333" i="198"/>
  <c r="O332" i="198"/>
  <c r="N332" i="198"/>
  <c r="P332" i="198"/>
  <c r="O331" i="198"/>
  <c r="N331" i="198"/>
  <c r="P331" i="198"/>
  <c r="P330" i="198"/>
  <c r="O330" i="198"/>
  <c r="N330" i="198"/>
  <c r="P329" i="198"/>
  <c r="O329" i="198"/>
  <c r="N329" i="198"/>
  <c r="O328" i="198"/>
  <c r="N328" i="198"/>
  <c r="O327" i="198"/>
  <c r="N327" i="198"/>
  <c r="P327" i="198"/>
  <c r="P326" i="198"/>
  <c r="O326" i="198"/>
  <c r="N326" i="198"/>
  <c r="P325" i="198"/>
  <c r="O325" i="198"/>
  <c r="N325" i="198"/>
  <c r="O324" i="198"/>
  <c r="N324" i="198"/>
  <c r="P324" i="198"/>
  <c r="O323" i="198"/>
  <c r="N323" i="198"/>
  <c r="P323" i="198"/>
  <c r="P322" i="198"/>
  <c r="O322" i="198"/>
  <c r="N322" i="198"/>
  <c r="P321" i="198"/>
  <c r="O321" i="198"/>
  <c r="N321" i="198"/>
  <c r="O320" i="198"/>
  <c r="N320" i="198"/>
  <c r="O319" i="198"/>
  <c r="N319" i="198"/>
  <c r="P319" i="198"/>
  <c r="P318" i="198"/>
  <c r="O318" i="198"/>
  <c r="N318" i="198"/>
  <c r="P317" i="198"/>
  <c r="O317" i="198"/>
  <c r="N317" i="198"/>
  <c r="O316" i="198"/>
  <c r="N316" i="198"/>
  <c r="P316" i="198"/>
  <c r="O315" i="198"/>
  <c r="N315" i="198"/>
  <c r="P315" i="198"/>
  <c r="P314" i="198"/>
  <c r="O314" i="198"/>
  <c r="N314" i="198"/>
  <c r="P313" i="198"/>
  <c r="O313" i="198"/>
  <c r="N313" i="198"/>
  <c r="O312" i="198"/>
  <c r="N312" i="198"/>
  <c r="O311" i="198"/>
  <c r="N311" i="198"/>
  <c r="P311" i="198"/>
  <c r="P310" i="198"/>
  <c r="O310" i="198"/>
  <c r="N310" i="198"/>
  <c r="P309" i="198"/>
  <c r="O309" i="198"/>
  <c r="N309" i="198"/>
  <c r="O308" i="198"/>
  <c r="N308" i="198"/>
  <c r="P308" i="198"/>
  <c r="O307" i="198"/>
  <c r="N307" i="198"/>
  <c r="P307" i="198"/>
  <c r="P306" i="198"/>
  <c r="O306" i="198"/>
  <c r="N306" i="198"/>
  <c r="P305" i="198"/>
  <c r="O305" i="198"/>
  <c r="N305" i="198"/>
  <c r="O304" i="198"/>
  <c r="N304" i="198"/>
  <c r="O303" i="198"/>
  <c r="N303" i="198"/>
  <c r="P303" i="198"/>
  <c r="P302" i="198"/>
  <c r="O302" i="198"/>
  <c r="N302" i="198"/>
  <c r="P301" i="198"/>
  <c r="O301" i="198"/>
  <c r="N301" i="198"/>
  <c r="O300" i="198"/>
  <c r="N300" i="198"/>
  <c r="P300" i="198"/>
  <c r="O299" i="198"/>
  <c r="N299" i="198"/>
  <c r="P299" i="198"/>
  <c r="P298" i="198"/>
  <c r="O298" i="198"/>
  <c r="N298" i="198"/>
  <c r="P297" i="198"/>
  <c r="O297" i="198"/>
  <c r="N297" i="198"/>
  <c r="O296" i="198"/>
  <c r="N296" i="198"/>
  <c r="O295" i="198"/>
  <c r="N295" i="198"/>
  <c r="P295" i="198"/>
  <c r="P294" i="198"/>
  <c r="O294" i="198"/>
  <c r="N294" i="198"/>
  <c r="P293" i="198"/>
  <c r="O293" i="198"/>
  <c r="N293" i="198"/>
  <c r="O292" i="198"/>
  <c r="N292" i="198"/>
  <c r="P292" i="198"/>
  <c r="O291" i="198"/>
  <c r="N291" i="198"/>
  <c r="P291" i="198"/>
  <c r="P290" i="198"/>
  <c r="O290" i="198"/>
  <c r="N290" i="198"/>
  <c r="P289" i="198"/>
  <c r="O289" i="198"/>
  <c r="N289" i="198"/>
  <c r="O288" i="198"/>
  <c r="N288" i="198"/>
  <c r="O287" i="198"/>
  <c r="N287" i="198"/>
  <c r="P287" i="198"/>
  <c r="P286" i="198"/>
  <c r="O286" i="198"/>
  <c r="N286" i="198"/>
  <c r="P285" i="198"/>
  <c r="O285" i="198"/>
  <c r="N285" i="198"/>
  <c r="O284" i="198"/>
  <c r="N284" i="198"/>
  <c r="P284" i="198"/>
  <c r="O283" i="198"/>
  <c r="N283" i="198"/>
  <c r="P283" i="198"/>
  <c r="P282" i="198"/>
  <c r="O282" i="198"/>
  <c r="N282" i="198"/>
  <c r="P281" i="198"/>
  <c r="O281" i="198"/>
  <c r="N281" i="198"/>
  <c r="O280" i="198"/>
  <c r="N280" i="198"/>
  <c r="O279" i="198"/>
  <c r="N279" i="198"/>
  <c r="P279" i="198"/>
  <c r="P278" i="198"/>
  <c r="O278" i="198"/>
  <c r="N278" i="198"/>
  <c r="P277" i="198"/>
  <c r="O277" i="198"/>
  <c r="N277" i="198"/>
  <c r="O276" i="198"/>
  <c r="N276" i="198"/>
  <c r="P276" i="198"/>
  <c r="O275" i="198"/>
  <c r="N275" i="198"/>
  <c r="P275" i="198"/>
  <c r="P274" i="198"/>
  <c r="O274" i="198"/>
  <c r="N274" i="198"/>
  <c r="P273" i="198"/>
  <c r="O273" i="198"/>
  <c r="N273" i="198"/>
  <c r="O272" i="198"/>
  <c r="N272" i="198"/>
  <c r="O271" i="198"/>
  <c r="N271" i="198"/>
  <c r="P271" i="198"/>
  <c r="P270" i="198"/>
  <c r="O270" i="198"/>
  <c r="N270" i="198"/>
  <c r="P269" i="198"/>
  <c r="O269" i="198"/>
  <c r="N269" i="198"/>
  <c r="O268" i="198"/>
  <c r="N268" i="198"/>
  <c r="P268" i="198"/>
  <c r="O267" i="198"/>
  <c r="N267" i="198"/>
  <c r="P267" i="198"/>
  <c r="P266" i="198"/>
  <c r="O266" i="198"/>
  <c r="N266" i="198"/>
  <c r="P265" i="198"/>
  <c r="O265" i="198"/>
  <c r="N265" i="198"/>
  <c r="O264" i="198"/>
  <c r="N264" i="198"/>
  <c r="O263" i="198"/>
  <c r="N263" i="198"/>
  <c r="P263" i="198"/>
  <c r="P262" i="198"/>
  <c r="O262" i="198"/>
  <c r="N262" i="198"/>
  <c r="P261" i="198"/>
  <c r="O261" i="198"/>
  <c r="N261" i="198"/>
  <c r="O260" i="198"/>
  <c r="N260" i="198"/>
  <c r="P260" i="198"/>
  <c r="O259" i="198"/>
  <c r="N259" i="198"/>
  <c r="P259" i="198"/>
  <c r="P258" i="198"/>
  <c r="O258" i="198"/>
  <c r="N258" i="198"/>
  <c r="P257" i="198"/>
  <c r="O257" i="198"/>
  <c r="N257" i="198"/>
  <c r="O256" i="198"/>
  <c r="N256" i="198"/>
  <c r="O255" i="198"/>
  <c r="N255" i="198"/>
  <c r="P255" i="198"/>
  <c r="P254" i="198"/>
  <c r="O254" i="198"/>
  <c r="N254" i="198"/>
  <c r="P253" i="198"/>
  <c r="O253" i="198"/>
  <c r="N253" i="198"/>
  <c r="O252" i="198"/>
  <c r="N252" i="198"/>
  <c r="P252" i="198"/>
  <c r="O251" i="198"/>
  <c r="N251" i="198"/>
  <c r="P251" i="198"/>
  <c r="P250" i="198"/>
  <c r="O250" i="198"/>
  <c r="N250" i="198"/>
  <c r="P249" i="198"/>
  <c r="O249" i="198"/>
  <c r="N249" i="198"/>
  <c r="O248" i="198"/>
  <c r="N248" i="198"/>
  <c r="O247" i="198"/>
  <c r="N247" i="198"/>
  <c r="P247" i="198"/>
  <c r="P246" i="198"/>
  <c r="O246" i="198"/>
  <c r="N246" i="198"/>
  <c r="P245" i="198"/>
  <c r="O245" i="198"/>
  <c r="N245" i="198"/>
  <c r="O244" i="198"/>
  <c r="N244" i="198"/>
  <c r="P244" i="198"/>
  <c r="O243" i="198"/>
  <c r="N243" i="198"/>
  <c r="P243" i="198"/>
  <c r="P242" i="198"/>
  <c r="O242" i="198"/>
  <c r="N242" i="198"/>
  <c r="P241" i="198"/>
  <c r="O241" i="198"/>
  <c r="N241" i="198"/>
  <c r="O240" i="198"/>
  <c r="N240" i="198"/>
  <c r="O239" i="198"/>
  <c r="N239" i="198"/>
  <c r="P239" i="198"/>
  <c r="P238" i="198"/>
  <c r="O238" i="198"/>
  <c r="N238" i="198"/>
  <c r="P237" i="198"/>
  <c r="O237" i="198"/>
  <c r="N237" i="198"/>
  <c r="O236" i="198"/>
  <c r="N236" i="198"/>
  <c r="P236" i="198"/>
  <c r="O235" i="198"/>
  <c r="N235" i="198"/>
  <c r="P235" i="198"/>
  <c r="P234" i="198"/>
  <c r="O234" i="198"/>
  <c r="N234" i="198"/>
  <c r="P233" i="198"/>
  <c r="O233" i="198"/>
  <c r="N233" i="198"/>
  <c r="O232" i="198"/>
  <c r="N232" i="198"/>
  <c r="O231" i="198"/>
  <c r="N231" i="198"/>
  <c r="P231" i="198"/>
  <c r="P230" i="198"/>
  <c r="O230" i="198"/>
  <c r="N230" i="198"/>
  <c r="P229" i="198"/>
  <c r="O229" i="198"/>
  <c r="N229" i="198"/>
  <c r="O228" i="198"/>
  <c r="N228" i="198"/>
  <c r="P228" i="198"/>
  <c r="O227" i="198"/>
  <c r="N227" i="198"/>
  <c r="P227" i="198"/>
  <c r="P226" i="198"/>
  <c r="O226" i="198"/>
  <c r="N226" i="198"/>
  <c r="P225" i="198"/>
  <c r="O225" i="198"/>
  <c r="N225" i="198"/>
  <c r="O224" i="198"/>
  <c r="N224" i="198"/>
  <c r="O223" i="198"/>
  <c r="N223" i="198"/>
  <c r="P223" i="198"/>
  <c r="P222" i="198"/>
  <c r="O222" i="198"/>
  <c r="N222" i="198"/>
  <c r="P221" i="198"/>
  <c r="O221" i="198"/>
  <c r="N221" i="198"/>
  <c r="O220" i="198"/>
  <c r="N220" i="198"/>
  <c r="P220" i="198"/>
  <c r="O219" i="198"/>
  <c r="N219" i="198"/>
  <c r="P219" i="198"/>
  <c r="P218" i="198"/>
  <c r="O218" i="198"/>
  <c r="N218" i="198"/>
  <c r="P217" i="198"/>
  <c r="O217" i="198"/>
  <c r="N217" i="198"/>
  <c r="O216" i="198"/>
  <c r="N216" i="198"/>
  <c r="O215" i="198"/>
  <c r="N215" i="198"/>
  <c r="P215" i="198"/>
  <c r="P214" i="198"/>
  <c r="O214" i="198"/>
  <c r="N214" i="198"/>
  <c r="P213" i="198"/>
  <c r="O213" i="198"/>
  <c r="N213" i="198"/>
  <c r="O212" i="198"/>
  <c r="N212" i="198"/>
  <c r="P212" i="198"/>
  <c r="O211" i="198"/>
  <c r="N211" i="198"/>
  <c r="P211" i="198"/>
  <c r="P210" i="198"/>
  <c r="O210" i="198"/>
  <c r="N210" i="198"/>
  <c r="P209" i="198"/>
  <c r="O209" i="198"/>
  <c r="N209" i="198"/>
  <c r="O208" i="198"/>
  <c r="N208" i="198"/>
  <c r="O207" i="198"/>
  <c r="N207" i="198"/>
  <c r="P207" i="198"/>
  <c r="P206" i="198"/>
  <c r="O206" i="198"/>
  <c r="N206" i="198"/>
  <c r="P205" i="198"/>
  <c r="O205" i="198"/>
  <c r="N205" i="198"/>
  <c r="O204" i="198"/>
  <c r="N204" i="198"/>
  <c r="P204" i="198"/>
  <c r="O203" i="198"/>
  <c r="N203" i="198"/>
  <c r="P203" i="198"/>
  <c r="P202" i="198"/>
  <c r="O202" i="198"/>
  <c r="N202" i="198"/>
  <c r="P201" i="198"/>
  <c r="O201" i="198"/>
  <c r="N201" i="198"/>
  <c r="O200" i="198"/>
  <c r="N200" i="198"/>
  <c r="O199" i="198"/>
  <c r="N199" i="198"/>
  <c r="P199" i="198"/>
  <c r="P198" i="198"/>
  <c r="O198" i="198"/>
  <c r="N198" i="198"/>
  <c r="P197" i="198"/>
  <c r="O197" i="198"/>
  <c r="N197" i="198"/>
  <c r="O196" i="198"/>
  <c r="N196" i="198"/>
  <c r="P196" i="198"/>
  <c r="O195" i="198"/>
  <c r="N195" i="198"/>
  <c r="P195" i="198"/>
  <c r="P194" i="198"/>
  <c r="O194" i="198"/>
  <c r="N194" i="198"/>
  <c r="P193" i="198"/>
  <c r="O193" i="198"/>
  <c r="N193" i="198"/>
  <c r="O192" i="198"/>
  <c r="N192" i="198"/>
  <c r="O191" i="198"/>
  <c r="N191" i="198"/>
  <c r="P191" i="198"/>
  <c r="P190" i="198"/>
  <c r="O190" i="198"/>
  <c r="N190" i="198"/>
  <c r="P189" i="198"/>
  <c r="O189" i="198"/>
  <c r="N189" i="198"/>
  <c r="O188" i="198"/>
  <c r="N188" i="198"/>
  <c r="P188" i="198"/>
  <c r="O187" i="198"/>
  <c r="N187" i="198"/>
  <c r="P187" i="198"/>
  <c r="P186" i="198"/>
  <c r="O186" i="198"/>
  <c r="N186" i="198"/>
  <c r="P185" i="198"/>
  <c r="O185" i="198"/>
  <c r="N185" i="198"/>
  <c r="O184" i="198"/>
  <c r="N184" i="198"/>
  <c r="O183" i="198"/>
  <c r="N183" i="198"/>
  <c r="P183" i="198"/>
  <c r="P182" i="198"/>
  <c r="O182" i="198"/>
  <c r="N182" i="198"/>
  <c r="P181" i="198"/>
  <c r="O181" i="198"/>
  <c r="N181" i="198"/>
  <c r="O180" i="198"/>
  <c r="N180" i="198"/>
  <c r="P180" i="198"/>
  <c r="O179" i="198"/>
  <c r="N179" i="198"/>
  <c r="P179" i="198"/>
  <c r="P178" i="198"/>
  <c r="O178" i="198"/>
  <c r="N178" i="198"/>
  <c r="P177" i="198"/>
  <c r="O177" i="198"/>
  <c r="N177" i="198"/>
  <c r="O176" i="198"/>
  <c r="N176" i="198"/>
  <c r="O175" i="198"/>
  <c r="N175" i="198"/>
  <c r="P175" i="198"/>
  <c r="P174" i="198"/>
  <c r="O174" i="198"/>
  <c r="N174" i="198"/>
  <c r="P173" i="198"/>
  <c r="O173" i="198"/>
  <c r="N173" i="198"/>
  <c r="O172" i="198"/>
  <c r="N172" i="198"/>
  <c r="P172" i="198"/>
  <c r="O171" i="198"/>
  <c r="N171" i="198"/>
  <c r="P171" i="198"/>
  <c r="P170" i="198"/>
  <c r="O170" i="198"/>
  <c r="N170" i="198"/>
  <c r="P169" i="198"/>
  <c r="O169" i="198"/>
  <c r="N169" i="198"/>
  <c r="O168" i="198"/>
  <c r="N168" i="198"/>
  <c r="O167" i="198"/>
  <c r="N167" i="198"/>
  <c r="P167" i="198"/>
  <c r="P166" i="198"/>
  <c r="O166" i="198"/>
  <c r="N166" i="198"/>
  <c r="P165" i="198"/>
  <c r="O165" i="198"/>
  <c r="N165" i="198"/>
  <c r="O164" i="198"/>
  <c r="N164" i="198"/>
  <c r="P164" i="198"/>
  <c r="O163" i="198"/>
  <c r="N163" i="198"/>
  <c r="P163" i="198"/>
  <c r="P162" i="198"/>
  <c r="O162" i="198"/>
  <c r="N162" i="198"/>
  <c r="P161" i="198"/>
  <c r="O161" i="198"/>
  <c r="N161" i="198"/>
  <c r="O160" i="198"/>
  <c r="N160" i="198"/>
  <c r="O159" i="198"/>
  <c r="N159" i="198"/>
  <c r="P159" i="198"/>
  <c r="P158" i="198"/>
  <c r="O158" i="198"/>
  <c r="N158" i="198"/>
  <c r="P157" i="198"/>
  <c r="O157" i="198"/>
  <c r="N157" i="198"/>
  <c r="O156" i="198"/>
  <c r="N156" i="198"/>
  <c r="P156" i="198"/>
  <c r="O155" i="198"/>
  <c r="N155" i="198"/>
  <c r="P155" i="198"/>
  <c r="P154" i="198"/>
  <c r="O154" i="198"/>
  <c r="N154" i="198"/>
  <c r="P153" i="198"/>
  <c r="O153" i="198"/>
  <c r="N153" i="198"/>
  <c r="O152" i="198"/>
  <c r="N152" i="198"/>
  <c r="O151" i="198"/>
  <c r="N151" i="198"/>
  <c r="P151" i="198"/>
  <c r="P150" i="198"/>
  <c r="O150" i="198"/>
  <c r="N150" i="198"/>
  <c r="P149" i="198"/>
  <c r="O149" i="198"/>
  <c r="N149" i="198"/>
  <c r="O148" i="198"/>
  <c r="N148" i="198"/>
  <c r="P148" i="198"/>
  <c r="O147" i="198"/>
  <c r="N147" i="198"/>
  <c r="P147" i="198"/>
  <c r="P146" i="198"/>
  <c r="O146" i="198"/>
  <c r="N146" i="198"/>
  <c r="P145" i="198"/>
  <c r="O145" i="198"/>
  <c r="N145" i="198"/>
  <c r="O144" i="198"/>
  <c r="N144" i="198"/>
  <c r="O143" i="198"/>
  <c r="N143" i="198"/>
  <c r="P143" i="198"/>
  <c r="P142" i="198"/>
  <c r="O142" i="198"/>
  <c r="N142" i="198"/>
  <c r="P141" i="198"/>
  <c r="O141" i="198"/>
  <c r="N141" i="198"/>
  <c r="O140" i="198"/>
  <c r="N140" i="198"/>
  <c r="P140" i="198"/>
  <c r="O139" i="198"/>
  <c r="N139" i="198"/>
  <c r="P139" i="198"/>
  <c r="P138" i="198"/>
  <c r="O138" i="198"/>
  <c r="N138" i="198"/>
  <c r="P137" i="198"/>
  <c r="O137" i="198"/>
  <c r="N137" i="198"/>
  <c r="O136" i="198"/>
  <c r="N136" i="198"/>
  <c r="O135" i="198"/>
  <c r="N135" i="198"/>
  <c r="P135" i="198"/>
  <c r="P134" i="198"/>
  <c r="O134" i="198"/>
  <c r="N134" i="198"/>
  <c r="P133" i="198"/>
  <c r="O133" i="198"/>
  <c r="N133" i="198"/>
  <c r="O132" i="198"/>
  <c r="N132" i="198"/>
  <c r="P132" i="198"/>
  <c r="O131" i="198"/>
  <c r="N131" i="198"/>
  <c r="P131" i="198"/>
  <c r="P130" i="198"/>
  <c r="O130" i="198"/>
  <c r="N130" i="198"/>
  <c r="P129" i="198"/>
  <c r="O129" i="198"/>
  <c r="N129" i="198"/>
  <c r="O128" i="198"/>
  <c r="N128" i="198"/>
  <c r="O127" i="198"/>
  <c r="N127" i="198"/>
  <c r="P127" i="198"/>
  <c r="P126" i="198"/>
  <c r="O126" i="198"/>
  <c r="N126" i="198"/>
  <c r="P125" i="198"/>
  <c r="O125" i="198"/>
  <c r="N125" i="198"/>
  <c r="O124" i="198"/>
  <c r="N124" i="198"/>
  <c r="P124" i="198"/>
  <c r="O123" i="198"/>
  <c r="N123" i="198"/>
  <c r="P123" i="198"/>
  <c r="P122" i="198"/>
  <c r="O122" i="198"/>
  <c r="N122" i="198"/>
  <c r="P121" i="198"/>
  <c r="O121" i="198"/>
  <c r="N121" i="198"/>
  <c r="O120" i="198"/>
  <c r="N120" i="198"/>
  <c r="O119" i="198"/>
  <c r="N119" i="198"/>
  <c r="P119" i="198"/>
  <c r="P118" i="198"/>
  <c r="O118" i="198"/>
  <c r="N118" i="198"/>
  <c r="P117" i="198"/>
  <c r="O117" i="198"/>
  <c r="N117" i="198"/>
  <c r="O116" i="198"/>
  <c r="N116" i="198"/>
  <c r="P116" i="198"/>
  <c r="O115" i="198"/>
  <c r="N115" i="198"/>
  <c r="P115" i="198"/>
  <c r="P114" i="198"/>
  <c r="O114" i="198"/>
  <c r="N114" i="198"/>
  <c r="P113" i="198"/>
  <c r="O113" i="198"/>
  <c r="N113" i="198"/>
  <c r="O112" i="198"/>
  <c r="N112" i="198"/>
  <c r="O111" i="198"/>
  <c r="N111" i="198"/>
  <c r="P111" i="198"/>
  <c r="P110" i="198"/>
  <c r="O110" i="198"/>
  <c r="N110" i="198"/>
  <c r="P109" i="198"/>
  <c r="O109" i="198"/>
  <c r="N109" i="198"/>
  <c r="O108" i="198"/>
  <c r="N108" i="198"/>
  <c r="P108" i="198"/>
  <c r="O107" i="198"/>
  <c r="N107" i="198"/>
  <c r="P107" i="198"/>
  <c r="P106" i="198"/>
  <c r="O106" i="198"/>
  <c r="N106" i="198"/>
  <c r="P105" i="198"/>
  <c r="O105" i="198"/>
  <c r="N105" i="198"/>
  <c r="O104" i="198"/>
  <c r="N104" i="198"/>
  <c r="O103" i="198"/>
  <c r="N103" i="198"/>
  <c r="P103" i="198"/>
  <c r="P102" i="198"/>
  <c r="O102" i="198"/>
  <c r="N102" i="198"/>
  <c r="P101" i="198"/>
  <c r="O101" i="198"/>
  <c r="N101" i="198"/>
  <c r="O100" i="198"/>
  <c r="N100" i="198"/>
  <c r="P100" i="198"/>
  <c r="O99" i="198"/>
  <c r="N99" i="198"/>
  <c r="P99" i="198"/>
  <c r="P98" i="198"/>
  <c r="O98" i="198"/>
  <c r="N98" i="198"/>
  <c r="P97" i="198"/>
  <c r="O97" i="198"/>
  <c r="N97" i="198"/>
  <c r="O96" i="198"/>
  <c r="N96" i="198"/>
  <c r="O95" i="198"/>
  <c r="N95" i="198"/>
  <c r="P95" i="198"/>
  <c r="P94" i="198"/>
  <c r="O94" i="198"/>
  <c r="N94" i="198"/>
  <c r="P93" i="198"/>
  <c r="O93" i="198"/>
  <c r="N93" i="198"/>
  <c r="O92" i="198"/>
  <c r="N92" i="198"/>
  <c r="P92" i="198"/>
  <c r="O91" i="198"/>
  <c r="N91" i="198"/>
  <c r="P91" i="198"/>
  <c r="P90" i="198"/>
  <c r="O90" i="198"/>
  <c r="N90" i="198"/>
  <c r="P89" i="198"/>
  <c r="O89" i="198"/>
  <c r="N89" i="198"/>
  <c r="O88" i="198"/>
  <c r="N88" i="198"/>
  <c r="O87" i="198"/>
  <c r="N87" i="198"/>
  <c r="P87" i="198"/>
  <c r="P86" i="198"/>
  <c r="O86" i="198"/>
  <c r="N86" i="198"/>
  <c r="P85" i="198"/>
  <c r="O85" i="198"/>
  <c r="N85" i="198"/>
  <c r="O84" i="198"/>
  <c r="N84" i="198"/>
  <c r="P84" i="198"/>
  <c r="O83" i="198"/>
  <c r="N83" i="198"/>
  <c r="P83" i="198"/>
  <c r="P82" i="198"/>
  <c r="O82" i="198"/>
  <c r="N82" i="198"/>
  <c r="P81" i="198"/>
  <c r="O81" i="198"/>
  <c r="N81" i="198"/>
  <c r="O80" i="198"/>
  <c r="N80" i="198"/>
  <c r="O79" i="198"/>
  <c r="N79" i="198"/>
  <c r="P79" i="198"/>
  <c r="P78" i="198"/>
  <c r="O78" i="198"/>
  <c r="N78" i="198"/>
  <c r="P77" i="198"/>
  <c r="O77" i="198"/>
  <c r="N77" i="198"/>
  <c r="O76" i="198"/>
  <c r="N76" i="198"/>
  <c r="P76" i="198"/>
  <c r="O75" i="198"/>
  <c r="N75" i="198"/>
  <c r="P75" i="198"/>
  <c r="P74" i="198"/>
  <c r="O74" i="198"/>
  <c r="N74" i="198"/>
  <c r="P73" i="198"/>
  <c r="O73" i="198"/>
  <c r="N73" i="198"/>
  <c r="O72" i="198"/>
  <c r="N72" i="198"/>
  <c r="O71" i="198"/>
  <c r="N71" i="198"/>
  <c r="P71" i="198"/>
  <c r="P70" i="198"/>
  <c r="O70" i="198"/>
  <c r="N70" i="198"/>
  <c r="P69" i="198"/>
  <c r="O69" i="198"/>
  <c r="N69" i="198"/>
  <c r="O68" i="198"/>
  <c r="N68" i="198"/>
  <c r="P68" i="198"/>
  <c r="O67" i="198"/>
  <c r="N67" i="198"/>
  <c r="P67" i="198"/>
  <c r="P66" i="198"/>
  <c r="O66" i="198"/>
  <c r="N66" i="198"/>
  <c r="P65" i="198"/>
  <c r="O65" i="198"/>
  <c r="N65" i="198"/>
  <c r="O64" i="198"/>
  <c r="N64" i="198"/>
  <c r="O63" i="198"/>
  <c r="N63" i="198"/>
  <c r="P63" i="198"/>
  <c r="P62" i="198"/>
  <c r="O62" i="198"/>
  <c r="N62" i="198"/>
  <c r="P61" i="198"/>
  <c r="O61" i="198"/>
  <c r="N61" i="198"/>
  <c r="O60" i="198"/>
  <c r="N60" i="198"/>
  <c r="P60" i="198"/>
  <c r="O59" i="198"/>
  <c r="N59" i="198"/>
  <c r="P59" i="198"/>
  <c r="P58" i="198"/>
  <c r="O58" i="198"/>
  <c r="N58" i="198"/>
  <c r="P57" i="198"/>
  <c r="O57" i="198"/>
  <c r="N57" i="198"/>
  <c r="O56" i="198"/>
  <c r="N56" i="198"/>
  <c r="O55" i="198"/>
  <c r="N55" i="198"/>
  <c r="P55" i="198"/>
  <c r="P54" i="198"/>
  <c r="O54" i="198"/>
  <c r="N54" i="198"/>
  <c r="P53" i="198"/>
  <c r="O53" i="198"/>
  <c r="N53" i="198"/>
  <c r="O52" i="198"/>
  <c r="N52" i="198"/>
  <c r="P52" i="198"/>
  <c r="O51" i="198"/>
  <c r="N51" i="198"/>
  <c r="P51" i="198"/>
  <c r="P50" i="198"/>
  <c r="O50" i="198"/>
  <c r="N50" i="198"/>
  <c r="P49" i="198"/>
  <c r="O49" i="198"/>
  <c r="N49" i="198"/>
  <c r="O48" i="198"/>
  <c r="N48" i="198"/>
  <c r="O47" i="198"/>
  <c r="N47" i="198"/>
  <c r="P47" i="198"/>
  <c r="P46" i="198"/>
  <c r="O46" i="198"/>
  <c r="N46" i="198"/>
  <c r="P45" i="198"/>
  <c r="O45" i="198"/>
  <c r="N45" i="198"/>
  <c r="O44" i="198"/>
  <c r="N44" i="198"/>
  <c r="P44" i="198"/>
  <c r="O43" i="198"/>
  <c r="N43" i="198"/>
  <c r="P43" i="198"/>
  <c r="P42" i="198"/>
  <c r="O42" i="198"/>
  <c r="N42" i="198"/>
  <c r="P41" i="198"/>
  <c r="O41" i="198"/>
  <c r="N41" i="198"/>
  <c r="O40" i="198"/>
  <c r="N40" i="198"/>
  <c r="O39" i="198"/>
  <c r="N39" i="198"/>
  <c r="P39" i="198"/>
  <c r="P38" i="198"/>
  <c r="O38" i="198"/>
  <c r="N38" i="198"/>
  <c r="P37" i="198"/>
  <c r="O37" i="198"/>
  <c r="N37" i="198"/>
  <c r="O36" i="198"/>
  <c r="N36" i="198"/>
  <c r="P36" i="198"/>
  <c r="O35" i="198"/>
  <c r="N35" i="198"/>
  <c r="P35" i="198"/>
  <c r="P34" i="198"/>
  <c r="O34" i="198"/>
  <c r="N34" i="198"/>
  <c r="P33" i="198"/>
  <c r="O33" i="198"/>
  <c r="N33" i="198"/>
  <c r="O32" i="198"/>
  <c r="N32" i="198"/>
  <c r="O31" i="198"/>
  <c r="N31" i="198"/>
  <c r="P31" i="198"/>
  <c r="P30" i="198"/>
  <c r="O30" i="198"/>
  <c r="N30" i="198"/>
  <c r="P29" i="198"/>
  <c r="O29" i="198"/>
  <c r="N29" i="198"/>
  <c r="O28" i="198"/>
  <c r="N28" i="198"/>
  <c r="P28" i="198"/>
  <c r="O27" i="198"/>
  <c r="N27" i="198"/>
  <c r="P27" i="198"/>
  <c r="P26" i="198"/>
  <c r="O26" i="198"/>
  <c r="N26" i="198"/>
  <c r="P25" i="198"/>
  <c r="O25" i="198"/>
  <c r="N25" i="198"/>
  <c r="O24" i="198"/>
  <c r="N24" i="198"/>
  <c r="O23" i="198"/>
  <c r="N23" i="198"/>
  <c r="P23" i="198"/>
  <c r="P22" i="198"/>
  <c r="O22" i="198"/>
  <c r="N22" i="198"/>
  <c r="P21" i="198"/>
  <c r="O21" i="198"/>
  <c r="N21" i="198"/>
  <c r="O20" i="198"/>
  <c r="N20" i="198"/>
  <c r="P20" i="198"/>
  <c r="O19" i="198"/>
  <c r="N19" i="198"/>
  <c r="P19" i="198"/>
  <c r="P18" i="198"/>
  <c r="O18" i="198"/>
  <c r="N18" i="198"/>
  <c r="P17" i="198"/>
  <c r="O17" i="198"/>
  <c r="N17" i="198"/>
  <c r="O16" i="198"/>
  <c r="N16" i="198"/>
  <c r="O15" i="198"/>
  <c r="N15" i="198"/>
  <c r="P15" i="198"/>
  <c r="P14" i="198"/>
  <c r="O14" i="198"/>
  <c r="N14" i="198"/>
  <c r="P13" i="198"/>
  <c r="O13" i="198"/>
  <c r="N13" i="198"/>
  <c r="O12" i="198"/>
  <c r="N12" i="198"/>
  <c r="P12" i="198"/>
  <c r="P11" i="198"/>
  <c r="O11" i="198"/>
  <c r="N11" i="198"/>
  <c r="P10" i="198"/>
  <c r="O10" i="198"/>
  <c r="N10" i="198"/>
  <c r="O9" i="198"/>
  <c r="N9" i="198"/>
  <c r="O8" i="198"/>
  <c r="N8" i="198"/>
  <c r="P7" i="198"/>
  <c r="O7" i="198"/>
  <c r="N7" i="198"/>
  <c r="O6" i="198"/>
  <c r="P6" i="198"/>
  <c r="N6" i="198"/>
  <c r="O5" i="198"/>
  <c r="N5" i="198"/>
  <c r="P5" i="198"/>
  <c r="O4" i="198"/>
  <c r="N4" i="198"/>
  <c r="I52" i="197"/>
  <c r="E34" i="197"/>
  <c r="G34" i="197"/>
  <c r="I34" i="197"/>
  <c r="G32" i="197"/>
  <c r="I32" i="197"/>
  <c r="I31" i="197"/>
  <c r="G31" i="197"/>
  <c r="E31" i="197"/>
  <c r="G30" i="197"/>
  <c r="I30" i="197"/>
  <c r="E30" i="197"/>
  <c r="I27" i="197"/>
  <c r="G27" i="197"/>
  <c r="E8" i="197"/>
  <c r="K530" i="196" a="1"/>
  <c r="K530" i="196"/>
  <c r="H530" i="196" a="1"/>
  <c r="H530" i="196"/>
  <c r="C530" i="196"/>
  <c r="I529" i="196" a="1"/>
  <c r="I529" i="196"/>
  <c r="M528" i="196" a="1"/>
  <c r="M528" i="196"/>
  <c r="L528" i="196" a="1"/>
  <c r="L528" i="196"/>
  <c r="J528" i="196" a="1"/>
  <c r="J528" i="196"/>
  <c r="I528" i="196"/>
  <c r="I528" i="196" a="1"/>
  <c r="G528" i="196"/>
  <c r="G528" i="196" a="1"/>
  <c r="F528" i="196" a="1"/>
  <c r="F528" i="196"/>
  <c r="C528" i="196"/>
  <c r="K528" i="196" a="1"/>
  <c r="K528" i="196"/>
  <c r="K527" i="196" a="1"/>
  <c r="K527" i="196"/>
  <c r="L526" i="196" a="1"/>
  <c r="L526" i="196"/>
  <c r="I526" i="196"/>
  <c r="I526" i="196" a="1"/>
  <c r="G526" i="196" a="1"/>
  <c r="G526" i="196"/>
  <c r="F526" i="196" a="1"/>
  <c r="F526" i="196"/>
  <c r="C526" i="196"/>
  <c r="K526" i="196" a="1"/>
  <c r="K526" i="196"/>
  <c r="I524" i="196" a="1"/>
  <c r="I524" i="196"/>
  <c r="F524" i="196" a="1"/>
  <c r="F524" i="196"/>
  <c r="C524" i="196"/>
  <c r="K524" i="196" a="1"/>
  <c r="K524" i="196"/>
  <c r="K522" i="196" a="1"/>
  <c r="K522" i="196"/>
  <c r="C522" i="196"/>
  <c r="M520" i="196" a="1"/>
  <c r="M520" i="196"/>
  <c r="L520" i="196" a="1"/>
  <c r="L520" i="196"/>
  <c r="J520" i="196" a="1"/>
  <c r="J520" i="196"/>
  <c r="I520" i="196"/>
  <c r="I520" i="196" a="1"/>
  <c r="G520" i="196"/>
  <c r="G520" i="196" a="1"/>
  <c r="F520" i="196" a="1"/>
  <c r="F520" i="196"/>
  <c r="C520" i="196"/>
  <c r="K520" i="196" a="1"/>
  <c r="K520" i="196"/>
  <c r="L518" i="196" a="1"/>
  <c r="L518" i="196"/>
  <c r="I518" i="196"/>
  <c r="I518" i="196" a="1"/>
  <c r="G518" i="196" a="1"/>
  <c r="G518" i="196"/>
  <c r="F518" i="196" a="1"/>
  <c r="F518" i="196"/>
  <c r="C518" i="196"/>
  <c r="K518" i="196" a="1"/>
  <c r="K518" i="196"/>
  <c r="M514" i="196"/>
  <c r="M514" i="196" a="1"/>
  <c r="L514" i="196"/>
  <c r="L514" i="196" a="1"/>
  <c r="K514" i="196"/>
  <c r="K514" i="196" a="1"/>
  <c r="J514" i="196"/>
  <c r="J514" i="196" a="1"/>
  <c r="I514" i="196"/>
  <c r="I514" i="196" a="1"/>
  <c r="H514" i="196"/>
  <c r="H514" i="196" a="1"/>
  <c r="G514" i="196"/>
  <c r="G514" i="196" a="1"/>
  <c r="F514" i="196"/>
  <c r="F514" i="196" a="1"/>
  <c r="G512" i="196"/>
  <c r="M511" i="196" a="1"/>
  <c r="M511" i="196"/>
  <c r="L511" i="196"/>
  <c r="L511" i="196" a="1"/>
  <c r="K511" i="196" a="1"/>
  <c r="K511" i="196"/>
  <c r="J511" i="196"/>
  <c r="J511" i="196" a="1"/>
  <c r="I511" i="196" a="1"/>
  <c r="I511" i="196"/>
  <c r="H511" i="196" a="1"/>
  <c r="H511" i="196"/>
  <c r="G511" i="196" a="1"/>
  <c r="G511" i="196"/>
  <c r="F511" i="196" a="1"/>
  <c r="F511" i="196"/>
  <c r="N511" i="196"/>
  <c r="C511" i="196"/>
  <c r="M510" i="196" a="1"/>
  <c r="M510" i="196"/>
  <c r="L510" i="196"/>
  <c r="L510" i="196" a="1"/>
  <c r="K510" i="196" a="1"/>
  <c r="K510" i="196"/>
  <c r="J510" i="196"/>
  <c r="J510" i="196" a="1"/>
  <c r="I510" i="196" a="1"/>
  <c r="I510" i="196"/>
  <c r="H510" i="196" a="1"/>
  <c r="H510" i="196"/>
  <c r="N510" i="196"/>
  <c r="G510" i="196" a="1"/>
  <c r="G510" i="196"/>
  <c r="F510" i="196" a="1"/>
  <c r="F510" i="196"/>
  <c r="C510" i="196"/>
  <c r="C529" i="196"/>
  <c r="M509" i="196" a="1"/>
  <c r="M509" i="196"/>
  <c r="L509" i="196"/>
  <c r="L509" i="196" a="1"/>
  <c r="K509" i="196" a="1"/>
  <c r="K509" i="196"/>
  <c r="J509" i="196"/>
  <c r="J509" i="196" a="1"/>
  <c r="I509" i="196" a="1"/>
  <c r="I509" i="196"/>
  <c r="H509" i="196"/>
  <c r="N509" i="196"/>
  <c r="H509" i="196" a="1"/>
  <c r="G509" i="196" a="1"/>
  <c r="G509" i="196"/>
  <c r="F509" i="196" a="1"/>
  <c r="F509" i="196"/>
  <c r="C509" i="196"/>
  <c r="M508" i="196" a="1"/>
  <c r="M508" i="196"/>
  <c r="L508" i="196"/>
  <c r="L508" i="196" a="1"/>
  <c r="K508" i="196" a="1"/>
  <c r="K508" i="196"/>
  <c r="J508" i="196"/>
  <c r="J508" i="196" a="1"/>
  <c r="I508" i="196" a="1"/>
  <c r="I508" i="196"/>
  <c r="H508" i="196"/>
  <c r="H508" i="196" a="1"/>
  <c r="G508" i="196" a="1"/>
  <c r="G508" i="196"/>
  <c r="F508" i="196" a="1"/>
  <c r="F508" i="196"/>
  <c r="N508" i="196"/>
  <c r="C508" i="196"/>
  <c r="C527" i="196"/>
  <c r="F527" i="196" a="1"/>
  <c r="F527" i="196"/>
  <c r="M507" i="196" a="1"/>
  <c r="M507" i="196"/>
  <c r="L507" i="196"/>
  <c r="L507" i="196" a="1"/>
  <c r="K507" i="196" a="1"/>
  <c r="K507" i="196"/>
  <c r="J507" i="196"/>
  <c r="J507" i="196" a="1"/>
  <c r="I507" i="196" a="1"/>
  <c r="I507" i="196"/>
  <c r="H507" i="196" a="1"/>
  <c r="H507" i="196"/>
  <c r="H512" i="196"/>
  <c r="G507" i="196" a="1"/>
  <c r="G507" i="196"/>
  <c r="F507" i="196" a="1"/>
  <c r="F507" i="196"/>
  <c r="C507" i="196"/>
  <c r="M506" i="196" a="1"/>
  <c r="M506" i="196"/>
  <c r="L506" i="196"/>
  <c r="L506" i="196" a="1"/>
  <c r="K506" i="196" a="1"/>
  <c r="K506" i="196"/>
  <c r="J506" i="196"/>
  <c r="J506" i="196" a="1"/>
  <c r="I506" i="196" a="1"/>
  <c r="I506" i="196"/>
  <c r="H506" i="196" a="1"/>
  <c r="H506" i="196"/>
  <c r="G506" i="196" a="1"/>
  <c r="G506" i="196"/>
  <c r="F506" i="196" a="1"/>
  <c r="F506" i="196"/>
  <c r="C506" i="196"/>
  <c r="C525" i="196"/>
  <c r="M505" i="196" a="1"/>
  <c r="M505" i="196"/>
  <c r="L505" i="196"/>
  <c r="L505" i="196" a="1"/>
  <c r="K505" i="196" a="1"/>
  <c r="K505" i="196"/>
  <c r="J505" i="196"/>
  <c r="J505" i="196" a="1"/>
  <c r="I505" i="196" a="1"/>
  <c r="I505" i="196"/>
  <c r="H505" i="196"/>
  <c r="N505" i="196"/>
  <c r="E41" i="195"/>
  <c r="G41" i="195"/>
  <c r="H505" i="196" a="1"/>
  <c r="G505" i="196" a="1"/>
  <c r="G505" i="196"/>
  <c r="F505" i="196" a="1"/>
  <c r="F505" i="196"/>
  <c r="C505" i="196"/>
  <c r="M504" i="196" a="1"/>
  <c r="M504" i="196"/>
  <c r="L504" i="196" a="1"/>
  <c r="L504" i="196"/>
  <c r="K504" i="196" a="1"/>
  <c r="K504" i="196"/>
  <c r="J504" i="196"/>
  <c r="J504" i="196" a="1"/>
  <c r="I504" i="196" a="1"/>
  <c r="I504" i="196"/>
  <c r="H504" i="196"/>
  <c r="N504" i="196"/>
  <c r="H504" i="196" a="1"/>
  <c r="G504" i="196" a="1"/>
  <c r="G504" i="196"/>
  <c r="F504" i="196" a="1"/>
  <c r="F504" i="196"/>
  <c r="C504" i="196"/>
  <c r="C523" i="196"/>
  <c r="M503" i="196" a="1"/>
  <c r="M503" i="196"/>
  <c r="L503" i="196" a="1"/>
  <c r="L503" i="196"/>
  <c r="K503" i="196" a="1"/>
  <c r="K503" i="196"/>
  <c r="J503" i="196"/>
  <c r="J503" i="196" a="1"/>
  <c r="I503" i="196" a="1"/>
  <c r="I503" i="196"/>
  <c r="H503" i="196"/>
  <c r="N503" i="196"/>
  <c r="H503" i="196" a="1"/>
  <c r="G503" i="196" a="1"/>
  <c r="G503" i="196"/>
  <c r="F503" i="196" a="1"/>
  <c r="F503" i="196"/>
  <c r="C503" i="196"/>
  <c r="M502" i="196" a="1"/>
  <c r="M502" i="196"/>
  <c r="L502" i="196" a="1"/>
  <c r="L502" i="196"/>
  <c r="K502" i="196" a="1"/>
  <c r="K502" i="196"/>
  <c r="J502" i="196"/>
  <c r="J502" i="196" a="1"/>
  <c r="I502" i="196" a="1"/>
  <c r="I502" i="196"/>
  <c r="H502" i="196"/>
  <c r="N502" i="196"/>
  <c r="H502" i="196" a="1"/>
  <c r="G502" i="196" a="1"/>
  <c r="G502" i="196"/>
  <c r="F502" i="196" a="1"/>
  <c r="F502" i="196"/>
  <c r="C502" i="196"/>
  <c r="C521" i="196"/>
  <c r="M501" i="196" a="1"/>
  <c r="M501" i="196"/>
  <c r="L501" i="196" a="1"/>
  <c r="L501" i="196"/>
  <c r="K501" i="196" a="1"/>
  <c r="K501" i="196"/>
  <c r="J501" i="196"/>
  <c r="J501" i="196" a="1"/>
  <c r="I501" i="196" a="1"/>
  <c r="I501" i="196"/>
  <c r="H501" i="196"/>
  <c r="H501" i="196" a="1"/>
  <c r="G501" i="196" a="1"/>
  <c r="G501" i="196"/>
  <c r="F501" i="196" a="1"/>
  <c r="F501" i="196"/>
  <c r="C501" i="196"/>
  <c r="M500" i="196" a="1"/>
  <c r="M500" i="196"/>
  <c r="L500" i="196" a="1"/>
  <c r="L500" i="196"/>
  <c r="K500" i="196" a="1"/>
  <c r="K500" i="196"/>
  <c r="J500" i="196"/>
  <c r="J500" i="196" a="1"/>
  <c r="I500" i="196" a="1"/>
  <c r="I500" i="196"/>
  <c r="H500" i="196" a="1"/>
  <c r="H500" i="196"/>
  <c r="G500" i="196" a="1"/>
  <c r="G500" i="196"/>
  <c r="F500" i="196"/>
  <c r="N500" i="196"/>
  <c r="F500" i="196" a="1"/>
  <c r="C500" i="196"/>
  <c r="C519" i="196"/>
  <c r="P499" i="196" a="1"/>
  <c r="P499" i="196"/>
  <c r="M499" i="196" a="1"/>
  <c r="M499" i="196"/>
  <c r="L499" i="196" a="1"/>
  <c r="L499" i="196"/>
  <c r="L512" i="196"/>
  <c r="K499" i="196" a="1"/>
  <c r="K499" i="196"/>
  <c r="J499" i="196"/>
  <c r="J499" i="196" a="1"/>
  <c r="I499" i="196" a="1"/>
  <c r="I499" i="196"/>
  <c r="H499" i="196"/>
  <c r="H499" i="196" a="1"/>
  <c r="G499" i="196" a="1"/>
  <c r="G499" i="196"/>
  <c r="F499" i="196" a="1"/>
  <c r="F499" i="196"/>
  <c r="C499" i="196"/>
  <c r="W495" i="196"/>
  <c r="V495" i="196"/>
  <c r="U495" i="196"/>
  <c r="T495" i="196"/>
  <c r="S495" i="196"/>
  <c r="R495" i="196"/>
  <c r="E30" i="195"/>
  <c r="G30" i="195"/>
  <c r="I30" i="195"/>
  <c r="M495" i="196"/>
  <c r="L495" i="196"/>
  <c r="K495" i="196"/>
  <c r="J495" i="196"/>
  <c r="I495" i="196"/>
  <c r="H495" i="196"/>
  <c r="G495" i="196"/>
  <c r="F495" i="196"/>
  <c r="P494" i="196"/>
  <c r="O494" i="196"/>
  <c r="N494" i="196"/>
  <c r="O493" i="196"/>
  <c r="P493" i="196"/>
  <c r="N493" i="196"/>
  <c r="O492" i="196"/>
  <c r="N492" i="196"/>
  <c r="P492" i="196"/>
  <c r="O491" i="196"/>
  <c r="N491" i="196"/>
  <c r="O490" i="196"/>
  <c r="N490" i="196"/>
  <c r="P490" i="196"/>
  <c r="O489" i="196"/>
  <c r="P489" i="196"/>
  <c r="N489" i="196"/>
  <c r="O488" i="196"/>
  <c r="N488" i="196"/>
  <c r="P488" i="196"/>
  <c r="O487" i="196"/>
  <c r="N487" i="196"/>
  <c r="P487" i="196"/>
  <c r="O486" i="196"/>
  <c r="N486" i="196"/>
  <c r="P486" i="196"/>
  <c r="P485" i="196"/>
  <c r="O485" i="196"/>
  <c r="N485" i="196"/>
  <c r="P484" i="196"/>
  <c r="O484" i="196"/>
  <c r="N484" i="196"/>
  <c r="O483" i="196"/>
  <c r="N483" i="196"/>
  <c r="O482" i="196"/>
  <c r="N482" i="196"/>
  <c r="P482" i="196"/>
  <c r="P481" i="196"/>
  <c r="O481" i="196"/>
  <c r="N481" i="196"/>
  <c r="P480" i="196"/>
  <c r="O480" i="196"/>
  <c r="N480" i="196"/>
  <c r="O479" i="196"/>
  <c r="N479" i="196"/>
  <c r="P479" i="196"/>
  <c r="P478" i="196"/>
  <c r="O478" i="196"/>
  <c r="N478" i="196"/>
  <c r="P477" i="196"/>
  <c r="O477" i="196"/>
  <c r="N477" i="196"/>
  <c r="O476" i="196"/>
  <c r="N476" i="196"/>
  <c r="P476" i="196"/>
  <c r="O475" i="196"/>
  <c r="N475" i="196"/>
  <c r="O474" i="196"/>
  <c r="N474" i="196"/>
  <c r="P474" i="196"/>
  <c r="O473" i="196"/>
  <c r="P473" i="196"/>
  <c r="N473" i="196"/>
  <c r="P472" i="196"/>
  <c r="O472" i="196"/>
  <c r="N472" i="196"/>
  <c r="O471" i="196"/>
  <c r="N471" i="196"/>
  <c r="P471" i="196"/>
  <c r="O470" i="196"/>
  <c r="N470" i="196"/>
  <c r="P470" i="196"/>
  <c r="P469" i="196"/>
  <c r="O469" i="196"/>
  <c r="N469" i="196"/>
  <c r="O468" i="196"/>
  <c r="P468" i="196"/>
  <c r="N468" i="196"/>
  <c r="O467" i="196"/>
  <c r="N467" i="196"/>
  <c r="O466" i="196"/>
  <c r="N466" i="196"/>
  <c r="P466" i="196"/>
  <c r="O465" i="196"/>
  <c r="P465" i="196"/>
  <c r="N465" i="196"/>
  <c r="P464" i="196"/>
  <c r="O464" i="196"/>
  <c r="N464" i="196"/>
  <c r="O463" i="196"/>
  <c r="N463" i="196"/>
  <c r="P463" i="196"/>
  <c r="P462" i="196"/>
  <c r="O462" i="196"/>
  <c r="N462" i="196"/>
  <c r="P461" i="196"/>
  <c r="O461" i="196"/>
  <c r="N461" i="196"/>
  <c r="O460" i="196"/>
  <c r="N460" i="196"/>
  <c r="O459" i="196"/>
  <c r="N459" i="196"/>
  <c r="P458" i="196"/>
  <c r="O458" i="196"/>
  <c r="N458" i="196"/>
  <c r="O457" i="196"/>
  <c r="P457" i="196"/>
  <c r="N457" i="196"/>
  <c r="P456" i="196"/>
  <c r="O456" i="196"/>
  <c r="N456" i="196"/>
  <c r="O455" i="196"/>
  <c r="N455" i="196"/>
  <c r="O454" i="196"/>
  <c r="N454" i="196"/>
  <c r="P454" i="196"/>
  <c r="P453" i="196"/>
  <c r="O453" i="196"/>
  <c r="N453" i="196"/>
  <c r="O452" i="196"/>
  <c r="P452" i="196"/>
  <c r="N452" i="196"/>
  <c r="O451" i="196"/>
  <c r="N451" i="196"/>
  <c r="P451" i="196"/>
  <c r="P450" i="196"/>
  <c r="O450" i="196"/>
  <c r="N450" i="196"/>
  <c r="O449" i="196"/>
  <c r="P449" i="196"/>
  <c r="N449" i="196"/>
  <c r="O448" i="196"/>
  <c r="N448" i="196"/>
  <c r="P448" i="196"/>
  <c r="O447" i="196"/>
  <c r="N447" i="196"/>
  <c r="P447" i="196"/>
  <c r="P446" i="196"/>
  <c r="O446" i="196"/>
  <c r="N446" i="196"/>
  <c r="O445" i="196"/>
  <c r="P445" i="196"/>
  <c r="N445" i="196"/>
  <c r="O444" i="196"/>
  <c r="N444" i="196"/>
  <c r="O443" i="196"/>
  <c r="N443" i="196"/>
  <c r="P442" i="196"/>
  <c r="O442" i="196"/>
  <c r="N442" i="196"/>
  <c r="O441" i="196"/>
  <c r="P441" i="196"/>
  <c r="N441" i="196"/>
  <c r="O440" i="196"/>
  <c r="N440" i="196"/>
  <c r="P440" i="196"/>
  <c r="O439" i="196"/>
  <c r="N439" i="196"/>
  <c r="O438" i="196"/>
  <c r="N438" i="196"/>
  <c r="P438" i="196"/>
  <c r="P437" i="196"/>
  <c r="O437" i="196"/>
  <c r="N437" i="196"/>
  <c r="P436" i="196"/>
  <c r="O436" i="196"/>
  <c r="N436" i="196"/>
  <c r="O435" i="196"/>
  <c r="N435" i="196"/>
  <c r="P435" i="196"/>
  <c r="P434" i="196"/>
  <c r="O434" i="196"/>
  <c r="N434" i="196"/>
  <c r="P433" i="196"/>
  <c r="O433" i="196"/>
  <c r="N433" i="196"/>
  <c r="O432" i="196"/>
  <c r="N432" i="196"/>
  <c r="P432" i="196"/>
  <c r="O431" i="196"/>
  <c r="N431" i="196"/>
  <c r="P431" i="196"/>
  <c r="P430" i="196"/>
  <c r="O430" i="196"/>
  <c r="N430" i="196"/>
  <c r="O429" i="196"/>
  <c r="P429" i="196"/>
  <c r="N429" i="196"/>
  <c r="O428" i="196"/>
  <c r="N428" i="196"/>
  <c r="P428" i="196"/>
  <c r="O427" i="196"/>
  <c r="N427" i="196"/>
  <c r="O426" i="196"/>
  <c r="N426" i="196"/>
  <c r="P426" i="196"/>
  <c r="O425" i="196"/>
  <c r="P425" i="196"/>
  <c r="N425" i="196"/>
  <c r="O424" i="196"/>
  <c r="N424" i="196"/>
  <c r="P424" i="196"/>
  <c r="O423" i="196"/>
  <c r="N423" i="196"/>
  <c r="P423" i="196"/>
  <c r="O422" i="196"/>
  <c r="N422" i="196"/>
  <c r="P422" i="196"/>
  <c r="P421" i="196"/>
  <c r="O421" i="196"/>
  <c r="N421" i="196"/>
  <c r="P420" i="196"/>
  <c r="O420" i="196"/>
  <c r="N420" i="196"/>
  <c r="O419" i="196"/>
  <c r="N419" i="196"/>
  <c r="O418" i="196"/>
  <c r="N418" i="196"/>
  <c r="P418" i="196"/>
  <c r="P417" i="196"/>
  <c r="O417" i="196"/>
  <c r="N417" i="196"/>
  <c r="P416" i="196"/>
  <c r="O416" i="196"/>
  <c r="N416" i="196"/>
  <c r="O415" i="196"/>
  <c r="N415" i="196"/>
  <c r="P415" i="196"/>
  <c r="P414" i="196"/>
  <c r="O414" i="196"/>
  <c r="N414" i="196"/>
  <c r="P413" i="196"/>
  <c r="O413" i="196"/>
  <c r="N413" i="196"/>
  <c r="O412" i="196"/>
  <c r="N412" i="196"/>
  <c r="P412" i="196"/>
  <c r="O411" i="196"/>
  <c r="N411" i="196"/>
  <c r="O410" i="196"/>
  <c r="N410" i="196"/>
  <c r="P410" i="196"/>
  <c r="O409" i="196"/>
  <c r="P409" i="196"/>
  <c r="N409" i="196"/>
  <c r="P408" i="196"/>
  <c r="O408" i="196"/>
  <c r="N408" i="196"/>
  <c r="O407" i="196"/>
  <c r="N407" i="196"/>
  <c r="P407" i="196"/>
  <c r="O406" i="196"/>
  <c r="N406" i="196"/>
  <c r="P406" i="196"/>
  <c r="P405" i="196"/>
  <c r="O405" i="196"/>
  <c r="N405" i="196"/>
  <c r="O404" i="196"/>
  <c r="P404" i="196"/>
  <c r="N404" i="196"/>
  <c r="O403" i="196"/>
  <c r="N403" i="196"/>
  <c r="O402" i="196"/>
  <c r="N402" i="196"/>
  <c r="P402" i="196"/>
  <c r="O401" i="196"/>
  <c r="P401" i="196"/>
  <c r="N401" i="196"/>
  <c r="P400" i="196"/>
  <c r="O400" i="196"/>
  <c r="N400" i="196"/>
  <c r="O399" i="196"/>
  <c r="N399" i="196"/>
  <c r="P399" i="196"/>
  <c r="P398" i="196"/>
  <c r="O398" i="196"/>
  <c r="N398" i="196"/>
  <c r="P397" i="196"/>
  <c r="O397" i="196"/>
  <c r="N397" i="196"/>
  <c r="O396" i="196"/>
  <c r="N396" i="196"/>
  <c r="O395" i="196"/>
  <c r="N395" i="196"/>
  <c r="P394" i="196"/>
  <c r="O394" i="196"/>
  <c r="N394" i="196"/>
  <c r="O393" i="196"/>
  <c r="P393" i="196"/>
  <c r="N393" i="196"/>
  <c r="P392" i="196"/>
  <c r="O392" i="196"/>
  <c r="N392" i="196"/>
  <c r="O391" i="196"/>
  <c r="N391" i="196"/>
  <c r="O390" i="196"/>
  <c r="N390" i="196"/>
  <c r="P390" i="196"/>
  <c r="P389" i="196"/>
  <c r="O389" i="196"/>
  <c r="N389" i="196"/>
  <c r="O388" i="196"/>
  <c r="P388" i="196"/>
  <c r="N388" i="196"/>
  <c r="O387" i="196"/>
  <c r="N387" i="196"/>
  <c r="P387" i="196"/>
  <c r="P386" i="196"/>
  <c r="O386" i="196"/>
  <c r="N386" i="196"/>
  <c r="O385" i="196"/>
  <c r="P385" i="196"/>
  <c r="N385" i="196"/>
  <c r="O384" i="196"/>
  <c r="N384" i="196"/>
  <c r="P384" i="196"/>
  <c r="O383" i="196"/>
  <c r="N383" i="196"/>
  <c r="P383" i="196"/>
  <c r="P382" i="196"/>
  <c r="O382" i="196"/>
  <c r="N382" i="196"/>
  <c r="O381" i="196"/>
  <c r="P381" i="196"/>
  <c r="N381" i="196"/>
  <c r="O380" i="196"/>
  <c r="N380" i="196"/>
  <c r="O379" i="196"/>
  <c r="N379" i="196"/>
  <c r="P378" i="196"/>
  <c r="O378" i="196"/>
  <c r="N378" i="196"/>
  <c r="O377" i="196"/>
  <c r="P377" i="196"/>
  <c r="N377" i="196"/>
  <c r="O376" i="196"/>
  <c r="N376" i="196"/>
  <c r="P376" i="196"/>
  <c r="O375" i="196"/>
  <c r="N375" i="196"/>
  <c r="O374" i="196"/>
  <c r="N374" i="196"/>
  <c r="P374" i="196"/>
  <c r="P373" i="196"/>
  <c r="O373" i="196"/>
  <c r="N373" i="196"/>
  <c r="P372" i="196"/>
  <c r="O372" i="196"/>
  <c r="N372" i="196"/>
  <c r="O371" i="196"/>
  <c r="N371" i="196"/>
  <c r="P371" i="196"/>
  <c r="P370" i="196"/>
  <c r="O370" i="196"/>
  <c r="N370" i="196"/>
  <c r="P369" i="196"/>
  <c r="O369" i="196"/>
  <c r="N369" i="196"/>
  <c r="O368" i="196"/>
  <c r="N368" i="196"/>
  <c r="P368" i="196"/>
  <c r="O367" i="196"/>
  <c r="N367" i="196"/>
  <c r="P367" i="196"/>
  <c r="P366" i="196"/>
  <c r="O366" i="196"/>
  <c r="N366" i="196"/>
  <c r="O365" i="196"/>
  <c r="P365" i="196"/>
  <c r="N365" i="196"/>
  <c r="O364" i="196"/>
  <c r="N364" i="196"/>
  <c r="P364" i="196"/>
  <c r="O363" i="196"/>
  <c r="N363" i="196"/>
  <c r="O362" i="196"/>
  <c r="N362" i="196"/>
  <c r="P362" i="196"/>
  <c r="O361" i="196"/>
  <c r="P361" i="196"/>
  <c r="N361" i="196"/>
  <c r="O360" i="196"/>
  <c r="N360" i="196"/>
  <c r="P360" i="196"/>
  <c r="O359" i="196"/>
  <c r="N359" i="196"/>
  <c r="P359" i="196"/>
  <c r="O358" i="196"/>
  <c r="N358" i="196"/>
  <c r="P358" i="196"/>
  <c r="P357" i="196"/>
  <c r="O357" i="196"/>
  <c r="N357" i="196"/>
  <c r="P356" i="196"/>
  <c r="O356" i="196"/>
  <c r="N356" i="196"/>
  <c r="O355" i="196"/>
  <c r="N355" i="196"/>
  <c r="O354" i="196"/>
  <c r="N354" i="196"/>
  <c r="P354" i="196"/>
  <c r="P353" i="196"/>
  <c r="O353" i="196"/>
  <c r="N353" i="196"/>
  <c r="P352" i="196"/>
  <c r="O352" i="196"/>
  <c r="N352" i="196"/>
  <c r="O351" i="196"/>
  <c r="N351" i="196"/>
  <c r="P351" i="196"/>
  <c r="P350" i="196"/>
  <c r="O350" i="196"/>
  <c r="N350" i="196"/>
  <c r="P349" i="196"/>
  <c r="O349" i="196"/>
  <c r="N349" i="196"/>
  <c r="O348" i="196"/>
  <c r="N348" i="196"/>
  <c r="P348" i="196"/>
  <c r="O347" i="196"/>
  <c r="N347" i="196"/>
  <c r="O346" i="196"/>
  <c r="N346" i="196"/>
  <c r="P346" i="196"/>
  <c r="O345" i="196"/>
  <c r="P345" i="196"/>
  <c r="N345" i="196"/>
  <c r="P344" i="196"/>
  <c r="O344" i="196"/>
  <c r="N344" i="196"/>
  <c r="O343" i="196"/>
  <c r="N343" i="196"/>
  <c r="P343" i="196"/>
  <c r="O342" i="196"/>
  <c r="N342" i="196"/>
  <c r="P342" i="196"/>
  <c r="P341" i="196"/>
  <c r="O341" i="196"/>
  <c r="N341" i="196"/>
  <c r="O340" i="196"/>
  <c r="P340" i="196"/>
  <c r="N340" i="196"/>
  <c r="O339" i="196"/>
  <c r="N339" i="196"/>
  <c r="O338" i="196"/>
  <c r="N338" i="196"/>
  <c r="P338" i="196"/>
  <c r="O337" i="196"/>
  <c r="P337" i="196"/>
  <c r="N337" i="196"/>
  <c r="P336" i="196"/>
  <c r="O336" i="196"/>
  <c r="N336" i="196"/>
  <c r="O335" i="196"/>
  <c r="N335" i="196"/>
  <c r="P335" i="196"/>
  <c r="P334" i="196"/>
  <c r="O334" i="196"/>
  <c r="N334" i="196"/>
  <c r="P333" i="196"/>
  <c r="O333" i="196"/>
  <c r="N333" i="196"/>
  <c r="O332" i="196"/>
  <c r="N332" i="196"/>
  <c r="O331" i="196"/>
  <c r="N331" i="196"/>
  <c r="P330" i="196"/>
  <c r="O330" i="196"/>
  <c r="N330" i="196"/>
  <c r="O329" i="196"/>
  <c r="P329" i="196"/>
  <c r="N329" i="196"/>
  <c r="P328" i="196"/>
  <c r="O328" i="196"/>
  <c r="N328" i="196"/>
  <c r="O327" i="196"/>
  <c r="N327" i="196"/>
  <c r="O326" i="196"/>
  <c r="N326" i="196"/>
  <c r="P326" i="196"/>
  <c r="P325" i="196"/>
  <c r="O325" i="196"/>
  <c r="N325" i="196"/>
  <c r="O324" i="196"/>
  <c r="P324" i="196"/>
  <c r="N324" i="196"/>
  <c r="O323" i="196"/>
  <c r="N323" i="196"/>
  <c r="P323" i="196"/>
  <c r="P322" i="196"/>
  <c r="O322" i="196"/>
  <c r="N322" i="196"/>
  <c r="O321" i="196"/>
  <c r="P321" i="196"/>
  <c r="N321" i="196"/>
  <c r="O320" i="196"/>
  <c r="N320" i="196"/>
  <c r="P320" i="196"/>
  <c r="O319" i="196"/>
  <c r="N319" i="196"/>
  <c r="P319" i="196"/>
  <c r="P318" i="196"/>
  <c r="O318" i="196"/>
  <c r="N318" i="196"/>
  <c r="O317" i="196"/>
  <c r="P317" i="196"/>
  <c r="N317" i="196"/>
  <c r="O316" i="196"/>
  <c r="N316" i="196"/>
  <c r="O315" i="196"/>
  <c r="N315" i="196"/>
  <c r="P314" i="196"/>
  <c r="O314" i="196"/>
  <c r="N314" i="196"/>
  <c r="O313" i="196"/>
  <c r="P313" i="196"/>
  <c r="N313" i="196"/>
  <c r="O312" i="196"/>
  <c r="N312" i="196"/>
  <c r="P312" i="196"/>
  <c r="O311" i="196"/>
  <c r="N311" i="196"/>
  <c r="O310" i="196"/>
  <c r="N310" i="196"/>
  <c r="P310" i="196"/>
  <c r="P309" i="196"/>
  <c r="O309" i="196"/>
  <c r="N309" i="196"/>
  <c r="P308" i="196"/>
  <c r="O308" i="196"/>
  <c r="N308" i="196"/>
  <c r="O307" i="196"/>
  <c r="N307" i="196"/>
  <c r="P307" i="196"/>
  <c r="P306" i="196"/>
  <c r="O306" i="196"/>
  <c r="N306" i="196"/>
  <c r="P305" i="196"/>
  <c r="O305" i="196"/>
  <c r="N305" i="196"/>
  <c r="O304" i="196"/>
  <c r="N304" i="196"/>
  <c r="P304" i="196"/>
  <c r="O303" i="196"/>
  <c r="N303" i="196"/>
  <c r="P303" i="196"/>
  <c r="P302" i="196"/>
  <c r="O302" i="196"/>
  <c r="N302" i="196"/>
  <c r="O301" i="196"/>
  <c r="P301" i="196"/>
  <c r="N301" i="196"/>
  <c r="O300" i="196"/>
  <c r="N300" i="196"/>
  <c r="P300" i="196"/>
  <c r="O299" i="196"/>
  <c r="N299" i="196"/>
  <c r="O298" i="196"/>
  <c r="N298" i="196"/>
  <c r="P298" i="196"/>
  <c r="O297" i="196"/>
  <c r="P297" i="196"/>
  <c r="N297" i="196"/>
  <c r="O296" i="196"/>
  <c r="N296" i="196"/>
  <c r="P296" i="196"/>
  <c r="O295" i="196"/>
  <c r="N295" i="196"/>
  <c r="P295" i="196"/>
  <c r="O294" i="196"/>
  <c r="N294" i="196"/>
  <c r="P294" i="196"/>
  <c r="P293" i="196"/>
  <c r="O293" i="196"/>
  <c r="N293" i="196"/>
  <c r="P292" i="196"/>
  <c r="O292" i="196"/>
  <c r="N292" i="196"/>
  <c r="O291" i="196"/>
  <c r="N291" i="196"/>
  <c r="O290" i="196"/>
  <c r="N290" i="196"/>
  <c r="P290" i="196"/>
  <c r="P289" i="196"/>
  <c r="O289" i="196"/>
  <c r="N289" i="196"/>
  <c r="P288" i="196"/>
  <c r="O288" i="196"/>
  <c r="N288" i="196"/>
  <c r="O287" i="196"/>
  <c r="N287" i="196"/>
  <c r="P287" i="196"/>
  <c r="P286" i="196"/>
  <c r="O286" i="196"/>
  <c r="N286" i="196"/>
  <c r="P285" i="196"/>
  <c r="O285" i="196"/>
  <c r="N285" i="196"/>
  <c r="O284" i="196"/>
  <c r="N284" i="196"/>
  <c r="P284" i="196"/>
  <c r="O283" i="196"/>
  <c r="N283" i="196"/>
  <c r="O282" i="196"/>
  <c r="N282" i="196"/>
  <c r="P282" i="196"/>
  <c r="O281" i="196"/>
  <c r="P281" i="196"/>
  <c r="N281" i="196"/>
  <c r="P280" i="196"/>
  <c r="O280" i="196"/>
  <c r="N280" i="196"/>
  <c r="O279" i="196"/>
  <c r="N279" i="196"/>
  <c r="P279" i="196"/>
  <c r="O278" i="196"/>
  <c r="N278" i="196"/>
  <c r="P278" i="196"/>
  <c r="P277" i="196"/>
  <c r="O277" i="196"/>
  <c r="N277" i="196"/>
  <c r="O276" i="196"/>
  <c r="P276" i="196"/>
  <c r="N276" i="196"/>
  <c r="O275" i="196"/>
  <c r="N275" i="196"/>
  <c r="O274" i="196"/>
  <c r="N274" i="196"/>
  <c r="P274" i="196"/>
  <c r="O273" i="196"/>
  <c r="P273" i="196"/>
  <c r="N273" i="196"/>
  <c r="P272" i="196"/>
  <c r="O272" i="196"/>
  <c r="N272" i="196"/>
  <c r="O271" i="196"/>
  <c r="N271" i="196"/>
  <c r="P271" i="196"/>
  <c r="P270" i="196"/>
  <c r="O270" i="196"/>
  <c r="N270" i="196"/>
  <c r="P269" i="196"/>
  <c r="O269" i="196"/>
  <c r="N269" i="196"/>
  <c r="O268" i="196"/>
  <c r="N268" i="196"/>
  <c r="O267" i="196"/>
  <c r="N267" i="196"/>
  <c r="P266" i="196"/>
  <c r="O266" i="196"/>
  <c r="N266" i="196"/>
  <c r="O265" i="196"/>
  <c r="P265" i="196"/>
  <c r="N265" i="196"/>
  <c r="P264" i="196"/>
  <c r="O264" i="196"/>
  <c r="N264" i="196"/>
  <c r="O263" i="196"/>
  <c r="N263" i="196"/>
  <c r="O262" i="196"/>
  <c r="N262" i="196"/>
  <c r="P262" i="196"/>
  <c r="P261" i="196"/>
  <c r="O261" i="196"/>
  <c r="N261" i="196"/>
  <c r="O260" i="196"/>
  <c r="P260" i="196"/>
  <c r="N260" i="196"/>
  <c r="O259" i="196"/>
  <c r="N259" i="196"/>
  <c r="P259" i="196"/>
  <c r="P258" i="196"/>
  <c r="O258" i="196"/>
  <c r="N258" i="196"/>
  <c r="O257" i="196"/>
  <c r="P257" i="196"/>
  <c r="N257" i="196"/>
  <c r="O256" i="196"/>
  <c r="N256" i="196"/>
  <c r="P256" i="196"/>
  <c r="O255" i="196"/>
  <c r="N255" i="196"/>
  <c r="P255" i="196"/>
  <c r="P254" i="196"/>
  <c r="O254" i="196"/>
  <c r="N254" i="196"/>
  <c r="O253" i="196"/>
  <c r="P253" i="196"/>
  <c r="N253" i="196"/>
  <c r="O252" i="196"/>
  <c r="N252" i="196"/>
  <c r="O251" i="196"/>
  <c r="N251" i="196"/>
  <c r="P250" i="196"/>
  <c r="O250" i="196"/>
  <c r="N250" i="196"/>
  <c r="O249" i="196"/>
  <c r="P249" i="196"/>
  <c r="N249" i="196"/>
  <c r="O248" i="196"/>
  <c r="N248" i="196"/>
  <c r="P248" i="196"/>
  <c r="O247" i="196"/>
  <c r="N247" i="196"/>
  <c r="O246" i="196"/>
  <c r="N246" i="196"/>
  <c r="P246" i="196"/>
  <c r="P245" i="196"/>
  <c r="O245" i="196"/>
  <c r="N245" i="196"/>
  <c r="P244" i="196"/>
  <c r="O244" i="196"/>
  <c r="N244" i="196"/>
  <c r="O243" i="196"/>
  <c r="N243" i="196"/>
  <c r="P243" i="196"/>
  <c r="P242" i="196"/>
  <c r="O242" i="196"/>
  <c r="N242" i="196"/>
  <c r="P241" i="196"/>
  <c r="O241" i="196"/>
  <c r="N241" i="196"/>
  <c r="O240" i="196"/>
  <c r="N240" i="196"/>
  <c r="P240" i="196"/>
  <c r="O239" i="196"/>
  <c r="N239" i="196"/>
  <c r="P239" i="196"/>
  <c r="P238" i="196"/>
  <c r="O238" i="196"/>
  <c r="N238" i="196"/>
  <c r="O237" i="196"/>
  <c r="P237" i="196"/>
  <c r="N237" i="196"/>
  <c r="O236" i="196"/>
  <c r="N236" i="196"/>
  <c r="P236" i="196"/>
  <c r="O235" i="196"/>
  <c r="N235" i="196"/>
  <c r="O234" i="196"/>
  <c r="N234" i="196"/>
  <c r="P234" i="196"/>
  <c r="O233" i="196"/>
  <c r="P233" i="196"/>
  <c r="N233" i="196"/>
  <c r="O232" i="196"/>
  <c r="N232" i="196"/>
  <c r="P232" i="196"/>
  <c r="O231" i="196"/>
  <c r="N231" i="196"/>
  <c r="P231" i="196"/>
  <c r="O230" i="196"/>
  <c r="N230" i="196"/>
  <c r="P230" i="196"/>
  <c r="P229" i="196"/>
  <c r="O229" i="196"/>
  <c r="N229" i="196"/>
  <c r="P228" i="196"/>
  <c r="O228" i="196"/>
  <c r="N228" i="196"/>
  <c r="O227" i="196"/>
  <c r="N227" i="196"/>
  <c r="O226" i="196"/>
  <c r="N226" i="196"/>
  <c r="P226" i="196"/>
  <c r="P225" i="196"/>
  <c r="O225" i="196"/>
  <c r="N225" i="196"/>
  <c r="P224" i="196"/>
  <c r="O224" i="196"/>
  <c r="N224" i="196"/>
  <c r="O223" i="196"/>
  <c r="N223" i="196"/>
  <c r="P223" i="196"/>
  <c r="P222" i="196"/>
  <c r="O222" i="196"/>
  <c r="N222" i="196"/>
  <c r="P221" i="196"/>
  <c r="O221" i="196"/>
  <c r="N221" i="196"/>
  <c r="O220" i="196"/>
  <c r="N220" i="196"/>
  <c r="P220" i="196"/>
  <c r="O219" i="196"/>
  <c r="N219" i="196"/>
  <c r="O218" i="196"/>
  <c r="N218" i="196"/>
  <c r="P218" i="196"/>
  <c r="O217" i="196"/>
  <c r="P217" i="196"/>
  <c r="N217" i="196"/>
  <c r="P216" i="196"/>
  <c r="O216" i="196"/>
  <c r="N216" i="196"/>
  <c r="O215" i="196"/>
  <c r="N215" i="196"/>
  <c r="P215" i="196"/>
  <c r="O214" i="196"/>
  <c r="N214" i="196"/>
  <c r="P214" i="196"/>
  <c r="P213" i="196"/>
  <c r="O213" i="196"/>
  <c r="N213" i="196"/>
  <c r="O212" i="196"/>
  <c r="P212" i="196"/>
  <c r="N212" i="196"/>
  <c r="O211" i="196"/>
  <c r="N211" i="196"/>
  <c r="O210" i="196"/>
  <c r="N210" i="196"/>
  <c r="P210" i="196"/>
  <c r="O209" i="196"/>
  <c r="P209" i="196"/>
  <c r="N209" i="196"/>
  <c r="P208" i="196"/>
  <c r="O208" i="196"/>
  <c r="N208" i="196"/>
  <c r="O207" i="196"/>
  <c r="N207" i="196"/>
  <c r="P207" i="196"/>
  <c r="P206" i="196"/>
  <c r="O206" i="196"/>
  <c r="N206" i="196"/>
  <c r="P205" i="196"/>
  <c r="O205" i="196"/>
  <c r="N205" i="196"/>
  <c r="O204" i="196"/>
  <c r="N204" i="196"/>
  <c r="O203" i="196"/>
  <c r="N203" i="196"/>
  <c r="P202" i="196"/>
  <c r="O202" i="196"/>
  <c r="N202" i="196"/>
  <c r="O201" i="196"/>
  <c r="P201" i="196"/>
  <c r="N201" i="196"/>
  <c r="P200" i="196"/>
  <c r="O200" i="196"/>
  <c r="N200" i="196"/>
  <c r="O199" i="196"/>
  <c r="N199" i="196"/>
  <c r="O198" i="196"/>
  <c r="N198" i="196"/>
  <c r="P198" i="196"/>
  <c r="P197" i="196"/>
  <c r="O197" i="196"/>
  <c r="N197" i="196"/>
  <c r="O196" i="196"/>
  <c r="P196" i="196"/>
  <c r="N196" i="196"/>
  <c r="O195" i="196"/>
  <c r="N195" i="196"/>
  <c r="P195" i="196"/>
  <c r="P194" i="196"/>
  <c r="O194" i="196"/>
  <c r="N194" i="196"/>
  <c r="O193" i="196"/>
  <c r="P193" i="196"/>
  <c r="N193" i="196"/>
  <c r="O192" i="196"/>
  <c r="N192" i="196"/>
  <c r="P192" i="196"/>
  <c r="O191" i="196"/>
  <c r="N191" i="196"/>
  <c r="P191" i="196"/>
  <c r="P190" i="196"/>
  <c r="O190" i="196"/>
  <c r="N190" i="196"/>
  <c r="O189" i="196"/>
  <c r="P189" i="196"/>
  <c r="N189" i="196"/>
  <c r="O188" i="196"/>
  <c r="N188" i="196"/>
  <c r="O187" i="196"/>
  <c r="N187" i="196"/>
  <c r="P186" i="196"/>
  <c r="O186" i="196"/>
  <c r="N186" i="196"/>
  <c r="O185" i="196"/>
  <c r="P185" i="196"/>
  <c r="N185" i="196"/>
  <c r="O184" i="196"/>
  <c r="N184" i="196"/>
  <c r="P184" i="196"/>
  <c r="O183" i="196"/>
  <c r="N183" i="196"/>
  <c r="O182" i="196"/>
  <c r="N182" i="196"/>
  <c r="P182" i="196"/>
  <c r="P181" i="196"/>
  <c r="O181" i="196"/>
  <c r="N181" i="196"/>
  <c r="P180" i="196"/>
  <c r="O180" i="196"/>
  <c r="N180" i="196"/>
  <c r="O179" i="196"/>
  <c r="N179" i="196"/>
  <c r="P179" i="196"/>
  <c r="P178" i="196"/>
  <c r="O178" i="196"/>
  <c r="N178" i="196"/>
  <c r="P177" i="196"/>
  <c r="O177" i="196"/>
  <c r="N177" i="196"/>
  <c r="O176" i="196"/>
  <c r="N176" i="196"/>
  <c r="P176" i="196"/>
  <c r="O175" i="196"/>
  <c r="N175" i="196"/>
  <c r="P175" i="196"/>
  <c r="P174" i="196"/>
  <c r="O174" i="196"/>
  <c r="N174" i="196"/>
  <c r="O173" i="196"/>
  <c r="P173" i="196"/>
  <c r="N173" i="196"/>
  <c r="O172" i="196"/>
  <c r="N172" i="196"/>
  <c r="P172" i="196"/>
  <c r="O171" i="196"/>
  <c r="N171" i="196"/>
  <c r="O170" i="196"/>
  <c r="N170" i="196"/>
  <c r="P170" i="196"/>
  <c r="O169" i="196"/>
  <c r="P169" i="196"/>
  <c r="N169" i="196"/>
  <c r="O168" i="196"/>
  <c r="N168" i="196"/>
  <c r="P168" i="196"/>
  <c r="O167" i="196"/>
  <c r="N167" i="196"/>
  <c r="P167" i="196"/>
  <c r="O166" i="196"/>
  <c r="N166" i="196"/>
  <c r="P166" i="196"/>
  <c r="P165" i="196"/>
  <c r="O165" i="196"/>
  <c r="N165" i="196"/>
  <c r="P164" i="196"/>
  <c r="O164" i="196"/>
  <c r="N164" i="196"/>
  <c r="O163" i="196"/>
  <c r="N163" i="196"/>
  <c r="O162" i="196"/>
  <c r="N162" i="196"/>
  <c r="P162" i="196"/>
  <c r="P161" i="196"/>
  <c r="O161" i="196"/>
  <c r="N161" i="196"/>
  <c r="P160" i="196"/>
  <c r="O160" i="196"/>
  <c r="N160" i="196"/>
  <c r="O159" i="196"/>
  <c r="N159" i="196"/>
  <c r="P159" i="196"/>
  <c r="P158" i="196"/>
  <c r="O158" i="196"/>
  <c r="N158" i="196"/>
  <c r="P157" i="196"/>
  <c r="O157" i="196"/>
  <c r="N157" i="196"/>
  <c r="O156" i="196"/>
  <c r="N156" i="196"/>
  <c r="P156" i="196"/>
  <c r="O155" i="196"/>
  <c r="N155" i="196"/>
  <c r="O154" i="196"/>
  <c r="N154" i="196"/>
  <c r="P154" i="196"/>
  <c r="O153" i="196"/>
  <c r="P153" i="196"/>
  <c r="N153" i="196"/>
  <c r="P152" i="196"/>
  <c r="O152" i="196"/>
  <c r="N152" i="196"/>
  <c r="O151" i="196"/>
  <c r="N151" i="196"/>
  <c r="P151" i="196"/>
  <c r="O150" i="196"/>
  <c r="N150" i="196"/>
  <c r="P150" i="196"/>
  <c r="P149" i="196"/>
  <c r="O149" i="196"/>
  <c r="N149" i="196"/>
  <c r="O148" i="196"/>
  <c r="P148" i="196"/>
  <c r="N148" i="196"/>
  <c r="O147" i="196"/>
  <c r="N147" i="196"/>
  <c r="O146" i="196"/>
  <c r="N146" i="196"/>
  <c r="P146" i="196"/>
  <c r="O145" i="196"/>
  <c r="P145" i="196"/>
  <c r="N145" i="196"/>
  <c r="P144" i="196"/>
  <c r="O144" i="196"/>
  <c r="N144" i="196"/>
  <c r="O143" i="196"/>
  <c r="N143" i="196"/>
  <c r="P143" i="196"/>
  <c r="P142" i="196"/>
  <c r="O142" i="196"/>
  <c r="N142" i="196"/>
  <c r="P141" i="196"/>
  <c r="O141" i="196"/>
  <c r="N141" i="196"/>
  <c r="O140" i="196"/>
  <c r="N140" i="196"/>
  <c r="O139" i="196"/>
  <c r="N139" i="196"/>
  <c r="P138" i="196"/>
  <c r="O138" i="196"/>
  <c r="N138" i="196"/>
  <c r="O137" i="196"/>
  <c r="P137" i="196"/>
  <c r="N137" i="196"/>
  <c r="P136" i="196"/>
  <c r="O136" i="196"/>
  <c r="N136" i="196"/>
  <c r="O135" i="196"/>
  <c r="N135" i="196"/>
  <c r="O134" i="196"/>
  <c r="N134" i="196"/>
  <c r="P134" i="196"/>
  <c r="P133" i="196"/>
  <c r="O133" i="196"/>
  <c r="N133" i="196"/>
  <c r="O132" i="196"/>
  <c r="P132" i="196"/>
  <c r="N132" i="196"/>
  <c r="O131" i="196"/>
  <c r="N131" i="196"/>
  <c r="P131" i="196"/>
  <c r="P130" i="196"/>
  <c r="O130" i="196"/>
  <c r="N130" i="196"/>
  <c r="O129" i="196"/>
  <c r="P129" i="196"/>
  <c r="N129" i="196"/>
  <c r="O128" i="196"/>
  <c r="N128" i="196"/>
  <c r="P128" i="196"/>
  <c r="O127" i="196"/>
  <c r="N127" i="196"/>
  <c r="P127" i="196"/>
  <c r="P126" i="196"/>
  <c r="O126" i="196"/>
  <c r="N126" i="196"/>
  <c r="O125" i="196"/>
  <c r="P125" i="196"/>
  <c r="N125" i="196"/>
  <c r="O124" i="196"/>
  <c r="N124" i="196"/>
  <c r="O123" i="196"/>
  <c r="N123" i="196"/>
  <c r="P122" i="196"/>
  <c r="O122" i="196"/>
  <c r="N122" i="196"/>
  <c r="O121" i="196"/>
  <c r="P121" i="196"/>
  <c r="N121" i="196"/>
  <c r="O120" i="196"/>
  <c r="N120" i="196"/>
  <c r="P120" i="196"/>
  <c r="O119" i="196"/>
  <c r="N119" i="196"/>
  <c r="O118" i="196"/>
  <c r="N118" i="196"/>
  <c r="P118" i="196"/>
  <c r="P117" i="196"/>
  <c r="O117" i="196"/>
  <c r="N117" i="196"/>
  <c r="P116" i="196"/>
  <c r="O116" i="196"/>
  <c r="N116" i="196"/>
  <c r="O115" i="196"/>
  <c r="N115" i="196"/>
  <c r="P115" i="196"/>
  <c r="P114" i="196"/>
  <c r="O114" i="196"/>
  <c r="N114" i="196"/>
  <c r="P113" i="196"/>
  <c r="O113" i="196"/>
  <c r="N113" i="196"/>
  <c r="O112" i="196"/>
  <c r="N112" i="196"/>
  <c r="P112" i="196"/>
  <c r="O111" i="196"/>
  <c r="N111" i="196"/>
  <c r="P111" i="196"/>
  <c r="P110" i="196"/>
  <c r="O110" i="196"/>
  <c r="N110" i="196"/>
  <c r="O109" i="196"/>
  <c r="P109" i="196"/>
  <c r="N109" i="196"/>
  <c r="O108" i="196"/>
  <c r="N108" i="196"/>
  <c r="P108" i="196"/>
  <c r="O107" i="196"/>
  <c r="N107" i="196"/>
  <c r="O106" i="196"/>
  <c r="N106" i="196"/>
  <c r="P106" i="196"/>
  <c r="O105" i="196"/>
  <c r="P105" i="196"/>
  <c r="N105" i="196"/>
  <c r="O104" i="196"/>
  <c r="N104" i="196"/>
  <c r="P104" i="196"/>
  <c r="O103" i="196"/>
  <c r="N103" i="196"/>
  <c r="P103" i="196"/>
  <c r="O102" i="196"/>
  <c r="N102" i="196"/>
  <c r="P102" i="196"/>
  <c r="P101" i="196"/>
  <c r="O101" i="196"/>
  <c r="N101" i="196"/>
  <c r="P100" i="196"/>
  <c r="O100" i="196"/>
  <c r="N100" i="196"/>
  <c r="O99" i="196"/>
  <c r="N99" i="196"/>
  <c r="O98" i="196"/>
  <c r="N98" i="196"/>
  <c r="P98" i="196"/>
  <c r="P97" i="196"/>
  <c r="O97" i="196"/>
  <c r="N97" i="196"/>
  <c r="P96" i="196"/>
  <c r="O96" i="196"/>
  <c r="N96" i="196"/>
  <c r="O95" i="196"/>
  <c r="N95" i="196"/>
  <c r="P95" i="196"/>
  <c r="P94" i="196"/>
  <c r="O94" i="196"/>
  <c r="N94" i="196"/>
  <c r="P93" i="196"/>
  <c r="O93" i="196"/>
  <c r="N93" i="196"/>
  <c r="O92" i="196"/>
  <c r="N92" i="196"/>
  <c r="P92" i="196"/>
  <c r="O91" i="196"/>
  <c r="N91" i="196"/>
  <c r="O90" i="196"/>
  <c r="N90" i="196"/>
  <c r="P90" i="196"/>
  <c r="O89" i="196"/>
  <c r="P89" i="196"/>
  <c r="N89" i="196"/>
  <c r="P88" i="196"/>
  <c r="O88" i="196"/>
  <c r="N88" i="196"/>
  <c r="O87" i="196"/>
  <c r="N87" i="196"/>
  <c r="P87" i="196"/>
  <c r="O86" i="196"/>
  <c r="N86" i="196"/>
  <c r="P86" i="196"/>
  <c r="P85" i="196"/>
  <c r="O85" i="196"/>
  <c r="N85" i="196"/>
  <c r="O84" i="196"/>
  <c r="P84" i="196"/>
  <c r="N84" i="196"/>
  <c r="O83" i="196"/>
  <c r="N83" i="196"/>
  <c r="O82" i="196"/>
  <c r="N82" i="196"/>
  <c r="P82" i="196"/>
  <c r="O81" i="196"/>
  <c r="P81" i="196"/>
  <c r="N81" i="196"/>
  <c r="P80" i="196"/>
  <c r="O80" i="196"/>
  <c r="N80" i="196"/>
  <c r="O79" i="196"/>
  <c r="N79" i="196"/>
  <c r="P79" i="196"/>
  <c r="P78" i="196"/>
  <c r="O78" i="196"/>
  <c r="N78" i="196"/>
  <c r="P77" i="196"/>
  <c r="O77" i="196"/>
  <c r="N77" i="196"/>
  <c r="O76" i="196"/>
  <c r="N76" i="196"/>
  <c r="O75" i="196"/>
  <c r="N75" i="196"/>
  <c r="P74" i="196"/>
  <c r="O74" i="196"/>
  <c r="N74" i="196"/>
  <c r="O73" i="196"/>
  <c r="P73" i="196"/>
  <c r="N73" i="196"/>
  <c r="P72" i="196"/>
  <c r="O72" i="196"/>
  <c r="N72" i="196"/>
  <c r="O71" i="196"/>
  <c r="N71" i="196"/>
  <c r="O70" i="196"/>
  <c r="N70" i="196"/>
  <c r="P70" i="196"/>
  <c r="P69" i="196"/>
  <c r="O69" i="196"/>
  <c r="N69" i="196"/>
  <c r="O68" i="196"/>
  <c r="P68" i="196"/>
  <c r="N68" i="196"/>
  <c r="O67" i="196"/>
  <c r="N67" i="196"/>
  <c r="P67" i="196"/>
  <c r="P66" i="196"/>
  <c r="O66" i="196"/>
  <c r="N66" i="196"/>
  <c r="O65" i="196"/>
  <c r="P65" i="196"/>
  <c r="N65" i="196"/>
  <c r="O64" i="196"/>
  <c r="N64" i="196"/>
  <c r="P64" i="196"/>
  <c r="O63" i="196"/>
  <c r="N63" i="196"/>
  <c r="P63" i="196"/>
  <c r="P62" i="196"/>
  <c r="O62" i="196"/>
  <c r="N62" i="196"/>
  <c r="O61" i="196"/>
  <c r="P61" i="196"/>
  <c r="N61" i="196"/>
  <c r="O60" i="196"/>
  <c r="N60" i="196"/>
  <c r="O59" i="196"/>
  <c r="N59" i="196"/>
  <c r="P58" i="196"/>
  <c r="O58" i="196"/>
  <c r="N58" i="196"/>
  <c r="O57" i="196"/>
  <c r="P57" i="196"/>
  <c r="N57" i="196"/>
  <c r="O56" i="196"/>
  <c r="N56" i="196"/>
  <c r="P56" i="196"/>
  <c r="O55" i="196"/>
  <c r="N55" i="196"/>
  <c r="O54" i="196"/>
  <c r="N54" i="196"/>
  <c r="P54" i="196"/>
  <c r="P53" i="196"/>
  <c r="O53" i="196"/>
  <c r="N53" i="196"/>
  <c r="P52" i="196"/>
  <c r="O52" i="196"/>
  <c r="N52" i="196"/>
  <c r="O51" i="196"/>
  <c r="N51" i="196"/>
  <c r="P51" i="196"/>
  <c r="P50" i="196"/>
  <c r="O50" i="196"/>
  <c r="N50" i="196"/>
  <c r="P49" i="196"/>
  <c r="O49" i="196"/>
  <c r="N49" i="196"/>
  <c r="O48" i="196"/>
  <c r="N48" i="196"/>
  <c r="P48" i="196"/>
  <c r="O47" i="196"/>
  <c r="N47" i="196"/>
  <c r="P47" i="196"/>
  <c r="P46" i="196"/>
  <c r="O46" i="196"/>
  <c r="N46" i="196"/>
  <c r="O45" i="196"/>
  <c r="P45" i="196"/>
  <c r="N45" i="196"/>
  <c r="O44" i="196"/>
  <c r="N44" i="196"/>
  <c r="P44" i="196"/>
  <c r="O43" i="196"/>
  <c r="N43" i="196"/>
  <c r="O42" i="196"/>
  <c r="N42" i="196"/>
  <c r="P42" i="196"/>
  <c r="O41" i="196"/>
  <c r="P41" i="196"/>
  <c r="N41" i="196"/>
  <c r="O40" i="196"/>
  <c r="N40" i="196"/>
  <c r="P40" i="196"/>
  <c r="O39" i="196"/>
  <c r="N39" i="196"/>
  <c r="P39" i="196"/>
  <c r="O38" i="196"/>
  <c r="N38" i="196"/>
  <c r="P38" i="196"/>
  <c r="P37" i="196"/>
  <c r="O37" i="196"/>
  <c r="N37" i="196"/>
  <c r="P36" i="196"/>
  <c r="O36" i="196"/>
  <c r="N36" i="196"/>
  <c r="O35" i="196"/>
  <c r="N35" i="196"/>
  <c r="O34" i="196"/>
  <c r="N34" i="196"/>
  <c r="P34" i="196"/>
  <c r="P33" i="196"/>
  <c r="O33" i="196"/>
  <c r="N33" i="196"/>
  <c r="P32" i="196"/>
  <c r="O32" i="196"/>
  <c r="N32" i="196"/>
  <c r="O31" i="196"/>
  <c r="N31" i="196"/>
  <c r="P31" i="196"/>
  <c r="P30" i="196"/>
  <c r="O30" i="196"/>
  <c r="N30" i="196"/>
  <c r="P29" i="196"/>
  <c r="O29" i="196"/>
  <c r="N29" i="196"/>
  <c r="O28" i="196"/>
  <c r="N28" i="196"/>
  <c r="P28" i="196"/>
  <c r="O27" i="196"/>
  <c r="N27" i="196"/>
  <c r="O26" i="196"/>
  <c r="N26" i="196"/>
  <c r="P26" i="196"/>
  <c r="O25" i="196"/>
  <c r="P25" i="196"/>
  <c r="N25" i="196"/>
  <c r="P24" i="196"/>
  <c r="O24" i="196"/>
  <c r="N24" i="196"/>
  <c r="O23" i="196"/>
  <c r="N23" i="196"/>
  <c r="P23" i="196"/>
  <c r="O22" i="196"/>
  <c r="N22" i="196"/>
  <c r="P22" i="196"/>
  <c r="P21" i="196"/>
  <c r="O21" i="196"/>
  <c r="N21" i="196"/>
  <c r="O20" i="196"/>
  <c r="P20" i="196"/>
  <c r="N20" i="196"/>
  <c r="O19" i="196"/>
  <c r="N19" i="196"/>
  <c r="O18" i="196"/>
  <c r="N18" i="196"/>
  <c r="P18" i="196"/>
  <c r="O17" i="196"/>
  <c r="P17" i="196"/>
  <c r="N17" i="196"/>
  <c r="P16" i="196"/>
  <c r="O16" i="196"/>
  <c r="N16" i="196"/>
  <c r="O15" i="196"/>
  <c r="N15" i="196"/>
  <c r="P15" i="196"/>
  <c r="P14" i="196"/>
  <c r="O14" i="196"/>
  <c r="N14" i="196"/>
  <c r="P13" i="196"/>
  <c r="O13" i="196"/>
  <c r="N13" i="196"/>
  <c r="O12" i="196"/>
  <c r="N12" i="196"/>
  <c r="O11" i="196"/>
  <c r="N11" i="196"/>
  <c r="P10" i="196"/>
  <c r="O10" i="196"/>
  <c r="N10" i="196"/>
  <c r="O9" i="196"/>
  <c r="P9" i="196"/>
  <c r="N9" i="196"/>
  <c r="P8" i="196"/>
  <c r="O8" i="196"/>
  <c r="N8" i="196"/>
  <c r="O7" i="196"/>
  <c r="N7" i="196"/>
  <c r="O6" i="196"/>
  <c r="N6" i="196"/>
  <c r="P6" i="196"/>
  <c r="P5" i="196"/>
  <c r="O5" i="196"/>
  <c r="N5" i="196"/>
  <c r="O4" i="196"/>
  <c r="P4" i="196"/>
  <c r="N4" i="196"/>
  <c r="I52" i="195"/>
  <c r="I34" i="195"/>
  <c r="E34" i="195"/>
  <c r="G34" i="195"/>
  <c r="E33" i="195"/>
  <c r="G33" i="195"/>
  <c r="I33" i="195"/>
  <c r="E32" i="195"/>
  <c r="G32" i="195"/>
  <c r="I32" i="195"/>
  <c r="I31" i="195"/>
  <c r="G31" i="195"/>
  <c r="E31" i="195"/>
  <c r="E29" i="195"/>
  <c r="G29" i="195"/>
  <c r="I29" i="195"/>
  <c r="I27" i="195"/>
  <c r="G27" i="195"/>
  <c r="I22" i="195"/>
  <c r="G22" i="195"/>
  <c r="E22" i="195"/>
  <c r="E8" i="195"/>
  <c r="A1" i="196"/>
  <c r="D2" i="196" s="1"/>
  <c r="C529" i="194"/>
  <c r="K529" i="194" a="1"/>
  <c r="K529" i="194"/>
  <c r="L528" i="194" a="1"/>
  <c r="L528" i="194"/>
  <c r="H528" i="194" a="1"/>
  <c r="H528" i="194"/>
  <c r="C528" i="194"/>
  <c r="C524" i="194"/>
  <c r="C522" i="194"/>
  <c r="C520" i="194"/>
  <c r="M514" i="194" a="1"/>
  <c r="M514" i="194"/>
  <c r="L514" i="194" a="1"/>
  <c r="L514" i="194"/>
  <c r="K514" i="194" a="1"/>
  <c r="K514" i="194"/>
  <c r="J514" i="194"/>
  <c r="J514" i="194" a="1"/>
  <c r="I514" i="194" a="1"/>
  <c r="I514" i="194"/>
  <c r="H514" i="194" a="1"/>
  <c r="H514" i="194"/>
  <c r="G514" i="194" a="1"/>
  <c r="G514" i="194"/>
  <c r="F514" i="194"/>
  <c r="F514" i="194" a="1"/>
  <c r="M511" i="194" a="1"/>
  <c r="M511" i="194"/>
  <c r="I511" i="194" a="1"/>
  <c r="I511" i="194"/>
  <c r="C511" i="194"/>
  <c r="K510" i="194" a="1"/>
  <c r="K510" i="194"/>
  <c r="C510" i="194"/>
  <c r="M509" i="194" a="1"/>
  <c r="M509" i="194"/>
  <c r="I509" i="194" a="1"/>
  <c r="I509" i="194"/>
  <c r="G509" i="194"/>
  <c r="G509" i="194" a="1"/>
  <c r="C509" i="194"/>
  <c r="K508" i="194"/>
  <c r="K508" i="194" a="1"/>
  <c r="G508" i="194" a="1"/>
  <c r="G508" i="194"/>
  <c r="C508" i="194"/>
  <c r="I507" i="194" a="1"/>
  <c r="I507" i="194"/>
  <c r="C507" i="194"/>
  <c r="M507" i="194" a="1"/>
  <c r="M507" i="194"/>
  <c r="C506" i="194"/>
  <c r="M505" i="194" a="1"/>
  <c r="M505" i="194"/>
  <c r="G505" i="194"/>
  <c r="G505" i="194" a="1"/>
  <c r="C505" i="194"/>
  <c r="M504" i="194" a="1"/>
  <c r="M504" i="194"/>
  <c r="I504" i="194" a="1"/>
  <c r="I504" i="194"/>
  <c r="G504" i="194" a="1"/>
  <c r="G504" i="194"/>
  <c r="C504" i="194"/>
  <c r="I503" i="194" a="1"/>
  <c r="I503" i="194"/>
  <c r="C503" i="194"/>
  <c r="C502" i="194"/>
  <c r="M501" i="194" a="1"/>
  <c r="M501" i="194"/>
  <c r="G501" i="194" a="1"/>
  <c r="G501" i="194"/>
  <c r="C501" i="194"/>
  <c r="M500" i="194" a="1"/>
  <c r="M500" i="194"/>
  <c r="I500" i="194" a="1"/>
  <c r="I500" i="194"/>
  <c r="G500" i="194" a="1"/>
  <c r="G500" i="194"/>
  <c r="C500" i="194"/>
  <c r="I499" i="194" a="1"/>
  <c r="I499" i="194"/>
  <c r="C499" i="194"/>
  <c r="W495" i="194"/>
  <c r="V495" i="194"/>
  <c r="U495" i="194"/>
  <c r="T495" i="194"/>
  <c r="E31" i="193"/>
  <c r="G31" i="193"/>
  <c r="S495" i="194"/>
  <c r="R495" i="194"/>
  <c r="M495" i="194"/>
  <c r="L495" i="194"/>
  <c r="K495" i="194"/>
  <c r="J495" i="194"/>
  <c r="I495" i="194"/>
  <c r="H495" i="194"/>
  <c r="G495" i="194"/>
  <c r="F495" i="194"/>
  <c r="O494" i="194"/>
  <c r="N494" i="194"/>
  <c r="P494" i="194"/>
  <c r="O493" i="194"/>
  <c r="N493" i="194"/>
  <c r="P493" i="194"/>
  <c r="P492" i="194"/>
  <c r="O492" i="194"/>
  <c r="N492" i="194"/>
  <c r="P491" i="194"/>
  <c r="O491" i="194"/>
  <c r="N491" i="194"/>
  <c r="O490" i="194"/>
  <c r="N490" i="194"/>
  <c r="P490" i="194"/>
  <c r="P489" i="194"/>
  <c r="O489" i="194"/>
  <c r="N489" i="194"/>
  <c r="P488" i="194"/>
  <c r="O488" i="194"/>
  <c r="N488" i="194"/>
  <c r="O487" i="194"/>
  <c r="N487" i="194"/>
  <c r="P487" i="194"/>
  <c r="O486" i="194"/>
  <c r="N486" i="194"/>
  <c r="P486" i="194"/>
  <c r="P485" i="194"/>
  <c r="O485" i="194"/>
  <c r="N485" i="194"/>
  <c r="O484" i="194"/>
  <c r="P484" i="194"/>
  <c r="N484" i="194"/>
  <c r="O483" i="194"/>
  <c r="N483" i="194"/>
  <c r="P483" i="194"/>
  <c r="O482" i="194"/>
  <c r="N482" i="194"/>
  <c r="O481" i="194"/>
  <c r="N481" i="194"/>
  <c r="P481" i="194"/>
  <c r="O480" i="194"/>
  <c r="P480" i="194"/>
  <c r="N480" i="194"/>
  <c r="P479" i="194"/>
  <c r="O479" i="194"/>
  <c r="N479" i="194"/>
  <c r="O478" i="194"/>
  <c r="N478" i="194"/>
  <c r="P478" i="194"/>
  <c r="O477" i="194"/>
  <c r="N477" i="194"/>
  <c r="P477" i="194"/>
  <c r="P476" i="194"/>
  <c r="O476" i="194"/>
  <c r="N476" i="194"/>
  <c r="O475" i="194"/>
  <c r="P475" i="194"/>
  <c r="N475" i="194"/>
  <c r="O474" i="194"/>
  <c r="N474" i="194"/>
  <c r="P474" i="194"/>
  <c r="P473" i="194"/>
  <c r="O473" i="194"/>
  <c r="N473" i="194"/>
  <c r="O472" i="194"/>
  <c r="P472" i="194"/>
  <c r="N472" i="194"/>
  <c r="O471" i="194"/>
  <c r="N471" i="194"/>
  <c r="P471" i="194"/>
  <c r="O470" i="194"/>
  <c r="N470" i="194"/>
  <c r="P470" i="194"/>
  <c r="P469" i="194"/>
  <c r="O469" i="194"/>
  <c r="N469" i="194"/>
  <c r="O468" i="194"/>
  <c r="P468" i="194"/>
  <c r="N468" i="194"/>
  <c r="O467" i="194"/>
  <c r="N467" i="194"/>
  <c r="P467" i="194"/>
  <c r="O466" i="194"/>
  <c r="N466" i="194"/>
  <c r="O465" i="194"/>
  <c r="N465" i="194"/>
  <c r="P465" i="194"/>
  <c r="O464" i="194"/>
  <c r="P464" i="194"/>
  <c r="N464" i="194"/>
  <c r="P463" i="194"/>
  <c r="O463" i="194"/>
  <c r="N463" i="194"/>
  <c r="O462" i="194"/>
  <c r="N462" i="194"/>
  <c r="P462" i="194"/>
  <c r="O461" i="194"/>
  <c r="N461" i="194"/>
  <c r="P461" i="194"/>
  <c r="P460" i="194"/>
  <c r="O460" i="194"/>
  <c r="N460" i="194"/>
  <c r="P459" i="194"/>
  <c r="O459" i="194"/>
  <c r="N459" i="194"/>
  <c r="O458" i="194"/>
  <c r="N458" i="194"/>
  <c r="P458" i="194"/>
  <c r="P457" i="194"/>
  <c r="O457" i="194"/>
  <c r="N457" i="194"/>
  <c r="P456" i="194"/>
  <c r="O456" i="194"/>
  <c r="N456" i="194"/>
  <c r="O455" i="194"/>
  <c r="N455" i="194"/>
  <c r="P455" i="194"/>
  <c r="O454" i="194"/>
  <c r="N454" i="194"/>
  <c r="P454" i="194"/>
  <c r="P453" i="194"/>
  <c r="O453" i="194"/>
  <c r="N453" i="194"/>
  <c r="O452" i="194"/>
  <c r="P452" i="194"/>
  <c r="N452" i="194"/>
  <c r="O451" i="194"/>
  <c r="N451" i="194"/>
  <c r="P451" i="194"/>
  <c r="O450" i="194"/>
  <c r="N450" i="194"/>
  <c r="O449" i="194"/>
  <c r="N449" i="194"/>
  <c r="P449" i="194"/>
  <c r="O448" i="194"/>
  <c r="P448" i="194"/>
  <c r="N448" i="194"/>
  <c r="P447" i="194"/>
  <c r="O447" i="194"/>
  <c r="N447" i="194"/>
  <c r="O446" i="194"/>
  <c r="N446" i="194"/>
  <c r="P446" i="194"/>
  <c r="O445" i="194"/>
  <c r="N445" i="194"/>
  <c r="P445" i="194"/>
  <c r="P444" i="194"/>
  <c r="O444" i="194"/>
  <c r="N444" i="194"/>
  <c r="O443" i="194"/>
  <c r="P443" i="194"/>
  <c r="N443" i="194"/>
  <c r="O442" i="194"/>
  <c r="N442" i="194"/>
  <c r="P442" i="194"/>
  <c r="P441" i="194"/>
  <c r="O441" i="194"/>
  <c r="N441" i="194"/>
  <c r="O440" i="194"/>
  <c r="P440" i="194"/>
  <c r="N440" i="194"/>
  <c r="O439" i="194"/>
  <c r="N439" i="194"/>
  <c r="P439" i="194"/>
  <c r="O438" i="194"/>
  <c r="N438" i="194"/>
  <c r="P438" i="194"/>
  <c r="P437" i="194"/>
  <c r="O437" i="194"/>
  <c r="N437" i="194"/>
  <c r="O436" i="194"/>
  <c r="P436" i="194"/>
  <c r="N436" i="194"/>
  <c r="O435" i="194"/>
  <c r="N435" i="194"/>
  <c r="P435" i="194"/>
  <c r="O434" i="194"/>
  <c r="N434" i="194"/>
  <c r="O433" i="194"/>
  <c r="N433" i="194"/>
  <c r="P433" i="194"/>
  <c r="O432" i="194"/>
  <c r="P432" i="194"/>
  <c r="N432" i="194"/>
  <c r="P431" i="194"/>
  <c r="O431" i="194"/>
  <c r="N431" i="194"/>
  <c r="O430" i="194"/>
  <c r="N430" i="194"/>
  <c r="P430" i="194"/>
  <c r="O429" i="194"/>
  <c r="N429" i="194"/>
  <c r="P429" i="194"/>
  <c r="P428" i="194"/>
  <c r="O428" i="194"/>
  <c r="N428" i="194"/>
  <c r="P427" i="194"/>
  <c r="O427" i="194"/>
  <c r="N427" i="194"/>
  <c r="O426" i="194"/>
  <c r="N426" i="194"/>
  <c r="P426" i="194"/>
  <c r="P425" i="194"/>
  <c r="O425" i="194"/>
  <c r="N425" i="194"/>
  <c r="P424" i="194"/>
  <c r="O424" i="194"/>
  <c r="N424" i="194"/>
  <c r="O423" i="194"/>
  <c r="N423" i="194"/>
  <c r="P423" i="194"/>
  <c r="O422" i="194"/>
  <c r="N422" i="194"/>
  <c r="P422" i="194"/>
  <c r="P421" i="194"/>
  <c r="O421" i="194"/>
  <c r="N421" i="194"/>
  <c r="O420" i="194"/>
  <c r="P420" i="194"/>
  <c r="N420" i="194"/>
  <c r="O419" i="194"/>
  <c r="N419" i="194"/>
  <c r="P419" i="194"/>
  <c r="O418" i="194"/>
  <c r="N418" i="194"/>
  <c r="O417" i="194"/>
  <c r="N417" i="194"/>
  <c r="P417" i="194"/>
  <c r="O416" i="194"/>
  <c r="P416" i="194"/>
  <c r="N416" i="194"/>
  <c r="P415" i="194"/>
  <c r="O415" i="194"/>
  <c r="N415" i="194"/>
  <c r="O414" i="194"/>
  <c r="N414" i="194"/>
  <c r="P414" i="194"/>
  <c r="O413" i="194"/>
  <c r="N413" i="194"/>
  <c r="P413" i="194"/>
  <c r="P412" i="194"/>
  <c r="O412" i="194"/>
  <c r="N412" i="194"/>
  <c r="O411" i="194"/>
  <c r="P411" i="194"/>
  <c r="N411" i="194"/>
  <c r="O410" i="194"/>
  <c r="N410" i="194"/>
  <c r="P410" i="194"/>
  <c r="P409" i="194"/>
  <c r="O409" i="194"/>
  <c r="N409" i="194"/>
  <c r="O408" i="194"/>
  <c r="P408" i="194"/>
  <c r="N408" i="194"/>
  <c r="O407" i="194"/>
  <c r="N407" i="194"/>
  <c r="P407" i="194"/>
  <c r="O406" i="194"/>
  <c r="N406" i="194"/>
  <c r="P406" i="194"/>
  <c r="P405" i="194"/>
  <c r="O405" i="194"/>
  <c r="N405" i="194"/>
  <c r="O404" i="194"/>
  <c r="P404" i="194"/>
  <c r="N404" i="194"/>
  <c r="O403" i="194"/>
  <c r="N403" i="194"/>
  <c r="P403" i="194"/>
  <c r="O402" i="194"/>
  <c r="N402" i="194"/>
  <c r="O401" i="194"/>
  <c r="N401" i="194"/>
  <c r="P401" i="194"/>
  <c r="O400" i="194"/>
  <c r="P400" i="194"/>
  <c r="N400" i="194"/>
  <c r="P399" i="194"/>
  <c r="O399" i="194"/>
  <c r="N399" i="194"/>
  <c r="O398" i="194"/>
  <c r="N398" i="194"/>
  <c r="P398" i="194"/>
  <c r="O397" i="194"/>
  <c r="N397" i="194"/>
  <c r="P397" i="194"/>
  <c r="P396" i="194"/>
  <c r="O396" i="194"/>
  <c r="N396" i="194"/>
  <c r="P395" i="194"/>
  <c r="O395" i="194"/>
  <c r="N395" i="194"/>
  <c r="O394" i="194"/>
  <c r="N394" i="194"/>
  <c r="P394" i="194"/>
  <c r="P393" i="194"/>
  <c r="O393" i="194"/>
  <c r="N393" i="194"/>
  <c r="P392" i="194"/>
  <c r="O392" i="194"/>
  <c r="N392" i="194"/>
  <c r="O391" i="194"/>
  <c r="N391" i="194"/>
  <c r="P391" i="194"/>
  <c r="O390" i="194"/>
  <c r="N390" i="194"/>
  <c r="P390" i="194"/>
  <c r="P389" i="194"/>
  <c r="O389" i="194"/>
  <c r="N389" i="194"/>
  <c r="O388" i="194"/>
  <c r="P388" i="194"/>
  <c r="N388" i="194"/>
  <c r="O387" i="194"/>
  <c r="N387" i="194"/>
  <c r="P387" i="194"/>
  <c r="O386" i="194"/>
  <c r="N386" i="194"/>
  <c r="O385" i="194"/>
  <c r="N385" i="194"/>
  <c r="P385" i="194"/>
  <c r="O384" i="194"/>
  <c r="P384" i="194"/>
  <c r="N384" i="194"/>
  <c r="P383" i="194"/>
  <c r="O383" i="194"/>
  <c r="N383" i="194"/>
  <c r="O382" i="194"/>
  <c r="N382" i="194"/>
  <c r="P382" i="194"/>
  <c r="O381" i="194"/>
  <c r="N381" i="194"/>
  <c r="P381" i="194"/>
  <c r="P380" i="194"/>
  <c r="O380" i="194"/>
  <c r="N380" i="194"/>
  <c r="O379" i="194"/>
  <c r="P379" i="194"/>
  <c r="N379" i="194"/>
  <c r="O378" i="194"/>
  <c r="N378" i="194"/>
  <c r="P378" i="194"/>
  <c r="P377" i="194"/>
  <c r="O377" i="194"/>
  <c r="N377" i="194"/>
  <c r="O376" i="194"/>
  <c r="P376" i="194"/>
  <c r="N376" i="194"/>
  <c r="O375" i="194"/>
  <c r="N375" i="194"/>
  <c r="P375" i="194"/>
  <c r="O374" i="194"/>
  <c r="N374" i="194"/>
  <c r="P374" i="194"/>
  <c r="P373" i="194"/>
  <c r="O373" i="194"/>
  <c r="N373" i="194"/>
  <c r="O372" i="194"/>
  <c r="N372" i="194"/>
  <c r="O371" i="194"/>
  <c r="N371" i="194"/>
  <c r="P371" i="194"/>
  <c r="P370" i="194"/>
  <c r="O370" i="194"/>
  <c r="N370" i="194"/>
  <c r="O369" i="194"/>
  <c r="P369" i="194"/>
  <c r="N369" i="194"/>
  <c r="O368" i="194"/>
  <c r="N368" i="194"/>
  <c r="P368" i="194"/>
  <c r="O367" i="194"/>
  <c r="N367" i="194"/>
  <c r="P367" i="194"/>
  <c r="P366" i="194"/>
  <c r="O366" i="194"/>
  <c r="N366" i="194"/>
  <c r="O365" i="194"/>
  <c r="P365" i="194"/>
  <c r="N365" i="194"/>
  <c r="O364" i="194"/>
  <c r="N364" i="194"/>
  <c r="O363" i="194"/>
  <c r="N363" i="194"/>
  <c r="P363" i="194"/>
  <c r="P362" i="194"/>
  <c r="O362" i="194"/>
  <c r="N362" i="194"/>
  <c r="O361" i="194"/>
  <c r="P361" i="194"/>
  <c r="N361" i="194"/>
  <c r="O360" i="194"/>
  <c r="N360" i="194"/>
  <c r="P360" i="194"/>
  <c r="O359" i="194"/>
  <c r="N359" i="194"/>
  <c r="P359" i="194"/>
  <c r="P358" i="194"/>
  <c r="O358" i="194"/>
  <c r="N358" i="194"/>
  <c r="O357" i="194"/>
  <c r="P357" i="194"/>
  <c r="N357" i="194"/>
  <c r="O356" i="194"/>
  <c r="N356" i="194"/>
  <c r="O355" i="194"/>
  <c r="N355" i="194"/>
  <c r="P355" i="194"/>
  <c r="P354" i="194"/>
  <c r="O354" i="194"/>
  <c r="N354" i="194"/>
  <c r="O353" i="194"/>
  <c r="P353" i="194"/>
  <c r="N353" i="194"/>
  <c r="O352" i="194"/>
  <c r="N352" i="194"/>
  <c r="P352" i="194"/>
  <c r="O351" i="194"/>
  <c r="N351" i="194"/>
  <c r="P351" i="194"/>
  <c r="P350" i="194"/>
  <c r="O350" i="194"/>
  <c r="N350" i="194"/>
  <c r="O349" i="194"/>
  <c r="P349" i="194"/>
  <c r="N349" i="194"/>
  <c r="O348" i="194"/>
  <c r="N348" i="194"/>
  <c r="O347" i="194"/>
  <c r="N347" i="194"/>
  <c r="P347" i="194"/>
  <c r="P346" i="194"/>
  <c r="O346" i="194"/>
  <c r="N346" i="194"/>
  <c r="O345" i="194"/>
  <c r="P345" i="194"/>
  <c r="N345" i="194"/>
  <c r="O344" i="194"/>
  <c r="N344" i="194"/>
  <c r="P344" i="194"/>
  <c r="O343" i="194"/>
  <c r="N343" i="194"/>
  <c r="P343" i="194"/>
  <c r="P342" i="194"/>
  <c r="O342" i="194"/>
  <c r="N342" i="194"/>
  <c r="O341" i="194"/>
  <c r="P341" i="194"/>
  <c r="N341" i="194"/>
  <c r="O340" i="194"/>
  <c r="N340" i="194"/>
  <c r="O339" i="194"/>
  <c r="N339" i="194"/>
  <c r="P339" i="194"/>
  <c r="P338" i="194"/>
  <c r="O338" i="194"/>
  <c r="N338" i="194"/>
  <c r="O337" i="194"/>
  <c r="P337" i="194"/>
  <c r="N337" i="194"/>
  <c r="O336" i="194"/>
  <c r="N336" i="194"/>
  <c r="P336" i="194"/>
  <c r="O335" i="194"/>
  <c r="N335" i="194"/>
  <c r="P335" i="194"/>
  <c r="P334" i="194"/>
  <c r="O334" i="194"/>
  <c r="N334" i="194"/>
  <c r="O333" i="194"/>
  <c r="P333" i="194"/>
  <c r="N333" i="194"/>
  <c r="O332" i="194"/>
  <c r="N332" i="194"/>
  <c r="O331" i="194"/>
  <c r="N331" i="194"/>
  <c r="P331" i="194"/>
  <c r="P330" i="194"/>
  <c r="O330" i="194"/>
  <c r="N330" i="194"/>
  <c r="O329" i="194"/>
  <c r="P329" i="194"/>
  <c r="N329" i="194"/>
  <c r="O328" i="194"/>
  <c r="N328" i="194"/>
  <c r="P328" i="194"/>
  <c r="O327" i="194"/>
  <c r="N327" i="194"/>
  <c r="P327" i="194"/>
  <c r="P326" i="194"/>
  <c r="O326" i="194"/>
  <c r="N326" i="194"/>
  <c r="O325" i="194"/>
  <c r="P325" i="194"/>
  <c r="N325" i="194"/>
  <c r="O324" i="194"/>
  <c r="N324" i="194"/>
  <c r="O323" i="194"/>
  <c r="N323" i="194"/>
  <c r="P323" i="194"/>
  <c r="P322" i="194"/>
  <c r="O322" i="194"/>
  <c r="N322" i="194"/>
  <c r="O321" i="194"/>
  <c r="P321" i="194"/>
  <c r="N321" i="194"/>
  <c r="O320" i="194"/>
  <c r="N320" i="194"/>
  <c r="P320" i="194"/>
  <c r="O319" i="194"/>
  <c r="N319" i="194"/>
  <c r="P319" i="194"/>
  <c r="P318" i="194"/>
  <c r="O318" i="194"/>
  <c r="N318" i="194"/>
  <c r="O317" i="194"/>
  <c r="P317" i="194"/>
  <c r="N317" i="194"/>
  <c r="O316" i="194"/>
  <c r="N316" i="194"/>
  <c r="O315" i="194"/>
  <c r="N315" i="194"/>
  <c r="P315" i="194"/>
  <c r="P314" i="194"/>
  <c r="O314" i="194"/>
  <c r="N314" i="194"/>
  <c r="O313" i="194"/>
  <c r="P313" i="194"/>
  <c r="N313" i="194"/>
  <c r="O312" i="194"/>
  <c r="N312" i="194"/>
  <c r="P312" i="194"/>
  <c r="O311" i="194"/>
  <c r="N311" i="194"/>
  <c r="P311" i="194"/>
  <c r="P310" i="194"/>
  <c r="O310" i="194"/>
  <c r="N310" i="194"/>
  <c r="O309" i="194"/>
  <c r="P309" i="194"/>
  <c r="N309" i="194"/>
  <c r="O308" i="194"/>
  <c r="N308" i="194"/>
  <c r="O307" i="194"/>
  <c r="N307" i="194"/>
  <c r="P307" i="194"/>
  <c r="P306" i="194"/>
  <c r="O306" i="194"/>
  <c r="N306" i="194"/>
  <c r="O305" i="194"/>
  <c r="P305" i="194"/>
  <c r="N305" i="194"/>
  <c r="O304" i="194"/>
  <c r="N304" i="194"/>
  <c r="P304" i="194"/>
  <c r="O303" i="194"/>
  <c r="N303" i="194"/>
  <c r="P303" i="194"/>
  <c r="P302" i="194"/>
  <c r="O302" i="194"/>
  <c r="N302" i="194"/>
  <c r="O301" i="194"/>
  <c r="P301" i="194"/>
  <c r="N301" i="194"/>
  <c r="O300" i="194"/>
  <c r="N300" i="194"/>
  <c r="O299" i="194"/>
  <c r="N299" i="194"/>
  <c r="P299" i="194"/>
  <c r="P298" i="194"/>
  <c r="O298" i="194"/>
  <c r="N298" i="194"/>
  <c r="O297" i="194"/>
  <c r="P297" i="194"/>
  <c r="N297" i="194"/>
  <c r="O296" i="194"/>
  <c r="N296" i="194"/>
  <c r="P296" i="194"/>
  <c r="O295" i="194"/>
  <c r="N295" i="194"/>
  <c r="P295" i="194"/>
  <c r="P294" i="194"/>
  <c r="O294" i="194"/>
  <c r="N294" i="194"/>
  <c r="O293" i="194"/>
  <c r="P293" i="194"/>
  <c r="N293" i="194"/>
  <c r="O292" i="194"/>
  <c r="N292" i="194"/>
  <c r="O291" i="194"/>
  <c r="N291" i="194"/>
  <c r="P291" i="194"/>
  <c r="P290" i="194"/>
  <c r="O290" i="194"/>
  <c r="N290" i="194"/>
  <c r="O289" i="194"/>
  <c r="P289" i="194"/>
  <c r="N289" i="194"/>
  <c r="O288" i="194"/>
  <c r="N288" i="194"/>
  <c r="P288" i="194"/>
  <c r="O287" i="194"/>
  <c r="N287" i="194"/>
  <c r="P287" i="194"/>
  <c r="P286" i="194"/>
  <c r="O286" i="194"/>
  <c r="N286" i="194"/>
  <c r="O285" i="194"/>
  <c r="P285" i="194"/>
  <c r="N285" i="194"/>
  <c r="O284" i="194"/>
  <c r="N284" i="194"/>
  <c r="O283" i="194"/>
  <c r="N283" i="194"/>
  <c r="P283" i="194"/>
  <c r="P282" i="194"/>
  <c r="O282" i="194"/>
  <c r="N282" i="194"/>
  <c r="O281" i="194"/>
  <c r="P281" i="194"/>
  <c r="N281" i="194"/>
  <c r="O280" i="194"/>
  <c r="N280" i="194"/>
  <c r="P280" i="194"/>
  <c r="O279" i="194"/>
  <c r="N279" i="194"/>
  <c r="P279" i="194"/>
  <c r="P278" i="194"/>
  <c r="O278" i="194"/>
  <c r="N278" i="194"/>
  <c r="O277" i="194"/>
  <c r="P277" i="194"/>
  <c r="N277" i="194"/>
  <c r="O276" i="194"/>
  <c r="N276" i="194"/>
  <c r="O275" i="194"/>
  <c r="N275" i="194"/>
  <c r="P275" i="194"/>
  <c r="P274" i="194"/>
  <c r="O274" i="194"/>
  <c r="N274" i="194"/>
  <c r="O273" i="194"/>
  <c r="P273" i="194"/>
  <c r="N273" i="194"/>
  <c r="O272" i="194"/>
  <c r="N272" i="194"/>
  <c r="P272" i="194"/>
  <c r="O271" i="194"/>
  <c r="N271" i="194"/>
  <c r="P271" i="194"/>
  <c r="P270" i="194"/>
  <c r="O270" i="194"/>
  <c r="N270" i="194"/>
  <c r="O269" i="194"/>
  <c r="P269" i="194"/>
  <c r="N269" i="194"/>
  <c r="O268" i="194"/>
  <c r="N268" i="194"/>
  <c r="O267" i="194"/>
  <c r="N267" i="194"/>
  <c r="P267" i="194"/>
  <c r="P266" i="194"/>
  <c r="O266" i="194"/>
  <c r="N266" i="194"/>
  <c r="O265" i="194"/>
  <c r="P265" i="194"/>
  <c r="N265" i="194"/>
  <c r="O264" i="194"/>
  <c r="N264" i="194"/>
  <c r="P264" i="194"/>
  <c r="O263" i="194"/>
  <c r="N263" i="194"/>
  <c r="P263" i="194"/>
  <c r="P262" i="194"/>
  <c r="O262" i="194"/>
  <c r="N262" i="194"/>
  <c r="O261" i="194"/>
  <c r="P261" i="194"/>
  <c r="N261" i="194"/>
  <c r="O260" i="194"/>
  <c r="N260" i="194"/>
  <c r="O259" i="194"/>
  <c r="N259" i="194"/>
  <c r="P259" i="194"/>
  <c r="P258" i="194"/>
  <c r="O258" i="194"/>
  <c r="N258" i="194"/>
  <c r="O257" i="194"/>
  <c r="P257" i="194"/>
  <c r="N257" i="194"/>
  <c r="O256" i="194"/>
  <c r="N256" i="194"/>
  <c r="P256" i="194"/>
  <c r="O255" i="194"/>
  <c r="N255" i="194"/>
  <c r="P255" i="194"/>
  <c r="P254" i="194"/>
  <c r="O254" i="194"/>
  <c r="N254" i="194"/>
  <c r="O253" i="194"/>
  <c r="P253" i="194"/>
  <c r="N253" i="194"/>
  <c r="O252" i="194"/>
  <c r="N252" i="194"/>
  <c r="O251" i="194"/>
  <c r="N251" i="194"/>
  <c r="P251" i="194"/>
  <c r="P250" i="194"/>
  <c r="O250" i="194"/>
  <c r="N250" i="194"/>
  <c r="O249" i="194"/>
  <c r="P249" i="194"/>
  <c r="N249" i="194"/>
  <c r="O248" i="194"/>
  <c r="N248" i="194"/>
  <c r="P248" i="194"/>
  <c r="O247" i="194"/>
  <c r="N247" i="194"/>
  <c r="P247" i="194"/>
  <c r="P246" i="194"/>
  <c r="O246" i="194"/>
  <c r="N246" i="194"/>
  <c r="O245" i="194"/>
  <c r="P245" i="194"/>
  <c r="N245" i="194"/>
  <c r="O244" i="194"/>
  <c r="N244" i="194"/>
  <c r="O243" i="194"/>
  <c r="N243" i="194"/>
  <c r="P243" i="194"/>
  <c r="P242" i="194"/>
  <c r="O242" i="194"/>
  <c r="N242" i="194"/>
  <c r="O241" i="194"/>
  <c r="P241" i="194"/>
  <c r="N241" i="194"/>
  <c r="O240" i="194"/>
  <c r="N240" i="194"/>
  <c r="P240" i="194"/>
  <c r="O239" i="194"/>
  <c r="N239" i="194"/>
  <c r="P239" i="194"/>
  <c r="P238" i="194"/>
  <c r="O238" i="194"/>
  <c r="N238" i="194"/>
  <c r="O237" i="194"/>
  <c r="P237" i="194"/>
  <c r="N237" i="194"/>
  <c r="O236" i="194"/>
  <c r="N236" i="194"/>
  <c r="O235" i="194"/>
  <c r="N235" i="194"/>
  <c r="P235" i="194"/>
  <c r="P234" i="194"/>
  <c r="O234" i="194"/>
  <c r="N234" i="194"/>
  <c r="O233" i="194"/>
  <c r="P233" i="194"/>
  <c r="N233" i="194"/>
  <c r="O232" i="194"/>
  <c r="N232" i="194"/>
  <c r="P232" i="194"/>
  <c r="O231" i="194"/>
  <c r="N231" i="194"/>
  <c r="P231" i="194"/>
  <c r="P230" i="194"/>
  <c r="O230" i="194"/>
  <c r="N230" i="194"/>
  <c r="O229" i="194"/>
  <c r="P229" i="194"/>
  <c r="N229" i="194"/>
  <c r="O228" i="194"/>
  <c r="N228" i="194"/>
  <c r="O227" i="194"/>
  <c r="N227" i="194"/>
  <c r="P227" i="194"/>
  <c r="P226" i="194"/>
  <c r="O226" i="194"/>
  <c r="N226" i="194"/>
  <c r="O225" i="194"/>
  <c r="P225" i="194"/>
  <c r="N225" i="194"/>
  <c r="O224" i="194"/>
  <c r="N224" i="194"/>
  <c r="P224" i="194"/>
  <c r="O223" i="194"/>
  <c r="N223" i="194"/>
  <c r="P223" i="194"/>
  <c r="P222" i="194"/>
  <c r="O222" i="194"/>
  <c r="N222" i="194"/>
  <c r="O221" i="194"/>
  <c r="P221" i="194"/>
  <c r="N221" i="194"/>
  <c r="O220" i="194"/>
  <c r="N220" i="194"/>
  <c r="O219" i="194"/>
  <c r="N219" i="194"/>
  <c r="P219" i="194"/>
  <c r="P218" i="194"/>
  <c r="O218" i="194"/>
  <c r="N218" i="194"/>
  <c r="O217" i="194"/>
  <c r="P217" i="194"/>
  <c r="N217" i="194"/>
  <c r="O216" i="194"/>
  <c r="N216" i="194"/>
  <c r="P216" i="194"/>
  <c r="O215" i="194"/>
  <c r="N215" i="194"/>
  <c r="P215" i="194"/>
  <c r="P214" i="194"/>
  <c r="O214" i="194"/>
  <c r="N214" i="194"/>
  <c r="O213" i="194"/>
  <c r="P213" i="194"/>
  <c r="N213" i="194"/>
  <c r="O212" i="194"/>
  <c r="N212" i="194"/>
  <c r="O211" i="194"/>
  <c r="N211" i="194"/>
  <c r="P211" i="194"/>
  <c r="P210" i="194"/>
  <c r="O210" i="194"/>
  <c r="N210" i="194"/>
  <c r="O209" i="194"/>
  <c r="P209" i="194"/>
  <c r="N209" i="194"/>
  <c r="O208" i="194"/>
  <c r="N208" i="194"/>
  <c r="P208" i="194"/>
  <c r="O207" i="194"/>
  <c r="N207" i="194"/>
  <c r="P207" i="194"/>
  <c r="P206" i="194"/>
  <c r="O206" i="194"/>
  <c r="N206" i="194"/>
  <c r="O205" i="194"/>
  <c r="P205" i="194"/>
  <c r="N205" i="194"/>
  <c r="O204" i="194"/>
  <c r="N204" i="194"/>
  <c r="O203" i="194"/>
  <c r="N203" i="194"/>
  <c r="P203" i="194"/>
  <c r="P202" i="194"/>
  <c r="O202" i="194"/>
  <c r="N202" i="194"/>
  <c r="O201" i="194"/>
  <c r="P201" i="194"/>
  <c r="N201" i="194"/>
  <c r="O200" i="194"/>
  <c r="N200" i="194"/>
  <c r="P200" i="194"/>
  <c r="O199" i="194"/>
  <c r="N199" i="194"/>
  <c r="P199" i="194"/>
  <c r="P198" i="194"/>
  <c r="O198" i="194"/>
  <c r="N198" i="194"/>
  <c r="O197" i="194"/>
  <c r="P197" i="194"/>
  <c r="N197" i="194"/>
  <c r="O196" i="194"/>
  <c r="N196" i="194"/>
  <c r="O195" i="194"/>
  <c r="N195" i="194"/>
  <c r="P195" i="194"/>
  <c r="P194" i="194"/>
  <c r="O194" i="194"/>
  <c r="N194" i="194"/>
  <c r="O193" i="194"/>
  <c r="P193" i="194"/>
  <c r="N193" i="194"/>
  <c r="O192" i="194"/>
  <c r="N192" i="194"/>
  <c r="P192" i="194"/>
  <c r="O191" i="194"/>
  <c r="N191" i="194"/>
  <c r="P191" i="194"/>
  <c r="P190" i="194"/>
  <c r="O190" i="194"/>
  <c r="N190" i="194"/>
  <c r="O189" i="194"/>
  <c r="P189" i="194"/>
  <c r="N189" i="194"/>
  <c r="O188" i="194"/>
  <c r="N188" i="194"/>
  <c r="O187" i="194"/>
  <c r="N187" i="194"/>
  <c r="P187" i="194"/>
  <c r="P186" i="194"/>
  <c r="O186" i="194"/>
  <c r="N186" i="194"/>
  <c r="O185" i="194"/>
  <c r="P185" i="194"/>
  <c r="N185" i="194"/>
  <c r="O184" i="194"/>
  <c r="N184" i="194"/>
  <c r="P184" i="194"/>
  <c r="O183" i="194"/>
  <c r="N183" i="194"/>
  <c r="P183" i="194"/>
  <c r="P182" i="194"/>
  <c r="O182" i="194"/>
  <c r="N182" i="194"/>
  <c r="O181" i="194"/>
  <c r="P181" i="194"/>
  <c r="N181" i="194"/>
  <c r="O180" i="194"/>
  <c r="N180" i="194"/>
  <c r="O179" i="194"/>
  <c r="N179" i="194"/>
  <c r="P179" i="194"/>
  <c r="P178" i="194"/>
  <c r="O178" i="194"/>
  <c r="N178" i="194"/>
  <c r="O177" i="194"/>
  <c r="P177" i="194"/>
  <c r="N177" i="194"/>
  <c r="O176" i="194"/>
  <c r="N176" i="194"/>
  <c r="P176" i="194"/>
  <c r="O175" i="194"/>
  <c r="N175" i="194"/>
  <c r="P175" i="194"/>
  <c r="P174" i="194"/>
  <c r="O174" i="194"/>
  <c r="N174" i="194"/>
  <c r="O173" i="194"/>
  <c r="P173" i="194"/>
  <c r="N173" i="194"/>
  <c r="O172" i="194"/>
  <c r="N172" i="194"/>
  <c r="O171" i="194"/>
  <c r="N171" i="194"/>
  <c r="P171" i="194"/>
  <c r="P170" i="194"/>
  <c r="O170" i="194"/>
  <c r="N170" i="194"/>
  <c r="O169" i="194"/>
  <c r="P169" i="194"/>
  <c r="N169" i="194"/>
  <c r="O168" i="194"/>
  <c r="N168" i="194"/>
  <c r="P168" i="194"/>
  <c r="O167" i="194"/>
  <c r="N167" i="194"/>
  <c r="P167" i="194"/>
  <c r="P166" i="194"/>
  <c r="O166" i="194"/>
  <c r="N166" i="194"/>
  <c r="O165" i="194"/>
  <c r="P165" i="194"/>
  <c r="N165" i="194"/>
  <c r="O164" i="194"/>
  <c r="N164" i="194"/>
  <c r="O163" i="194"/>
  <c r="N163" i="194"/>
  <c r="P163" i="194"/>
  <c r="P162" i="194"/>
  <c r="O162" i="194"/>
  <c r="N162" i="194"/>
  <c r="O161" i="194"/>
  <c r="P161" i="194"/>
  <c r="N161" i="194"/>
  <c r="O160" i="194"/>
  <c r="N160" i="194"/>
  <c r="P160" i="194"/>
  <c r="O159" i="194"/>
  <c r="N159" i="194"/>
  <c r="P159" i="194"/>
  <c r="P158" i="194"/>
  <c r="O158" i="194"/>
  <c r="N158" i="194"/>
  <c r="O157" i="194"/>
  <c r="P157" i="194"/>
  <c r="N157" i="194"/>
  <c r="O156" i="194"/>
  <c r="N156" i="194"/>
  <c r="O155" i="194"/>
  <c r="N155" i="194"/>
  <c r="P155" i="194"/>
  <c r="P154" i="194"/>
  <c r="O154" i="194"/>
  <c r="N154" i="194"/>
  <c r="O153" i="194"/>
  <c r="P153" i="194"/>
  <c r="N153" i="194"/>
  <c r="O152" i="194"/>
  <c r="N152" i="194"/>
  <c r="P152" i="194"/>
  <c r="O151" i="194"/>
  <c r="N151" i="194"/>
  <c r="P151" i="194"/>
  <c r="P150" i="194"/>
  <c r="O150" i="194"/>
  <c r="N150" i="194"/>
  <c r="O149" i="194"/>
  <c r="P149" i="194"/>
  <c r="N149" i="194"/>
  <c r="O148" i="194"/>
  <c r="N148" i="194"/>
  <c r="O147" i="194"/>
  <c r="N147" i="194"/>
  <c r="P147" i="194"/>
  <c r="P146" i="194"/>
  <c r="O146" i="194"/>
  <c r="N146" i="194"/>
  <c r="O145" i="194"/>
  <c r="P145" i="194"/>
  <c r="N145" i="194"/>
  <c r="O144" i="194"/>
  <c r="N144" i="194"/>
  <c r="P144" i="194"/>
  <c r="O143" i="194"/>
  <c r="N143" i="194"/>
  <c r="P143" i="194"/>
  <c r="P142" i="194"/>
  <c r="O142" i="194"/>
  <c r="N142" i="194"/>
  <c r="O141" i="194"/>
  <c r="P141" i="194"/>
  <c r="N141" i="194"/>
  <c r="O140" i="194"/>
  <c r="N140" i="194"/>
  <c r="O139" i="194"/>
  <c r="N139" i="194"/>
  <c r="P139" i="194"/>
  <c r="P138" i="194"/>
  <c r="O138" i="194"/>
  <c r="N138" i="194"/>
  <c r="O137" i="194"/>
  <c r="P137" i="194"/>
  <c r="N137" i="194"/>
  <c r="O136" i="194"/>
  <c r="N136" i="194"/>
  <c r="P136" i="194"/>
  <c r="O135" i="194"/>
  <c r="N135" i="194"/>
  <c r="P135" i="194"/>
  <c r="P134" i="194"/>
  <c r="O134" i="194"/>
  <c r="N134" i="194"/>
  <c r="O133" i="194"/>
  <c r="P133" i="194"/>
  <c r="N133" i="194"/>
  <c r="O132" i="194"/>
  <c r="N132" i="194"/>
  <c r="O131" i="194"/>
  <c r="N131" i="194"/>
  <c r="P131" i="194"/>
  <c r="P130" i="194"/>
  <c r="O130" i="194"/>
  <c r="N130" i="194"/>
  <c r="O129" i="194"/>
  <c r="P129" i="194"/>
  <c r="N129" i="194"/>
  <c r="O128" i="194"/>
  <c r="N128" i="194"/>
  <c r="P128" i="194"/>
  <c r="O127" i="194"/>
  <c r="N127" i="194"/>
  <c r="P127" i="194"/>
  <c r="P126" i="194"/>
  <c r="O126" i="194"/>
  <c r="N126" i="194"/>
  <c r="O125" i="194"/>
  <c r="P125" i="194"/>
  <c r="N125" i="194"/>
  <c r="O124" i="194"/>
  <c r="N124" i="194"/>
  <c r="O123" i="194"/>
  <c r="N123" i="194"/>
  <c r="P123" i="194"/>
  <c r="P122" i="194"/>
  <c r="O122" i="194"/>
  <c r="N122" i="194"/>
  <c r="O121" i="194"/>
  <c r="P121" i="194"/>
  <c r="N121" i="194"/>
  <c r="O120" i="194"/>
  <c r="N120" i="194"/>
  <c r="P120" i="194"/>
  <c r="O119" i="194"/>
  <c r="N119" i="194"/>
  <c r="P119" i="194"/>
  <c r="P118" i="194"/>
  <c r="O118" i="194"/>
  <c r="N118" i="194"/>
  <c r="O117" i="194"/>
  <c r="P117" i="194"/>
  <c r="N117" i="194"/>
  <c r="O116" i="194"/>
  <c r="N116" i="194"/>
  <c r="O115" i="194"/>
  <c r="N115" i="194"/>
  <c r="P115" i="194"/>
  <c r="P114" i="194"/>
  <c r="O114" i="194"/>
  <c r="N114" i="194"/>
  <c r="O113" i="194"/>
  <c r="P113" i="194"/>
  <c r="N113" i="194"/>
  <c r="O112" i="194"/>
  <c r="N112" i="194"/>
  <c r="P112" i="194"/>
  <c r="O111" i="194"/>
  <c r="N111" i="194"/>
  <c r="P111" i="194"/>
  <c r="P110" i="194"/>
  <c r="O110" i="194"/>
  <c r="N110" i="194"/>
  <c r="O109" i="194"/>
  <c r="P109" i="194"/>
  <c r="N109" i="194"/>
  <c r="O108" i="194"/>
  <c r="N108" i="194"/>
  <c r="O107" i="194"/>
  <c r="N107" i="194"/>
  <c r="P107" i="194"/>
  <c r="P106" i="194"/>
  <c r="O106" i="194"/>
  <c r="N106" i="194"/>
  <c r="O105" i="194"/>
  <c r="P105" i="194"/>
  <c r="N105" i="194"/>
  <c r="O104" i="194"/>
  <c r="N104" i="194"/>
  <c r="P104" i="194"/>
  <c r="O103" i="194"/>
  <c r="N103" i="194"/>
  <c r="P103" i="194"/>
  <c r="P102" i="194"/>
  <c r="O102" i="194"/>
  <c r="N102" i="194"/>
  <c r="O101" i="194"/>
  <c r="P101" i="194"/>
  <c r="N101" i="194"/>
  <c r="O100" i="194"/>
  <c r="N100" i="194"/>
  <c r="O99" i="194"/>
  <c r="N99" i="194"/>
  <c r="P99" i="194"/>
  <c r="P98" i="194"/>
  <c r="O98" i="194"/>
  <c r="N98" i="194"/>
  <c r="O97" i="194"/>
  <c r="P97" i="194"/>
  <c r="N97" i="194"/>
  <c r="O96" i="194"/>
  <c r="N96" i="194"/>
  <c r="P96" i="194"/>
  <c r="O95" i="194"/>
  <c r="N95" i="194"/>
  <c r="P95" i="194"/>
  <c r="P94" i="194"/>
  <c r="O94" i="194"/>
  <c r="N94" i="194"/>
  <c r="O93" i="194"/>
  <c r="P93" i="194"/>
  <c r="N93" i="194"/>
  <c r="O92" i="194"/>
  <c r="N92" i="194"/>
  <c r="O91" i="194"/>
  <c r="N91" i="194"/>
  <c r="P91" i="194"/>
  <c r="P90" i="194"/>
  <c r="O90" i="194"/>
  <c r="N90" i="194"/>
  <c r="O89" i="194"/>
  <c r="P89" i="194"/>
  <c r="N89" i="194"/>
  <c r="O88" i="194"/>
  <c r="N88" i="194"/>
  <c r="P88" i="194"/>
  <c r="O87" i="194"/>
  <c r="N87" i="194"/>
  <c r="P87" i="194"/>
  <c r="P86" i="194"/>
  <c r="O86" i="194"/>
  <c r="N86" i="194"/>
  <c r="O85" i="194"/>
  <c r="P85" i="194"/>
  <c r="N85" i="194"/>
  <c r="O84" i="194"/>
  <c r="N84" i="194"/>
  <c r="O83" i="194"/>
  <c r="N83" i="194"/>
  <c r="P83" i="194"/>
  <c r="P82" i="194"/>
  <c r="O82" i="194"/>
  <c r="N82" i="194"/>
  <c r="O81" i="194"/>
  <c r="P81" i="194"/>
  <c r="N81" i="194"/>
  <c r="O80" i="194"/>
  <c r="N80" i="194"/>
  <c r="P80" i="194"/>
  <c r="O79" i="194"/>
  <c r="N79" i="194"/>
  <c r="P79" i="194"/>
  <c r="P78" i="194"/>
  <c r="O78" i="194"/>
  <c r="N78" i="194"/>
  <c r="O77" i="194"/>
  <c r="P77" i="194"/>
  <c r="N77" i="194"/>
  <c r="O76" i="194"/>
  <c r="N76" i="194"/>
  <c r="O75" i="194"/>
  <c r="N75" i="194"/>
  <c r="P75" i="194"/>
  <c r="P74" i="194"/>
  <c r="O74" i="194"/>
  <c r="N74" i="194"/>
  <c r="O73" i="194"/>
  <c r="P73" i="194"/>
  <c r="N73" i="194"/>
  <c r="O72" i="194"/>
  <c r="N72" i="194"/>
  <c r="P72" i="194"/>
  <c r="O71" i="194"/>
  <c r="N71" i="194"/>
  <c r="P71" i="194"/>
  <c r="P70" i="194"/>
  <c r="O70" i="194"/>
  <c r="N70" i="194"/>
  <c r="O69" i="194"/>
  <c r="P69" i="194"/>
  <c r="N69" i="194"/>
  <c r="O68" i="194"/>
  <c r="N68" i="194"/>
  <c r="O67" i="194"/>
  <c r="N67" i="194"/>
  <c r="P67" i="194"/>
  <c r="P66" i="194"/>
  <c r="O66" i="194"/>
  <c r="N66" i="194"/>
  <c r="O65" i="194"/>
  <c r="P65" i="194"/>
  <c r="N65" i="194"/>
  <c r="O64" i="194"/>
  <c r="N64" i="194"/>
  <c r="P64" i="194"/>
  <c r="O63" i="194"/>
  <c r="N63" i="194"/>
  <c r="P63" i="194"/>
  <c r="P62" i="194"/>
  <c r="O62" i="194"/>
  <c r="N62" i="194"/>
  <c r="O61" i="194"/>
  <c r="P61" i="194"/>
  <c r="N61" i="194"/>
  <c r="O60" i="194"/>
  <c r="N60" i="194"/>
  <c r="O59" i="194"/>
  <c r="N59" i="194"/>
  <c r="P59" i="194"/>
  <c r="P58" i="194"/>
  <c r="O58" i="194"/>
  <c r="N58" i="194"/>
  <c r="O57" i="194"/>
  <c r="P57" i="194"/>
  <c r="N57" i="194"/>
  <c r="O56" i="194"/>
  <c r="N56" i="194"/>
  <c r="P56" i="194"/>
  <c r="O55" i="194"/>
  <c r="N55" i="194"/>
  <c r="P55" i="194"/>
  <c r="P54" i="194"/>
  <c r="O54" i="194"/>
  <c r="N54" i="194"/>
  <c r="O53" i="194"/>
  <c r="P53" i="194"/>
  <c r="N53" i="194"/>
  <c r="O52" i="194"/>
  <c r="N52" i="194"/>
  <c r="O51" i="194"/>
  <c r="N51" i="194"/>
  <c r="P51" i="194"/>
  <c r="P50" i="194"/>
  <c r="O50" i="194"/>
  <c r="N50" i="194"/>
  <c r="O49" i="194"/>
  <c r="P49" i="194"/>
  <c r="N49" i="194"/>
  <c r="O48" i="194"/>
  <c r="N48" i="194"/>
  <c r="P48" i="194"/>
  <c r="O47" i="194"/>
  <c r="N47" i="194"/>
  <c r="P47" i="194"/>
  <c r="P46" i="194"/>
  <c r="O46" i="194"/>
  <c r="N46" i="194"/>
  <c r="O45" i="194"/>
  <c r="P45" i="194"/>
  <c r="N45" i="194"/>
  <c r="O44" i="194"/>
  <c r="N44" i="194"/>
  <c r="O43" i="194"/>
  <c r="N43" i="194"/>
  <c r="P43" i="194"/>
  <c r="P42" i="194"/>
  <c r="O42" i="194"/>
  <c r="N42" i="194"/>
  <c r="O41" i="194"/>
  <c r="P41" i="194"/>
  <c r="N41" i="194"/>
  <c r="O40" i="194"/>
  <c r="N40" i="194"/>
  <c r="P40" i="194"/>
  <c r="O39" i="194"/>
  <c r="N39" i="194"/>
  <c r="P39" i="194"/>
  <c r="P38" i="194"/>
  <c r="O38" i="194"/>
  <c r="N38" i="194"/>
  <c r="O37" i="194"/>
  <c r="P37" i="194"/>
  <c r="N37" i="194"/>
  <c r="O36" i="194"/>
  <c r="N36" i="194"/>
  <c r="O35" i="194"/>
  <c r="N35" i="194"/>
  <c r="P35" i="194"/>
  <c r="P34" i="194"/>
  <c r="O34" i="194"/>
  <c r="N34" i="194"/>
  <c r="O33" i="194"/>
  <c r="P33" i="194"/>
  <c r="N33" i="194"/>
  <c r="O32" i="194"/>
  <c r="N32" i="194"/>
  <c r="P32" i="194"/>
  <c r="O31" i="194"/>
  <c r="N31" i="194"/>
  <c r="P31" i="194"/>
  <c r="P30" i="194"/>
  <c r="O30" i="194"/>
  <c r="N30" i="194"/>
  <c r="O29" i="194"/>
  <c r="P29" i="194"/>
  <c r="N29" i="194"/>
  <c r="O28" i="194"/>
  <c r="N28" i="194"/>
  <c r="O27" i="194"/>
  <c r="N27" i="194"/>
  <c r="P27" i="194"/>
  <c r="P26" i="194"/>
  <c r="O26" i="194"/>
  <c r="N26" i="194"/>
  <c r="O25" i="194"/>
  <c r="P25" i="194"/>
  <c r="N25" i="194"/>
  <c r="O24" i="194"/>
  <c r="N24" i="194"/>
  <c r="P24" i="194"/>
  <c r="O23" i="194"/>
  <c r="N23" i="194"/>
  <c r="P23" i="194"/>
  <c r="P22" i="194"/>
  <c r="O22" i="194"/>
  <c r="N22" i="194"/>
  <c r="O21" i="194"/>
  <c r="P21" i="194"/>
  <c r="N21" i="194"/>
  <c r="O20" i="194"/>
  <c r="N20" i="194"/>
  <c r="O19" i="194"/>
  <c r="N19" i="194"/>
  <c r="P19" i="194"/>
  <c r="P18" i="194"/>
  <c r="O18" i="194"/>
  <c r="N18" i="194"/>
  <c r="O17" i="194"/>
  <c r="P17" i="194"/>
  <c r="N17" i="194"/>
  <c r="O16" i="194"/>
  <c r="N16" i="194"/>
  <c r="P16" i="194"/>
  <c r="O15" i="194"/>
  <c r="N15" i="194"/>
  <c r="P15" i="194"/>
  <c r="P14" i="194"/>
  <c r="O14" i="194"/>
  <c r="N14" i="194"/>
  <c r="O13" i="194"/>
  <c r="P13" i="194"/>
  <c r="N13" i="194"/>
  <c r="O12" i="194"/>
  <c r="N12" i="194"/>
  <c r="O11" i="194"/>
  <c r="N11" i="194"/>
  <c r="P11" i="194"/>
  <c r="P10" i="194"/>
  <c r="O10" i="194"/>
  <c r="N10" i="194"/>
  <c r="O9" i="194"/>
  <c r="P9" i="194"/>
  <c r="N9" i="194"/>
  <c r="O8" i="194"/>
  <c r="N8" i="194"/>
  <c r="P8" i="194"/>
  <c r="O7" i="194"/>
  <c r="N7" i="194"/>
  <c r="P7" i="194"/>
  <c r="P6" i="194"/>
  <c r="O6" i="194"/>
  <c r="N6" i="194"/>
  <c r="O5" i="194"/>
  <c r="P5" i="194"/>
  <c r="N5" i="194"/>
  <c r="O4" i="194"/>
  <c r="N4" i="194"/>
  <c r="I52" i="193"/>
  <c r="E34" i="193"/>
  <c r="G34" i="193"/>
  <c r="I34" i="193"/>
  <c r="E33" i="193"/>
  <c r="G33" i="193"/>
  <c r="I33" i="193"/>
  <c r="E32" i="193"/>
  <c r="G32" i="193"/>
  <c r="I32" i="193"/>
  <c r="I31" i="193"/>
  <c r="E30" i="193"/>
  <c r="G30" i="193"/>
  <c r="I30" i="193"/>
  <c r="E29" i="193"/>
  <c r="G29" i="193"/>
  <c r="I29" i="193"/>
  <c r="I27" i="193"/>
  <c r="G27" i="193"/>
  <c r="E8" i="193"/>
  <c r="L530" i="192" a="1"/>
  <c r="L530" i="192"/>
  <c r="J530" i="192" a="1"/>
  <c r="J530" i="192"/>
  <c r="H530" i="192" a="1"/>
  <c r="H530" i="192"/>
  <c r="F530" i="192" a="1"/>
  <c r="F530" i="192"/>
  <c r="C530" i="192"/>
  <c r="L528" i="192" a="1"/>
  <c r="L528" i="192"/>
  <c r="H528" i="192" a="1"/>
  <c r="H528" i="192"/>
  <c r="C528" i="192"/>
  <c r="L526" i="192" a="1"/>
  <c r="L526" i="192"/>
  <c r="J526" i="192" a="1"/>
  <c r="J526" i="192"/>
  <c r="H526" i="192" a="1"/>
  <c r="H526" i="192"/>
  <c r="F526" i="192" a="1"/>
  <c r="F526" i="192"/>
  <c r="C526" i="192"/>
  <c r="L524" i="192" a="1"/>
  <c r="L524" i="192"/>
  <c r="H524" i="192" a="1"/>
  <c r="H524" i="192"/>
  <c r="C524" i="192"/>
  <c r="L522" i="192" a="1"/>
  <c r="L522" i="192"/>
  <c r="J522" i="192" a="1"/>
  <c r="J522" i="192"/>
  <c r="H522" i="192" a="1"/>
  <c r="H522" i="192"/>
  <c r="F522" i="192" a="1"/>
  <c r="F522" i="192"/>
  <c r="C522" i="192"/>
  <c r="L520" i="192" a="1"/>
  <c r="L520" i="192"/>
  <c r="H520" i="192" a="1"/>
  <c r="H520" i="192"/>
  <c r="C520" i="192"/>
  <c r="L518" i="192" a="1"/>
  <c r="L518" i="192"/>
  <c r="J518" i="192" a="1"/>
  <c r="J518" i="192"/>
  <c r="H518" i="192" a="1"/>
  <c r="H518" i="192"/>
  <c r="F518" i="192" a="1"/>
  <c r="F518" i="192"/>
  <c r="C518" i="192"/>
  <c r="M514" i="192" a="1"/>
  <c r="M514" i="192"/>
  <c r="L514" i="192" a="1"/>
  <c r="L514" i="192"/>
  <c r="K514" i="192" a="1"/>
  <c r="K514" i="192"/>
  <c r="J514" i="192" a="1"/>
  <c r="J514" i="192"/>
  <c r="I514" i="192" a="1"/>
  <c r="I514" i="192"/>
  <c r="H514" i="192" a="1"/>
  <c r="H514" i="192"/>
  <c r="G514" i="192" a="1"/>
  <c r="G514" i="192"/>
  <c r="F514" i="192"/>
  <c r="F514" i="192" a="1"/>
  <c r="I512" i="192"/>
  <c r="M511" i="192" a="1"/>
  <c r="M511" i="192"/>
  <c r="K511" i="192" a="1"/>
  <c r="K511" i="192"/>
  <c r="I511" i="192" a="1"/>
  <c r="I511" i="192"/>
  <c r="G511" i="192" a="1"/>
  <c r="G511" i="192"/>
  <c r="C511" i="192"/>
  <c r="L511" i="192" a="1"/>
  <c r="L511" i="192"/>
  <c r="M510" i="192" a="1"/>
  <c r="M510" i="192"/>
  <c r="L510" i="192"/>
  <c r="K510" i="192" a="1"/>
  <c r="K510" i="192"/>
  <c r="I510" i="192" a="1"/>
  <c r="I510" i="192"/>
  <c r="G510" i="192" a="1"/>
  <c r="G510" i="192"/>
  <c r="C510" i="192"/>
  <c r="L510" i="192" a="1"/>
  <c r="M509" i="192" a="1"/>
  <c r="M509" i="192"/>
  <c r="L509" i="192"/>
  <c r="K509" i="192" a="1"/>
  <c r="K509" i="192"/>
  <c r="I509" i="192" a="1"/>
  <c r="I509" i="192"/>
  <c r="G509" i="192" a="1"/>
  <c r="G509" i="192"/>
  <c r="C509" i="192"/>
  <c r="L509" i="192" a="1"/>
  <c r="P508" i="192" a="1"/>
  <c r="P508" i="192"/>
  <c r="N12" i="191"/>
  <c r="M508" i="192" a="1"/>
  <c r="M508" i="192"/>
  <c r="L508" i="192"/>
  <c r="K508" i="192" a="1"/>
  <c r="K508" i="192"/>
  <c r="I508" i="192" a="1"/>
  <c r="I508" i="192"/>
  <c r="G508" i="192" a="1"/>
  <c r="G508" i="192"/>
  <c r="C508" i="192"/>
  <c r="L508" i="192" a="1"/>
  <c r="M507" i="192" a="1"/>
  <c r="M507" i="192"/>
  <c r="K507" i="192" a="1"/>
  <c r="K507" i="192"/>
  <c r="I507" i="192" a="1"/>
  <c r="I507" i="192"/>
  <c r="G507" i="192" a="1"/>
  <c r="G507" i="192"/>
  <c r="C507" i="192"/>
  <c r="L507" i="192" a="1"/>
  <c r="L507" i="192"/>
  <c r="M506" i="192" a="1"/>
  <c r="M506" i="192"/>
  <c r="L506" i="192"/>
  <c r="K506" i="192" a="1"/>
  <c r="K506" i="192"/>
  <c r="I506" i="192" a="1"/>
  <c r="I506" i="192"/>
  <c r="G506" i="192" a="1"/>
  <c r="G506" i="192"/>
  <c r="C506" i="192"/>
  <c r="L506" i="192" a="1"/>
  <c r="M505" i="192" a="1"/>
  <c r="M505" i="192"/>
  <c r="L505" i="192"/>
  <c r="K505" i="192" a="1"/>
  <c r="K505" i="192"/>
  <c r="I505" i="192" a="1"/>
  <c r="I505" i="192"/>
  <c r="G505" i="192" a="1"/>
  <c r="G505" i="192"/>
  <c r="C505" i="192"/>
  <c r="L505" i="192" a="1"/>
  <c r="M504" i="192" a="1"/>
  <c r="M504" i="192"/>
  <c r="L504" i="192"/>
  <c r="K504" i="192" a="1"/>
  <c r="K504" i="192"/>
  <c r="I504" i="192" a="1"/>
  <c r="I504" i="192"/>
  <c r="G504" i="192" a="1"/>
  <c r="G504" i="192"/>
  <c r="C504" i="192"/>
  <c r="L504" i="192" a="1"/>
  <c r="M503" i="192" a="1"/>
  <c r="M503" i="192"/>
  <c r="K503" i="192" a="1"/>
  <c r="K503" i="192"/>
  <c r="I503" i="192" a="1"/>
  <c r="I503" i="192"/>
  <c r="G503" i="192" a="1"/>
  <c r="G503" i="192"/>
  <c r="C503" i="192"/>
  <c r="L503" i="192" a="1"/>
  <c r="L503" i="192"/>
  <c r="M502" i="192" a="1"/>
  <c r="M502" i="192"/>
  <c r="K502" i="192" a="1"/>
  <c r="K502" i="192"/>
  <c r="I502" i="192" a="1"/>
  <c r="I502" i="192"/>
  <c r="G502" i="192" a="1"/>
  <c r="G502" i="192"/>
  <c r="C502" i="192"/>
  <c r="L502" i="192" a="1"/>
  <c r="L502" i="192"/>
  <c r="M501" i="192" a="1"/>
  <c r="M501" i="192"/>
  <c r="L501" i="192"/>
  <c r="K501" i="192" a="1"/>
  <c r="K501" i="192"/>
  <c r="I501" i="192" a="1"/>
  <c r="I501" i="192"/>
  <c r="G501" i="192" a="1"/>
  <c r="G501" i="192"/>
  <c r="C501" i="192"/>
  <c r="L501" i="192" a="1"/>
  <c r="M500" i="192" a="1"/>
  <c r="M500" i="192"/>
  <c r="L500" i="192"/>
  <c r="K500" i="192" a="1"/>
  <c r="K500" i="192"/>
  <c r="I500" i="192" a="1"/>
  <c r="I500" i="192"/>
  <c r="G500" i="192" a="1"/>
  <c r="G500" i="192"/>
  <c r="C500" i="192"/>
  <c r="L500" i="192" a="1"/>
  <c r="M499" i="192" a="1"/>
  <c r="M499" i="192"/>
  <c r="M512" i="192"/>
  <c r="K499" i="192" a="1"/>
  <c r="K499" i="192"/>
  <c r="I499" i="192" a="1"/>
  <c r="I499" i="192"/>
  <c r="G499" i="192" a="1"/>
  <c r="G499" i="192"/>
  <c r="G512" i="192"/>
  <c r="E22" i="191"/>
  <c r="E23" i="191"/>
  <c r="G23" i="191"/>
  <c r="I23" i="191"/>
  <c r="C499" i="192"/>
  <c r="L499" i="192" a="1"/>
  <c r="L499" i="192"/>
  <c r="L512" i="192"/>
  <c r="W495" i="192"/>
  <c r="E34" i="191"/>
  <c r="V495" i="192"/>
  <c r="U495" i="192"/>
  <c r="T495" i="192"/>
  <c r="S495" i="192"/>
  <c r="R495" i="192"/>
  <c r="E30" i="191"/>
  <c r="M495" i="192"/>
  <c r="L495" i="192"/>
  <c r="K495" i="192"/>
  <c r="J495" i="192"/>
  <c r="I495" i="192"/>
  <c r="H495" i="192"/>
  <c r="G495" i="192"/>
  <c r="F495" i="192"/>
  <c r="O494" i="192"/>
  <c r="N494" i="192"/>
  <c r="P494" i="192"/>
  <c r="P493" i="192"/>
  <c r="O493" i="192"/>
  <c r="N493" i="192"/>
  <c r="P492" i="192"/>
  <c r="O492" i="192"/>
  <c r="N492" i="192"/>
  <c r="O491" i="192"/>
  <c r="N491" i="192"/>
  <c r="P491" i="192"/>
  <c r="O490" i="192"/>
  <c r="N490" i="192"/>
  <c r="P490" i="192"/>
  <c r="P489" i="192"/>
  <c r="O489" i="192"/>
  <c r="N489" i="192"/>
  <c r="P488" i="192"/>
  <c r="O488" i="192"/>
  <c r="N488" i="192"/>
  <c r="O487" i="192"/>
  <c r="N487" i="192"/>
  <c r="P487" i="192"/>
  <c r="O486" i="192"/>
  <c r="N486" i="192"/>
  <c r="P486" i="192"/>
  <c r="P485" i="192"/>
  <c r="O485" i="192"/>
  <c r="N485" i="192"/>
  <c r="P484" i="192"/>
  <c r="O484" i="192"/>
  <c r="N484" i="192"/>
  <c r="O483" i="192"/>
  <c r="N483" i="192"/>
  <c r="P483" i="192"/>
  <c r="O482" i="192"/>
  <c r="N482" i="192"/>
  <c r="P482" i="192"/>
  <c r="P481" i="192"/>
  <c r="O481" i="192"/>
  <c r="N481" i="192"/>
  <c r="P480" i="192"/>
  <c r="O480" i="192"/>
  <c r="N480" i="192"/>
  <c r="O479" i="192"/>
  <c r="N479" i="192"/>
  <c r="P479" i="192"/>
  <c r="O478" i="192"/>
  <c r="N478" i="192"/>
  <c r="P478" i="192"/>
  <c r="P477" i="192"/>
  <c r="O477" i="192"/>
  <c r="N477" i="192"/>
  <c r="P476" i="192"/>
  <c r="O476" i="192"/>
  <c r="N476" i="192"/>
  <c r="O475" i="192"/>
  <c r="N475" i="192"/>
  <c r="P475" i="192"/>
  <c r="O474" i="192"/>
  <c r="N474" i="192"/>
  <c r="P474" i="192"/>
  <c r="P473" i="192"/>
  <c r="O473" i="192"/>
  <c r="N473" i="192"/>
  <c r="P472" i="192"/>
  <c r="O472" i="192"/>
  <c r="N472" i="192"/>
  <c r="O471" i="192"/>
  <c r="N471" i="192"/>
  <c r="P471" i="192"/>
  <c r="O470" i="192"/>
  <c r="N470" i="192"/>
  <c r="P470" i="192"/>
  <c r="P469" i="192"/>
  <c r="O469" i="192"/>
  <c r="N469" i="192"/>
  <c r="P468" i="192"/>
  <c r="O468" i="192"/>
  <c r="N468" i="192"/>
  <c r="O467" i="192"/>
  <c r="N467" i="192"/>
  <c r="P467" i="192"/>
  <c r="O466" i="192"/>
  <c r="N466" i="192"/>
  <c r="P466" i="192"/>
  <c r="P465" i="192"/>
  <c r="O465" i="192"/>
  <c r="N465" i="192"/>
  <c r="P464" i="192"/>
  <c r="O464" i="192"/>
  <c r="N464" i="192"/>
  <c r="O463" i="192"/>
  <c r="N463" i="192"/>
  <c r="P463" i="192"/>
  <c r="O462" i="192"/>
  <c r="N462" i="192"/>
  <c r="P462" i="192"/>
  <c r="P461" i="192"/>
  <c r="O461" i="192"/>
  <c r="N461" i="192"/>
  <c r="P460" i="192"/>
  <c r="O460" i="192"/>
  <c r="N460" i="192"/>
  <c r="O459" i="192"/>
  <c r="N459" i="192"/>
  <c r="P459" i="192"/>
  <c r="O458" i="192"/>
  <c r="N458" i="192"/>
  <c r="P458" i="192"/>
  <c r="P457" i="192"/>
  <c r="O457" i="192"/>
  <c r="N457" i="192"/>
  <c r="P456" i="192"/>
  <c r="O456" i="192"/>
  <c r="N456" i="192"/>
  <c r="O455" i="192"/>
  <c r="N455" i="192"/>
  <c r="P455" i="192"/>
  <c r="O454" i="192"/>
  <c r="N454" i="192"/>
  <c r="P454" i="192"/>
  <c r="P453" i="192"/>
  <c r="O453" i="192"/>
  <c r="N453" i="192"/>
  <c r="P452" i="192"/>
  <c r="O452" i="192"/>
  <c r="N452" i="192"/>
  <c r="O451" i="192"/>
  <c r="N451" i="192"/>
  <c r="P451" i="192"/>
  <c r="O450" i="192"/>
  <c r="N450" i="192"/>
  <c r="P450" i="192"/>
  <c r="P449" i="192"/>
  <c r="O449" i="192"/>
  <c r="N449" i="192"/>
  <c r="P448" i="192"/>
  <c r="O448" i="192"/>
  <c r="N448" i="192"/>
  <c r="O447" i="192"/>
  <c r="N447" i="192"/>
  <c r="P447" i="192"/>
  <c r="O446" i="192"/>
  <c r="N446" i="192"/>
  <c r="P446" i="192"/>
  <c r="P445" i="192"/>
  <c r="O445" i="192"/>
  <c r="N445" i="192"/>
  <c r="P444" i="192"/>
  <c r="O444" i="192"/>
  <c r="N444" i="192"/>
  <c r="O443" i="192"/>
  <c r="N443" i="192"/>
  <c r="P443" i="192"/>
  <c r="O442" i="192"/>
  <c r="N442" i="192"/>
  <c r="P442" i="192"/>
  <c r="P441" i="192"/>
  <c r="O441" i="192"/>
  <c r="N441" i="192"/>
  <c r="P440" i="192"/>
  <c r="O440" i="192"/>
  <c r="N440" i="192"/>
  <c r="O439" i="192"/>
  <c r="N439" i="192"/>
  <c r="P439" i="192"/>
  <c r="O438" i="192"/>
  <c r="N438" i="192"/>
  <c r="P438" i="192"/>
  <c r="P437" i="192"/>
  <c r="O437" i="192"/>
  <c r="N437" i="192"/>
  <c r="P436" i="192"/>
  <c r="O436" i="192"/>
  <c r="N436" i="192"/>
  <c r="O435" i="192"/>
  <c r="N435" i="192"/>
  <c r="P435" i="192"/>
  <c r="O434" i="192"/>
  <c r="N434" i="192"/>
  <c r="P434" i="192"/>
  <c r="P433" i="192"/>
  <c r="O433" i="192"/>
  <c r="N433" i="192"/>
  <c r="P432" i="192"/>
  <c r="O432" i="192"/>
  <c r="N432" i="192"/>
  <c r="O431" i="192"/>
  <c r="N431" i="192"/>
  <c r="P431" i="192"/>
  <c r="O430" i="192"/>
  <c r="N430" i="192"/>
  <c r="P430" i="192"/>
  <c r="P429" i="192"/>
  <c r="O429" i="192"/>
  <c r="N429" i="192"/>
  <c r="P428" i="192"/>
  <c r="O428" i="192"/>
  <c r="N428" i="192"/>
  <c r="O427" i="192"/>
  <c r="N427" i="192"/>
  <c r="P427" i="192"/>
  <c r="O426" i="192"/>
  <c r="N426" i="192"/>
  <c r="P426" i="192"/>
  <c r="P425" i="192"/>
  <c r="O425" i="192"/>
  <c r="N425" i="192"/>
  <c r="P424" i="192"/>
  <c r="O424" i="192"/>
  <c r="N424" i="192"/>
  <c r="O423" i="192"/>
  <c r="N423" i="192"/>
  <c r="P423" i="192"/>
  <c r="O422" i="192"/>
  <c r="N422" i="192"/>
  <c r="P422" i="192"/>
  <c r="P421" i="192"/>
  <c r="O421" i="192"/>
  <c r="N421" i="192"/>
  <c r="P420" i="192"/>
  <c r="O420" i="192"/>
  <c r="N420" i="192"/>
  <c r="O419" i="192"/>
  <c r="N419" i="192"/>
  <c r="P419" i="192"/>
  <c r="O418" i="192"/>
  <c r="N418" i="192"/>
  <c r="P418" i="192"/>
  <c r="P417" i="192"/>
  <c r="O417" i="192"/>
  <c r="N417" i="192"/>
  <c r="P416" i="192"/>
  <c r="O416" i="192"/>
  <c r="N416" i="192"/>
  <c r="O415" i="192"/>
  <c r="N415" i="192"/>
  <c r="P415" i="192"/>
  <c r="O414" i="192"/>
  <c r="N414" i="192"/>
  <c r="P414" i="192"/>
  <c r="P413" i="192"/>
  <c r="O413" i="192"/>
  <c r="N413" i="192"/>
  <c r="P412" i="192"/>
  <c r="O412" i="192"/>
  <c r="N412" i="192"/>
  <c r="O411" i="192"/>
  <c r="N411" i="192"/>
  <c r="P411" i="192"/>
  <c r="O410" i="192"/>
  <c r="N410" i="192"/>
  <c r="P410" i="192"/>
  <c r="P409" i="192"/>
  <c r="O409" i="192"/>
  <c r="N409" i="192"/>
  <c r="P408" i="192"/>
  <c r="O408" i="192"/>
  <c r="N408" i="192"/>
  <c r="O407" i="192"/>
  <c r="N407" i="192"/>
  <c r="P407" i="192"/>
  <c r="O406" i="192"/>
  <c r="N406" i="192"/>
  <c r="P406" i="192"/>
  <c r="P405" i="192"/>
  <c r="O405" i="192"/>
  <c r="N405" i="192"/>
  <c r="P404" i="192"/>
  <c r="O404" i="192"/>
  <c r="N404" i="192"/>
  <c r="O403" i="192"/>
  <c r="N403" i="192"/>
  <c r="P403" i="192"/>
  <c r="O402" i="192"/>
  <c r="N402" i="192"/>
  <c r="P402" i="192"/>
  <c r="P401" i="192"/>
  <c r="O401" i="192"/>
  <c r="N401" i="192"/>
  <c r="P400" i="192"/>
  <c r="O400" i="192"/>
  <c r="N400" i="192"/>
  <c r="O399" i="192"/>
  <c r="N399" i="192"/>
  <c r="P399" i="192"/>
  <c r="O398" i="192"/>
  <c r="N398" i="192"/>
  <c r="P398" i="192"/>
  <c r="P397" i="192"/>
  <c r="O397" i="192"/>
  <c r="N397" i="192"/>
  <c r="P396" i="192"/>
  <c r="O396" i="192"/>
  <c r="N396" i="192"/>
  <c r="O395" i="192"/>
  <c r="N395" i="192"/>
  <c r="P395" i="192"/>
  <c r="O394" i="192"/>
  <c r="N394" i="192"/>
  <c r="P394" i="192"/>
  <c r="P393" i="192"/>
  <c r="O393" i="192"/>
  <c r="N393" i="192"/>
  <c r="P392" i="192"/>
  <c r="O392" i="192"/>
  <c r="N392" i="192"/>
  <c r="O391" i="192"/>
  <c r="N391" i="192"/>
  <c r="P391" i="192"/>
  <c r="O390" i="192"/>
  <c r="N390" i="192"/>
  <c r="P390" i="192"/>
  <c r="P389" i="192"/>
  <c r="O389" i="192"/>
  <c r="N389" i="192"/>
  <c r="P388" i="192"/>
  <c r="O388" i="192"/>
  <c r="N388" i="192"/>
  <c r="O387" i="192"/>
  <c r="N387" i="192"/>
  <c r="P387" i="192"/>
  <c r="O386" i="192"/>
  <c r="N386" i="192"/>
  <c r="P386" i="192"/>
  <c r="P385" i="192"/>
  <c r="O385" i="192"/>
  <c r="N385" i="192"/>
  <c r="P384" i="192"/>
  <c r="O384" i="192"/>
  <c r="N384" i="192"/>
  <c r="O383" i="192"/>
  <c r="N383" i="192"/>
  <c r="P383" i="192"/>
  <c r="O382" i="192"/>
  <c r="N382" i="192"/>
  <c r="P382" i="192"/>
  <c r="P381" i="192"/>
  <c r="O381" i="192"/>
  <c r="N381" i="192"/>
  <c r="P380" i="192"/>
  <c r="O380" i="192"/>
  <c r="N380" i="192"/>
  <c r="O379" i="192"/>
  <c r="N379" i="192"/>
  <c r="P379" i="192"/>
  <c r="O378" i="192"/>
  <c r="N378" i="192"/>
  <c r="P378" i="192"/>
  <c r="P377" i="192"/>
  <c r="O377" i="192"/>
  <c r="N377" i="192"/>
  <c r="P376" i="192"/>
  <c r="O376" i="192"/>
  <c r="N376" i="192"/>
  <c r="O375" i="192"/>
  <c r="N375" i="192"/>
  <c r="P375" i="192"/>
  <c r="O374" i="192"/>
  <c r="N374" i="192"/>
  <c r="P374" i="192"/>
  <c r="P373" i="192"/>
  <c r="O373" i="192"/>
  <c r="N373" i="192"/>
  <c r="P372" i="192"/>
  <c r="O372" i="192"/>
  <c r="N372" i="192"/>
  <c r="O371" i="192"/>
  <c r="N371" i="192"/>
  <c r="P371" i="192"/>
  <c r="O370" i="192"/>
  <c r="N370" i="192"/>
  <c r="P370" i="192"/>
  <c r="P369" i="192"/>
  <c r="O369" i="192"/>
  <c r="N369" i="192"/>
  <c r="P368" i="192"/>
  <c r="O368" i="192"/>
  <c r="N368" i="192"/>
  <c r="O367" i="192"/>
  <c r="N367" i="192"/>
  <c r="P367" i="192"/>
  <c r="O366" i="192"/>
  <c r="N366" i="192"/>
  <c r="P366" i="192"/>
  <c r="P365" i="192"/>
  <c r="O365" i="192"/>
  <c r="N365" i="192"/>
  <c r="P364" i="192"/>
  <c r="O364" i="192"/>
  <c r="N364" i="192"/>
  <c r="O363" i="192"/>
  <c r="N363" i="192"/>
  <c r="P363" i="192"/>
  <c r="O362" i="192"/>
  <c r="N362" i="192"/>
  <c r="P362" i="192"/>
  <c r="P361" i="192"/>
  <c r="O361" i="192"/>
  <c r="N361" i="192"/>
  <c r="P360" i="192"/>
  <c r="O360" i="192"/>
  <c r="N360" i="192"/>
  <c r="O359" i="192"/>
  <c r="N359" i="192"/>
  <c r="P359" i="192"/>
  <c r="O358" i="192"/>
  <c r="N358" i="192"/>
  <c r="P358" i="192"/>
  <c r="P357" i="192"/>
  <c r="O357" i="192"/>
  <c r="N357" i="192"/>
  <c r="P356" i="192"/>
  <c r="O356" i="192"/>
  <c r="N356" i="192"/>
  <c r="O355" i="192"/>
  <c r="N355" i="192"/>
  <c r="P355" i="192"/>
  <c r="O354" i="192"/>
  <c r="N354" i="192"/>
  <c r="P354" i="192"/>
  <c r="P353" i="192"/>
  <c r="O353" i="192"/>
  <c r="N353" i="192"/>
  <c r="P352" i="192"/>
  <c r="O352" i="192"/>
  <c r="N352" i="192"/>
  <c r="O351" i="192"/>
  <c r="N351" i="192"/>
  <c r="P351" i="192"/>
  <c r="O350" i="192"/>
  <c r="N350" i="192"/>
  <c r="P350" i="192"/>
  <c r="P349" i="192"/>
  <c r="O349" i="192"/>
  <c r="N349" i="192"/>
  <c r="P348" i="192"/>
  <c r="O348" i="192"/>
  <c r="N348" i="192"/>
  <c r="O347" i="192"/>
  <c r="N347" i="192"/>
  <c r="P347" i="192"/>
  <c r="O346" i="192"/>
  <c r="N346" i="192"/>
  <c r="P346" i="192"/>
  <c r="P345" i="192"/>
  <c r="O345" i="192"/>
  <c r="N345" i="192"/>
  <c r="P344" i="192"/>
  <c r="O344" i="192"/>
  <c r="N344" i="192"/>
  <c r="O343" i="192"/>
  <c r="N343" i="192"/>
  <c r="P343" i="192"/>
  <c r="O342" i="192"/>
  <c r="N342" i="192"/>
  <c r="P342" i="192"/>
  <c r="P341" i="192"/>
  <c r="O341" i="192"/>
  <c r="N341" i="192"/>
  <c r="P340" i="192"/>
  <c r="O340" i="192"/>
  <c r="N340" i="192"/>
  <c r="O339" i="192"/>
  <c r="N339" i="192"/>
  <c r="P339" i="192"/>
  <c r="O338" i="192"/>
  <c r="N338" i="192"/>
  <c r="P338" i="192"/>
  <c r="P337" i="192"/>
  <c r="O337" i="192"/>
  <c r="N337" i="192"/>
  <c r="P336" i="192"/>
  <c r="O336" i="192"/>
  <c r="N336" i="192"/>
  <c r="O335" i="192"/>
  <c r="N335" i="192"/>
  <c r="P335" i="192"/>
  <c r="O334" i="192"/>
  <c r="N334" i="192"/>
  <c r="P334" i="192"/>
  <c r="P333" i="192"/>
  <c r="O333" i="192"/>
  <c r="N333" i="192"/>
  <c r="P332" i="192"/>
  <c r="O332" i="192"/>
  <c r="N332" i="192"/>
  <c r="O331" i="192"/>
  <c r="N331" i="192"/>
  <c r="P331" i="192"/>
  <c r="O330" i="192"/>
  <c r="N330" i="192"/>
  <c r="P330" i="192"/>
  <c r="P329" i="192"/>
  <c r="O329" i="192"/>
  <c r="N329" i="192"/>
  <c r="P328" i="192"/>
  <c r="O328" i="192"/>
  <c r="N328" i="192"/>
  <c r="O327" i="192"/>
  <c r="N327" i="192"/>
  <c r="P327" i="192"/>
  <c r="O326" i="192"/>
  <c r="N326" i="192"/>
  <c r="P326" i="192"/>
  <c r="P325" i="192"/>
  <c r="O325" i="192"/>
  <c r="N325" i="192"/>
  <c r="P324" i="192"/>
  <c r="O324" i="192"/>
  <c r="N324" i="192"/>
  <c r="O323" i="192"/>
  <c r="N323" i="192"/>
  <c r="P323" i="192"/>
  <c r="O322" i="192"/>
  <c r="N322" i="192"/>
  <c r="P322" i="192"/>
  <c r="P321" i="192"/>
  <c r="O321" i="192"/>
  <c r="N321" i="192"/>
  <c r="P320" i="192"/>
  <c r="O320" i="192"/>
  <c r="N320" i="192"/>
  <c r="O319" i="192"/>
  <c r="N319" i="192"/>
  <c r="P319" i="192"/>
  <c r="O318" i="192"/>
  <c r="N318" i="192"/>
  <c r="P318" i="192"/>
  <c r="P317" i="192"/>
  <c r="O317" i="192"/>
  <c r="N317" i="192"/>
  <c r="P316" i="192"/>
  <c r="O316" i="192"/>
  <c r="N316" i="192"/>
  <c r="O315" i="192"/>
  <c r="N315" i="192"/>
  <c r="P315" i="192"/>
  <c r="O314" i="192"/>
  <c r="N314" i="192"/>
  <c r="P314" i="192"/>
  <c r="P313" i="192"/>
  <c r="O313" i="192"/>
  <c r="N313" i="192"/>
  <c r="P312" i="192"/>
  <c r="O312" i="192"/>
  <c r="N312" i="192"/>
  <c r="O311" i="192"/>
  <c r="N311" i="192"/>
  <c r="P311" i="192"/>
  <c r="O310" i="192"/>
  <c r="N310" i="192"/>
  <c r="P310" i="192"/>
  <c r="P309" i="192"/>
  <c r="O309" i="192"/>
  <c r="N309" i="192"/>
  <c r="P308" i="192"/>
  <c r="O308" i="192"/>
  <c r="N308" i="192"/>
  <c r="O307" i="192"/>
  <c r="N307" i="192"/>
  <c r="P307" i="192"/>
  <c r="O306" i="192"/>
  <c r="N306" i="192"/>
  <c r="P306" i="192"/>
  <c r="P305" i="192"/>
  <c r="O305" i="192"/>
  <c r="N305" i="192"/>
  <c r="P304" i="192"/>
  <c r="O304" i="192"/>
  <c r="N304" i="192"/>
  <c r="O303" i="192"/>
  <c r="N303" i="192"/>
  <c r="P303" i="192"/>
  <c r="O302" i="192"/>
  <c r="N302" i="192"/>
  <c r="P302" i="192"/>
  <c r="P301" i="192"/>
  <c r="O301" i="192"/>
  <c r="N301" i="192"/>
  <c r="P300" i="192"/>
  <c r="O300" i="192"/>
  <c r="N300" i="192"/>
  <c r="O299" i="192"/>
  <c r="N299" i="192"/>
  <c r="P299" i="192"/>
  <c r="O298" i="192"/>
  <c r="N298" i="192"/>
  <c r="P298" i="192"/>
  <c r="P297" i="192"/>
  <c r="O297" i="192"/>
  <c r="N297" i="192"/>
  <c r="P296" i="192"/>
  <c r="O296" i="192"/>
  <c r="N296" i="192"/>
  <c r="O295" i="192"/>
  <c r="N295" i="192"/>
  <c r="P295" i="192"/>
  <c r="O294" i="192"/>
  <c r="N294" i="192"/>
  <c r="P294" i="192"/>
  <c r="P293" i="192"/>
  <c r="O293" i="192"/>
  <c r="N293" i="192"/>
  <c r="P292" i="192"/>
  <c r="O292" i="192"/>
  <c r="N292" i="192"/>
  <c r="O291" i="192"/>
  <c r="N291" i="192"/>
  <c r="P291" i="192"/>
  <c r="O290" i="192"/>
  <c r="N290" i="192"/>
  <c r="P290" i="192"/>
  <c r="P289" i="192"/>
  <c r="O289" i="192"/>
  <c r="N289" i="192"/>
  <c r="P288" i="192"/>
  <c r="O288" i="192"/>
  <c r="N288" i="192"/>
  <c r="O287" i="192"/>
  <c r="N287" i="192"/>
  <c r="P287" i="192"/>
  <c r="O286" i="192"/>
  <c r="N286" i="192"/>
  <c r="P286" i="192"/>
  <c r="P285" i="192"/>
  <c r="O285" i="192"/>
  <c r="N285" i="192"/>
  <c r="P284" i="192"/>
  <c r="O284" i="192"/>
  <c r="N284" i="192"/>
  <c r="O283" i="192"/>
  <c r="N283" i="192"/>
  <c r="P283" i="192"/>
  <c r="O282" i="192"/>
  <c r="N282" i="192"/>
  <c r="P282" i="192"/>
  <c r="P281" i="192"/>
  <c r="O281" i="192"/>
  <c r="N281" i="192"/>
  <c r="P280" i="192"/>
  <c r="O280" i="192"/>
  <c r="N280" i="192"/>
  <c r="O279" i="192"/>
  <c r="N279" i="192"/>
  <c r="P279" i="192"/>
  <c r="O278" i="192"/>
  <c r="N278" i="192"/>
  <c r="P278" i="192"/>
  <c r="P277" i="192"/>
  <c r="O277" i="192"/>
  <c r="N277" i="192"/>
  <c r="P276" i="192"/>
  <c r="O276" i="192"/>
  <c r="N276" i="192"/>
  <c r="O275" i="192"/>
  <c r="N275" i="192"/>
  <c r="P275" i="192"/>
  <c r="O274" i="192"/>
  <c r="N274" i="192"/>
  <c r="P274" i="192"/>
  <c r="P273" i="192"/>
  <c r="O273" i="192"/>
  <c r="N273" i="192"/>
  <c r="P272" i="192"/>
  <c r="O272" i="192"/>
  <c r="N272" i="192"/>
  <c r="O271" i="192"/>
  <c r="N271" i="192"/>
  <c r="P271" i="192"/>
  <c r="O270" i="192"/>
  <c r="N270" i="192"/>
  <c r="P270" i="192"/>
  <c r="P269" i="192"/>
  <c r="O269" i="192"/>
  <c r="N269" i="192"/>
  <c r="P268" i="192"/>
  <c r="O268" i="192"/>
  <c r="N268" i="192"/>
  <c r="O267" i="192"/>
  <c r="N267" i="192"/>
  <c r="P267" i="192"/>
  <c r="O266" i="192"/>
  <c r="N266" i="192"/>
  <c r="P266" i="192"/>
  <c r="P265" i="192"/>
  <c r="O265" i="192"/>
  <c r="N265" i="192"/>
  <c r="P264" i="192"/>
  <c r="O264" i="192"/>
  <c r="N264" i="192"/>
  <c r="O263" i="192"/>
  <c r="N263" i="192"/>
  <c r="P263" i="192"/>
  <c r="O262" i="192"/>
  <c r="N262" i="192"/>
  <c r="P262" i="192"/>
  <c r="P261" i="192"/>
  <c r="O261" i="192"/>
  <c r="N261" i="192"/>
  <c r="P260" i="192"/>
  <c r="O260" i="192"/>
  <c r="N260" i="192"/>
  <c r="O259" i="192"/>
  <c r="N259" i="192"/>
  <c r="P259" i="192"/>
  <c r="O258" i="192"/>
  <c r="N258" i="192"/>
  <c r="P258" i="192"/>
  <c r="P257" i="192"/>
  <c r="O257" i="192"/>
  <c r="N257" i="192"/>
  <c r="P256" i="192"/>
  <c r="O256" i="192"/>
  <c r="N256" i="192"/>
  <c r="O255" i="192"/>
  <c r="N255" i="192"/>
  <c r="P255" i="192"/>
  <c r="O254" i="192"/>
  <c r="N254" i="192"/>
  <c r="P254" i="192"/>
  <c r="P253" i="192"/>
  <c r="O253" i="192"/>
  <c r="N253" i="192"/>
  <c r="P252" i="192"/>
  <c r="O252" i="192"/>
  <c r="N252" i="192"/>
  <c r="O251" i="192"/>
  <c r="N251" i="192"/>
  <c r="P251" i="192"/>
  <c r="O250" i="192"/>
  <c r="N250" i="192"/>
  <c r="P250" i="192"/>
  <c r="P249" i="192"/>
  <c r="O249" i="192"/>
  <c r="N249" i="192"/>
  <c r="P248" i="192"/>
  <c r="O248" i="192"/>
  <c r="N248" i="192"/>
  <c r="O247" i="192"/>
  <c r="N247" i="192"/>
  <c r="P247" i="192"/>
  <c r="O246" i="192"/>
  <c r="N246" i="192"/>
  <c r="P246" i="192"/>
  <c r="P245" i="192"/>
  <c r="O245" i="192"/>
  <c r="N245" i="192"/>
  <c r="P244" i="192"/>
  <c r="O244" i="192"/>
  <c r="N244" i="192"/>
  <c r="O243" i="192"/>
  <c r="N243" i="192"/>
  <c r="P243" i="192"/>
  <c r="O242" i="192"/>
  <c r="N242" i="192"/>
  <c r="P242" i="192"/>
  <c r="P241" i="192"/>
  <c r="O241" i="192"/>
  <c r="N241" i="192"/>
  <c r="P240" i="192"/>
  <c r="O240" i="192"/>
  <c r="N240" i="192"/>
  <c r="O239" i="192"/>
  <c r="N239" i="192"/>
  <c r="P239" i="192"/>
  <c r="O238" i="192"/>
  <c r="N238" i="192"/>
  <c r="P238" i="192"/>
  <c r="P237" i="192"/>
  <c r="O237" i="192"/>
  <c r="N237" i="192"/>
  <c r="P236" i="192"/>
  <c r="O236" i="192"/>
  <c r="N236" i="192"/>
  <c r="O235" i="192"/>
  <c r="N235" i="192"/>
  <c r="P235" i="192"/>
  <c r="O234" i="192"/>
  <c r="N234" i="192"/>
  <c r="P234" i="192"/>
  <c r="P233" i="192"/>
  <c r="O233" i="192"/>
  <c r="N233" i="192"/>
  <c r="P232" i="192"/>
  <c r="O232" i="192"/>
  <c r="N232" i="192"/>
  <c r="O231" i="192"/>
  <c r="N231" i="192"/>
  <c r="P231" i="192"/>
  <c r="O230" i="192"/>
  <c r="N230" i="192"/>
  <c r="P230" i="192"/>
  <c r="P229" i="192"/>
  <c r="O229" i="192"/>
  <c r="N229" i="192"/>
  <c r="P228" i="192"/>
  <c r="O228" i="192"/>
  <c r="N228" i="192"/>
  <c r="O227" i="192"/>
  <c r="N227" i="192"/>
  <c r="P227" i="192"/>
  <c r="O226" i="192"/>
  <c r="N226" i="192"/>
  <c r="P226" i="192"/>
  <c r="P225" i="192"/>
  <c r="O225" i="192"/>
  <c r="N225" i="192"/>
  <c r="P224" i="192"/>
  <c r="O224" i="192"/>
  <c r="N224" i="192"/>
  <c r="O223" i="192"/>
  <c r="N223" i="192"/>
  <c r="P223" i="192"/>
  <c r="O222" i="192"/>
  <c r="N222" i="192"/>
  <c r="P222" i="192"/>
  <c r="P221" i="192"/>
  <c r="O221" i="192"/>
  <c r="N221" i="192"/>
  <c r="P220" i="192"/>
  <c r="O220" i="192"/>
  <c r="N220" i="192"/>
  <c r="O219" i="192"/>
  <c r="P219" i="192"/>
  <c r="N219" i="192"/>
  <c r="O218" i="192"/>
  <c r="N218" i="192"/>
  <c r="P217" i="192"/>
  <c r="O217" i="192"/>
  <c r="N217" i="192"/>
  <c r="O216" i="192"/>
  <c r="P216" i="192"/>
  <c r="N216" i="192"/>
  <c r="O215" i="192"/>
  <c r="N215" i="192"/>
  <c r="P215" i="192"/>
  <c r="O214" i="192"/>
  <c r="N214" i="192"/>
  <c r="P214" i="192"/>
  <c r="P213" i="192"/>
  <c r="O213" i="192"/>
  <c r="N213" i="192"/>
  <c r="P212" i="192"/>
  <c r="O212" i="192"/>
  <c r="N212" i="192"/>
  <c r="O211" i="192"/>
  <c r="N211" i="192"/>
  <c r="P211" i="192"/>
  <c r="O210" i="192"/>
  <c r="N210" i="192"/>
  <c r="O209" i="192"/>
  <c r="N209" i="192"/>
  <c r="P209" i="192"/>
  <c r="O208" i="192"/>
  <c r="P208" i="192"/>
  <c r="N208" i="192"/>
  <c r="O207" i="192"/>
  <c r="N207" i="192"/>
  <c r="P207" i="192"/>
  <c r="O206" i="192"/>
  <c r="N206" i="192"/>
  <c r="P206" i="192"/>
  <c r="O205" i="192"/>
  <c r="N205" i="192"/>
  <c r="P205" i="192"/>
  <c r="P204" i="192"/>
  <c r="O204" i="192"/>
  <c r="N204" i="192"/>
  <c r="P203" i="192"/>
  <c r="O203" i="192"/>
  <c r="N203" i="192"/>
  <c r="O202" i="192"/>
  <c r="N202" i="192"/>
  <c r="P202" i="192"/>
  <c r="O201" i="192"/>
  <c r="N201" i="192"/>
  <c r="P201" i="192"/>
  <c r="P200" i="192"/>
  <c r="O200" i="192"/>
  <c r="N200" i="192"/>
  <c r="O199" i="192"/>
  <c r="P199" i="192"/>
  <c r="N199" i="192"/>
  <c r="O198" i="192"/>
  <c r="N198" i="192"/>
  <c r="P198" i="192"/>
  <c r="P197" i="192"/>
  <c r="O197" i="192"/>
  <c r="N197" i="192"/>
  <c r="O196" i="192"/>
  <c r="P196" i="192"/>
  <c r="N196" i="192"/>
  <c r="O195" i="192"/>
  <c r="N195" i="192"/>
  <c r="O194" i="192"/>
  <c r="N194" i="192"/>
  <c r="O193" i="192"/>
  <c r="N193" i="192"/>
  <c r="P193" i="192"/>
  <c r="O192" i="192"/>
  <c r="P192" i="192"/>
  <c r="N192" i="192"/>
  <c r="P191" i="192"/>
  <c r="O191" i="192"/>
  <c r="N191" i="192"/>
  <c r="O190" i="192"/>
  <c r="N190" i="192"/>
  <c r="O189" i="192"/>
  <c r="N189" i="192"/>
  <c r="P189" i="192"/>
  <c r="P188" i="192"/>
  <c r="O188" i="192"/>
  <c r="N188" i="192"/>
  <c r="O187" i="192"/>
  <c r="P187" i="192"/>
  <c r="N187" i="192"/>
  <c r="O186" i="192"/>
  <c r="N186" i="192"/>
  <c r="O185" i="192"/>
  <c r="N185" i="192"/>
  <c r="P185" i="192"/>
  <c r="O184" i="192"/>
  <c r="P184" i="192"/>
  <c r="N184" i="192"/>
  <c r="P183" i="192"/>
  <c r="O183" i="192"/>
  <c r="N183" i="192"/>
  <c r="O182" i="192"/>
  <c r="N182" i="192"/>
  <c r="P182" i="192"/>
  <c r="P181" i="192"/>
  <c r="O181" i="192"/>
  <c r="N181" i="192"/>
  <c r="P180" i="192"/>
  <c r="O180" i="192"/>
  <c r="N180" i="192"/>
  <c r="O179" i="192"/>
  <c r="N179" i="192"/>
  <c r="P179" i="192"/>
  <c r="O178" i="192"/>
  <c r="N178" i="192"/>
  <c r="P177" i="192"/>
  <c r="O177" i="192"/>
  <c r="N177" i="192"/>
  <c r="O176" i="192"/>
  <c r="P176" i="192"/>
  <c r="N176" i="192"/>
  <c r="P175" i="192"/>
  <c r="O175" i="192"/>
  <c r="N175" i="192"/>
  <c r="O174" i="192"/>
  <c r="N174" i="192"/>
  <c r="P174" i="192"/>
  <c r="O173" i="192"/>
  <c r="N173" i="192"/>
  <c r="P173" i="192"/>
  <c r="P172" i="192"/>
  <c r="O172" i="192"/>
  <c r="N172" i="192"/>
  <c r="P171" i="192"/>
  <c r="O171" i="192"/>
  <c r="N171" i="192"/>
  <c r="O170" i="192"/>
  <c r="N170" i="192"/>
  <c r="P170" i="192"/>
  <c r="P169" i="192"/>
  <c r="O169" i="192"/>
  <c r="N169" i="192"/>
  <c r="P168" i="192"/>
  <c r="O168" i="192"/>
  <c r="N168" i="192"/>
  <c r="O167" i="192"/>
  <c r="N167" i="192"/>
  <c r="P167" i="192"/>
  <c r="O166" i="192"/>
  <c r="N166" i="192"/>
  <c r="P166" i="192"/>
  <c r="P165" i="192"/>
  <c r="O165" i="192"/>
  <c r="N165" i="192"/>
  <c r="O164" i="192"/>
  <c r="P164" i="192"/>
  <c r="N164" i="192"/>
  <c r="O163" i="192"/>
  <c r="N163" i="192"/>
  <c r="O162" i="192"/>
  <c r="N162" i="192"/>
  <c r="P161" i="192"/>
  <c r="O161" i="192"/>
  <c r="N161" i="192"/>
  <c r="O160" i="192"/>
  <c r="P160" i="192"/>
  <c r="N160" i="192"/>
  <c r="O159" i="192"/>
  <c r="N159" i="192"/>
  <c r="P159" i="192"/>
  <c r="O158" i="192"/>
  <c r="N158" i="192"/>
  <c r="O157" i="192"/>
  <c r="N157" i="192"/>
  <c r="P157" i="192"/>
  <c r="P156" i="192"/>
  <c r="O156" i="192"/>
  <c r="N156" i="192"/>
  <c r="O155" i="192"/>
  <c r="P155" i="192"/>
  <c r="N155" i="192"/>
  <c r="O154" i="192"/>
  <c r="N154" i="192"/>
  <c r="P153" i="192"/>
  <c r="O153" i="192"/>
  <c r="N153" i="192"/>
  <c r="O152" i="192"/>
  <c r="P152" i="192"/>
  <c r="N152" i="192"/>
  <c r="O151" i="192"/>
  <c r="N151" i="192"/>
  <c r="P151" i="192"/>
  <c r="O150" i="192"/>
  <c r="N150" i="192"/>
  <c r="P150" i="192"/>
  <c r="P149" i="192"/>
  <c r="O149" i="192"/>
  <c r="N149" i="192"/>
  <c r="P148" i="192"/>
  <c r="O148" i="192"/>
  <c r="N148" i="192"/>
  <c r="O147" i="192"/>
  <c r="N147" i="192"/>
  <c r="P147" i="192"/>
  <c r="O146" i="192"/>
  <c r="N146" i="192"/>
  <c r="O145" i="192"/>
  <c r="N145" i="192"/>
  <c r="P145" i="192"/>
  <c r="O144" i="192"/>
  <c r="P144" i="192"/>
  <c r="N144" i="192"/>
  <c r="O143" i="192"/>
  <c r="N143" i="192"/>
  <c r="P143" i="192"/>
  <c r="O142" i="192"/>
  <c r="N142" i="192"/>
  <c r="P142" i="192"/>
  <c r="O141" i="192"/>
  <c r="N141" i="192"/>
  <c r="P141" i="192"/>
  <c r="P140" i="192"/>
  <c r="O140" i="192"/>
  <c r="N140" i="192"/>
  <c r="P139" i="192"/>
  <c r="O139" i="192"/>
  <c r="N139" i="192"/>
  <c r="O138" i="192"/>
  <c r="N138" i="192"/>
  <c r="P138" i="192"/>
  <c r="O137" i="192"/>
  <c r="N137" i="192"/>
  <c r="P137" i="192"/>
  <c r="P136" i="192"/>
  <c r="O136" i="192"/>
  <c r="N136" i="192"/>
  <c r="O135" i="192"/>
  <c r="P135" i="192"/>
  <c r="N135" i="192"/>
  <c r="O134" i="192"/>
  <c r="N134" i="192"/>
  <c r="P134" i="192"/>
  <c r="P133" i="192"/>
  <c r="O133" i="192"/>
  <c r="N133" i="192"/>
  <c r="O132" i="192"/>
  <c r="P132" i="192"/>
  <c r="N132" i="192"/>
  <c r="O131" i="192"/>
  <c r="N131" i="192"/>
  <c r="O130" i="192"/>
  <c r="N130" i="192"/>
  <c r="O129" i="192"/>
  <c r="N129" i="192"/>
  <c r="P129" i="192"/>
  <c r="O128" i="192"/>
  <c r="P128" i="192"/>
  <c r="N128" i="192"/>
  <c r="P127" i="192"/>
  <c r="O127" i="192"/>
  <c r="N127" i="192"/>
  <c r="O126" i="192"/>
  <c r="N126" i="192"/>
  <c r="O125" i="192"/>
  <c r="N125" i="192"/>
  <c r="P125" i="192"/>
  <c r="P124" i="192"/>
  <c r="O124" i="192"/>
  <c r="N124" i="192"/>
  <c r="O123" i="192"/>
  <c r="P123" i="192"/>
  <c r="N123" i="192"/>
  <c r="O122" i="192"/>
  <c r="N122" i="192"/>
  <c r="O121" i="192"/>
  <c r="N121" i="192"/>
  <c r="P121" i="192"/>
  <c r="O120" i="192"/>
  <c r="P120" i="192"/>
  <c r="N120" i="192"/>
  <c r="P119" i="192"/>
  <c r="O119" i="192"/>
  <c r="N119" i="192"/>
  <c r="O118" i="192"/>
  <c r="N118" i="192"/>
  <c r="P118" i="192"/>
  <c r="P117" i="192"/>
  <c r="O117" i="192"/>
  <c r="N117" i="192"/>
  <c r="P116" i="192"/>
  <c r="O116" i="192"/>
  <c r="N116" i="192"/>
  <c r="O115" i="192"/>
  <c r="N115" i="192"/>
  <c r="P115" i="192"/>
  <c r="O114" i="192"/>
  <c r="N114" i="192"/>
  <c r="P113" i="192"/>
  <c r="O113" i="192"/>
  <c r="N113" i="192"/>
  <c r="O112" i="192"/>
  <c r="P112" i="192"/>
  <c r="N112" i="192"/>
  <c r="P111" i="192"/>
  <c r="O111" i="192"/>
  <c r="N111" i="192"/>
  <c r="O110" i="192"/>
  <c r="N110" i="192"/>
  <c r="P110" i="192"/>
  <c r="O109" i="192"/>
  <c r="N109" i="192"/>
  <c r="P109" i="192"/>
  <c r="P108" i="192"/>
  <c r="O108" i="192"/>
  <c r="N108" i="192"/>
  <c r="P107" i="192"/>
  <c r="O107" i="192"/>
  <c r="N107" i="192"/>
  <c r="O106" i="192"/>
  <c r="N106" i="192"/>
  <c r="P106" i="192"/>
  <c r="P105" i="192"/>
  <c r="O105" i="192"/>
  <c r="N105" i="192"/>
  <c r="P104" i="192"/>
  <c r="O104" i="192"/>
  <c r="N104" i="192"/>
  <c r="O103" i="192"/>
  <c r="N103" i="192"/>
  <c r="P103" i="192"/>
  <c r="O102" i="192"/>
  <c r="N102" i="192"/>
  <c r="P102" i="192"/>
  <c r="P101" i="192"/>
  <c r="O101" i="192"/>
  <c r="N101" i="192"/>
  <c r="O100" i="192"/>
  <c r="P100" i="192"/>
  <c r="N100" i="192"/>
  <c r="O99" i="192"/>
  <c r="N99" i="192"/>
  <c r="O98" i="192"/>
  <c r="N98" i="192"/>
  <c r="P97" i="192"/>
  <c r="O97" i="192"/>
  <c r="N97" i="192"/>
  <c r="O96" i="192"/>
  <c r="P96" i="192"/>
  <c r="N96" i="192"/>
  <c r="O95" i="192"/>
  <c r="N95" i="192"/>
  <c r="P95" i="192"/>
  <c r="O94" i="192"/>
  <c r="N94" i="192"/>
  <c r="O93" i="192"/>
  <c r="N93" i="192"/>
  <c r="P93" i="192"/>
  <c r="P92" i="192"/>
  <c r="O92" i="192"/>
  <c r="N92" i="192"/>
  <c r="O91" i="192"/>
  <c r="P91" i="192"/>
  <c r="N91" i="192"/>
  <c r="O90" i="192"/>
  <c r="N90" i="192"/>
  <c r="P89" i="192"/>
  <c r="O89" i="192"/>
  <c r="N89" i="192"/>
  <c r="O88" i="192"/>
  <c r="P88" i="192"/>
  <c r="N88" i="192"/>
  <c r="O87" i="192"/>
  <c r="N87" i="192"/>
  <c r="P87" i="192"/>
  <c r="O86" i="192"/>
  <c r="N86" i="192"/>
  <c r="P86" i="192"/>
  <c r="P85" i="192"/>
  <c r="O85" i="192"/>
  <c r="N85" i="192"/>
  <c r="P84" i="192"/>
  <c r="O84" i="192"/>
  <c r="N84" i="192"/>
  <c r="O83" i="192"/>
  <c r="N83" i="192"/>
  <c r="P83" i="192"/>
  <c r="O82" i="192"/>
  <c r="N82" i="192"/>
  <c r="O81" i="192"/>
  <c r="N81" i="192"/>
  <c r="P81" i="192"/>
  <c r="O80" i="192"/>
  <c r="P80" i="192"/>
  <c r="N80" i="192"/>
  <c r="O79" i="192"/>
  <c r="N79" i="192"/>
  <c r="P79" i="192"/>
  <c r="O78" i="192"/>
  <c r="N78" i="192"/>
  <c r="P78" i="192"/>
  <c r="O77" i="192"/>
  <c r="N77" i="192"/>
  <c r="P77" i="192"/>
  <c r="P76" i="192"/>
  <c r="O76" i="192"/>
  <c r="N76" i="192"/>
  <c r="P75" i="192"/>
  <c r="O75" i="192"/>
  <c r="N75" i="192"/>
  <c r="O74" i="192"/>
  <c r="N74" i="192"/>
  <c r="P74" i="192"/>
  <c r="O73" i="192"/>
  <c r="N73" i="192"/>
  <c r="P73" i="192"/>
  <c r="P72" i="192"/>
  <c r="O72" i="192"/>
  <c r="N72" i="192"/>
  <c r="O71" i="192"/>
  <c r="P71" i="192"/>
  <c r="N71" i="192"/>
  <c r="O70" i="192"/>
  <c r="N70" i="192"/>
  <c r="P70" i="192"/>
  <c r="P69" i="192"/>
  <c r="O69" i="192"/>
  <c r="N69" i="192"/>
  <c r="O68" i="192"/>
  <c r="P68" i="192"/>
  <c r="N68" i="192"/>
  <c r="O67" i="192"/>
  <c r="N67" i="192"/>
  <c r="O66" i="192"/>
  <c r="N66" i="192"/>
  <c r="O65" i="192"/>
  <c r="N65" i="192"/>
  <c r="P65" i="192"/>
  <c r="O64" i="192"/>
  <c r="P64" i="192"/>
  <c r="N64" i="192"/>
  <c r="P63" i="192"/>
  <c r="O63" i="192"/>
  <c r="N63" i="192"/>
  <c r="O62" i="192"/>
  <c r="N62" i="192"/>
  <c r="O61" i="192"/>
  <c r="N61" i="192"/>
  <c r="P61" i="192"/>
  <c r="P60" i="192"/>
  <c r="O60" i="192"/>
  <c r="N60" i="192"/>
  <c r="O59" i="192"/>
  <c r="P59" i="192"/>
  <c r="N59" i="192"/>
  <c r="O58" i="192"/>
  <c r="N58" i="192"/>
  <c r="O57" i="192"/>
  <c r="N57" i="192"/>
  <c r="P57" i="192"/>
  <c r="O56" i="192"/>
  <c r="P56" i="192"/>
  <c r="N56" i="192"/>
  <c r="P55" i="192"/>
  <c r="O55" i="192"/>
  <c r="N55" i="192"/>
  <c r="O54" i="192"/>
  <c r="N54" i="192"/>
  <c r="P54" i="192"/>
  <c r="P53" i="192"/>
  <c r="O53" i="192"/>
  <c r="N53" i="192"/>
  <c r="P52" i="192"/>
  <c r="O52" i="192"/>
  <c r="N52" i="192"/>
  <c r="O51" i="192"/>
  <c r="N51" i="192"/>
  <c r="P51" i="192"/>
  <c r="O50" i="192"/>
  <c r="N50" i="192"/>
  <c r="P49" i="192"/>
  <c r="O49" i="192"/>
  <c r="N49" i="192"/>
  <c r="O48" i="192"/>
  <c r="P48" i="192"/>
  <c r="N48" i="192"/>
  <c r="P47" i="192"/>
  <c r="O47" i="192"/>
  <c r="N47" i="192"/>
  <c r="O46" i="192"/>
  <c r="N46" i="192"/>
  <c r="P46" i="192"/>
  <c r="O45" i="192"/>
  <c r="N45" i="192"/>
  <c r="P45" i="192"/>
  <c r="P44" i="192"/>
  <c r="O44" i="192"/>
  <c r="N44" i="192"/>
  <c r="P43" i="192"/>
  <c r="O43" i="192"/>
  <c r="N43" i="192"/>
  <c r="O42" i="192"/>
  <c r="N42" i="192"/>
  <c r="P42" i="192"/>
  <c r="P41" i="192"/>
  <c r="O41" i="192"/>
  <c r="N41" i="192"/>
  <c r="P40" i="192"/>
  <c r="O40" i="192"/>
  <c r="N40" i="192"/>
  <c r="O39" i="192"/>
  <c r="N39" i="192"/>
  <c r="P39" i="192"/>
  <c r="O38" i="192"/>
  <c r="N38" i="192"/>
  <c r="P38" i="192"/>
  <c r="P37" i="192"/>
  <c r="O37" i="192"/>
  <c r="N37" i="192"/>
  <c r="O36" i="192"/>
  <c r="P36" i="192"/>
  <c r="N36" i="192"/>
  <c r="O35" i="192"/>
  <c r="N35" i="192"/>
  <c r="O34" i="192"/>
  <c r="N34" i="192"/>
  <c r="P33" i="192"/>
  <c r="O33" i="192"/>
  <c r="N33" i="192"/>
  <c r="O32" i="192"/>
  <c r="P32" i="192"/>
  <c r="N32" i="192"/>
  <c r="O31" i="192"/>
  <c r="N31" i="192"/>
  <c r="P31" i="192"/>
  <c r="O30" i="192"/>
  <c r="N30" i="192"/>
  <c r="O29" i="192"/>
  <c r="N29" i="192"/>
  <c r="P29" i="192"/>
  <c r="P28" i="192"/>
  <c r="O28" i="192"/>
  <c r="N28" i="192"/>
  <c r="O27" i="192"/>
  <c r="P27" i="192"/>
  <c r="N27" i="192"/>
  <c r="O26" i="192"/>
  <c r="N26" i="192"/>
  <c r="P25" i="192"/>
  <c r="O25" i="192"/>
  <c r="N25" i="192"/>
  <c r="O24" i="192"/>
  <c r="P24" i="192"/>
  <c r="N24" i="192"/>
  <c r="O23" i="192"/>
  <c r="N23" i="192"/>
  <c r="P23" i="192"/>
  <c r="O22" i="192"/>
  <c r="N22" i="192"/>
  <c r="P22" i="192"/>
  <c r="P21" i="192"/>
  <c r="O21" i="192"/>
  <c r="N21" i="192"/>
  <c r="P20" i="192"/>
  <c r="O20" i="192"/>
  <c r="N20" i="192"/>
  <c r="O19" i="192"/>
  <c r="N19" i="192"/>
  <c r="P19" i="192"/>
  <c r="O18" i="192"/>
  <c r="N18" i="192"/>
  <c r="O17" i="192"/>
  <c r="N17" i="192"/>
  <c r="P17" i="192"/>
  <c r="O16" i="192"/>
  <c r="P16" i="192"/>
  <c r="N16" i="192"/>
  <c r="O15" i="192"/>
  <c r="N15" i="192"/>
  <c r="P15" i="192"/>
  <c r="O14" i="192"/>
  <c r="N14" i="192"/>
  <c r="P14" i="192"/>
  <c r="O13" i="192"/>
  <c r="N13" i="192"/>
  <c r="P13" i="192"/>
  <c r="P12" i="192"/>
  <c r="O12" i="192"/>
  <c r="N12" i="192"/>
  <c r="P11" i="192"/>
  <c r="O11" i="192"/>
  <c r="N11" i="192"/>
  <c r="O10" i="192"/>
  <c r="N10" i="192"/>
  <c r="P10" i="192"/>
  <c r="O9" i="192"/>
  <c r="N9" i="192"/>
  <c r="P9" i="192"/>
  <c r="P8" i="192"/>
  <c r="O8" i="192"/>
  <c r="N8" i="192"/>
  <c r="O7" i="192"/>
  <c r="P7" i="192"/>
  <c r="N7" i="192"/>
  <c r="O6" i="192"/>
  <c r="N6" i="192"/>
  <c r="P6" i="192"/>
  <c r="P5" i="192"/>
  <c r="O5" i="192"/>
  <c r="N5" i="192"/>
  <c r="O4" i="192"/>
  <c r="P4" i="192"/>
  <c r="N4" i="192"/>
  <c r="I52" i="191"/>
  <c r="I34" i="191"/>
  <c r="G34" i="191"/>
  <c r="E33" i="191"/>
  <c r="G33" i="191"/>
  <c r="I33" i="191"/>
  <c r="E32" i="191"/>
  <c r="G32" i="191"/>
  <c r="I32" i="191"/>
  <c r="I31" i="191"/>
  <c r="E31" i="191"/>
  <c r="G31" i="191"/>
  <c r="G30" i="191"/>
  <c r="I30" i="191"/>
  <c r="G29" i="191"/>
  <c r="I29" i="191"/>
  <c r="E29" i="191"/>
  <c r="G27" i="191"/>
  <c r="I27" i="191"/>
  <c r="E25" i="191"/>
  <c r="G25" i="191"/>
  <c r="I25" i="191"/>
  <c r="E8" i="191"/>
  <c r="J529" i="190" a="1"/>
  <c r="J529" i="190"/>
  <c r="H529" i="190" a="1"/>
  <c r="H529" i="190"/>
  <c r="F529" i="190" a="1"/>
  <c r="F529" i="190"/>
  <c r="C529" i="190"/>
  <c r="M524" i="190" a="1"/>
  <c r="M524" i="190"/>
  <c r="K524" i="190" a="1"/>
  <c r="K524" i="190"/>
  <c r="J524" i="190"/>
  <c r="J524" i="190" a="1"/>
  <c r="H524" i="190"/>
  <c r="H524" i="190" a="1"/>
  <c r="G524" i="190" a="1"/>
  <c r="G524" i="190"/>
  <c r="F524" i="190" a="1"/>
  <c r="F524" i="190"/>
  <c r="L523" i="190" a="1"/>
  <c r="L523" i="190"/>
  <c r="I523" i="190" a="1"/>
  <c r="I523" i="190"/>
  <c r="C523" i="190"/>
  <c r="M522" i="190" a="1"/>
  <c r="M522" i="190"/>
  <c r="L522" i="190"/>
  <c r="L522" i="190" a="1"/>
  <c r="J522" i="190"/>
  <c r="J522" i="190" a="1"/>
  <c r="I522" i="190" a="1"/>
  <c r="I522" i="190"/>
  <c r="H522" i="190" a="1"/>
  <c r="H522" i="190"/>
  <c r="G522" i="190" a="1"/>
  <c r="G522" i="190"/>
  <c r="M521" i="190" a="1"/>
  <c r="M521" i="190"/>
  <c r="C521" i="190"/>
  <c r="L520" i="190"/>
  <c r="L520" i="190" a="1"/>
  <c r="K520" i="190" a="1"/>
  <c r="K520" i="190"/>
  <c r="J520" i="190" a="1"/>
  <c r="J520" i="190"/>
  <c r="I520" i="190" a="1"/>
  <c r="I520" i="190"/>
  <c r="G520" i="190" a="1"/>
  <c r="G520" i="190"/>
  <c r="F520" i="190" a="1"/>
  <c r="F520" i="190"/>
  <c r="C519" i="190"/>
  <c r="M518" i="190" a="1"/>
  <c r="M518" i="190"/>
  <c r="L518" i="190" a="1"/>
  <c r="L518" i="190"/>
  <c r="K518" i="190" a="1"/>
  <c r="K518" i="190"/>
  <c r="I518" i="190" a="1"/>
  <c r="I518" i="190"/>
  <c r="H518" i="190" a="1"/>
  <c r="H518" i="190"/>
  <c r="F518" i="190" a="1"/>
  <c r="F518" i="190"/>
  <c r="M514" i="190"/>
  <c r="M514" i="190" a="1"/>
  <c r="L514" i="190"/>
  <c r="L514" i="190" a="1"/>
  <c r="K514" i="190"/>
  <c r="K514" i="190" a="1"/>
  <c r="J514" i="190"/>
  <c r="J514" i="190" a="1"/>
  <c r="I514" i="190"/>
  <c r="I514" i="190" a="1"/>
  <c r="H514" i="190"/>
  <c r="H514" i="190" a="1"/>
  <c r="G514" i="190"/>
  <c r="G514" i="190" a="1"/>
  <c r="F514" i="190"/>
  <c r="F514" i="190" a="1"/>
  <c r="L511" i="190" a="1"/>
  <c r="L511" i="190"/>
  <c r="K511" i="190" a="1"/>
  <c r="K511" i="190"/>
  <c r="J511" i="190" a="1"/>
  <c r="J511" i="190"/>
  <c r="H511" i="190" a="1"/>
  <c r="H511" i="190"/>
  <c r="G511" i="190" a="1"/>
  <c r="G511" i="190"/>
  <c r="C511" i="190"/>
  <c r="M510" i="190" a="1"/>
  <c r="M510" i="190"/>
  <c r="L510" i="190" a="1"/>
  <c r="L510" i="190"/>
  <c r="J510" i="190" a="1"/>
  <c r="J510" i="190"/>
  <c r="I510" i="190"/>
  <c r="I510" i="190" a="1"/>
  <c r="G510" i="190"/>
  <c r="G510" i="190" a="1"/>
  <c r="F510" i="190" a="1"/>
  <c r="F510" i="190"/>
  <c r="C510" i="190"/>
  <c r="K509" i="190"/>
  <c r="K509" i="190" a="1"/>
  <c r="H509" i="190" a="1"/>
  <c r="H509" i="190"/>
  <c r="G509" i="190" a="1"/>
  <c r="G509" i="190"/>
  <c r="F509" i="190" a="1"/>
  <c r="F509" i="190"/>
  <c r="C509" i="190"/>
  <c r="K508" i="190" a="1"/>
  <c r="K508" i="190"/>
  <c r="C508" i="190"/>
  <c r="C527" i="190"/>
  <c r="L507" i="190" a="1"/>
  <c r="L507" i="190"/>
  <c r="J507" i="190" a="1"/>
  <c r="J507" i="190"/>
  <c r="H507" i="190" a="1"/>
  <c r="H507" i="190"/>
  <c r="G507" i="190" a="1"/>
  <c r="G507" i="190"/>
  <c r="C507" i="190"/>
  <c r="K507" i="190" a="1"/>
  <c r="K507" i="190"/>
  <c r="M506" i="190" a="1"/>
  <c r="M506" i="190"/>
  <c r="L506" i="190" a="1"/>
  <c r="L506" i="190"/>
  <c r="K506" i="190" a="1"/>
  <c r="K506" i="190"/>
  <c r="J506" i="190"/>
  <c r="J506" i="190" a="1"/>
  <c r="I506" i="190" a="1"/>
  <c r="I506" i="190"/>
  <c r="H506" i="190" a="1"/>
  <c r="H506" i="190"/>
  <c r="G506" i="190" a="1"/>
  <c r="G506" i="190"/>
  <c r="F506" i="190"/>
  <c r="F506" i="190" a="1"/>
  <c r="C506" i="190"/>
  <c r="M505" i="190" a="1"/>
  <c r="M505" i="190"/>
  <c r="L505" i="190" a="1"/>
  <c r="L505" i="190"/>
  <c r="K505" i="190" a="1"/>
  <c r="K505" i="190"/>
  <c r="J505" i="190"/>
  <c r="J505" i="190" a="1"/>
  <c r="I505" i="190" a="1"/>
  <c r="I505" i="190"/>
  <c r="H505" i="190" a="1"/>
  <c r="H505" i="190"/>
  <c r="G505" i="190" a="1"/>
  <c r="G505" i="190"/>
  <c r="F505" i="190"/>
  <c r="F505" i="190" a="1"/>
  <c r="C505" i="190"/>
  <c r="C524" i="190"/>
  <c r="L524" i="190" a="1"/>
  <c r="L524" i="190"/>
  <c r="M504" i="190" a="1"/>
  <c r="M504" i="190"/>
  <c r="L504" i="190" a="1"/>
  <c r="L504" i="190"/>
  <c r="K504" i="190" a="1"/>
  <c r="K504" i="190"/>
  <c r="J504" i="190"/>
  <c r="J504" i="190" a="1"/>
  <c r="I504" i="190" a="1"/>
  <c r="I504" i="190"/>
  <c r="H504" i="190" a="1"/>
  <c r="H504" i="190"/>
  <c r="G504" i="190" a="1"/>
  <c r="G504" i="190"/>
  <c r="F504" i="190"/>
  <c r="F504" i="190" a="1"/>
  <c r="C504" i="190"/>
  <c r="M503" i="190" a="1"/>
  <c r="M503" i="190"/>
  <c r="L503" i="190" a="1"/>
  <c r="L503" i="190"/>
  <c r="K503" i="190" a="1"/>
  <c r="K503" i="190"/>
  <c r="J503" i="190"/>
  <c r="J503" i="190" a="1"/>
  <c r="I503" i="190" a="1"/>
  <c r="I503" i="190"/>
  <c r="H503" i="190" a="1"/>
  <c r="H503" i="190"/>
  <c r="G503" i="190" a="1"/>
  <c r="G503" i="190"/>
  <c r="F503" i="190"/>
  <c r="N503" i="190"/>
  <c r="F503" i="190" a="1"/>
  <c r="C503" i="190"/>
  <c r="C522" i="190"/>
  <c r="K522" i="190" a="1"/>
  <c r="K522" i="190"/>
  <c r="M502" i="190" a="1"/>
  <c r="M502" i="190"/>
  <c r="L502" i="190" a="1"/>
  <c r="L502" i="190"/>
  <c r="K502" i="190" a="1"/>
  <c r="K502" i="190"/>
  <c r="J502" i="190"/>
  <c r="J502" i="190" a="1"/>
  <c r="I502" i="190" a="1"/>
  <c r="I502" i="190"/>
  <c r="H502" i="190" a="1"/>
  <c r="H502" i="190"/>
  <c r="G502" i="190" a="1"/>
  <c r="G502" i="190"/>
  <c r="F502" i="190"/>
  <c r="N502" i="190"/>
  <c r="F502" i="190" a="1"/>
  <c r="C502" i="190"/>
  <c r="M501" i="190" a="1"/>
  <c r="M501" i="190"/>
  <c r="L501" i="190" a="1"/>
  <c r="L501" i="190"/>
  <c r="K501" i="190" a="1"/>
  <c r="K501" i="190"/>
  <c r="J501" i="190"/>
  <c r="J501" i="190" a="1"/>
  <c r="I501" i="190" a="1"/>
  <c r="I501" i="190"/>
  <c r="H501" i="190" a="1"/>
  <c r="H501" i="190"/>
  <c r="G501" i="190" a="1"/>
  <c r="G501" i="190"/>
  <c r="F501" i="190"/>
  <c r="N501" i="190"/>
  <c r="F501" i="190" a="1"/>
  <c r="C501" i="190"/>
  <c r="C520" i="190"/>
  <c r="M520" i="190" a="1"/>
  <c r="M520" i="190"/>
  <c r="M500" i="190" a="1"/>
  <c r="M500" i="190"/>
  <c r="L500" i="190" a="1"/>
  <c r="L500" i="190"/>
  <c r="K500" i="190" a="1"/>
  <c r="K500" i="190"/>
  <c r="J500" i="190"/>
  <c r="J500" i="190" a="1"/>
  <c r="I500" i="190" a="1"/>
  <c r="I500" i="190"/>
  <c r="H500" i="190" a="1"/>
  <c r="H500" i="190"/>
  <c r="G500" i="190" a="1"/>
  <c r="G500" i="190"/>
  <c r="F500" i="190"/>
  <c r="N500" i="190"/>
  <c r="F500" i="190" a="1"/>
  <c r="C500" i="190"/>
  <c r="M499" i="190" a="1"/>
  <c r="M499" i="190"/>
  <c r="L499" i="190" a="1"/>
  <c r="L499" i="190"/>
  <c r="K499" i="190" a="1"/>
  <c r="K499" i="190"/>
  <c r="J499" i="190"/>
  <c r="J499" i="190" a="1"/>
  <c r="I499" i="190" a="1"/>
  <c r="I499" i="190"/>
  <c r="H499" i="190" a="1"/>
  <c r="H499" i="190"/>
  <c r="G499" i="190" a="1"/>
  <c r="G499" i="190"/>
  <c r="F499" i="190"/>
  <c r="N499" i="190"/>
  <c r="F499" i="190" a="1"/>
  <c r="C499" i="190"/>
  <c r="C518" i="190"/>
  <c r="J518" i="190" a="1"/>
  <c r="J518" i="190"/>
  <c r="W495" i="190"/>
  <c r="V495" i="190"/>
  <c r="U495" i="190"/>
  <c r="T495" i="190"/>
  <c r="S495" i="190"/>
  <c r="R495" i="190"/>
  <c r="E30" i="189"/>
  <c r="G30" i="189"/>
  <c r="M495" i="190"/>
  <c r="L495" i="190"/>
  <c r="K495" i="190"/>
  <c r="J495" i="190"/>
  <c r="I495" i="190"/>
  <c r="H495" i="190"/>
  <c r="G495" i="190"/>
  <c r="F495" i="190"/>
  <c r="O494" i="190"/>
  <c r="N494" i="190"/>
  <c r="P494" i="190"/>
  <c r="P493" i="190"/>
  <c r="O493" i="190"/>
  <c r="N493" i="190"/>
  <c r="O492" i="190"/>
  <c r="P492" i="190"/>
  <c r="N492" i="190"/>
  <c r="O491" i="190"/>
  <c r="N491" i="190"/>
  <c r="O490" i="190"/>
  <c r="N490" i="190"/>
  <c r="P490" i="190"/>
  <c r="O489" i="190"/>
  <c r="P489" i="190"/>
  <c r="N489" i="190"/>
  <c r="O488" i="190"/>
  <c r="N488" i="190"/>
  <c r="P488" i="190"/>
  <c r="O487" i="190"/>
  <c r="N487" i="190"/>
  <c r="P487" i="190"/>
  <c r="P486" i="190"/>
  <c r="O486" i="190"/>
  <c r="N486" i="190"/>
  <c r="P485" i="190"/>
  <c r="O485" i="190"/>
  <c r="N485" i="190"/>
  <c r="O484" i="190"/>
  <c r="N484" i="190"/>
  <c r="O483" i="190"/>
  <c r="N483" i="190"/>
  <c r="O482" i="190"/>
  <c r="N482" i="190"/>
  <c r="P482" i="190"/>
  <c r="O481" i="190"/>
  <c r="P481" i="190"/>
  <c r="N481" i="190"/>
  <c r="O480" i="190"/>
  <c r="N480" i="190"/>
  <c r="P480" i="190"/>
  <c r="O479" i="190"/>
  <c r="N479" i="190"/>
  <c r="P479" i="190"/>
  <c r="O478" i="190"/>
  <c r="N478" i="190"/>
  <c r="P478" i="190"/>
  <c r="P477" i="190"/>
  <c r="O477" i="190"/>
  <c r="N477" i="190"/>
  <c r="O476" i="190"/>
  <c r="P476" i="190"/>
  <c r="N476" i="190"/>
  <c r="O475" i="190"/>
  <c r="N475" i="190"/>
  <c r="P474" i="190"/>
  <c r="O474" i="190"/>
  <c r="N474" i="190"/>
  <c r="O473" i="190"/>
  <c r="P473" i="190"/>
  <c r="N473" i="190"/>
  <c r="O472" i="190"/>
  <c r="N472" i="190"/>
  <c r="P472" i="190"/>
  <c r="O471" i="190"/>
  <c r="N471" i="190"/>
  <c r="P471" i="190"/>
  <c r="P470" i="190"/>
  <c r="O470" i="190"/>
  <c r="N470" i="190"/>
  <c r="P469" i="190"/>
  <c r="O469" i="190"/>
  <c r="N469" i="190"/>
  <c r="O468" i="190"/>
  <c r="N468" i="190"/>
  <c r="O467" i="190"/>
  <c r="N467" i="190"/>
  <c r="P466" i="190"/>
  <c r="O466" i="190"/>
  <c r="N466" i="190"/>
  <c r="O465" i="190"/>
  <c r="P465" i="190"/>
  <c r="N465" i="190"/>
  <c r="O464" i="190"/>
  <c r="N464" i="190"/>
  <c r="P464" i="190"/>
  <c r="O463" i="190"/>
  <c r="N463" i="190"/>
  <c r="P463" i="190"/>
  <c r="O462" i="190"/>
  <c r="N462" i="190"/>
  <c r="P462" i="190"/>
  <c r="P461" i="190"/>
  <c r="O461" i="190"/>
  <c r="N461" i="190"/>
  <c r="O460" i="190"/>
  <c r="P460" i="190"/>
  <c r="N460" i="190"/>
  <c r="O459" i="190"/>
  <c r="N459" i="190"/>
  <c r="P458" i="190"/>
  <c r="O458" i="190"/>
  <c r="N458" i="190"/>
  <c r="O457" i="190"/>
  <c r="P457" i="190"/>
  <c r="N457" i="190"/>
  <c r="P456" i="190"/>
  <c r="O456" i="190"/>
  <c r="N456" i="190"/>
  <c r="O455" i="190"/>
  <c r="N455" i="190"/>
  <c r="P455" i="190"/>
  <c r="P454" i="190"/>
  <c r="O454" i="190"/>
  <c r="N454" i="190"/>
  <c r="P453" i="190"/>
  <c r="O453" i="190"/>
  <c r="N453" i="190"/>
  <c r="O452" i="190"/>
  <c r="N452" i="190"/>
  <c r="O451" i="190"/>
  <c r="N451" i="190"/>
  <c r="P450" i="190"/>
  <c r="O450" i="190"/>
  <c r="N450" i="190"/>
  <c r="O449" i="190"/>
  <c r="P449" i="190"/>
  <c r="N449" i="190"/>
  <c r="P448" i="190"/>
  <c r="O448" i="190"/>
  <c r="N448" i="190"/>
  <c r="O447" i="190"/>
  <c r="N447" i="190"/>
  <c r="P447" i="190"/>
  <c r="O446" i="190"/>
  <c r="N446" i="190"/>
  <c r="P446" i="190"/>
  <c r="P445" i="190"/>
  <c r="O445" i="190"/>
  <c r="N445" i="190"/>
  <c r="O444" i="190"/>
  <c r="P444" i="190"/>
  <c r="N444" i="190"/>
  <c r="O443" i="190"/>
  <c r="N443" i="190"/>
  <c r="O442" i="190"/>
  <c r="N442" i="190"/>
  <c r="P442" i="190"/>
  <c r="O441" i="190"/>
  <c r="P441" i="190"/>
  <c r="N441" i="190"/>
  <c r="P440" i="190"/>
  <c r="O440" i="190"/>
  <c r="N440" i="190"/>
  <c r="O439" i="190"/>
  <c r="N439" i="190"/>
  <c r="P439" i="190"/>
  <c r="P438" i="190"/>
  <c r="O438" i="190"/>
  <c r="N438" i="190"/>
  <c r="P437" i="190"/>
  <c r="O437" i="190"/>
  <c r="N437" i="190"/>
  <c r="O436" i="190"/>
  <c r="N436" i="190"/>
  <c r="P436" i="190"/>
  <c r="O435" i="190"/>
  <c r="N435" i="190"/>
  <c r="O434" i="190"/>
  <c r="N434" i="190"/>
  <c r="P434" i="190"/>
  <c r="O433" i="190"/>
  <c r="P433" i="190"/>
  <c r="N433" i="190"/>
  <c r="P432" i="190"/>
  <c r="O432" i="190"/>
  <c r="N432" i="190"/>
  <c r="O431" i="190"/>
  <c r="N431" i="190"/>
  <c r="P431" i="190"/>
  <c r="O430" i="190"/>
  <c r="N430" i="190"/>
  <c r="P430" i="190"/>
  <c r="P429" i="190"/>
  <c r="O429" i="190"/>
  <c r="N429" i="190"/>
  <c r="O428" i="190"/>
  <c r="P428" i="190"/>
  <c r="N428" i="190"/>
  <c r="O427" i="190"/>
  <c r="N427" i="190"/>
  <c r="O426" i="190"/>
  <c r="N426" i="190"/>
  <c r="P426" i="190"/>
  <c r="O425" i="190"/>
  <c r="P425" i="190"/>
  <c r="N425" i="190"/>
  <c r="O424" i="190"/>
  <c r="N424" i="190"/>
  <c r="P424" i="190"/>
  <c r="O423" i="190"/>
  <c r="N423" i="190"/>
  <c r="P423" i="190"/>
  <c r="P422" i="190"/>
  <c r="O422" i="190"/>
  <c r="N422" i="190"/>
  <c r="P421" i="190"/>
  <c r="O421" i="190"/>
  <c r="N421" i="190"/>
  <c r="O420" i="190"/>
  <c r="N420" i="190"/>
  <c r="O419" i="190"/>
  <c r="N419" i="190"/>
  <c r="O418" i="190"/>
  <c r="N418" i="190"/>
  <c r="P418" i="190"/>
  <c r="O417" i="190"/>
  <c r="P417" i="190"/>
  <c r="N417" i="190"/>
  <c r="O416" i="190"/>
  <c r="N416" i="190"/>
  <c r="P416" i="190"/>
  <c r="O415" i="190"/>
  <c r="N415" i="190"/>
  <c r="P415" i="190"/>
  <c r="O414" i="190"/>
  <c r="N414" i="190"/>
  <c r="P414" i="190"/>
  <c r="P413" i="190"/>
  <c r="O413" i="190"/>
  <c r="N413" i="190"/>
  <c r="O412" i="190"/>
  <c r="P412" i="190"/>
  <c r="N412" i="190"/>
  <c r="O411" i="190"/>
  <c r="N411" i="190"/>
  <c r="P410" i="190"/>
  <c r="O410" i="190"/>
  <c r="N410" i="190"/>
  <c r="O409" i="190"/>
  <c r="P409" i="190"/>
  <c r="N409" i="190"/>
  <c r="O408" i="190"/>
  <c r="N408" i="190"/>
  <c r="P408" i="190"/>
  <c r="O407" i="190"/>
  <c r="N407" i="190"/>
  <c r="P407" i="190"/>
  <c r="P406" i="190"/>
  <c r="O406" i="190"/>
  <c r="N406" i="190"/>
  <c r="P405" i="190"/>
  <c r="O405" i="190"/>
  <c r="N405" i="190"/>
  <c r="O404" i="190"/>
  <c r="N404" i="190"/>
  <c r="O403" i="190"/>
  <c r="N403" i="190"/>
  <c r="P402" i="190"/>
  <c r="O402" i="190"/>
  <c r="N402" i="190"/>
  <c r="O401" i="190"/>
  <c r="P401" i="190"/>
  <c r="N401" i="190"/>
  <c r="O400" i="190"/>
  <c r="N400" i="190"/>
  <c r="P400" i="190"/>
  <c r="O399" i="190"/>
  <c r="N399" i="190"/>
  <c r="P399" i="190"/>
  <c r="O398" i="190"/>
  <c r="N398" i="190"/>
  <c r="P398" i="190"/>
  <c r="P397" i="190"/>
  <c r="O397" i="190"/>
  <c r="N397" i="190"/>
  <c r="O396" i="190"/>
  <c r="P396" i="190"/>
  <c r="N396" i="190"/>
  <c r="O395" i="190"/>
  <c r="N395" i="190"/>
  <c r="P394" i="190"/>
  <c r="O394" i="190"/>
  <c r="N394" i="190"/>
  <c r="O393" i="190"/>
  <c r="P393" i="190"/>
  <c r="N393" i="190"/>
  <c r="P392" i="190"/>
  <c r="O392" i="190"/>
  <c r="N392" i="190"/>
  <c r="O391" i="190"/>
  <c r="N391" i="190"/>
  <c r="P391" i="190"/>
  <c r="P390" i="190"/>
  <c r="O390" i="190"/>
  <c r="N390" i="190"/>
  <c r="P389" i="190"/>
  <c r="O389" i="190"/>
  <c r="N389" i="190"/>
  <c r="O388" i="190"/>
  <c r="N388" i="190"/>
  <c r="O387" i="190"/>
  <c r="N387" i="190"/>
  <c r="P386" i="190"/>
  <c r="O386" i="190"/>
  <c r="N386" i="190"/>
  <c r="O385" i="190"/>
  <c r="P385" i="190"/>
  <c r="N385" i="190"/>
  <c r="P384" i="190"/>
  <c r="O384" i="190"/>
  <c r="N384" i="190"/>
  <c r="O383" i="190"/>
  <c r="N383" i="190"/>
  <c r="P383" i="190"/>
  <c r="O382" i="190"/>
  <c r="N382" i="190"/>
  <c r="P382" i="190"/>
  <c r="P381" i="190"/>
  <c r="O381" i="190"/>
  <c r="N381" i="190"/>
  <c r="O380" i="190"/>
  <c r="P380" i="190"/>
  <c r="N380" i="190"/>
  <c r="O379" i="190"/>
  <c r="N379" i="190"/>
  <c r="O378" i="190"/>
  <c r="N378" i="190"/>
  <c r="P378" i="190"/>
  <c r="O377" i="190"/>
  <c r="P377" i="190"/>
  <c r="N377" i="190"/>
  <c r="P376" i="190"/>
  <c r="O376" i="190"/>
  <c r="N376" i="190"/>
  <c r="O375" i="190"/>
  <c r="N375" i="190"/>
  <c r="P375" i="190"/>
  <c r="P374" i="190"/>
  <c r="O374" i="190"/>
  <c r="N374" i="190"/>
  <c r="P373" i="190"/>
  <c r="O373" i="190"/>
  <c r="N373" i="190"/>
  <c r="O372" i="190"/>
  <c r="N372" i="190"/>
  <c r="P372" i="190"/>
  <c r="O371" i="190"/>
  <c r="N371" i="190"/>
  <c r="O370" i="190"/>
  <c r="N370" i="190"/>
  <c r="P370" i="190"/>
  <c r="O369" i="190"/>
  <c r="P369" i="190"/>
  <c r="N369" i="190"/>
  <c r="P368" i="190"/>
  <c r="O368" i="190"/>
  <c r="N368" i="190"/>
  <c r="O367" i="190"/>
  <c r="N367" i="190"/>
  <c r="P367" i="190"/>
  <c r="O366" i="190"/>
  <c r="N366" i="190"/>
  <c r="P366" i="190"/>
  <c r="P365" i="190"/>
  <c r="O365" i="190"/>
  <c r="N365" i="190"/>
  <c r="O364" i="190"/>
  <c r="P364" i="190"/>
  <c r="N364" i="190"/>
  <c r="O363" i="190"/>
  <c r="N363" i="190"/>
  <c r="O362" i="190"/>
  <c r="N362" i="190"/>
  <c r="P362" i="190"/>
  <c r="O361" i="190"/>
  <c r="P361" i="190"/>
  <c r="N361" i="190"/>
  <c r="O360" i="190"/>
  <c r="N360" i="190"/>
  <c r="P360" i="190"/>
  <c r="O359" i="190"/>
  <c r="N359" i="190"/>
  <c r="P359" i="190"/>
  <c r="P358" i="190"/>
  <c r="O358" i="190"/>
  <c r="N358" i="190"/>
  <c r="P357" i="190"/>
  <c r="O357" i="190"/>
  <c r="N357" i="190"/>
  <c r="O356" i="190"/>
  <c r="N356" i="190"/>
  <c r="O355" i="190"/>
  <c r="N355" i="190"/>
  <c r="O354" i="190"/>
  <c r="N354" i="190"/>
  <c r="P354" i="190"/>
  <c r="O353" i="190"/>
  <c r="P353" i="190"/>
  <c r="N353" i="190"/>
  <c r="O352" i="190"/>
  <c r="N352" i="190"/>
  <c r="P352" i="190"/>
  <c r="O351" i="190"/>
  <c r="N351" i="190"/>
  <c r="P351" i="190"/>
  <c r="O350" i="190"/>
  <c r="N350" i="190"/>
  <c r="P350" i="190"/>
  <c r="P349" i="190"/>
  <c r="O349" i="190"/>
  <c r="N349" i="190"/>
  <c r="O348" i="190"/>
  <c r="P348" i="190"/>
  <c r="N348" i="190"/>
  <c r="O347" i="190"/>
  <c r="N347" i="190"/>
  <c r="P346" i="190"/>
  <c r="O346" i="190"/>
  <c r="N346" i="190"/>
  <c r="O345" i="190"/>
  <c r="P345" i="190"/>
  <c r="N345" i="190"/>
  <c r="O344" i="190"/>
  <c r="N344" i="190"/>
  <c r="P344" i="190"/>
  <c r="O343" i="190"/>
  <c r="N343" i="190"/>
  <c r="P343" i="190"/>
  <c r="P342" i="190"/>
  <c r="O342" i="190"/>
  <c r="N342" i="190"/>
  <c r="P341" i="190"/>
  <c r="O341" i="190"/>
  <c r="N341" i="190"/>
  <c r="O340" i="190"/>
  <c r="N340" i="190"/>
  <c r="O339" i="190"/>
  <c r="N339" i="190"/>
  <c r="P338" i="190"/>
  <c r="O338" i="190"/>
  <c r="N338" i="190"/>
  <c r="O337" i="190"/>
  <c r="P337" i="190"/>
  <c r="N337" i="190"/>
  <c r="O336" i="190"/>
  <c r="N336" i="190"/>
  <c r="P336" i="190"/>
  <c r="O335" i="190"/>
  <c r="N335" i="190"/>
  <c r="P335" i="190"/>
  <c r="O334" i="190"/>
  <c r="N334" i="190"/>
  <c r="P334" i="190"/>
  <c r="P333" i="190"/>
  <c r="O333" i="190"/>
  <c r="N333" i="190"/>
  <c r="O332" i="190"/>
  <c r="P332" i="190"/>
  <c r="N332" i="190"/>
  <c r="O331" i="190"/>
  <c r="N331" i="190"/>
  <c r="P330" i="190"/>
  <c r="O330" i="190"/>
  <c r="N330" i="190"/>
  <c r="O329" i="190"/>
  <c r="P329" i="190"/>
  <c r="N329" i="190"/>
  <c r="P328" i="190"/>
  <c r="O328" i="190"/>
  <c r="N328" i="190"/>
  <c r="O327" i="190"/>
  <c r="N327" i="190"/>
  <c r="P327" i="190"/>
  <c r="P326" i="190"/>
  <c r="O326" i="190"/>
  <c r="N326" i="190"/>
  <c r="P325" i="190"/>
  <c r="O325" i="190"/>
  <c r="N325" i="190"/>
  <c r="O324" i="190"/>
  <c r="N324" i="190"/>
  <c r="O323" i="190"/>
  <c r="N323" i="190"/>
  <c r="P322" i="190"/>
  <c r="O322" i="190"/>
  <c r="N322" i="190"/>
  <c r="O321" i="190"/>
  <c r="P321" i="190"/>
  <c r="N321" i="190"/>
  <c r="P320" i="190"/>
  <c r="O320" i="190"/>
  <c r="N320" i="190"/>
  <c r="O319" i="190"/>
  <c r="N319" i="190"/>
  <c r="P319" i="190"/>
  <c r="O318" i="190"/>
  <c r="N318" i="190"/>
  <c r="P318" i="190"/>
  <c r="P317" i="190"/>
  <c r="O317" i="190"/>
  <c r="N317" i="190"/>
  <c r="O316" i="190"/>
  <c r="P316" i="190"/>
  <c r="N316" i="190"/>
  <c r="O315" i="190"/>
  <c r="N315" i="190"/>
  <c r="O314" i="190"/>
  <c r="N314" i="190"/>
  <c r="P314" i="190"/>
  <c r="O313" i="190"/>
  <c r="P313" i="190"/>
  <c r="N313" i="190"/>
  <c r="P312" i="190"/>
  <c r="O312" i="190"/>
  <c r="N312" i="190"/>
  <c r="O311" i="190"/>
  <c r="N311" i="190"/>
  <c r="P311" i="190"/>
  <c r="P310" i="190"/>
  <c r="O310" i="190"/>
  <c r="N310" i="190"/>
  <c r="P309" i="190"/>
  <c r="O309" i="190"/>
  <c r="N309" i="190"/>
  <c r="O308" i="190"/>
  <c r="N308" i="190"/>
  <c r="P308" i="190"/>
  <c r="O307" i="190"/>
  <c r="N307" i="190"/>
  <c r="O306" i="190"/>
  <c r="N306" i="190"/>
  <c r="P306" i="190"/>
  <c r="O305" i="190"/>
  <c r="P305" i="190"/>
  <c r="N305" i="190"/>
  <c r="P304" i="190"/>
  <c r="O304" i="190"/>
  <c r="N304" i="190"/>
  <c r="O303" i="190"/>
  <c r="N303" i="190"/>
  <c r="P303" i="190"/>
  <c r="O302" i="190"/>
  <c r="N302" i="190"/>
  <c r="P302" i="190"/>
  <c r="P301" i="190"/>
  <c r="O301" i="190"/>
  <c r="N301" i="190"/>
  <c r="O300" i="190"/>
  <c r="P300" i="190"/>
  <c r="N300" i="190"/>
  <c r="O299" i="190"/>
  <c r="N299" i="190"/>
  <c r="O298" i="190"/>
  <c r="N298" i="190"/>
  <c r="P298" i="190"/>
  <c r="O297" i="190"/>
  <c r="P297" i="190"/>
  <c r="N297" i="190"/>
  <c r="O296" i="190"/>
  <c r="N296" i="190"/>
  <c r="P296" i="190"/>
  <c r="O295" i="190"/>
  <c r="N295" i="190"/>
  <c r="P295" i="190"/>
  <c r="P294" i="190"/>
  <c r="O294" i="190"/>
  <c r="N294" i="190"/>
  <c r="P293" i="190"/>
  <c r="O293" i="190"/>
  <c r="N293" i="190"/>
  <c r="O292" i="190"/>
  <c r="N292" i="190"/>
  <c r="O291" i="190"/>
  <c r="N291" i="190"/>
  <c r="O290" i="190"/>
  <c r="N290" i="190"/>
  <c r="P290" i="190"/>
  <c r="O289" i="190"/>
  <c r="P289" i="190"/>
  <c r="N289" i="190"/>
  <c r="O288" i="190"/>
  <c r="N288" i="190"/>
  <c r="P288" i="190"/>
  <c r="O287" i="190"/>
  <c r="N287" i="190"/>
  <c r="P287" i="190"/>
  <c r="O286" i="190"/>
  <c r="N286" i="190"/>
  <c r="P286" i="190"/>
  <c r="P285" i="190"/>
  <c r="O285" i="190"/>
  <c r="N285" i="190"/>
  <c r="O284" i="190"/>
  <c r="P284" i="190"/>
  <c r="N284" i="190"/>
  <c r="O283" i="190"/>
  <c r="N283" i="190"/>
  <c r="P282" i="190"/>
  <c r="O282" i="190"/>
  <c r="N282" i="190"/>
  <c r="O281" i="190"/>
  <c r="P281" i="190"/>
  <c r="N281" i="190"/>
  <c r="O280" i="190"/>
  <c r="N280" i="190"/>
  <c r="P280" i="190"/>
  <c r="O279" i="190"/>
  <c r="N279" i="190"/>
  <c r="P279" i="190"/>
  <c r="P278" i="190"/>
  <c r="O278" i="190"/>
  <c r="N278" i="190"/>
  <c r="P277" i="190"/>
  <c r="O277" i="190"/>
  <c r="N277" i="190"/>
  <c r="O276" i="190"/>
  <c r="N276" i="190"/>
  <c r="O275" i="190"/>
  <c r="N275" i="190"/>
  <c r="P274" i="190"/>
  <c r="O274" i="190"/>
  <c r="N274" i="190"/>
  <c r="O273" i="190"/>
  <c r="P273" i="190"/>
  <c r="N273" i="190"/>
  <c r="O272" i="190"/>
  <c r="N272" i="190"/>
  <c r="P272" i="190"/>
  <c r="O271" i="190"/>
  <c r="N271" i="190"/>
  <c r="P271" i="190"/>
  <c r="O270" i="190"/>
  <c r="N270" i="190"/>
  <c r="P270" i="190"/>
  <c r="P269" i="190"/>
  <c r="O269" i="190"/>
  <c r="N269" i="190"/>
  <c r="O268" i="190"/>
  <c r="P268" i="190"/>
  <c r="N268" i="190"/>
  <c r="O267" i="190"/>
  <c r="N267" i="190"/>
  <c r="P266" i="190"/>
  <c r="O266" i="190"/>
  <c r="N266" i="190"/>
  <c r="O265" i="190"/>
  <c r="P265" i="190"/>
  <c r="N265" i="190"/>
  <c r="P264" i="190"/>
  <c r="O264" i="190"/>
  <c r="N264" i="190"/>
  <c r="O263" i="190"/>
  <c r="N263" i="190"/>
  <c r="P263" i="190"/>
  <c r="P262" i="190"/>
  <c r="O262" i="190"/>
  <c r="N262" i="190"/>
  <c r="P261" i="190"/>
  <c r="O261" i="190"/>
  <c r="N261" i="190"/>
  <c r="O260" i="190"/>
  <c r="N260" i="190"/>
  <c r="O259" i="190"/>
  <c r="N259" i="190"/>
  <c r="P258" i="190"/>
  <c r="O258" i="190"/>
  <c r="N258" i="190"/>
  <c r="O257" i="190"/>
  <c r="P257" i="190"/>
  <c r="N257" i="190"/>
  <c r="P256" i="190"/>
  <c r="O256" i="190"/>
  <c r="N256" i="190"/>
  <c r="O255" i="190"/>
  <c r="N255" i="190"/>
  <c r="P255" i="190"/>
  <c r="O254" i="190"/>
  <c r="N254" i="190"/>
  <c r="P254" i="190"/>
  <c r="P253" i="190"/>
  <c r="O253" i="190"/>
  <c r="N253" i="190"/>
  <c r="O252" i="190"/>
  <c r="P252" i="190"/>
  <c r="N252" i="190"/>
  <c r="O251" i="190"/>
  <c r="N251" i="190"/>
  <c r="O250" i="190"/>
  <c r="N250" i="190"/>
  <c r="P250" i="190"/>
  <c r="O249" i="190"/>
  <c r="P249" i="190"/>
  <c r="N249" i="190"/>
  <c r="P248" i="190"/>
  <c r="O248" i="190"/>
  <c r="N248" i="190"/>
  <c r="O247" i="190"/>
  <c r="N247" i="190"/>
  <c r="P247" i="190"/>
  <c r="P246" i="190"/>
  <c r="O246" i="190"/>
  <c r="N246" i="190"/>
  <c r="P245" i="190"/>
  <c r="O245" i="190"/>
  <c r="N245" i="190"/>
  <c r="O244" i="190"/>
  <c r="N244" i="190"/>
  <c r="P244" i="190"/>
  <c r="O243" i="190"/>
  <c r="N243" i="190"/>
  <c r="O242" i="190"/>
  <c r="N242" i="190"/>
  <c r="P242" i="190"/>
  <c r="O241" i="190"/>
  <c r="P241" i="190"/>
  <c r="N241" i="190"/>
  <c r="P240" i="190"/>
  <c r="O240" i="190"/>
  <c r="N240" i="190"/>
  <c r="O239" i="190"/>
  <c r="N239" i="190"/>
  <c r="P239" i="190"/>
  <c r="O238" i="190"/>
  <c r="N238" i="190"/>
  <c r="P238" i="190"/>
  <c r="P237" i="190"/>
  <c r="O237" i="190"/>
  <c r="N237" i="190"/>
  <c r="O236" i="190"/>
  <c r="P236" i="190"/>
  <c r="N236" i="190"/>
  <c r="O235" i="190"/>
  <c r="N235" i="190"/>
  <c r="O234" i="190"/>
  <c r="N234" i="190"/>
  <c r="P234" i="190"/>
  <c r="O233" i="190"/>
  <c r="P233" i="190"/>
  <c r="N233" i="190"/>
  <c r="O232" i="190"/>
  <c r="N232" i="190"/>
  <c r="P232" i="190"/>
  <c r="O231" i="190"/>
  <c r="N231" i="190"/>
  <c r="P231" i="190"/>
  <c r="P230" i="190"/>
  <c r="O230" i="190"/>
  <c r="N230" i="190"/>
  <c r="P229" i="190"/>
  <c r="O229" i="190"/>
  <c r="N229" i="190"/>
  <c r="O228" i="190"/>
  <c r="N228" i="190"/>
  <c r="O227" i="190"/>
  <c r="N227" i="190"/>
  <c r="O226" i="190"/>
  <c r="N226" i="190"/>
  <c r="P226" i="190"/>
  <c r="O225" i="190"/>
  <c r="P225" i="190"/>
  <c r="N225" i="190"/>
  <c r="O224" i="190"/>
  <c r="N224" i="190"/>
  <c r="P224" i="190"/>
  <c r="O223" i="190"/>
  <c r="N223" i="190"/>
  <c r="P223" i="190"/>
  <c r="O222" i="190"/>
  <c r="N222" i="190"/>
  <c r="P222" i="190"/>
  <c r="P221" i="190"/>
  <c r="O221" i="190"/>
  <c r="N221" i="190"/>
  <c r="O220" i="190"/>
  <c r="P220" i="190"/>
  <c r="N220" i="190"/>
  <c r="O219" i="190"/>
  <c r="N219" i="190"/>
  <c r="P218" i="190"/>
  <c r="O218" i="190"/>
  <c r="N218" i="190"/>
  <c r="O217" i="190"/>
  <c r="P217" i="190"/>
  <c r="N217" i="190"/>
  <c r="O216" i="190"/>
  <c r="N216" i="190"/>
  <c r="P216" i="190"/>
  <c r="O215" i="190"/>
  <c r="N215" i="190"/>
  <c r="P215" i="190"/>
  <c r="P214" i="190"/>
  <c r="O214" i="190"/>
  <c r="N214" i="190"/>
  <c r="P213" i="190"/>
  <c r="O213" i="190"/>
  <c r="N213" i="190"/>
  <c r="O212" i="190"/>
  <c r="N212" i="190"/>
  <c r="O211" i="190"/>
  <c r="N211" i="190"/>
  <c r="P210" i="190"/>
  <c r="O210" i="190"/>
  <c r="N210" i="190"/>
  <c r="O209" i="190"/>
  <c r="P209" i="190"/>
  <c r="N209" i="190"/>
  <c r="O208" i="190"/>
  <c r="N208" i="190"/>
  <c r="P208" i="190"/>
  <c r="O207" i="190"/>
  <c r="N207" i="190"/>
  <c r="P207" i="190"/>
  <c r="O206" i="190"/>
  <c r="N206" i="190"/>
  <c r="P206" i="190"/>
  <c r="P205" i="190"/>
  <c r="O205" i="190"/>
  <c r="N205" i="190"/>
  <c r="O204" i="190"/>
  <c r="P204" i="190"/>
  <c r="N204" i="190"/>
  <c r="O203" i="190"/>
  <c r="N203" i="190"/>
  <c r="P202" i="190"/>
  <c r="O202" i="190"/>
  <c r="N202" i="190"/>
  <c r="O201" i="190"/>
  <c r="P201" i="190"/>
  <c r="N201" i="190"/>
  <c r="P200" i="190"/>
  <c r="O200" i="190"/>
  <c r="N200" i="190"/>
  <c r="O199" i="190"/>
  <c r="N199" i="190"/>
  <c r="P199" i="190"/>
  <c r="P198" i="190"/>
  <c r="O198" i="190"/>
  <c r="N198" i="190"/>
  <c r="P197" i="190"/>
  <c r="O197" i="190"/>
  <c r="N197" i="190"/>
  <c r="O196" i="190"/>
  <c r="N196" i="190"/>
  <c r="O195" i="190"/>
  <c r="N195" i="190"/>
  <c r="P194" i="190"/>
  <c r="O194" i="190"/>
  <c r="N194" i="190"/>
  <c r="O193" i="190"/>
  <c r="P193" i="190"/>
  <c r="N193" i="190"/>
  <c r="P192" i="190"/>
  <c r="O192" i="190"/>
  <c r="N192" i="190"/>
  <c r="O191" i="190"/>
  <c r="N191" i="190"/>
  <c r="P191" i="190"/>
  <c r="O190" i="190"/>
  <c r="N190" i="190"/>
  <c r="P190" i="190"/>
  <c r="P189" i="190"/>
  <c r="O189" i="190"/>
  <c r="N189" i="190"/>
  <c r="O188" i="190"/>
  <c r="P188" i="190"/>
  <c r="N188" i="190"/>
  <c r="O187" i="190"/>
  <c r="N187" i="190"/>
  <c r="O186" i="190"/>
  <c r="N186" i="190"/>
  <c r="P186" i="190"/>
  <c r="O185" i="190"/>
  <c r="P185" i="190"/>
  <c r="N185" i="190"/>
  <c r="P184" i="190"/>
  <c r="O184" i="190"/>
  <c r="N184" i="190"/>
  <c r="O183" i="190"/>
  <c r="N183" i="190"/>
  <c r="P183" i="190"/>
  <c r="P182" i="190"/>
  <c r="O182" i="190"/>
  <c r="N182" i="190"/>
  <c r="P181" i="190"/>
  <c r="O181" i="190"/>
  <c r="N181" i="190"/>
  <c r="O180" i="190"/>
  <c r="N180" i="190"/>
  <c r="P180" i="190"/>
  <c r="O179" i="190"/>
  <c r="N179" i="190"/>
  <c r="O178" i="190"/>
  <c r="N178" i="190"/>
  <c r="P178" i="190"/>
  <c r="O177" i="190"/>
  <c r="P177" i="190"/>
  <c r="N177" i="190"/>
  <c r="P176" i="190"/>
  <c r="O176" i="190"/>
  <c r="N176" i="190"/>
  <c r="O175" i="190"/>
  <c r="N175" i="190"/>
  <c r="P175" i="190"/>
  <c r="O174" i="190"/>
  <c r="N174" i="190"/>
  <c r="P174" i="190"/>
  <c r="P173" i="190"/>
  <c r="O173" i="190"/>
  <c r="N173" i="190"/>
  <c r="O172" i="190"/>
  <c r="P172" i="190"/>
  <c r="N172" i="190"/>
  <c r="O171" i="190"/>
  <c r="N171" i="190"/>
  <c r="O170" i="190"/>
  <c r="N170" i="190"/>
  <c r="P170" i="190"/>
  <c r="O169" i="190"/>
  <c r="P169" i="190"/>
  <c r="N169" i="190"/>
  <c r="O168" i="190"/>
  <c r="N168" i="190"/>
  <c r="P168" i="190"/>
  <c r="O167" i="190"/>
  <c r="N167" i="190"/>
  <c r="P167" i="190"/>
  <c r="P166" i="190"/>
  <c r="O166" i="190"/>
  <c r="N166" i="190"/>
  <c r="P165" i="190"/>
  <c r="O165" i="190"/>
  <c r="N165" i="190"/>
  <c r="O164" i="190"/>
  <c r="N164" i="190"/>
  <c r="O163" i="190"/>
  <c r="N163" i="190"/>
  <c r="O162" i="190"/>
  <c r="N162" i="190"/>
  <c r="P162" i="190"/>
  <c r="O161" i="190"/>
  <c r="P161" i="190"/>
  <c r="N161" i="190"/>
  <c r="O160" i="190"/>
  <c r="N160" i="190"/>
  <c r="P160" i="190"/>
  <c r="O159" i="190"/>
  <c r="N159" i="190"/>
  <c r="P159" i="190"/>
  <c r="O158" i="190"/>
  <c r="N158" i="190"/>
  <c r="P158" i="190"/>
  <c r="P157" i="190"/>
  <c r="O157" i="190"/>
  <c r="N157" i="190"/>
  <c r="O156" i="190"/>
  <c r="P156" i="190"/>
  <c r="N156" i="190"/>
  <c r="O155" i="190"/>
  <c r="N155" i="190"/>
  <c r="P154" i="190"/>
  <c r="O154" i="190"/>
  <c r="N154" i="190"/>
  <c r="O153" i="190"/>
  <c r="P153" i="190"/>
  <c r="N153" i="190"/>
  <c r="O152" i="190"/>
  <c r="N152" i="190"/>
  <c r="P152" i="190"/>
  <c r="O151" i="190"/>
  <c r="N151" i="190"/>
  <c r="P151" i="190"/>
  <c r="P150" i="190"/>
  <c r="O150" i="190"/>
  <c r="N150" i="190"/>
  <c r="P149" i="190"/>
  <c r="O149" i="190"/>
  <c r="N149" i="190"/>
  <c r="O148" i="190"/>
  <c r="N148" i="190"/>
  <c r="O147" i="190"/>
  <c r="N147" i="190"/>
  <c r="P146" i="190"/>
  <c r="O146" i="190"/>
  <c r="N146" i="190"/>
  <c r="O145" i="190"/>
  <c r="P145" i="190"/>
  <c r="N145" i="190"/>
  <c r="O144" i="190"/>
  <c r="N144" i="190"/>
  <c r="P144" i="190"/>
  <c r="O143" i="190"/>
  <c r="N143" i="190"/>
  <c r="P143" i="190"/>
  <c r="O142" i="190"/>
  <c r="N142" i="190"/>
  <c r="P142" i="190"/>
  <c r="P141" i="190"/>
  <c r="O141" i="190"/>
  <c r="N141" i="190"/>
  <c r="O140" i="190"/>
  <c r="P140" i="190"/>
  <c r="N140" i="190"/>
  <c r="O139" i="190"/>
  <c r="N139" i="190"/>
  <c r="P138" i="190"/>
  <c r="O138" i="190"/>
  <c r="N138" i="190"/>
  <c r="O137" i="190"/>
  <c r="P137" i="190"/>
  <c r="N137" i="190"/>
  <c r="P136" i="190"/>
  <c r="O136" i="190"/>
  <c r="N136" i="190"/>
  <c r="O135" i="190"/>
  <c r="N135" i="190"/>
  <c r="P135" i="190"/>
  <c r="P134" i="190"/>
  <c r="O134" i="190"/>
  <c r="N134" i="190"/>
  <c r="P133" i="190"/>
  <c r="O133" i="190"/>
  <c r="N133" i="190"/>
  <c r="O132" i="190"/>
  <c r="N132" i="190"/>
  <c r="O131" i="190"/>
  <c r="N131" i="190"/>
  <c r="P130" i="190"/>
  <c r="O130" i="190"/>
  <c r="N130" i="190"/>
  <c r="O129" i="190"/>
  <c r="P129" i="190"/>
  <c r="N129" i="190"/>
  <c r="P128" i="190"/>
  <c r="O128" i="190"/>
  <c r="N128" i="190"/>
  <c r="O127" i="190"/>
  <c r="N127" i="190"/>
  <c r="P127" i="190"/>
  <c r="O126" i="190"/>
  <c r="N126" i="190"/>
  <c r="P126" i="190"/>
  <c r="P125" i="190"/>
  <c r="O125" i="190"/>
  <c r="N125" i="190"/>
  <c r="O124" i="190"/>
  <c r="P124" i="190"/>
  <c r="N124" i="190"/>
  <c r="O123" i="190"/>
  <c r="N123" i="190"/>
  <c r="O122" i="190"/>
  <c r="N122" i="190"/>
  <c r="P122" i="190"/>
  <c r="O121" i="190"/>
  <c r="P121" i="190"/>
  <c r="N121" i="190"/>
  <c r="P120" i="190"/>
  <c r="O120" i="190"/>
  <c r="N120" i="190"/>
  <c r="O119" i="190"/>
  <c r="N119" i="190"/>
  <c r="P119" i="190"/>
  <c r="P118" i="190"/>
  <c r="O118" i="190"/>
  <c r="N118" i="190"/>
  <c r="P117" i="190"/>
  <c r="O117" i="190"/>
  <c r="N117" i="190"/>
  <c r="O116" i="190"/>
  <c r="N116" i="190"/>
  <c r="P116" i="190"/>
  <c r="O115" i="190"/>
  <c r="N115" i="190"/>
  <c r="O114" i="190"/>
  <c r="N114" i="190"/>
  <c r="P114" i="190"/>
  <c r="O113" i="190"/>
  <c r="P113" i="190"/>
  <c r="N113" i="190"/>
  <c r="P112" i="190"/>
  <c r="O112" i="190"/>
  <c r="N112" i="190"/>
  <c r="O111" i="190"/>
  <c r="N111" i="190"/>
  <c r="P111" i="190"/>
  <c r="O110" i="190"/>
  <c r="N110" i="190"/>
  <c r="P110" i="190"/>
  <c r="P109" i="190"/>
  <c r="O109" i="190"/>
  <c r="N109" i="190"/>
  <c r="O108" i="190"/>
  <c r="P108" i="190"/>
  <c r="N108" i="190"/>
  <c r="O107" i="190"/>
  <c r="N107" i="190"/>
  <c r="O106" i="190"/>
  <c r="N106" i="190"/>
  <c r="P106" i="190"/>
  <c r="O105" i="190"/>
  <c r="P105" i="190"/>
  <c r="N105" i="190"/>
  <c r="O104" i="190"/>
  <c r="N104" i="190"/>
  <c r="P104" i="190"/>
  <c r="O103" i="190"/>
  <c r="N103" i="190"/>
  <c r="P103" i="190"/>
  <c r="P102" i="190"/>
  <c r="O102" i="190"/>
  <c r="N102" i="190"/>
  <c r="P101" i="190"/>
  <c r="O101" i="190"/>
  <c r="N101" i="190"/>
  <c r="O100" i="190"/>
  <c r="N100" i="190"/>
  <c r="O99" i="190"/>
  <c r="N99" i="190"/>
  <c r="O98" i="190"/>
  <c r="N98" i="190"/>
  <c r="P98" i="190"/>
  <c r="O97" i="190"/>
  <c r="P97" i="190"/>
  <c r="N97" i="190"/>
  <c r="O96" i="190"/>
  <c r="N96" i="190"/>
  <c r="P96" i="190"/>
  <c r="O95" i="190"/>
  <c r="N95" i="190"/>
  <c r="P95" i="190"/>
  <c r="O94" i="190"/>
  <c r="N94" i="190"/>
  <c r="P94" i="190"/>
  <c r="P93" i="190"/>
  <c r="O93" i="190"/>
  <c r="N93" i="190"/>
  <c r="O92" i="190"/>
  <c r="P92" i="190"/>
  <c r="N92" i="190"/>
  <c r="O91" i="190"/>
  <c r="N91" i="190"/>
  <c r="P90" i="190"/>
  <c r="O90" i="190"/>
  <c r="N90" i="190"/>
  <c r="O89" i="190"/>
  <c r="P89" i="190"/>
  <c r="N89" i="190"/>
  <c r="O88" i="190"/>
  <c r="N88" i="190"/>
  <c r="P88" i="190"/>
  <c r="O87" i="190"/>
  <c r="N87" i="190"/>
  <c r="P87" i="190"/>
  <c r="P86" i="190"/>
  <c r="O86" i="190"/>
  <c r="N86" i="190"/>
  <c r="P85" i="190"/>
  <c r="O85" i="190"/>
  <c r="N85" i="190"/>
  <c r="O84" i="190"/>
  <c r="N84" i="190"/>
  <c r="O83" i="190"/>
  <c r="N83" i="190"/>
  <c r="P82" i="190"/>
  <c r="O82" i="190"/>
  <c r="N82" i="190"/>
  <c r="O81" i="190"/>
  <c r="P81" i="190"/>
  <c r="N81" i="190"/>
  <c r="O80" i="190"/>
  <c r="N80" i="190"/>
  <c r="P80" i="190"/>
  <c r="O79" i="190"/>
  <c r="N79" i="190"/>
  <c r="P79" i="190"/>
  <c r="O78" i="190"/>
  <c r="N78" i="190"/>
  <c r="P78" i="190"/>
  <c r="P77" i="190"/>
  <c r="O77" i="190"/>
  <c r="N77" i="190"/>
  <c r="O76" i="190"/>
  <c r="P76" i="190"/>
  <c r="N76" i="190"/>
  <c r="O75" i="190"/>
  <c r="N75" i="190"/>
  <c r="P74" i="190"/>
  <c r="O74" i="190"/>
  <c r="N74" i="190"/>
  <c r="O73" i="190"/>
  <c r="P73" i="190"/>
  <c r="N73" i="190"/>
  <c r="P72" i="190"/>
  <c r="O72" i="190"/>
  <c r="N72" i="190"/>
  <c r="O71" i="190"/>
  <c r="N71" i="190"/>
  <c r="P71" i="190"/>
  <c r="P70" i="190"/>
  <c r="O70" i="190"/>
  <c r="N70" i="190"/>
  <c r="P69" i="190"/>
  <c r="O69" i="190"/>
  <c r="N69" i="190"/>
  <c r="O68" i="190"/>
  <c r="N68" i="190"/>
  <c r="O67" i="190"/>
  <c r="N67" i="190"/>
  <c r="P66" i="190"/>
  <c r="O66" i="190"/>
  <c r="N66" i="190"/>
  <c r="O65" i="190"/>
  <c r="P65" i="190"/>
  <c r="N65" i="190"/>
  <c r="P64" i="190"/>
  <c r="O64" i="190"/>
  <c r="N64" i="190"/>
  <c r="O63" i="190"/>
  <c r="N63" i="190"/>
  <c r="P63" i="190"/>
  <c r="O62" i="190"/>
  <c r="N62" i="190"/>
  <c r="P62" i="190"/>
  <c r="P61" i="190"/>
  <c r="O61" i="190"/>
  <c r="N61" i="190"/>
  <c r="O60" i="190"/>
  <c r="P60" i="190"/>
  <c r="N60" i="190"/>
  <c r="O59" i="190"/>
  <c r="N59" i="190"/>
  <c r="O58" i="190"/>
  <c r="N58" i="190"/>
  <c r="P58" i="190"/>
  <c r="O57" i="190"/>
  <c r="P57" i="190"/>
  <c r="N57" i="190"/>
  <c r="P56" i="190"/>
  <c r="O56" i="190"/>
  <c r="N56" i="190"/>
  <c r="O55" i="190"/>
  <c r="N55" i="190"/>
  <c r="P55" i="190"/>
  <c r="P54" i="190"/>
  <c r="O54" i="190"/>
  <c r="N54" i="190"/>
  <c r="P53" i="190"/>
  <c r="O53" i="190"/>
  <c r="N53" i="190"/>
  <c r="O52" i="190"/>
  <c r="N52" i="190"/>
  <c r="P52" i="190"/>
  <c r="O51" i="190"/>
  <c r="N51" i="190"/>
  <c r="O50" i="190"/>
  <c r="N50" i="190"/>
  <c r="P50" i="190"/>
  <c r="O49" i="190"/>
  <c r="P49" i="190"/>
  <c r="N49" i="190"/>
  <c r="P48" i="190"/>
  <c r="O48" i="190"/>
  <c r="N48" i="190"/>
  <c r="O47" i="190"/>
  <c r="N47" i="190"/>
  <c r="P47" i="190"/>
  <c r="O46" i="190"/>
  <c r="N46" i="190"/>
  <c r="P46" i="190"/>
  <c r="P45" i="190"/>
  <c r="O45" i="190"/>
  <c r="N45" i="190"/>
  <c r="O44" i="190"/>
  <c r="P44" i="190"/>
  <c r="N44" i="190"/>
  <c r="O43" i="190"/>
  <c r="N43" i="190"/>
  <c r="O42" i="190"/>
  <c r="N42" i="190"/>
  <c r="P42" i="190"/>
  <c r="O41" i="190"/>
  <c r="P41" i="190"/>
  <c r="N41" i="190"/>
  <c r="O40" i="190"/>
  <c r="N40" i="190"/>
  <c r="P40" i="190"/>
  <c r="O39" i="190"/>
  <c r="N39" i="190"/>
  <c r="P39" i="190"/>
  <c r="P38" i="190"/>
  <c r="O38" i="190"/>
  <c r="N38" i="190"/>
  <c r="P37" i="190"/>
  <c r="O37" i="190"/>
  <c r="N37" i="190"/>
  <c r="O36" i="190"/>
  <c r="N36" i="190"/>
  <c r="O35" i="190"/>
  <c r="N35" i="190"/>
  <c r="O34" i="190"/>
  <c r="N34" i="190"/>
  <c r="P34" i="190"/>
  <c r="O33" i="190"/>
  <c r="P33" i="190"/>
  <c r="N33" i="190"/>
  <c r="O32" i="190"/>
  <c r="N32" i="190"/>
  <c r="P32" i="190"/>
  <c r="O31" i="190"/>
  <c r="N31" i="190"/>
  <c r="P31" i="190"/>
  <c r="O30" i="190"/>
  <c r="N30" i="190"/>
  <c r="P30" i="190"/>
  <c r="P29" i="190"/>
  <c r="O29" i="190"/>
  <c r="N29" i="190"/>
  <c r="O28" i="190"/>
  <c r="P28" i="190"/>
  <c r="N28" i="190"/>
  <c r="O27" i="190"/>
  <c r="N27" i="190"/>
  <c r="P26" i="190"/>
  <c r="O26" i="190"/>
  <c r="N26" i="190"/>
  <c r="O25" i="190"/>
  <c r="P25" i="190"/>
  <c r="N25" i="190"/>
  <c r="O24" i="190"/>
  <c r="N24" i="190"/>
  <c r="P24" i="190"/>
  <c r="O23" i="190"/>
  <c r="N23" i="190"/>
  <c r="P23" i="190"/>
  <c r="P22" i="190"/>
  <c r="O22" i="190"/>
  <c r="N22" i="190"/>
  <c r="P21" i="190"/>
  <c r="O21" i="190"/>
  <c r="N21" i="190"/>
  <c r="O20" i="190"/>
  <c r="N20" i="190"/>
  <c r="O19" i="190"/>
  <c r="N19" i="190"/>
  <c r="P18" i="190"/>
  <c r="O18" i="190"/>
  <c r="N18" i="190"/>
  <c r="O17" i="190"/>
  <c r="P17" i="190"/>
  <c r="N17" i="190"/>
  <c r="O16" i="190"/>
  <c r="N16" i="190"/>
  <c r="P16" i="190"/>
  <c r="O15" i="190"/>
  <c r="N15" i="190"/>
  <c r="P15" i="190"/>
  <c r="O14" i="190"/>
  <c r="N14" i="190"/>
  <c r="P14" i="190"/>
  <c r="P13" i="190"/>
  <c r="O13" i="190"/>
  <c r="N13" i="190"/>
  <c r="O12" i="190"/>
  <c r="P12" i="190"/>
  <c r="N12" i="190"/>
  <c r="O11" i="190"/>
  <c r="N11" i="190"/>
  <c r="P10" i="190"/>
  <c r="O10" i="190"/>
  <c r="N10" i="190"/>
  <c r="O9" i="190"/>
  <c r="P9" i="190"/>
  <c r="N9" i="190"/>
  <c r="P8" i="190"/>
  <c r="O8" i="190"/>
  <c r="N8" i="190"/>
  <c r="O7" i="190"/>
  <c r="N7" i="190"/>
  <c r="P7" i="190"/>
  <c r="P6" i="190"/>
  <c r="O6" i="190"/>
  <c r="N6" i="190"/>
  <c r="P5" i="190"/>
  <c r="O5" i="190"/>
  <c r="N5" i="190"/>
  <c r="O4" i="190"/>
  <c r="N4" i="190"/>
  <c r="I52" i="189"/>
  <c r="I34" i="189"/>
  <c r="E34" i="189"/>
  <c r="G34" i="189"/>
  <c r="E33" i="189"/>
  <c r="G33" i="189"/>
  <c r="I33" i="189"/>
  <c r="E32" i="189"/>
  <c r="G32" i="189"/>
  <c r="I32" i="189"/>
  <c r="G31" i="189"/>
  <c r="I31" i="189"/>
  <c r="E31" i="189"/>
  <c r="I30" i="189"/>
  <c r="E29" i="189"/>
  <c r="G29" i="189"/>
  <c r="I29" i="189"/>
  <c r="I27" i="189"/>
  <c r="G27" i="189"/>
  <c r="E8" i="189"/>
  <c r="B4" i="189"/>
  <c r="L528" i="188" a="1"/>
  <c r="L528" i="188"/>
  <c r="H528" i="188" a="1"/>
  <c r="H528" i="188"/>
  <c r="C528" i="188"/>
  <c r="J526" i="188"/>
  <c r="J526" i="188" a="1"/>
  <c r="H526" i="188" a="1"/>
  <c r="H526" i="188"/>
  <c r="F526" i="188" a="1"/>
  <c r="F526" i="188"/>
  <c r="C526" i="188"/>
  <c r="L524" i="188" a="1"/>
  <c r="L524" i="188"/>
  <c r="H524" i="188" a="1"/>
  <c r="H524" i="188"/>
  <c r="C520" i="188"/>
  <c r="C518" i="188"/>
  <c r="M514" i="188" a="1"/>
  <c r="M514" i="188"/>
  <c r="L514" i="188" a="1"/>
  <c r="L514" i="188"/>
  <c r="K514" i="188" a="1"/>
  <c r="K514" i="188"/>
  <c r="J514" i="188"/>
  <c r="J514" i="188" a="1"/>
  <c r="I514" i="188" a="1"/>
  <c r="I514" i="188"/>
  <c r="H514" i="188" a="1"/>
  <c r="H514" i="188"/>
  <c r="G514" i="188" a="1"/>
  <c r="G514" i="188"/>
  <c r="F514" i="188"/>
  <c r="F514" i="188" a="1"/>
  <c r="M511" i="188" a="1"/>
  <c r="M511" i="188"/>
  <c r="I511" i="188" a="1"/>
  <c r="I511" i="188"/>
  <c r="G511" i="188"/>
  <c r="G511" i="188" a="1"/>
  <c r="C511" i="188"/>
  <c r="I510" i="188" a="1"/>
  <c r="I510" i="188"/>
  <c r="C510" i="188"/>
  <c r="K509" i="188"/>
  <c r="K509" i="188" a="1"/>
  <c r="C509" i="188"/>
  <c r="K508" i="188" a="1"/>
  <c r="K508" i="188"/>
  <c r="G508" i="188"/>
  <c r="G508" i="188" a="1"/>
  <c r="C508" i="188"/>
  <c r="M507" i="188" a="1"/>
  <c r="M507" i="188"/>
  <c r="I507" i="188"/>
  <c r="I507" i="188" a="1"/>
  <c r="G507" i="188" a="1"/>
  <c r="G507" i="188"/>
  <c r="C507" i="188"/>
  <c r="K506" i="188" a="1"/>
  <c r="K506" i="188"/>
  <c r="G506" i="188" a="1"/>
  <c r="G506" i="188"/>
  <c r="C506" i="188"/>
  <c r="C505" i="188"/>
  <c r="C524" i="188"/>
  <c r="C504" i="188"/>
  <c r="M503" i="188" a="1"/>
  <c r="M503" i="188"/>
  <c r="I503" i="188" a="1"/>
  <c r="I503" i="188"/>
  <c r="G503" i="188"/>
  <c r="G503" i="188" a="1"/>
  <c r="C503" i="188"/>
  <c r="I502" i="188" a="1"/>
  <c r="I502" i="188"/>
  <c r="C502" i="188"/>
  <c r="K501" i="188"/>
  <c r="K501" i="188" a="1"/>
  <c r="C501" i="188"/>
  <c r="K500" i="188" a="1"/>
  <c r="K500" i="188"/>
  <c r="G500" i="188"/>
  <c r="G500" i="188" a="1"/>
  <c r="C500" i="188"/>
  <c r="M499" i="188" a="1"/>
  <c r="M499" i="188"/>
  <c r="I499" i="188"/>
  <c r="I499" i="188" a="1"/>
  <c r="G499" i="188" a="1"/>
  <c r="G499" i="188"/>
  <c r="C499" i="188"/>
  <c r="W495" i="188"/>
  <c r="V495" i="188"/>
  <c r="E33" i="187"/>
  <c r="G33" i="187"/>
  <c r="U495" i="188"/>
  <c r="T495" i="188"/>
  <c r="S495" i="188"/>
  <c r="E29" i="187"/>
  <c r="R495" i="188"/>
  <c r="M495" i="188"/>
  <c r="L495" i="188"/>
  <c r="K495" i="188"/>
  <c r="J495" i="188"/>
  <c r="I495" i="188"/>
  <c r="H495" i="188"/>
  <c r="G495" i="188"/>
  <c r="F495" i="188"/>
  <c r="O494" i="188"/>
  <c r="N494" i="188"/>
  <c r="O493" i="188"/>
  <c r="N493" i="188"/>
  <c r="P493" i="188"/>
  <c r="O492" i="188"/>
  <c r="P492" i="188"/>
  <c r="N492" i="188"/>
  <c r="P491" i="188"/>
  <c r="O491" i="188"/>
  <c r="N491" i="188"/>
  <c r="O490" i="188"/>
  <c r="N490" i="188"/>
  <c r="P490" i="188"/>
  <c r="O489" i="188"/>
  <c r="N489" i="188"/>
  <c r="P489" i="188"/>
  <c r="P488" i="188"/>
  <c r="O488" i="188"/>
  <c r="N488" i="188"/>
  <c r="P487" i="188"/>
  <c r="O487" i="188"/>
  <c r="N487" i="188"/>
  <c r="O486" i="188"/>
  <c r="N486" i="188"/>
  <c r="O485" i="188"/>
  <c r="N485" i="188"/>
  <c r="P485" i="188"/>
  <c r="P484" i="188"/>
  <c r="O484" i="188"/>
  <c r="N484" i="188"/>
  <c r="P483" i="188"/>
  <c r="O483" i="188"/>
  <c r="N483" i="188"/>
  <c r="O482" i="188"/>
  <c r="N482" i="188"/>
  <c r="P482" i="188"/>
  <c r="P481" i="188"/>
  <c r="O481" i="188"/>
  <c r="N481" i="188"/>
  <c r="P480" i="188"/>
  <c r="O480" i="188"/>
  <c r="N480" i="188"/>
  <c r="O479" i="188"/>
  <c r="N479" i="188"/>
  <c r="O478" i="188"/>
  <c r="N478" i="188"/>
  <c r="P477" i="188"/>
  <c r="O477" i="188"/>
  <c r="N477" i="188"/>
  <c r="O476" i="188"/>
  <c r="P476" i="188"/>
  <c r="N476" i="188"/>
  <c r="P475" i="188"/>
  <c r="O475" i="188"/>
  <c r="N475" i="188"/>
  <c r="O474" i="188"/>
  <c r="N474" i="188"/>
  <c r="O473" i="188"/>
  <c r="N473" i="188"/>
  <c r="P473" i="188"/>
  <c r="P472" i="188"/>
  <c r="O472" i="188"/>
  <c r="N472" i="188"/>
  <c r="O471" i="188"/>
  <c r="P471" i="188"/>
  <c r="N471" i="188"/>
  <c r="O470" i="188"/>
  <c r="N470" i="188"/>
  <c r="P469" i="188"/>
  <c r="O469" i="188"/>
  <c r="N469" i="188"/>
  <c r="O468" i="188"/>
  <c r="P468" i="188"/>
  <c r="N468" i="188"/>
  <c r="O467" i="188"/>
  <c r="N467" i="188"/>
  <c r="P467" i="188"/>
  <c r="O466" i="188"/>
  <c r="N466" i="188"/>
  <c r="P466" i="188"/>
  <c r="P465" i="188"/>
  <c r="O465" i="188"/>
  <c r="N465" i="188"/>
  <c r="P464" i="188"/>
  <c r="O464" i="188"/>
  <c r="N464" i="188"/>
  <c r="O463" i="188"/>
  <c r="N463" i="188"/>
  <c r="O462" i="188"/>
  <c r="N462" i="188"/>
  <c r="P461" i="188"/>
  <c r="O461" i="188"/>
  <c r="N461" i="188"/>
  <c r="O460" i="188"/>
  <c r="P460" i="188"/>
  <c r="N460" i="188"/>
  <c r="O459" i="188"/>
  <c r="N459" i="188"/>
  <c r="P459" i="188"/>
  <c r="O458" i="188"/>
  <c r="N458" i="188"/>
  <c r="O457" i="188"/>
  <c r="N457" i="188"/>
  <c r="P457" i="188"/>
  <c r="P456" i="188"/>
  <c r="O456" i="188"/>
  <c r="N456" i="188"/>
  <c r="P455" i="188"/>
  <c r="O455" i="188"/>
  <c r="N455" i="188"/>
  <c r="O454" i="188"/>
  <c r="N454" i="188"/>
  <c r="P454" i="188"/>
  <c r="P453" i="188"/>
  <c r="O453" i="188"/>
  <c r="N453" i="188"/>
  <c r="P452" i="188"/>
  <c r="O452" i="188"/>
  <c r="N452" i="188"/>
  <c r="O451" i="188"/>
  <c r="N451" i="188"/>
  <c r="O450" i="188"/>
  <c r="N450" i="188"/>
  <c r="P450" i="188"/>
  <c r="P449" i="188"/>
  <c r="O449" i="188"/>
  <c r="N449" i="188"/>
  <c r="O448" i="188"/>
  <c r="P448" i="188"/>
  <c r="N448" i="188"/>
  <c r="O447" i="188"/>
  <c r="N447" i="188"/>
  <c r="O446" i="188"/>
  <c r="N446" i="188"/>
  <c r="O445" i="188"/>
  <c r="N445" i="188"/>
  <c r="P445" i="188"/>
  <c r="O444" i="188"/>
  <c r="P444" i="188"/>
  <c r="N444" i="188"/>
  <c r="O443" i="188"/>
  <c r="N443" i="188"/>
  <c r="P443" i="188"/>
  <c r="O442" i="188"/>
  <c r="N442" i="188"/>
  <c r="O441" i="188"/>
  <c r="N441" i="188"/>
  <c r="P441" i="188"/>
  <c r="P440" i="188"/>
  <c r="O440" i="188"/>
  <c r="N440" i="188"/>
  <c r="P439" i="188"/>
  <c r="O439" i="188"/>
  <c r="N439" i="188"/>
  <c r="O438" i="188"/>
  <c r="N438" i="188"/>
  <c r="O437" i="188"/>
  <c r="N437" i="188"/>
  <c r="P437" i="188"/>
  <c r="P436" i="188"/>
  <c r="O436" i="188"/>
  <c r="N436" i="188"/>
  <c r="P435" i="188"/>
  <c r="O435" i="188"/>
  <c r="N435" i="188"/>
  <c r="O434" i="188"/>
  <c r="N434" i="188"/>
  <c r="P434" i="188"/>
  <c r="P433" i="188"/>
  <c r="O433" i="188"/>
  <c r="N433" i="188"/>
  <c r="P432" i="188"/>
  <c r="O432" i="188"/>
  <c r="N432" i="188"/>
  <c r="O431" i="188"/>
  <c r="N431" i="188"/>
  <c r="P431" i="188"/>
  <c r="O430" i="188"/>
  <c r="N430" i="188"/>
  <c r="O429" i="188"/>
  <c r="N429" i="188"/>
  <c r="P429" i="188"/>
  <c r="O428" i="188"/>
  <c r="P428" i="188"/>
  <c r="N428" i="188"/>
  <c r="P427" i="188"/>
  <c r="O427" i="188"/>
  <c r="N427" i="188"/>
  <c r="O426" i="188"/>
  <c r="N426" i="188"/>
  <c r="P426" i="188"/>
  <c r="O425" i="188"/>
  <c r="N425" i="188"/>
  <c r="P425" i="188"/>
  <c r="P424" i="188"/>
  <c r="O424" i="188"/>
  <c r="N424" i="188"/>
  <c r="P423" i="188"/>
  <c r="O423" i="188"/>
  <c r="N423" i="188"/>
  <c r="O422" i="188"/>
  <c r="N422" i="188"/>
  <c r="O421" i="188"/>
  <c r="N421" i="188"/>
  <c r="P421" i="188"/>
  <c r="P420" i="188"/>
  <c r="O420" i="188"/>
  <c r="N420" i="188"/>
  <c r="P419" i="188"/>
  <c r="O419" i="188"/>
  <c r="N419" i="188"/>
  <c r="O418" i="188"/>
  <c r="N418" i="188"/>
  <c r="P418" i="188"/>
  <c r="P417" i="188"/>
  <c r="O417" i="188"/>
  <c r="N417" i="188"/>
  <c r="P416" i="188"/>
  <c r="O416" i="188"/>
  <c r="N416" i="188"/>
  <c r="O415" i="188"/>
  <c r="N415" i="188"/>
  <c r="O414" i="188"/>
  <c r="N414" i="188"/>
  <c r="P413" i="188"/>
  <c r="O413" i="188"/>
  <c r="N413" i="188"/>
  <c r="O412" i="188"/>
  <c r="P412" i="188"/>
  <c r="N412" i="188"/>
  <c r="P411" i="188"/>
  <c r="O411" i="188"/>
  <c r="N411" i="188"/>
  <c r="O410" i="188"/>
  <c r="N410" i="188"/>
  <c r="O409" i="188"/>
  <c r="N409" i="188"/>
  <c r="P409" i="188"/>
  <c r="P408" i="188"/>
  <c r="O408" i="188"/>
  <c r="N408" i="188"/>
  <c r="O407" i="188"/>
  <c r="P407" i="188"/>
  <c r="N407" i="188"/>
  <c r="O406" i="188"/>
  <c r="N406" i="188"/>
  <c r="P405" i="188"/>
  <c r="O405" i="188"/>
  <c r="N405" i="188"/>
  <c r="O404" i="188"/>
  <c r="P404" i="188"/>
  <c r="N404" i="188"/>
  <c r="O403" i="188"/>
  <c r="N403" i="188"/>
  <c r="P403" i="188"/>
  <c r="O402" i="188"/>
  <c r="N402" i="188"/>
  <c r="P402" i="188"/>
  <c r="P401" i="188"/>
  <c r="O401" i="188"/>
  <c r="N401" i="188"/>
  <c r="P400" i="188"/>
  <c r="O400" i="188"/>
  <c r="N400" i="188"/>
  <c r="O399" i="188"/>
  <c r="N399" i="188"/>
  <c r="O398" i="188"/>
  <c r="N398" i="188"/>
  <c r="P397" i="188"/>
  <c r="O397" i="188"/>
  <c r="N397" i="188"/>
  <c r="O396" i="188"/>
  <c r="P396" i="188"/>
  <c r="N396" i="188"/>
  <c r="O395" i="188"/>
  <c r="N395" i="188"/>
  <c r="P395" i="188"/>
  <c r="O394" i="188"/>
  <c r="N394" i="188"/>
  <c r="O393" i="188"/>
  <c r="N393" i="188"/>
  <c r="P393" i="188"/>
  <c r="P392" i="188"/>
  <c r="O392" i="188"/>
  <c r="N392" i="188"/>
  <c r="P391" i="188"/>
  <c r="O391" i="188"/>
  <c r="N391" i="188"/>
  <c r="O390" i="188"/>
  <c r="N390" i="188"/>
  <c r="P390" i="188"/>
  <c r="P389" i="188"/>
  <c r="O389" i="188"/>
  <c r="N389" i="188"/>
  <c r="P388" i="188"/>
  <c r="O388" i="188"/>
  <c r="N388" i="188"/>
  <c r="O387" i="188"/>
  <c r="N387" i="188"/>
  <c r="O386" i="188"/>
  <c r="N386" i="188"/>
  <c r="P386" i="188"/>
  <c r="P385" i="188"/>
  <c r="O385" i="188"/>
  <c r="N385" i="188"/>
  <c r="O384" i="188"/>
  <c r="P384" i="188"/>
  <c r="N384" i="188"/>
  <c r="O383" i="188"/>
  <c r="N383" i="188"/>
  <c r="O382" i="188"/>
  <c r="N382" i="188"/>
  <c r="O381" i="188"/>
  <c r="N381" i="188"/>
  <c r="P381" i="188"/>
  <c r="O380" i="188"/>
  <c r="P380" i="188"/>
  <c r="N380" i="188"/>
  <c r="O379" i="188"/>
  <c r="N379" i="188"/>
  <c r="P379" i="188"/>
  <c r="O378" i="188"/>
  <c r="N378" i="188"/>
  <c r="O377" i="188"/>
  <c r="N377" i="188"/>
  <c r="P377" i="188"/>
  <c r="P376" i="188"/>
  <c r="O376" i="188"/>
  <c r="N376" i="188"/>
  <c r="P375" i="188"/>
  <c r="O375" i="188"/>
  <c r="N375" i="188"/>
  <c r="O374" i="188"/>
  <c r="N374" i="188"/>
  <c r="O373" i="188"/>
  <c r="N373" i="188"/>
  <c r="P373" i="188"/>
  <c r="P372" i="188"/>
  <c r="O372" i="188"/>
  <c r="N372" i="188"/>
  <c r="P371" i="188"/>
  <c r="O371" i="188"/>
  <c r="N371" i="188"/>
  <c r="O370" i="188"/>
  <c r="N370" i="188"/>
  <c r="P370" i="188"/>
  <c r="P369" i="188"/>
  <c r="O369" i="188"/>
  <c r="N369" i="188"/>
  <c r="P368" i="188"/>
  <c r="O368" i="188"/>
  <c r="N368" i="188"/>
  <c r="O367" i="188"/>
  <c r="N367" i="188"/>
  <c r="P367" i="188"/>
  <c r="O366" i="188"/>
  <c r="N366" i="188"/>
  <c r="O365" i="188"/>
  <c r="N365" i="188"/>
  <c r="P365" i="188"/>
  <c r="O364" i="188"/>
  <c r="P364" i="188"/>
  <c r="N364" i="188"/>
  <c r="P363" i="188"/>
  <c r="O363" i="188"/>
  <c r="N363" i="188"/>
  <c r="O362" i="188"/>
  <c r="N362" i="188"/>
  <c r="P362" i="188"/>
  <c r="O361" i="188"/>
  <c r="N361" i="188"/>
  <c r="P361" i="188"/>
  <c r="P360" i="188"/>
  <c r="O360" i="188"/>
  <c r="N360" i="188"/>
  <c r="P359" i="188"/>
  <c r="O359" i="188"/>
  <c r="N359" i="188"/>
  <c r="O358" i="188"/>
  <c r="N358" i="188"/>
  <c r="O357" i="188"/>
  <c r="N357" i="188"/>
  <c r="P357" i="188"/>
  <c r="P356" i="188"/>
  <c r="O356" i="188"/>
  <c r="N356" i="188"/>
  <c r="P355" i="188"/>
  <c r="O355" i="188"/>
  <c r="N355" i="188"/>
  <c r="O354" i="188"/>
  <c r="N354" i="188"/>
  <c r="P354" i="188"/>
  <c r="P353" i="188"/>
  <c r="O353" i="188"/>
  <c r="N353" i="188"/>
  <c r="P352" i="188"/>
  <c r="O352" i="188"/>
  <c r="N352" i="188"/>
  <c r="O351" i="188"/>
  <c r="N351" i="188"/>
  <c r="O350" i="188"/>
  <c r="N350" i="188"/>
  <c r="P349" i="188"/>
  <c r="O349" i="188"/>
  <c r="N349" i="188"/>
  <c r="O348" i="188"/>
  <c r="P348" i="188"/>
  <c r="N348" i="188"/>
  <c r="P347" i="188"/>
  <c r="O347" i="188"/>
  <c r="N347" i="188"/>
  <c r="O346" i="188"/>
  <c r="N346" i="188"/>
  <c r="O345" i="188"/>
  <c r="N345" i="188"/>
  <c r="P345" i="188"/>
  <c r="P344" i="188"/>
  <c r="O344" i="188"/>
  <c r="N344" i="188"/>
  <c r="O343" i="188"/>
  <c r="P343" i="188"/>
  <c r="N343" i="188"/>
  <c r="O342" i="188"/>
  <c r="N342" i="188"/>
  <c r="P341" i="188"/>
  <c r="O341" i="188"/>
  <c r="N341" i="188"/>
  <c r="O340" i="188"/>
  <c r="P340" i="188"/>
  <c r="N340" i="188"/>
  <c r="O339" i="188"/>
  <c r="N339" i="188"/>
  <c r="P339" i="188"/>
  <c r="O338" i="188"/>
  <c r="N338" i="188"/>
  <c r="P338" i="188"/>
  <c r="P337" i="188"/>
  <c r="O337" i="188"/>
  <c r="N337" i="188"/>
  <c r="P336" i="188"/>
  <c r="O336" i="188"/>
  <c r="N336" i="188"/>
  <c r="O335" i="188"/>
  <c r="N335" i="188"/>
  <c r="O334" i="188"/>
  <c r="N334" i="188"/>
  <c r="P333" i="188"/>
  <c r="O333" i="188"/>
  <c r="N333" i="188"/>
  <c r="O332" i="188"/>
  <c r="P332" i="188"/>
  <c r="N332" i="188"/>
  <c r="O331" i="188"/>
  <c r="N331" i="188"/>
  <c r="P331" i="188"/>
  <c r="O330" i="188"/>
  <c r="N330" i="188"/>
  <c r="O329" i="188"/>
  <c r="N329" i="188"/>
  <c r="P329" i="188"/>
  <c r="P328" i="188"/>
  <c r="O328" i="188"/>
  <c r="N328" i="188"/>
  <c r="P327" i="188"/>
  <c r="O327" i="188"/>
  <c r="N327" i="188"/>
  <c r="O326" i="188"/>
  <c r="N326" i="188"/>
  <c r="P326" i="188"/>
  <c r="P325" i="188"/>
  <c r="O325" i="188"/>
  <c r="N325" i="188"/>
  <c r="P324" i="188"/>
  <c r="O324" i="188"/>
  <c r="N324" i="188"/>
  <c r="O323" i="188"/>
  <c r="N323" i="188"/>
  <c r="P323" i="188"/>
  <c r="O322" i="188"/>
  <c r="N322" i="188"/>
  <c r="P322" i="188"/>
  <c r="P321" i="188"/>
  <c r="O321" i="188"/>
  <c r="N321" i="188"/>
  <c r="O320" i="188"/>
  <c r="P320" i="188"/>
  <c r="N320" i="188"/>
  <c r="O319" i="188"/>
  <c r="N319" i="188"/>
  <c r="O318" i="188"/>
  <c r="N318" i="188"/>
  <c r="O317" i="188"/>
  <c r="N317" i="188"/>
  <c r="P317" i="188"/>
  <c r="O316" i="188"/>
  <c r="P316" i="188"/>
  <c r="N316" i="188"/>
  <c r="O315" i="188"/>
  <c r="N315" i="188"/>
  <c r="P315" i="188"/>
  <c r="O314" i="188"/>
  <c r="N314" i="188"/>
  <c r="O313" i="188"/>
  <c r="N313" i="188"/>
  <c r="P313" i="188"/>
  <c r="P312" i="188"/>
  <c r="O312" i="188"/>
  <c r="N312" i="188"/>
  <c r="P311" i="188"/>
  <c r="O311" i="188"/>
  <c r="N311" i="188"/>
  <c r="O310" i="188"/>
  <c r="N310" i="188"/>
  <c r="O309" i="188"/>
  <c r="N309" i="188"/>
  <c r="P309" i="188"/>
  <c r="P308" i="188"/>
  <c r="O308" i="188"/>
  <c r="N308" i="188"/>
  <c r="P307" i="188"/>
  <c r="O307" i="188"/>
  <c r="N307" i="188"/>
  <c r="O306" i="188"/>
  <c r="N306" i="188"/>
  <c r="P306" i="188"/>
  <c r="P305" i="188"/>
  <c r="O305" i="188"/>
  <c r="N305" i="188"/>
  <c r="P304" i="188"/>
  <c r="O304" i="188"/>
  <c r="N304" i="188"/>
  <c r="O303" i="188"/>
  <c r="N303" i="188"/>
  <c r="P303" i="188"/>
  <c r="O302" i="188"/>
  <c r="N302" i="188"/>
  <c r="O301" i="188"/>
  <c r="N301" i="188"/>
  <c r="P301" i="188"/>
  <c r="O300" i="188"/>
  <c r="P300" i="188"/>
  <c r="N300" i="188"/>
  <c r="P299" i="188"/>
  <c r="O299" i="188"/>
  <c r="N299" i="188"/>
  <c r="O298" i="188"/>
  <c r="N298" i="188"/>
  <c r="P298" i="188"/>
  <c r="O297" i="188"/>
  <c r="N297" i="188"/>
  <c r="P297" i="188"/>
  <c r="P296" i="188"/>
  <c r="O296" i="188"/>
  <c r="N296" i="188"/>
  <c r="P295" i="188"/>
  <c r="O295" i="188"/>
  <c r="N295" i="188"/>
  <c r="O294" i="188"/>
  <c r="N294" i="188"/>
  <c r="O293" i="188"/>
  <c r="N293" i="188"/>
  <c r="P293" i="188"/>
  <c r="P292" i="188"/>
  <c r="O292" i="188"/>
  <c r="N292" i="188"/>
  <c r="P291" i="188"/>
  <c r="O291" i="188"/>
  <c r="N291" i="188"/>
  <c r="O290" i="188"/>
  <c r="N290" i="188"/>
  <c r="P290" i="188"/>
  <c r="P289" i="188"/>
  <c r="O289" i="188"/>
  <c r="N289" i="188"/>
  <c r="P288" i="188"/>
  <c r="O288" i="188"/>
  <c r="N288" i="188"/>
  <c r="O287" i="188"/>
  <c r="N287" i="188"/>
  <c r="O286" i="188"/>
  <c r="N286" i="188"/>
  <c r="P285" i="188"/>
  <c r="O285" i="188"/>
  <c r="N285" i="188"/>
  <c r="O284" i="188"/>
  <c r="P284" i="188"/>
  <c r="N284" i="188"/>
  <c r="P283" i="188"/>
  <c r="O283" i="188"/>
  <c r="N283" i="188"/>
  <c r="O282" i="188"/>
  <c r="N282" i="188"/>
  <c r="O281" i="188"/>
  <c r="N281" i="188"/>
  <c r="P281" i="188"/>
  <c r="P280" i="188"/>
  <c r="O280" i="188"/>
  <c r="N280" i="188"/>
  <c r="O279" i="188"/>
  <c r="P279" i="188"/>
  <c r="N279" i="188"/>
  <c r="O278" i="188"/>
  <c r="N278" i="188"/>
  <c r="P277" i="188"/>
  <c r="O277" i="188"/>
  <c r="N277" i="188"/>
  <c r="O276" i="188"/>
  <c r="P276" i="188"/>
  <c r="N276" i="188"/>
  <c r="O275" i="188"/>
  <c r="N275" i="188"/>
  <c r="P275" i="188"/>
  <c r="O274" i="188"/>
  <c r="N274" i="188"/>
  <c r="P274" i="188"/>
  <c r="P273" i="188"/>
  <c r="O273" i="188"/>
  <c r="N273" i="188"/>
  <c r="P272" i="188"/>
  <c r="O272" i="188"/>
  <c r="N272" i="188"/>
  <c r="O271" i="188"/>
  <c r="N271" i="188"/>
  <c r="O270" i="188"/>
  <c r="N270" i="188"/>
  <c r="P269" i="188"/>
  <c r="O269" i="188"/>
  <c r="N269" i="188"/>
  <c r="O268" i="188"/>
  <c r="P268" i="188"/>
  <c r="N268" i="188"/>
  <c r="O267" i="188"/>
  <c r="N267" i="188"/>
  <c r="P267" i="188"/>
  <c r="O266" i="188"/>
  <c r="N266" i="188"/>
  <c r="O265" i="188"/>
  <c r="N265" i="188"/>
  <c r="P265" i="188"/>
  <c r="P264" i="188"/>
  <c r="O264" i="188"/>
  <c r="N264" i="188"/>
  <c r="P263" i="188"/>
  <c r="O263" i="188"/>
  <c r="N263" i="188"/>
  <c r="O262" i="188"/>
  <c r="N262" i="188"/>
  <c r="P262" i="188"/>
  <c r="P261" i="188"/>
  <c r="O261" i="188"/>
  <c r="N261" i="188"/>
  <c r="P260" i="188"/>
  <c r="O260" i="188"/>
  <c r="N260" i="188"/>
  <c r="O259" i="188"/>
  <c r="N259" i="188"/>
  <c r="P259" i="188"/>
  <c r="O258" i="188"/>
  <c r="N258" i="188"/>
  <c r="P258" i="188"/>
  <c r="P257" i="188"/>
  <c r="O257" i="188"/>
  <c r="N257" i="188"/>
  <c r="O256" i="188"/>
  <c r="P256" i="188"/>
  <c r="N256" i="188"/>
  <c r="O255" i="188"/>
  <c r="N255" i="188"/>
  <c r="O254" i="188"/>
  <c r="N254" i="188"/>
  <c r="O253" i="188"/>
  <c r="N253" i="188"/>
  <c r="P253" i="188"/>
  <c r="O252" i="188"/>
  <c r="P252" i="188"/>
  <c r="N252" i="188"/>
  <c r="O251" i="188"/>
  <c r="N251" i="188"/>
  <c r="P251" i="188"/>
  <c r="O250" i="188"/>
  <c r="N250" i="188"/>
  <c r="O249" i="188"/>
  <c r="N249" i="188"/>
  <c r="P249" i="188"/>
  <c r="P248" i="188"/>
  <c r="O248" i="188"/>
  <c r="N248" i="188"/>
  <c r="P247" i="188"/>
  <c r="O247" i="188"/>
  <c r="N247" i="188"/>
  <c r="O246" i="188"/>
  <c r="N246" i="188"/>
  <c r="O245" i="188"/>
  <c r="N245" i="188"/>
  <c r="P245" i="188"/>
  <c r="P244" i="188"/>
  <c r="O244" i="188"/>
  <c r="N244" i="188"/>
  <c r="P243" i="188"/>
  <c r="O243" i="188"/>
  <c r="N243" i="188"/>
  <c r="O242" i="188"/>
  <c r="N242" i="188"/>
  <c r="P242" i="188"/>
  <c r="P241" i="188"/>
  <c r="O241" i="188"/>
  <c r="N241" i="188"/>
  <c r="P240" i="188"/>
  <c r="O240" i="188"/>
  <c r="N240" i="188"/>
  <c r="O239" i="188"/>
  <c r="N239" i="188"/>
  <c r="P239" i="188"/>
  <c r="O238" i="188"/>
  <c r="N238" i="188"/>
  <c r="O237" i="188"/>
  <c r="N237" i="188"/>
  <c r="P237" i="188"/>
  <c r="O236" i="188"/>
  <c r="P236" i="188"/>
  <c r="N236" i="188"/>
  <c r="P235" i="188"/>
  <c r="O235" i="188"/>
  <c r="N235" i="188"/>
  <c r="O234" i="188"/>
  <c r="N234" i="188"/>
  <c r="P234" i="188"/>
  <c r="O233" i="188"/>
  <c r="N233" i="188"/>
  <c r="P233" i="188"/>
  <c r="P232" i="188"/>
  <c r="O232" i="188"/>
  <c r="N232" i="188"/>
  <c r="P231" i="188"/>
  <c r="O231" i="188"/>
  <c r="N231" i="188"/>
  <c r="O230" i="188"/>
  <c r="N230" i="188"/>
  <c r="O229" i="188"/>
  <c r="N229" i="188"/>
  <c r="P229" i="188"/>
  <c r="P228" i="188"/>
  <c r="O228" i="188"/>
  <c r="N228" i="188"/>
  <c r="P227" i="188"/>
  <c r="O227" i="188"/>
  <c r="N227" i="188"/>
  <c r="O226" i="188"/>
  <c r="N226" i="188"/>
  <c r="P226" i="188"/>
  <c r="P225" i="188"/>
  <c r="O225" i="188"/>
  <c r="N225" i="188"/>
  <c r="P224" i="188"/>
  <c r="O224" i="188"/>
  <c r="N224" i="188"/>
  <c r="O223" i="188"/>
  <c r="N223" i="188"/>
  <c r="O222" i="188"/>
  <c r="N222" i="188"/>
  <c r="P221" i="188"/>
  <c r="O221" i="188"/>
  <c r="N221" i="188"/>
  <c r="O220" i="188"/>
  <c r="P220" i="188"/>
  <c r="N220" i="188"/>
  <c r="P219" i="188"/>
  <c r="O219" i="188"/>
  <c r="N219" i="188"/>
  <c r="O218" i="188"/>
  <c r="N218" i="188"/>
  <c r="O217" i="188"/>
  <c r="N217" i="188"/>
  <c r="P217" i="188"/>
  <c r="P216" i="188"/>
  <c r="O216" i="188"/>
  <c r="N216" i="188"/>
  <c r="O215" i="188"/>
  <c r="P215" i="188"/>
  <c r="N215" i="188"/>
  <c r="O214" i="188"/>
  <c r="N214" i="188"/>
  <c r="P213" i="188"/>
  <c r="O213" i="188"/>
  <c r="N213" i="188"/>
  <c r="O212" i="188"/>
  <c r="P212" i="188"/>
  <c r="N212" i="188"/>
  <c r="O211" i="188"/>
  <c r="N211" i="188"/>
  <c r="P211" i="188"/>
  <c r="O210" i="188"/>
  <c r="N210" i="188"/>
  <c r="P210" i="188"/>
  <c r="P209" i="188"/>
  <c r="O209" i="188"/>
  <c r="N209" i="188"/>
  <c r="P208" i="188"/>
  <c r="O208" i="188"/>
  <c r="N208" i="188"/>
  <c r="O207" i="188"/>
  <c r="N207" i="188"/>
  <c r="O206" i="188"/>
  <c r="N206" i="188"/>
  <c r="P205" i="188"/>
  <c r="O205" i="188"/>
  <c r="N205" i="188"/>
  <c r="O204" i="188"/>
  <c r="P204" i="188"/>
  <c r="N204" i="188"/>
  <c r="O203" i="188"/>
  <c r="N203" i="188"/>
  <c r="P203" i="188"/>
  <c r="O202" i="188"/>
  <c r="N202" i="188"/>
  <c r="O201" i="188"/>
  <c r="N201" i="188"/>
  <c r="P201" i="188"/>
  <c r="P200" i="188"/>
  <c r="O200" i="188"/>
  <c r="N200" i="188"/>
  <c r="P199" i="188"/>
  <c r="O199" i="188"/>
  <c r="N199" i="188"/>
  <c r="O198" i="188"/>
  <c r="N198" i="188"/>
  <c r="O197" i="188"/>
  <c r="N197" i="188"/>
  <c r="P196" i="188"/>
  <c r="O196" i="188"/>
  <c r="N196" i="188"/>
  <c r="O195" i="188"/>
  <c r="P195" i="188"/>
  <c r="N195" i="188"/>
  <c r="O194" i="188"/>
  <c r="N194" i="188"/>
  <c r="P194" i="188"/>
  <c r="O193" i="188"/>
  <c r="N193" i="188"/>
  <c r="O192" i="188"/>
  <c r="N192" i="188"/>
  <c r="P192" i="188"/>
  <c r="P191" i="188"/>
  <c r="O191" i="188"/>
  <c r="N191" i="188"/>
  <c r="P190" i="188"/>
  <c r="O190" i="188"/>
  <c r="N190" i="188"/>
  <c r="O189" i="188"/>
  <c r="N189" i="188"/>
  <c r="O188" i="188"/>
  <c r="N188" i="188"/>
  <c r="P188" i="188"/>
  <c r="P187" i="188"/>
  <c r="O187" i="188"/>
  <c r="N187" i="188"/>
  <c r="P186" i="188"/>
  <c r="O186" i="188"/>
  <c r="N186" i="188"/>
  <c r="O185" i="188"/>
  <c r="N185" i="188"/>
  <c r="P185" i="188"/>
  <c r="P184" i="188"/>
  <c r="O184" i="188"/>
  <c r="N184" i="188"/>
  <c r="P183" i="188"/>
  <c r="O183" i="188"/>
  <c r="N183" i="188"/>
  <c r="O182" i="188"/>
  <c r="N182" i="188"/>
  <c r="P182" i="188"/>
  <c r="O181" i="188"/>
  <c r="N181" i="188"/>
  <c r="P180" i="188"/>
  <c r="O180" i="188"/>
  <c r="N180" i="188"/>
  <c r="O179" i="188"/>
  <c r="P179" i="188"/>
  <c r="N179" i="188"/>
  <c r="O178" i="188"/>
  <c r="N178" i="188"/>
  <c r="P178" i="188"/>
  <c r="O177" i="188"/>
  <c r="N177" i="188"/>
  <c r="O176" i="188"/>
  <c r="N176" i="188"/>
  <c r="P176" i="188"/>
  <c r="P175" i="188"/>
  <c r="O175" i="188"/>
  <c r="N175" i="188"/>
  <c r="P174" i="188"/>
  <c r="O174" i="188"/>
  <c r="N174" i="188"/>
  <c r="O173" i="188"/>
  <c r="N173" i="188"/>
  <c r="O172" i="188"/>
  <c r="N172" i="188"/>
  <c r="P172" i="188"/>
  <c r="P171" i="188"/>
  <c r="O171" i="188"/>
  <c r="N171" i="188"/>
  <c r="P170" i="188"/>
  <c r="O170" i="188"/>
  <c r="N170" i="188"/>
  <c r="O169" i="188"/>
  <c r="N169" i="188"/>
  <c r="P169" i="188"/>
  <c r="P168" i="188"/>
  <c r="O168" i="188"/>
  <c r="N168" i="188"/>
  <c r="P167" i="188"/>
  <c r="O167" i="188"/>
  <c r="N167" i="188"/>
  <c r="O166" i="188"/>
  <c r="N166" i="188"/>
  <c r="P166" i="188"/>
  <c r="O165" i="188"/>
  <c r="N165" i="188"/>
  <c r="P164" i="188"/>
  <c r="O164" i="188"/>
  <c r="N164" i="188"/>
  <c r="O163" i="188"/>
  <c r="P163" i="188"/>
  <c r="N163" i="188"/>
  <c r="O162" i="188"/>
  <c r="N162" i="188"/>
  <c r="P162" i="188"/>
  <c r="O161" i="188"/>
  <c r="N161" i="188"/>
  <c r="O160" i="188"/>
  <c r="N160" i="188"/>
  <c r="P160" i="188"/>
  <c r="P159" i="188"/>
  <c r="O159" i="188"/>
  <c r="N159" i="188"/>
  <c r="P158" i="188"/>
  <c r="O158" i="188"/>
  <c r="N158" i="188"/>
  <c r="O157" i="188"/>
  <c r="N157" i="188"/>
  <c r="O156" i="188"/>
  <c r="N156" i="188"/>
  <c r="P156" i="188"/>
  <c r="P155" i="188"/>
  <c r="O155" i="188"/>
  <c r="N155" i="188"/>
  <c r="P154" i="188"/>
  <c r="O154" i="188"/>
  <c r="N154" i="188"/>
  <c r="O153" i="188"/>
  <c r="N153" i="188"/>
  <c r="P153" i="188"/>
  <c r="P152" i="188"/>
  <c r="O152" i="188"/>
  <c r="N152" i="188"/>
  <c r="P151" i="188"/>
  <c r="O151" i="188"/>
  <c r="N151" i="188"/>
  <c r="O150" i="188"/>
  <c r="N150" i="188"/>
  <c r="O149" i="188"/>
  <c r="N149" i="188"/>
  <c r="P148" i="188"/>
  <c r="O148" i="188"/>
  <c r="N148" i="188"/>
  <c r="O147" i="188"/>
  <c r="P147" i="188"/>
  <c r="N147" i="188"/>
  <c r="O146" i="188"/>
  <c r="N146" i="188"/>
  <c r="P146" i="188"/>
  <c r="O145" i="188"/>
  <c r="N145" i="188"/>
  <c r="O144" i="188"/>
  <c r="N144" i="188"/>
  <c r="P144" i="188"/>
  <c r="P143" i="188"/>
  <c r="O143" i="188"/>
  <c r="N143" i="188"/>
  <c r="P142" i="188"/>
  <c r="O142" i="188"/>
  <c r="N142" i="188"/>
  <c r="O141" i="188"/>
  <c r="N141" i="188"/>
  <c r="O140" i="188"/>
  <c r="N140" i="188"/>
  <c r="P140" i="188"/>
  <c r="P139" i="188"/>
  <c r="O139" i="188"/>
  <c r="N139" i="188"/>
  <c r="P138" i="188"/>
  <c r="O138" i="188"/>
  <c r="N138" i="188"/>
  <c r="O137" i="188"/>
  <c r="N137" i="188"/>
  <c r="P137" i="188"/>
  <c r="P136" i="188"/>
  <c r="O136" i="188"/>
  <c r="N136" i="188"/>
  <c r="P135" i="188"/>
  <c r="O135" i="188"/>
  <c r="N135" i="188"/>
  <c r="O134" i="188"/>
  <c r="N134" i="188"/>
  <c r="O133" i="188"/>
  <c r="N133" i="188"/>
  <c r="P132" i="188"/>
  <c r="O132" i="188"/>
  <c r="N132" i="188"/>
  <c r="O131" i="188"/>
  <c r="P131" i="188"/>
  <c r="N131" i="188"/>
  <c r="O130" i="188"/>
  <c r="N130" i="188"/>
  <c r="P130" i="188"/>
  <c r="O129" i="188"/>
  <c r="N129" i="188"/>
  <c r="O128" i="188"/>
  <c r="N128" i="188"/>
  <c r="P128" i="188"/>
  <c r="P127" i="188"/>
  <c r="O127" i="188"/>
  <c r="N127" i="188"/>
  <c r="P126" i="188"/>
  <c r="O126" i="188"/>
  <c r="N126" i="188"/>
  <c r="O125" i="188"/>
  <c r="N125" i="188"/>
  <c r="O124" i="188"/>
  <c r="N124" i="188"/>
  <c r="P124" i="188"/>
  <c r="P123" i="188"/>
  <c r="O123" i="188"/>
  <c r="N123" i="188"/>
  <c r="P122" i="188"/>
  <c r="O122" i="188"/>
  <c r="N122" i="188"/>
  <c r="O121" i="188"/>
  <c r="N121" i="188"/>
  <c r="P121" i="188"/>
  <c r="P120" i="188"/>
  <c r="O120" i="188"/>
  <c r="N120" i="188"/>
  <c r="P119" i="188"/>
  <c r="O119" i="188"/>
  <c r="N119" i="188"/>
  <c r="O118" i="188"/>
  <c r="N118" i="188"/>
  <c r="P118" i="188"/>
  <c r="O117" i="188"/>
  <c r="N117" i="188"/>
  <c r="P116" i="188"/>
  <c r="O116" i="188"/>
  <c r="N116" i="188"/>
  <c r="O115" i="188"/>
  <c r="P115" i="188"/>
  <c r="N115" i="188"/>
  <c r="O114" i="188"/>
  <c r="N114" i="188"/>
  <c r="P114" i="188"/>
  <c r="O113" i="188"/>
  <c r="N113" i="188"/>
  <c r="O112" i="188"/>
  <c r="N112" i="188"/>
  <c r="P112" i="188"/>
  <c r="P111" i="188"/>
  <c r="O111" i="188"/>
  <c r="N111" i="188"/>
  <c r="P110" i="188"/>
  <c r="O110" i="188"/>
  <c r="N110" i="188"/>
  <c r="O109" i="188"/>
  <c r="N109" i="188"/>
  <c r="O108" i="188"/>
  <c r="N108" i="188"/>
  <c r="P108" i="188"/>
  <c r="P107" i="188"/>
  <c r="O107" i="188"/>
  <c r="N107" i="188"/>
  <c r="P106" i="188"/>
  <c r="O106" i="188"/>
  <c r="N106" i="188"/>
  <c r="O105" i="188"/>
  <c r="N105" i="188"/>
  <c r="P105" i="188"/>
  <c r="P104" i="188"/>
  <c r="O104" i="188"/>
  <c r="N104" i="188"/>
  <c r="P103" i="188"/>
  <c r="O103" i="188"/>
  <c r="N103" i="188"/>
  <c r="O102" i="188"/>
  <c r="N102" i="188"/>
  <c r="P102" i="188"/>
  <c r="O101" i="188"/>
  <c r="N101" i="188"/>
  <c r="P100" i="188"/>
  <c r="O100" i="188"/>
  <c r="N100" i="188"/>
  <c r="O99" i="188"/>
  <c r="P99" i="188"/>
  <c r="N99" i="188"/>
  <c r="O98" i="188"/>
  <c r="N98" i="188"/>
  <c r="P98" i="188"/>
  <c r="O97" i="188"/>
  <c r="N97" i="188"/>
  <c r="O96" i="188"/>
  <c r="N96" i="188"/>
  <c r="P96" i="188"/>
  <c r="P95" i="188"/>
  <c r="O95" i="188"/>
  <c r="N95" i="188"/>
  <c r="P94" i="188"/>
  <c r="O94" i="188"/>
  <c r="N94" i="188"/>
  <c r="O93" i="188"/>
  <c r="N93" i="188"/>
  <c r="O92" i="188"/>
  <c r="N92" i="188"/>
  <c r="P92" i="188"/>
  <c r="P91" i="188"/>
  <c r="O91" i="188"/>
  <c r="N91" i="188"/>
  <c r="P90" i="188"/>
  <c r="O90" i="188"/>
  <c r="N90" i="188"/>
  <c r="O89" i="188"/>
  <c r="N89" i="188"/>
  <c r="P89" i="188"/>
  <c r="P88" i="188"/>
  <c r="O88" i="188"/>
  <c r="N88" i="188"/>
  <c r="P87" i="188"/>
  <c r="O87" i="188"/>
  <c r="N87" i="188"/>
  <c r="O86" i="188"/>
  <c r="N86" i="188"/>
  <c r="O85" i="188"/>
  <c r="N85" i="188"/>
  <c r="P84" i="188"/>
  <c r="O84" i="188"/>
  <c r="N84" i="188"/>
  <c r="O83" i="188"/>
  <c r="P83" i="188"/>
  <c r="N83" i="188"/>
  <c r="O82" i="188"/>
  <c r="N82" i="188"/>
  <c r="P82" i="188"/>
  <c r="O81" i="188"/>
  <c r="N81" i="188"/>
  <c r="O80" i="188"/>
  <c r="N80" i="188"/>
  <c r="P80" i="188"/>
  <c r="P79" i="188"/>
  <c r="O79" i="188"/>
  <c r="N79" i="188"/>
  <c r="P78" i="188"/>
  <c r="O78" i="188"/>
  <c r="N78" i="188"/>
  <c r="O77" i="188"/>
  <c r="N77" i="188"/>
  <c r="O76" i="188"/>
  <c r="N76" i="188"/>
  <c r="P76" i="188"/>
  <c r="P75" i="188"/>
  <c r="O75" i="188"/>
  <c r="N75" i="188"/>
  <c r="P74" i="188"/>
  <c r="O74" i="188"/>
  <c r="N74" i="188"/>
  <c r="O73" i="188"/>
  <c r="N73" i="188"/>
  <c r="P73" i="188"/>
  <c r="P72" i="188"/>
  <c r="O72" i="188"/>
  <c r="N72" i="188"/>
  <c r="P71" i="188"/>
  <c r="O71" i="188"/>
  <c r="N71" i="188"/>
  <c r="O70" i="188"/>
  <c r="N70" i="188"/>
  <c r="O69" i="188"/>
  <c r="N69" i="188"/>
  <c r="P68" i="188"/>
  <c r="O68" i="188"/>
  <c r="N68" i="188"/>
  <c r="O67" i="188"/>
  <c r="P67" i="188"/>
  <c r="N67" i="188"/>
  <c r="O66" i="188"/>
  <c r="N66" i="188"/>
  <c r="P66" i="188"/>
  <c r="O65" i="188"/>
  <c r="N65" i="188"/>
  <c r="O64" i="188"/>
  <c r="N64" i="188"/>
  <c r="P64" i="188"/>
  <c r="P63" i="188"/>
  <c r="O63" i="188"/>
  <c r="N63" i="188"/>
  <c r="P62" i="188"/>
  <c r="O62" i="188"/>
  <c r="N62" i="188"/>
  <c r="O61" i="188"/>
  <c r="N61" i="188"/>
  <c r="O60" i="188"/>
  <c r="N60" i="188"/>
  <c r="P60" i="188"/>
  <c r="P59" i="188"/>
  <c r="O59" i="188"/>
  <c r="N59" i="188"/>
  <c r="P58" i="188"/>
  <c r="O58" i="188"/>
  <c r="N58" i="188"/>
  <c r="O57" i="188"/>
  <c r="N57" i="188"/>
  <c r="P57" i="188"/>
  <c r="P56" i="188"/>
  <c r="O56" i="188"/>
  <c r="N56" i="188"/>
  <c r="P55" i="188"/>
  <c r="O55" i="188"/>
  <c r="N55" i="188"/>
  <c r="O54" i="188"/>
  <c r="N54" i="188"/>
  <c r="P54" i="188"/>
  <c r="O53" i="188"/>
  <c r="N53" i="188"/>
  <c r="P52" i="188"/>
  <c r="O52" i="188"/>
  <c r="N52" i="188"/>
  <c r="O51" i="188"/>
  <c r="P51" i="188"/>
  <c r="N51" i="188"/>
  <c r="O50" i="188"/>
  <c r="N50" i="188"/>
  <c r="P50" i="188"/>
  <c r="O49" i="188"/>
  <c r="N49" i="188"/>
  <c r="O48" i="188"/>
  <c r="N48" i="188"/>
  <c r="P48" i="188"/>
  <c r="P47" i="188"/>
  <c r="O47" i="188"/>
  <c r="N47" i="188"/>
  <c r="P46" i="188"/>
  <c r="O46" i="188"/>
  <c r="N46" i="188"/>
  <c r="O45" i="188"/>
  <c r="N45" i="188"/>
  <c r="O44" i="188"/>
  <c r="N44" i="188"/>
  <c r="P44" i="188"/>
  <c r="P43" i="188"/>
  <c r="O43" i="188"/>
  <c r="N43" i="188"/>
  <c r="P42" i="188"/>
  <c r="O42" i="188"/>
  <c r="N42" i="188"/>
  <c r="O41" i="188"/>
  <c r="N41" i="188"/>
  <c r="P41" i="188"/>
  <c r="P40" i="188"/>
  <c r="O40" i="188"/>
  <c r="N40" i="188"/>
  <c r="P39" i="188"/>
  <c r="O39" i="188"/>
  <c r="N39" i="188"/>
  <c r="O38" i="188"/>
  <c r="N38" i="188"/>
  <c r="P38" i="188"/>
  <c r="O37" i="188"/>
  <c r="N37" i="188"/>
  <c r="P36" i="188"/>
  <c r="O36" i="188"/>
  <c r="N36" i="188"/>
  <c r="O35" i="188"/>
  <c r="P35" i="188"/>
  <c r="N35" i="188"/>
  <c r="O34" i="188"/>
  <c r="N34" i="188"/>
  <c r="P34" i="188"/>
  <c r="O33" i="188"/>
  <c r="N33" i="188"/>
  <c r="O32" i="188"/>
  <c r="N32" i="188"/>
  <c r="P32" i="188"/>
  <c r="P31" i="188"/>
  <c r="O31" i="188"/>
  <c r="N31" i="188"/>
  <c r="P30" i="188"/>
  <c r="O30" i="188"/>
  <c r="N30" i="188"/>
  <c r="O29" i="188"/>
  <c r="N29" i="188"/>
  <c r="O28" i="188"/>
  <c r="N28" i="188"/>
  <c r="P28" i="188"/>
  <c r="P27" i="188"/>
  <c r="O27" i="188"/>
  <c r="N27" i="188"/>
  <c r="P26" i="188"/>
  <c r="O26" i="188"/>
  <c r="N26" i="188"/>
  <c r="O25" i="188"/>
  <c r="N25" i="188"/>
  <c r="P25" i="188"/>
  <c r="P24" i="188"/>
  <c r="O24" i="188"/>
  <c r="N24" i="188"/>
  <c r="P23" i="188"/>
  <c r="O23" i="188"/>
  <c r="N23" i="188"/>
  <c r="O22" i="188"/>
  <c r="N22" i="188"/>
  <c r="O21" i="188"/>
  <c r="N21" i="188"/>
  <c r="P20" i="188"/>
  <c r="O20" i="188"/>
  <c r="N20" i="188"/>
  <c r="O19" i="188"/>
  <c r="P19" i="188"/>
  <c r="N19" i="188"/>
  <c r="O18" i="188"/>
  <c r="N18" i="188"/>
  <c r="P18" i="188"/>
  <c r="O17" i="188"/>
  <c r="N17" i="188"/>
  <c r="O16" i="188"/>
  <c r="N16" i="188"/>
  <c r="P16" i="188"/>
  <c r="P15" i="188"/>
  <c r="O15" i="188"/>
  <c r="N15" i="188"/>
  <c r="P14" i="188"/>
  <c r="O14" i="188"/>
  <c r="N14" i="188"/>
  <c r="O13" i="188"/>
  <c r="N13" i="188"/>
  <c r="O12" i="188"/>
  <c r="N12" i="188"/>
  <c r="P12" i="188"/>
  <c r="P11" i="188"/>
  <c r="O11" i="188"/>
  <c r="N11" i="188"/>
  <c r="P10" i="188"/>
  <c r="O10" i="188"/>
  <c r="N10" i="188"/>
  <c r="O9" i="188"/>
  <c r="N9" i="188"/>
  <c r="P9" i="188"/>
  <c r="P8" i="188"/>
  <c r="O8" i="188"/>
  <c r="N8" i="188"/>
  <c r="P7" i="188"/>
  <c r="O7" i="188"/>
  <c r="N7" i="188"/>
  <c r="O6" i="188"/>
  <c r="N6" i="188"/>
  <c r="O5" i="188"/>
  <c r="N5" i="188"/>
  <c r="P4" i="188"/>
  <c r="O4" i="188"/>
  <c r="N4" i="188"/>
  <c r="I52" i="187"/>
  <c r="I34" i="187"/>
  <c r="E34" i="187"/>
  <c r="G34" i="187"/>
  <c r="I33" i="187"/>
  <c r="E32" i="187"/>
  <c r="G32" i="187"/>
  <c r="I32" i="187"/>
  <c r="G31" i="187"/>
  <c r="I31" i="187"/>
  <c r="E31" i="187"/>
  <c r="E30" i="187"/>
  <c r="G30" i="187"/>
  <c r="I30" i="187"/>
  <c r="I29" i="187"/>
  <c r="G29" i="187"/>
  <c r="G27" i="187"/>
  <c r="I27" i="187"/>
  <c r="E8" i="187"/>
  <c r="I530" i="186"/>
  <c r="I530" i="186" a="1"/>
  <c r="G530" i="186" a="1"/>
  <c r="G530" i="186"/>
  <c r="C530" i="186"/>
  <c r="M530" i="186" a="1"/>
  <c r="M530" i="186"/>
  <c r="H529" i="186" a="1"/>
  <c r="H529" i="186"/>
  <c r="C529" i="186"/>
  <c r="C526" i="186"/>
  <c r="I522" i="186"/>
  <c r="I522" i="186" a="1"/>
  <c r="G522" i="186" a="1"/>
  <c r="G522" i="186"/>
  <c r="C522" i="186"/>
  <c r="M522" i="186" a="1"/>
  <c r="M522" i="186"/>
  <c r="H521" i="186" a="1"/>
  <c r="H521" i="186"/>
  <c r="C521" i="186"/>
  <c r="C518" i="186"/>
  <c r="M514" i="186"/>
  <c r="M514" i="186" a="1"/>
  <c r="L514" i="186" a="1"/>
  <c r="L514" i="186"/>
  <c r="K514" i="186"/>
  <c r="K514" i="186" a="1"/>
  <c r="J514" i="186" a="1"/>
  <c r="J514" i="186"/>
  <c r="I514" i="186" a="1"/>
  <c r="I514" i="186"/>
  <c r="H514" i="186" a="1"/>
  <c r="H514" i="186"/>
  <c r="G514" i="186"/>
  <c r="G514" i="186" a="1"/>
  <c r="F514" i="186" a="1"/>
  <c r="F514" i="186"/>
  <c r="L511" i="186"/>
  <c r="L511" i="186" a="1"/>
  <c r="J511" i="186" a="1"/>
  <c r="J511" i="186"/>
  <c r="F511" i="186"/>
  <c r="F511" i="186" a="1"/>
  <c r="C511" i="186"/>
  <c r="L510" i="186" a="1"/>
  <c r="L510" i="186"/>
  <c r="F510" i="186" a="1"/>
  <c r="F510" i="186"/>
  <c r="C510" i="186"/>
  <c r="J510" i="186" a="1"/>
  <c r="J510" i="186"/>
  <c r="H509" i="186" a="1"/>
  <c r="H509" i="186"/>
  <c r="F509" i="186" a="1"/>
  <c r="F509" i="186"/>
  <c r="C509" i="186"/>
  <c r="C508" i="186"/>
  <c r="L507" i="186" a="1"/>
  <c r="L507" i="186"/>
  <c r="J507" i="186" a="1"/>
  <c r="J507" i="186"/>
  <c r="F507" i="186"/>
  <c r="F507" i="186" a="1"/>
  <c r="C507" i="186"/>
  <c r="L506" i="186" a="1"/>
  <c r="L506" i="186"/>
  <c r="F506" i="186"/>
  <c r="F506" i="186" a="1"/>
  <c r="C506" i="186"/>
  <c r="J506" i="186" a="1"/>
  <c r="J506" i="186"/>
  <c r="H505" i="186" a="1"/>
  <c r="H505" i="186"/>
  <c r="C505" i="186"/>
  <c r="J504" i="186" a="1"/>
  <c r="J504" i="186"/>
  <c r="H504" i="186" a="1"/>
  <c r="H504" i="186"/>
  <c r="C504" i="186"/>
  <c r="L503" i="186" a="1"/>
  <c r="L503" i="186"/>
  <c r="J503" i="186" a="1"/>
  <c r="J503" i="186"/>
  <c r="F503" i="186"/>
  <c r="F503" i="186" a="1"/>
  <c r="C503" i="186"/>
  <c r="L502" i="186" a="1"/>
  <c r="L502" i="186"/>
  <c r="F502" i="186" a="1"/>
  <c r="F502" i="186"/>
  <c r="C502" i="186"/>
  <c r="J502" i="186" a="1"/>
  <c r="J502" i="186"/>
  <c r="C501" i="186"/>
  <c r="J500" i="186" a="1"/>
  <c r="J500" i="186"/>
  <c r="H500" i="186" a="1"/>
  <c r="H500" i="186"/>
  <c r="C500" i="186"/>
  <c r="L499" i="186"/>
  <c r="L499" i="186" a="1"/>
  <c r="J499" i="186" a="1"/>
  <c r="J499" i="186"/>
  <c r="F499" i="186"/>
  <c r="F499" i="186" a="1"/>
  <c r="C499" i="186"/>
  <c r="W495" i="186"/>
  <c r="V495" i="186"/>
  <c r="U495" i="186"/>
  <c r="E32" i="185"/>
  <c r="T495" i="186"/>
  <c r="S495" i="186"/>
  <c r="R495" i="186"/>
  <c r="M495" i="186"/>
  <c r="L495" i="186"/>
  <c r="K495" i="186"/>
  <c r="J495" i="186"/>
  <c r="I495" i="186"/>
  <c r="H495" i="186"/>
  <c r="G495" i="186"/>
  <c r="F495" i="186"/>
  <c r="P494" i="186"/>
  <c r="O494" i="186"/>
  <c r="N494" i="186"/>
  <c r="O493" i="186"/>
  <c r="P493" i="186"/>
  <c r="N493" i="186"/>
  <c r="O492" i="186"/>
  <c r="N492" i="186"/>
  <c r="O491" i="186"/>
  <c r="N491" i="186"/>
  <c r="P491" i="186"/>
  <c r="O490" i="186"/>
  <c r="P490" i="186"/>
  <c r="N490" i="186"/>
  <c r="P489" i="186"/>
  <c r="O489" i="186"/>
  <c r="N489" i="186"/>
  <c r="O488" i="186"/>
  <c r="N488" i="186"/>
  <c r="P488" i="186"/>
  <c r="P487" i="186"/>
  <c r="O487" i="186"/>
  <c r="N487" i="186"/>
  <c r="P486" i="186"/>
  <c r="O486" i="186"/>
  <c r="N486" i="186"/>
  <c r="O485" i="186"/>
  <c r="N485" i="186"/>
  <c r="P485" i="186"/>
  <c r="O484" i="186"/>
  <c r="N484" i="186"/>
  <c r="P483" i="186"/>
  <c r="O483" i="186"/>
  <c r="N483" i="186"/>
  <c r="O482" i="186"/>
  <c r="P482" i="186"/>
  <c r="N482" i="186"/>
  <c r="P481" i="186"/>
  <c r="O481" i="186"/>
  <c r="N481" i="186"/>
  <c r="O480" i="186"/>
  <c r="N480" i="186"/>
  <c r="P480" i="186"/>
  <c r="O479" i="186"/>
  <c r="N479" i="186"/>
  <c r="P479" i="186"/>
  <c r="P478" i="186"/>
  <c r="O478" i="186"/>
  <c r="N478" i="186"/>
  <c r="P477" i="186"/>
  <c r="O477" i="186"/>
  <c r="N477" i="186"/>
  <c r="O476" i="186"/>
  <c r="N476" i="186"/>
  <c r="P476" i="186"/>
  <c r="P475" i="186"/>
  <c r="O475" i="186"/>
  <c r="N475" i="186"/>
  <c r="P474" i="186"/>
  <c r="O474" i="186"/>
  <c r="N474" i="186"/>
  <c r="O473" i="186"/>
  <c r="N473" i="186"/>
  <c r="P473" i="186"/>
  <c r="O472" i="186"/>
  <c r="N472" i="186"/>
  <c r="P472" i="186"/>
  <c r="P471" i="186"/>
  <c r="O471" i="186"/>
  <c r="N471" i="186"/>
  <c r="O470" i="186"/>
  <c r="P470" i="186"/>
  <c r="N470" i="186"/>
  <c r="O469" i="186"/>
  <c r="N469" i="186"/>
  <c r="O468" i="186"/>
  <c r="N468" i="186"/>
  <c r="P467" i="186"/>
  <c r="O467" i="186"/>
  <c r="N467" i="186"/>
  <c r="O466" i="186"/>
  <c r="P466" i="186"/>
  <c r="N466" i="186"/>
  <c r="O465" i="186"/>
  <c r="N465" i="186"/>
  <c r="P465" i="186"/>
  <c r="O464" i="186"/>
  <c r="N464" i="186"/>
  <c r="O463" i="186"/>
  <c r="N463" i="186"/>
  <c r="P463" i="186"/>
  <c r="P462" i="186"/>
  <c r="O462" i="186"/>
  <c r="N462" i="186"/>
  <c r="O461" i="186"/>
  <c r="P461" i="186"/>
  <c r="N461" i="186"/>
  <c r="O460" i="186"/>
  <c r="N460" i="186"/>
  <c r="P459" i="186"/>
  <c r="O459" i="186"/>
  <c r="N459" i="186"/>
  <c r="O458" i="186"/>
  <c r="P458" i="186"/>
  <c r="N458" i="186"/>
  <c r="O457" i="186"/>
  <c r="N457" i="186"/>
  <c r="P457" i="186"/>
  <c r="O456" i="186"/>
  <c r="N456" i="186"/>
  <c r="P456" i="186"/>
  <c r="P455" i="186"/>
  <c r="O455" i="186"/>
  <c r="N455" i="186"/>
  <c r="P454" i="186"/>
  <c r="O454" i="186"/>
  <c r="N454" i="186"/>
  <c r="O453" i="186"/>
  <c r="N453" i="186"/>
  <c r="P453" i="186"/>
  <c r="O452" i="186"/>
  <c r="N452" i="186"/>
  <c r="O451" i="186"/>
  <c r="N451" i="186"/>
  <c r="P451" i="186"/>
  <c r="O450" i="186"/>
  <c r="P450" i="186"/>
  <c r="N450" i="186"/>
  <c r="O449" i="186"/>
  <c r="N449" i="186"/>
  <c r="P449" i="186"/>
  <c r="O448" i="186"/>
  <c r="N448" i="186"/>
  <c r="P448" i="186"/>
  <c r="O447" i="186"/>
  <c r="N447" i="186"/>
  <c r="P447" i="186"/>
  <c r="P446" i="186"/>
  <c r="O446" i="186"/>
  <c r="N446" i="186"/>
  <c r="P445" i="186"/>
  <c r="O445" i="186"/>
  <c r="N445" i="186"/>
  <c r="O444" i="186"/>
  <c r="N444" i="186"/>
  <c r="P444" i="186"/>
  <c r="O443" i="186"/>
  <c r="N443" i="186"/>
  <c r="P443" i="186"/>
  <c r="P442" i="186"/>
  <c r="O442" i="186"/>
  <c r="N442" i="186"/>
  <c r="O441" i="186"/>
  <c r="P441" i="186"/>
  <c r="N441" i="186"/>
  <c r="O440" i="186"/>
  <c r="N440" i="186"/>
  <c r="P440" i="186"/>
  <c r="P439" i="186"/>
  <c r="O439" i="186"/>
  <c r="N439" i="186"/>
  <c r="O438" i="186"/>
  <c r="P438" i="186"/>
  <c r="N438" i="186"/>
  <c r="O437" i="186"/>
  <c r="N437" i="186"/>
  <c r="O436" i="186"/>
  <c r="N436" i="186"/>
  <c r="O435" i="186"/>
  <c r="N435" i="186"/>
  <c r="P435" i="186"/>
  <c r="O434" i="186"/>
  <c r="P434" i="186"/>
  <c r="N434" i="186"/>
  <c r="P433" i="186"/>
  <c r="O433" i="186"/>
  <c r="N433" i="186"/>
  <c r="O432" i="186"/>
  <c r="N432" i="186"/>
  <c r="O431" i="186"/>
  <c r="N431" i="186"/>
  <c r="P431" i="186"/>
  <c r="P430" i="186"/>
  <c r="O430" i="186"/>
  <c r="N430" i="186"/>
  <c r="O429" i="186"/>
  <c r="P429" i="186"/>
  <c r="N429" i="186"/>
  <c r="O428" i="186"/>
  <c r="N428" i="186"/>
  <c r="O427" i="186"/>
  <c r="N427" i="186"/>
  <c r="P427" i="186"/>
  <c r="O426" i="186"/>
  <c r="P426" i="186"/>
  <c r="N426" i="186"/>
  <c r="P425" i="186"/>
  <c r="O425" i="186"/>
  <c r="N425" i="186"/>
  <c r="O424" i="186"/>
  <c r="N424" i="186"/>
  <c r="P424" i="186"/>
  <c r="P423" i="186"/>
  <c r="O423" i="186"/>
  <c r="N423" i="186"/>
  <c r="P422" i="186"/>
  <c r="O422" i="186"/>
  <c r="N422" i="186"/>
  <c r="O421" i="186"/>
  <c r="N421" i="186"/>
  <c r="P421" i="186"/>
  <c r="O420" i="186"/>
  <c r="N420" i="186"/>
  <c r="P419" i="186"/>
  <c r="O419" i="186"/>
  <c r="N419" i="186"/>
  <c r="O418" i="186"/>
  <c r="P418" i="186"/>
  <c r="N418" i="186"/>
  <c r="P417" i="186"/>
  <c r="O417" i="186"/>
  <c r="N417" i="186"/>
  <c r="O416" i="186"/>
  <c r="N416" i="186"/>
  <c r="P416" i="186"/>
  <c r="O415" i="186"/>
  <c r="N415" i="186"/>
  <c r="P415" i="186"/>
  <c r="P414" i="186"/>
  <c r="O414" i="186"/>
  <c r="N414" i="186"/>
  <c r="P413" i="186"/>
  <c r="O413" i="186"/>
  <c r="N413" i="186"/>
  <c r="O412" i="186"/>
  <c r="N412" i="186"/>
  <c r="P412" i="186"/>
  <c r="P411" i="186"/>
  <c r="O411" i="186"/>
  <c r="N411" i="186"/>
  <c r="P410" i="186"/>
  <c r="O410" i="186"/>
  <c r="N410" i="186"/>
  <c r="O409" i="186"/>
  <c r="N409" i="186"/>
  <c r="P409" i="186"/>
  <c r="O408" i="186"/>
  <c r="N408" i="186"/>
  <c r="P408" i="186"/>
  <c r="P407" i="186"/>
  <c r="O407" i="186"/>
  <c r="N407" i="186"/>
  <c r="O406" i="186"/>
  <c r="P406" i="186"/>
  <c r="N406" i="186"/>
  <c r="O405" i="186"/>
  <c r="N405" i="186"/>
  <c r="O404" i="186"/>
  <c r="N404" i="186"/>
  <c r="P403" i="186"/>
  <c r="O403" i="186"/>
  <c r="N403" i="186"/>
  <c r="O402" i="186"/>
  <c r="P402" i="186"/>
  <c r="N402" i="186"/>
  <c r="O401" i="186"/>
  <c r="N401" i="186"/>
  <c r="P401" i="186"/>
  <c r="O400" i="186"/>
  <c r="N400" i="186"/>
  <c r="O399" i="186"/>
  <c r="N399" i="186"/>
  <c r="P399" i="186"/>
  <c r="P398" i="186"/>
  <c r="O398" i="186"/>
  <c r="N398" i="186"/>
  <c r="O397" i="186"/>
  <c r="P397" i="186"/>
  <c r="N397" i="186"/>
  <c r="O396" i="186"/>
  <c r="N396" i="186"/>
  <c r="P395" i="186"/>
  <c r="O395" i="186"/>
  <c r="N395" i="186"/>
  <c r="O394" i="186"/>
  <c r="P394" i="186"/>
  <c r="N394" i="186"/>
  <c r="O393" i="186"/>
  <c r="N393" i="186"/>
  <c r="P393" i="186"/>
  <c r="O392" i="186"/>
  <c r="N392" i="186"/>
  <c r="P392" i="186"/>
  <c r="P391" i="186"/>
  <c r="O391" i="186"/>
  <c r="N391" i="186"/>
  <c r="P390" i="186"/>
  <c r="O390" i="186"/>
  <c r="N390" i="186"/>
  <c r="O389" i="186"/>
  <c r="N389" i="186"/>
  <c r="P389" i="186"/>
  <c r="O388" i="186"/>
  <c r="N388" i="186"/>
  <c r="O387" i="186"/>
  <c r="N387" i="186"/>
  <c r="P387" i="186"/>
  <c r="O386" i="186"/>
  <c r="P386" i="186"/>
  <c r="N386" i="186"/>
  <c r="O385" i="186"/>
  <c r="N385" i="186"/>
  <c r="P385" i="186"/>
  <c r="O384" i="186"/>
  <c r="N384" i="186"/>
  <c r="P384" i="186"/>
  <c r="O383" i="186"/>
  <c r="N383" i="186"/>
  <c r="P383" i="186"/>
  <c r="P382" i="186"/>
  <c r="O382" i="186"/>
  <c r="N382" i="186"/>
  <c r="P381" i="186"/>
  <c r="O381" i="186"/>
  <c r="N381" i="186"/>
  <c r="O380" i="186"/>
  <c r="N380" i="186"/>
  <c r="P380" i="186"/>
  <c r="O379" i="186"/>
  <c r="N379" i="186"/>
  <c r="P379" i="186"/>
  <c r="P378" i="186"/>
  <c r="O378" i="186"/>
  <c r="N378" i="186"/>
  <c r="O377" i="186"/>
  <c r="P377" i="186"/>
  <c r="N377" i="186"/>
  <c r="O376" i="186"/>
  <c r="N376" i="186"/>
  <c r="P376" i="186"/>
  <c r="P375" i="186"/>
  <c r="O375" i="186"/>
  <c r="N375" i="186"/>
  <c r="O374" i="186"/>
  <c r="P374" i="186"/>
  <c r="N374" i="186"/>
  <c r="O373" i="186"/>
  <c r="N373" i="186"/>
  <c r="O372" i="186"/>
  <c r="N372" i="186"/>
  <c r="O371" i="186"/>
  <c r="N371" i="186"/>
  <c r="P371" i="186"/>
  <c r="O370" i="186"/>
  <c r="P370" i="186"/>
  <c r="N370" i="186"/>
  <c r="P369" i="186"/>
  <c r="O369" i="186"/>
  <c r="N369" i="186"/>
  <c r="O368" i="186"/>
  <c r="N368" i="186"/>
  <c r="O367" i="186"/>
  <c r="N367" i="186"/>
  <c r="P367" i="186"/>
  <c r="P366" i="186"/>
  <c r="O366" i="186"/>
  <c r="N366" i="186"/>
  <c r="O365" i="186"/>
  <c r="P365" i="186"/>
  <c r="N365" i="186"/>
  <c r="O364" i="186"/>
  <c r="N364" i="186"/>
  <c r="O363" i="186"/>
  <c r="N363" i="186"/>
  <c r="P363" i="186"/>
  <c r="O362" i="186"/>
  <c r="P362" i="186"/>
  <c r="N362" i="186"/>
  <c r="P361" i="186"/>
  <c r="O361" i="186"/>
  <c r="N361" i="186"/>
  <c r="O360" i="186"/>
  <c r="N360" i="186"/>
  <c r="P360" i="186"/>
  <c r="P359" i="186"/>
  <c r="O359" i="186"/>
  <c r="N359" i="186"/>
  <c r="P358" i="186"/>
  <c r="O358" i="186"/>
  <c r="N358" i="186"/>
  <c r="O357" i="186"/>
  <c r="N357" i="186"/>
  <c r="P357" i="186"/>
  <c r="O356" i="186"/>
  <c r="N356" i="186"/>
  <c r="P355" i="186"/>
  <c r="O355" i="186"/>
  <c r="N355" i="186"/>
  <c r="O354" i="186"/>
  <c r="P354" i="186"/>
  <c r="N354" i="186"/>
  <c r="P353" i="186"/>
  <c r="O353" i="186"/>
  <c r="N353" i="186"/>
  <c r="O352" i="186"/>
  <c r="N352" i="186"/>
  <c r="P352" i="186"/>
  <c r="O351" i="186"/>
  <c r="N351" i="186"/>
  <c r="P351" i="186"/>
  <c r="P350" i="186"/>
  <c r="O350" i="186"/>
  <c r="N350" i="186"/>
  <c r="P349" i="186"/>
  <c r="O349" i="186"/>
  <c r="N349" i="186"/>
  <c r="O348" i="186"/>
  <c r="N348" i="186"/>
  <c r="P348" i="186"/>
  <c r="P347" i="186"/>
  <c r="O347" i="186"/>
  <c r="N347" i="186"/>
  <c r="P346" i="186"/>
  <c r="O346" i="186"/>
  <c r="N346" i="186"/>
  <c r="O345" i="186"/>
  <c r="N345" i="186"/>
  <c r="P345" i="186"/>
  <c r="O344" i="186"/>
  <c r="N344" i="186"/>
  <c r="P344" i="186"/>
  <c r="P343" i="186"/>
  <c r="O343" i="186"/>
  <c r="N343" i="186"/>
  <c r="O342" i="186"/>
  <c r="P342" i="186"/>
  <c r="N342" i="186"/>
  <c r="O341" i="186"/>
  <c r="N341" i="186"/>
  <c r="O340" i="186"/>
  <c r="N340" i="186"/>
  <c r="P339" i="186"/>
  <c r="O339" i="186"/>
  <c r="N339" i="186"/>
  <c r="O338" i="186"/>
  <c r="P338" i="186"/>
  <c r="N338" i="186"/>
  <c r="O337" i="186"/>
  <c r="N337" i="186"/>
  <c r="P337" i="186"/>
  <c r="O336" i="186"/>
  <c r="N336" i="186"/>
  <c r="O335" i="186"/>
  <c r="N335" i="186"/>
  <c r="P335" i="186"/>
  <c r="P334" i="186"/>
  <c r="O334" i="186"/>
  <c r="N334" i="186"/>
  <c r="O333" i="186"/>
  <c r="P333" i="186"/>
  <c r="N333" i="186"/>
  <c r="O332" i="186"/>
  <c r="N332" i="186"/>
  <c r="P331" i="186"/>
  <c r="O331" i="186"/>
  <c r="N331" i="186"/>
  <c r="O330" i="186"/>
  <c r="P330" i="186"/>
  <c r="N330" i="186"/>
  <c r="O329" i="186"/>
  <c r="N329" i="186"/>
  <c r="P329" i="186"/>
  <c r="O328" i="186"/>
  <c r="N328" i="186"/>
  <c r="P328" i="186"/>
  <c r="P327" i="186"/>
  <c r="O327" i="186"/>
  <c r="N327" i="186"/>
  <c r="P326" i="186"/>
  <c r="O326" i="186"/>
  <c r="N326" i="186"/>
  <c r="O325" i="186"/>
  <c r="N325" i="186"/>
  <c r="P325" i="186"/>
  <c r="O324" i="186"/>
  <c r="N324" i="186"/>
  <c r="O323" i="186"/>
  <c r="N323" i="186"/>
  <c r="P323" i="186"/>
  <c r="O322" i="186"/>
  <c r="P322" i="186"/>
  <c r="N322" i="186"/>
  <c r="O321" i="186"/>
  <c r="N321" i="186"/>
  <c r="P321" i="186"/>
  <c r="O320" i="186"/>
  <c r="N320" i="186"/>
  <c r="P320" i="186"/>
  <c r="O319" i="186"/>
  <c r="N319" i="186"/>
  <c r="P319" i="186"/>
  <c r="P318" i="186"/>
  <c r="O318" i="186"/>
  <c r="N318" i="186"/>
  <c r="P317" i="186"/>
  <c r="O317" i="186"/>
  <c r="N317" i="186"/>
  <c r="O316" i="186"/>
  <c r="N316" i="186"/>
  <c r="P316" i="186"/>
  <c r="O315" i="186"/>
  <c r="N315" i="186"/>
  <c r="P315" i="186"/>
  <c r="P314" i="186"/>
  <c r="O314" i="186"/>
  <c r="N314" i="186"/>
  <c r="O313" i="186"/>
  <c r="P313" i="186"/>
  <c r="N313" i="186"/>
  <c r="O312" i="186"/>
  <c r="N312" i="186"/>
  <c r="P312" i="186"/>
  <c r="P311" i="186"/>
  <c r="O311" i="186"/>
  <c r="N311" i="186"/>
  <c r="O310" i="186"/>
  <c r="P310" i="186"/>
  <c r="N310" i="186"/>
  <c r="O309" i="186"/>
  <c r="N309" i="186"/>
  <c r="O308" i="186"/>
  <c r="N308" i="186"/>
  <c r="O307" i="186"/>
  <c r="N307" i="186"/>
  <c r="P307" i="186"/>
  <c r="O306" i="186"/>
  <c r="P306" i="186"/>
  <c r="N306" i="186"/>
  <c r="P305" i="186"/>
  <c r="O305" i="186"/>
  <c r="N305" i="186"/>
  <c r="O304" i="186"/>
  <c r="N304" i="186"/>
  <c r="O303" i="186"/>
  <c r="N303" i="186"/>
  <c r="P303" i="186"/>
  <c r="P302" i="186"/>
  <c r="O302" i="186"/>
  <c r="N302" i="186"/>
  <c r="O301" i="186"/>
  <c r="P301" i="186"/>
  <c r="N301" i="186"/>
  <c r="O300" i="186"/>
  <c r="N300" i="186"/>
  <c r="O299" i="186"/>
  <c r="N299" i="186"/>
  <c r="P299" i="186"/>
  <c r="O298" i="186"/>
  <c r="P298" i="186"/>
  <c r="N298" i="186"/>
  <c r="P297" i="186"/>
  <c r="O297" i="186"/>
  <c r="N297" i="186"/>
  <c r="O296" i="186"/>
  <c r="N296" i="186"/>
  <c r="P296" i="186"/>
  <c r="P295" i="186"/>
  <c r="O295" i="186"/>
  <c r="N295" i="186"/>
  <c r="P294" i="186"/>
  <c r="O294" i="186"/>
  <c r="N294" i="186"/>
  <c r="O293" i="186"/>
  <c r="N293" i="186"/>
  <c r="P293" i="186"/>
  <c r="O292" i="186"/>
  <c r="N292" i="186"/>
  <c r="P291" i="186"/>
  <c r="O291" i="186"/>
  <c r="N291" i="186"/>
  <c r="O290" i="186"/>
  <c r="P290" i="186"/>
  <c r="N290" i="186"/>
  <c r="P289" i="186"/>
  <c r="O289" i="186"/>
  <c r="N289" i="186"/>
  <c r="O288" i="186"/>
  <c r="N288" i="186"/>
  <c r="P288" i="186"/>
  <c r="O287" i="186"/>
  <c r="N287" i="186"/>
  <c r="P287" i="186"/>
  <c r="P286" i="186"/>
  <c r="O286" i="186"/>
  <c r="N286" i="186"/>
  <c r="P285" i="186"/>
  <c r="O285" i="186"/>
  <c r="N285" i="186"/>
  <c r="O284" i="186"/>
  <c r="N284" i="186"/>
  <c r="P284" i="186"/>
  <c r="P283" i="186"/>
  <c r="O283" i="186"/>
  <c r="N283" i="186"/>
  <c r="P282" i="186"/>
  <c r="O282" i="186"/>
  <c r="N282" i="186"/>
  <c r="O281" i="186"/>
  <c r="N281" i="186"/>
  <c r="P281" i="186"/>
  <c r="O280" i="186"/>
  <c r="N280" i="186"/>
  <c r="P280" i="186"/>
  <c r="P279" i="186"/>
  <c r="O279" i="186"/>
  <c r="N279" i="186"/>
  <c r="O278" i="186"/>
  <c r="P278" i="186"/>
  <c r="N278" i="186"/>
  <c r="O277" i="186"/>
  <c r="N277" i="186"/>
  <c r="O276" i="186"/>
  <c r="N276" i="186"/>
  <c r="P275" i="186"/>
  <c r="O275" i="186"/>
  <c r="N275" i="186"/>
  <c r="O274" i="186"/>
  <c r="P274" i="186"/>
  <c r="N274" i="186"/>
  <c r="O273" i="186"/>
  <c r="N273" i="186"/>
  <c r="P273" i="186"/>
  <c r="O272" i="186"/>
  <c r="N272" i="186"/>
  <c r="O271" i="186"/>
  <c r="N271" i="186"/>
  <c r="P271" i="186"/>
  <c r="P270" i="186"/>
  <c r="O270" i="186"/>
  <c r="N270" i="186"/>
  <c r="O269" i="186"/>
  <c r="P269" i="186"/>
  <c r="N269" i="186"/>
  <c r="O268" i="186"/>
  <c r="N268" i="186"/>
  <c r="P267" i="186"/>
  <c r="O267" i="186"/>
  <c r="N267" i="186"/>
  <c r="O266" i="186"/>
  <c r="P266" i="186"/>
  <c r="N266" i="186"/>
  <c r="O265" i="186"/>
  <c r="N265" i="186"/>
  <c r="P265" i="186"/>
  <c r="O264" i="186"/>
  <c r="N264" i="186"/>
  <c r="P264" i="186"/>
  <c r="P263" i="186"/>
  <c r="O263" i="186"/>
  <c r="N263" i="186"/>
  <c r="P262" i="186"/>
  <c r="O262" i="186"/>
  <c r="N262" i="186"/>
  <c r="O261" i="186"/>
  <c r="N261" i="186"/>
  <c r="P261" i="186"/>
  <c r="O260" i="186"/>
  <c r="N260" i="186"/>
  <c r="O259" i="186"/>
  <c r="N259" i="186"/>
  <c r="P259" i="186"/>
  <c r="O258" i="186"/>
  <c r="P258" i="186"/>
  <c r="N258" i="186"/>
  <c r="O257" i="186"/>
  <c r="N257" i="186"/>
  <c r="P257" i="186"/>
  <c r="O256" i="186"/>
  <c r="N256" i="186"/>
  <c r="P256" i="186"/>
  <c r="O255" i="186"/>
  <c r="N255" i="186"/>
  <c r="P255" i="186"/>
  <c r="P254" i="186"/>
  <c r="O254" i="186"/>
  <c r="N254" i="186"/>
  <c r="P253" i="186"/>
  <c r="O253" i="186"/>
  <c r="N253" i="186"/>
  <c r="O252" i="186"/>
  <c r="N252" i="186"/>
  <c r="P252" i="186"/>
  <c r="O251" i="186"/>
  <c r="N251" i="186"/>
  <c r="P251" i="186"/>
  <c r="P250" i="186"/>
  <c r="O250" i="186"/>
  <c r="N250" i="186"/>
  <c r="O249" i="186"/>
  <c r="P249" i="186"/>
  <c r="N249" i="186"/>
  <c r="O248" i="186"/>
  <c r="N248" i="186"/>
  <c r="P248" i="186"/>
  <c r="P247" i="186"/>
  <c r="O247" i="186"/>
  <c r="N247" i="186"/>
  <c r="O246" i="186"/>
  <c r="P246" i="186"/>
  <c r="N246" i="186"/>
  <c r="O245" i="186"/>
  <c r="N245" i="186"/>
  <c r="O244" i="186"/>
  <c r="N244" i="186"/>
  <c r="O243" i="186"/>
  <c r="N243" i="186"/>
  <c r="P243" i="186"/>
  <c r="O242" i="186"/>
  <c r="P242" i="186"/>
  <c r="N242" i="186"/>
  <c r="P241" i="186"/>
  <c r="O241" i="186"/>
  <c r="N241" i="186"/>
  <c r="O240" i="186"/>
  <c r="N240" i="186"/>
  <c r="O239" i="186"/>
  <c r="N239" i="186"/>
  <c r="P239" i="186"/>
  <c r="P238" i="186"/>
  <c r="O238" i="186"/>
  <c r="N238" i="186"/>
  <c r="O237" i="186"/>
  <c r="P237" i="186"/>
  <c r="N237" i="186"/>
  <c r="O236" i="186"/>
  <c r="N236" i="186"/>
  <c r="O235" i="186"/>
  <c r="N235" i="186"/>
  <c r="P235" i="186"/>
  <c r="O234" i="186"/>
  <c r="P234" i="186"/>
  <c r="N234" i="186"/>
  <c r="P233" i="186"/>
  <c r="O233" i="186"/>
  <c r="N233" i="186"/>
  <c r="O232" i="186"/>
  <c r="N232" i="186"/>
  <c r="P232" i="186"/>
  <c r="P231" i="186"/>
  <c r="O231" i="186"/>
  <c r="N231" i="186"/>
  <c r="P230" i="186"/>
  <c r="O230" i="186"/>
  <c r="N230" i="186"/>
  <c r="O229" i="186"/>
  <c r="N229" i="186"/>
  <c r="P229" i="186"/>
  <c r="O228" i="186"/>
  <c r="N228" i="186"/>
  <c r="P227" i="186"/>
  <c r="O227" i="186"/>
  <c r="N227" i="186"/>
  <c r="O226" i="186"/>
  <c r="P226" i="186"/>
  <c r="N226" i="186"/>
  <c r="P225" i="186"/>
  <c r="O225" i="186"/>
  <c r="N225" i="186"/>
  <c r="O224" i="186"/>
  <c r="N224" i="186"/>
  <c r="P224" i="186"/>
  <c r="O223" i="186"/>
  <c r="N223" i="186"/>
  <c r="P223" i="186"/>
  <c r="P222" i="186"/>
  <c r="O222" i="186"/>
  <c r="N222" i="186"/>
  <c r="P221" i="186"/>
  <c r="O221" i="186"/>
  <c r="N221" i="186"/>
  <c r="O220" i="186"/>
  <c r="N220" i="186"/>
  <c r="P220" i="186"/>
  <c r="P219" i="186"/>
  <c r="O219" i="186"/>
  <c r="N219" i="186"/>
  <c r="P218" i="186"/>
  <c r="O218" i="186"/>
  <c r="N218" i="186"/>
  <c r="O217" i="186"/>
  <c r="N217" i="186"/>
  <c r="P217" i="186"/>
  <c r="O216" i="186"/>
  <c r="N216" i="186"/>
  <c r="P216" i="186"/>
  <c r="P215" i="186"/>
  <c r="O215" i="186"/>
  <c r="N215" i="186"/>
  <c r="O214" i="186"/>
  <c r="P214" i="186"/>
  <c r="N214" i="186"/>
  <c r="O213" i="186"/>
  <c r="N213" i="186"/>
  <c r="O212" i="186"/>
  <c r="N212" i="186"/>
  <c r="P211" i="186"/>
  <c r="O211" i="186"/>
  <c r="N211" i="186"/>
  <c r="O210" i="186"/>
  <c r="P210" i="186"/>
  <c r="N210" i="186"/>
  <c r="O209" i="186"/>
  <c r="N209" i="186"/>
  <c r="P209" i="186"/>
  <c r="O208" i="186"/>
  <c r="N208" i="186"/>
  <c r="O207" i="186"/>
  <c r="N207" i="186"/>
  <c r="P207" i="186"/>
  <c r="P206" i="186"/>
  <c r="O206" i="186"/>
  <c r="N206" i="186"/>
  <c r="O205" i="186"/>
  <c r="P205" i="186"/>
  <c r="N205" i="186"/>
  <c r="O204" i="186"/>
  <c r="N204" i="186"/>
  <c r="P203" i="186"/>
  <c r="O203" i="186"/>
  <c r="N203" i="186"/>
  <c r="O202" i="186"/>
  <c r="P202" i="186"/>
  <c r="N202" i="186"/>
  <c r="O201" i="186"/>
  <c r="N201" i="186"/>
  <c r="P201" i="186"/>
  <c r="O200" i="186"/>
  <c r="N200" i="186"/>
  <c r="P200" i="186"/>
  <c r="P199" i="186"/>
  <c r="O199" i="186"/>
  <c r="N199" i="186"/>
  <c r="P198" i="186"/>
  <c r="O198" i="186"/>
  <c r="N198" i="186"/>
  <c r="O197" i="186"/>
  <c r="N197" i="186"/>
  <c r="P197" i="186"/>
  <c r="O196" i="186"/>
  <c r="N196" i="186"/>
  <c r="O195" i="186"/>
  <c r="N195" i="186"/>
  <c r="P195" i="186"/>
  <c r="O194" i="186"/>
  <c r="P194" i="186"/>
  <c r="N194" i="186"/>
  <c r="P193" i="186"/>
  <c r="O193" i="186"/>
  <c r="N193" i="186"/>
  <c r="O192" i="186"/>
  <c r="N192" i="186"/>
  <c r="P192" i="186"/>
  <c r="O191" i="186"/>
  <c r="N191" i="186"/>
  <c r="P191" i="186"/>
  <c r="P190" i="186"/>
  <c r="O190" i="186"/>
  <c r="N190" i="186"/>
  <c r="O189" i="186"/>
  <c r="P189" i="186"/>
  <c r="N189" i="186"/>
  <c r="O188" i="186"/>
  <c r="N188" i="186"/>
  <c r="P187" i="186"/>
  <c r="O187" i="186"/>
  <c r="N187" i="186"/>
  <c r="O186" i="186"/>
  <c r="P186" i="186"/>
  <c r="N186" i="186"/>
  <c r="O185" i="186"/>
  <c r="N185" i="186"/>
  <c r="P185" i="186"/>
  <c r="O184" i="186"/>
  <c r="N184" i="186"/>
  <c r="P184" i="186"/>
  <c r="P183" i="186"/>
  <c r="O183" i="186"/>
  <c r="N183" i="186"/>
  <c r="P182" i="186"/>
  <c r="O182" i="186"/>
  <c r="N182" i="186"/>
  <c r="O181" i="186"/>
  <c r="N181" i="186"/>
  <c r="P181" i="186"/>
  <c r="O180" i="186"/>
  <c r="N180" i="186"/>
  <c r="O179" i="186"/>
  <c r="N179" i="186"/>
  <c r="P179" i="186"/>
  <c r="O178" i="186"/>
  <c r="P178" i="186"/>
  <c r="N178" i="186"/>
  <c r="P177" i="186"/>
  <c r="O177" i="186"/>
  <c r="N177" i="186"/>
  <c r="O176" i="186"/>
  <c r="N176" i="186"/>
  <c r="P176" i="186"/>
  <c r="O175" i="186"/>
  <c r="N175" i="186"/>
  <c r="P175" i="186"/>
  <c r="P174" i="186"/>
  <c r="O174" i="186"/>
  <c r="N174" i="186"/>
  <c r="O173" i="186"/>
  <c r="P173" i="186"/>
  <c r="N173" i="186"/>
  <c r="O172" i="186"/>
  <c r="N172" i="186"/>
  <c r="P171" i="186"/>
  <c r="O171" i="186"/>
  <c r="N171" i="186"/>
  <c r="O170" i="186"/>
  <c r="P170" i="186"/>
  <c r="N170" i="186"/>
  <c r="O169" i="186"/>
  <c r="N169" i="186"/>
  <c r="P169" i="186"/>
  <c r="O168" i="186"/>
  <c r="N168" i="186"/>
  <c r="P168" i="186"/>
  <c r="P167" i="186"/>
  <c r="O167" i="186"/>
  <c r="N167" i="186"/>
  <c r="P166" i="186"/>
  <c r="O166" i="186"/>
  <c r="N166" i="186"/>
  <c r="O165" i="186"/>
  <c r="N165" i="186"/>
  <c r="P165" i="186"/>
  <c r="O164" i="186"/>
  <c r="N164" i="186"/>
  <c r="O163" i="186"/>
  <c r="N163" i="186"/>
  <c r="P163" i="186"/>
  <c r="O162" i="186"/>
  <c r="P162" i="186"/>
  <c r="N162" i="186"/>
  <c r="P161" i="186"/>
  <c r="O161" i="186"/>
  <c r="N161" i="186"/>
  <c r="O160" i="186"/>
  <c r="N160" i="186"/>
  <c r="P160" i="186"/>
  <c r="O159" i="186"/>
  <c r="N159" i="186"/>
  <c r="P159" i="186"/>
  <c r="P158" i="186"/>
  <c r="O158" i="186"/>
  <c r="N158" i="186"/>
  <c r="O157" i="186"/>
  <c r="P157" i="186"/>
  <c r="N157" i="186"/>
  <c r="O156" i="186"/>
  <c r="N156" i="186"/>
  <c r="P155" i="186"/>
  <c r="O155" i="186"/>
  <c r="N155" i="186"/>
  <c r="O154" i="186"/>
  <c r="P154" i="186"/>
  <c r="N154" i="186"/>
  <c r="O153" i="186"/>
  <c r="N153" i="186"/>
  <c r="P153" i="186"/>
  <c r="O152" i="186"/>
  <c r="N152" i="186"/>
  <c r="P152" i="186"/>
  <c r="P151" i="186"/>
  <c r="O151" i="186"/>
  <c r="N151" i="186"/>
  <c r="P150" i="186"/>
  <c r="O150" i="186"/>
  <c r="N150" i="186"/>
  <c r="O149" i="186"/>
  <c r="N149" i="186"/>
  <c r="P149" i="186"/>
  <c r="O148" i="186"/>
  <c r="N148" i="186"/>
  <c r="O147" i="186"/>
  <c r="N147" i="186"/>
  <c r="P147" i="186"/>
  <c r="O146" i="186"/>
  <c r="P146" i="186"/>
  <c r="N146" i="186"/>
  <c r="P145" i="186"/>
  <c r="O145" i="186"/>
  <c r="N145" i="186"/>
  <c r="O144" i="186"/>
  <c r="N144" i="186"/>
  <c r="P144" i="186"/>
  <c r="O143" i="186"/>
  <c r="N143" i="186"/>
  <c r="P143" i="186"/>
  <c r="P142" i="186"/>
  <c r="O142" i="186"/>
  <c r="N142" i="186"/>
  <c r="O141" i="186"/>
  <c r="P141" i="186"/>
  <c r="N141" i="186"/>
  <c r="O140" i="186"/>
  <c r="N140" i="186"/>
  <c r="P139" i="186"/>
  <c r="O139" i="186"/>
  <c r="N139" i="186"/>
  <c r="O138" i="186"/>
  <c r="P138" i="186"/>
  <c r="N138" i="186"/>
  <c r="O137" i="186"/>
  <c r="N137" i="186"/>
  <c r="P137" i="186"/>
  <c r="O136" i="186"/>
  <c r="N136" i="186"/>
  <c r="P136" i="186"/>
  <c r="P135" i="186"/>
  <c r="O135" i="186"/>
  <c r="N135" i="186"/>
  <c r="P134" i="186"/>
  <c r="O134" i="186"/>
  <c r="N134" i="186"/>
  <c r="O133" i="186"/>
  <c r="N133" i="186"/>
  <c r="P133" i="186"/>
  <c r="O132" i="186"/>
  <c r="N132" i="186"/>
  <c r="O131" i="186"/>
  <c r="N131" i="186"/>
  <c r="P131" i="186"/>
  <c r="O130" i="186"/>
  <c r="P130" i="186"/>
  <c r="N130" i="186"/>
  <c r="P129" i="186"/>
  <c r="O129" i="186"/>
  <c r="N129" i="186"/>
  <c r="O128" i="186"/>
  <c r="N128" i="186"/>
  <c r="P128" i="186"/>
  <c r="O127" i="186"/>
  <c r="N127" i="186"/>
  <c r="P127" i="186"/>
  <c r="P126" i="186"/>
  <c r="O126" i="186"/>
  <c r="N126" i="186"/>
  <c r="O125" i="186"/>
  <c r="P125" i="186"/>
  <c r="N125" i="186"/>
  <c r="O124" i="186"/>
  <c r="N124" i="186"/>
  <c r="P123" i="186"/>
  <c r="O123" i="186"/>
  <c r="N123" i="186"/>
  <c r="O122" i="186"/>
  <c r="P122" i="186"/>
  <c r="N122" i="186"/>
  <c r="O121" i="186"/>
  <c r="N121" i="186"/>
  <c r="P121" i="186"/>
  <c r="O120" i="186"/>
  <c r="N120" i="186"/>
  <c r="P120" i="186"/>
  <c r="P119" i="186"/>
  <c r="O119" i="186"/>
  <c r="N119" i="186"/>
  <c r="P118" i="186"/>
  <c r="O118" i="186"/>
  <c r="N118" i="186"/>
  <c r="O117" i="186"/>
  <c r="N117" i="186"/>
  <c r="P117" i="186"/>
  <c r="O116" i="186"/>
  <c r="N116" i="186"/>
  <c r="O115" i="186"/>
  <c r="N115" i="186"/>
  <c r="P115" i="186"/>
  <c r="O114" i="186"/>
  <c r="P114" i="186"/>
  <c r="N114" i="186"/>
  <c r="P113" i="186"/>
  <c r="O113" i="186"/>
  <c r="N113" i="186"/>
  <c r="O112" i="186"/>
  <c r="N112" i="186"/>
  <c r="P112" i="186"/>
  <c r="O111" i="186"/>
  <c r="N111" i="186"/>
  <c r="P111" i="186"/>
  <c r="P110" i="186"/>
  <c r="O110" i="186"/>
  <c r="N110" i="186"/>
  <c r="O109" i="186"/>
  <c r="P109" i="186"/>
  <c r="N109" i="186"/>
  <c r="O108" i="186"/>
  <c r="N108" i="186"/>
  <c r="P107" i="186"/>
  <c r="O107" i="186"/>
  <c r="N107" i="186"/>
  <c r="O106" i="186"/>
  <c r="P106" i="186"/>
  <c r="N106" i="186"/>
  <c r="O105" i="186"/>
  <c r="N105" i="186"/>
  <c r="P105" i="186"/>
  <c r="O104" i="186"/>
  <c r="N104" i="186"/>
  <c r="P104" i="186"/>
  <c r="P103" i="186"/>
  <c r="O103" i="186"/>
  <c r="N103" i="186"/>
  <c r="P102" i="186"/>
  <c r="O102" i="186"/>
  <c r="N102" i="186"/>
  <c r="O101" i="186"/>
  <c r="N101" i="186"/>
  <c r="P101" i="186"/>
  <c r="O100" i="186"/>
  <c r="N100" i="186"/>
  <c r="O99" i="186"/>
  <c r="N99" i="186"/>
  <c r="P99" i="186"/>
  <c r="O98" i="186"/>
  <c r="P98" i="186"/>
  <c r="N98" i="186"/>
  <c r="P97" i="186"/>
  <c r="O97" i="186"/>
  <c r="N97" i="186"/>
  <c r="O96" i="186"/>
  <c r="N96" i="186"/>
  <c r="P96" i="186"/>
  <c r="O95" i="186"/>
  <c r="N95" i="186"/>
  <c r="P95" i="186"/>
  <c r="P94" i="186"/>
  <c r="O94" i="186"/>
  <c r="N94" i="186"/>
  <c r="O93" i="186"/>
  <c r="P93" i="186"/>
  <c r="N93" i="186"/>
  <c r="O92" i="186"/>
  <c r="N92" i="186"/>
  <c r="P91" i="186"/>
  <c r="O91" i="186"/>
  <c r="N91" i="186"/>
  <c r="O90" i="186"/>
  <c r="P90" i="186"/>
  <c r="N90" i="186"/>
  <c r="O89" i="186"/>
  <c r="N89" i="186"/>
  <c r="P89" i="186"/>
  <c r="O88" i="186"/>
  <c r="N88" i="186"/>
  <c r="P88" i="186"/>
  <c r="P87" i="186"/>
  <c r="O87" i="186"/>
  <c r="N87" i="186"/>
  <c r="P86" i="186"/>
  <c r="O86" i="186"/>
  <c r="N86" i="186"/>
  <c r="O85" i="186"/>
  <c r="N85" i="186"/>
  <c r="P85" i="186"/>
  <c r="O84" i="186"/>
  <c r="N84" i="186"/>
  <c r="O83" i="186"/>
  <c r="N83" i="186"/>
  <c r="P83" i="186"/>
  <c r="O82" i="186"/>
  <c r="P82" i="186"/>
  <c r="N82" i="186"/>
  <c r="P81" i="186"/>
  <c r="O81" i="186"/>
  <c r="N81" i="186"/>
  <c r="O80" i="186"/>
  <c r="N80" i="186"/>
  <c r="P80" i="186"/>
  <c r="O79" i="186"/>
  <c r="N79" i="186"/>
  <c r="P79" i="186"/>
  <c r="P78" i="186"/>
  <c r="O78" i="186"/>
  <c r="N78" i="186"/>
  <c r="O77" i="186"/>
  <c r="P77" i="186"/>
  <c r="N77" i="186"/>
  <c r="O76" i="186"/>
  <c r="N76" i="186"/>
  <c r="P75" i="186"/>
  <c r="O75" i="186"/>
  <c r="N75" i="186"/>
  <c r="O74" i="186"/>
  <c r="P74" i="186"/>
  <c r="N74" i="186"/>
  <c r="O73" i="186"/>
  <c r="N73" i="186"/>
  <c r="P73" i="186"/>
  <c r="O72" i="186"/>
  <c r="N72" i="186"/>
  <c r="P72" i="186"/>
  <c r="P71" i="186"/>
  <c r="O71" i="186"/>
  <c r="N71" i="186"/>
  <c r="P70" i="186"/>
  <c r="O70" i="186"/>
  <c r="N70" i="186"/>
  <c r="O69" i="186"/>
  <c r="N69" i="186"/>
  <c r="P69" i="186"/>
  <c r="O68" i="186"/>
  <c r="N68" i="186"/>
  <c r="O67" i="186"/>
  <c r="N67" i="186"/>
  <c r="P67" i="186"/>
  <c r="O66" i="186"/>
  <c r="P66" i="186"/>
  <c r="N66" i="186"/>
  <c r="P65" i="186"/>
  <c r="O65" i="186"/>
  <c r="N65" i="186"/>
  <c r="O64" i="186"/>
  <c r="N64" i="186"/>
  <c r="P64" i="186"/>
  <c r="O63" i="186"/>
  <c r="N63" i="186"/>
  <c r="P63" i="186"/>
  <c r="P62" i="186"/>
  <c r="O62" i="186"/>
  <c r="N62" i="186"/>
  <c r="O61" i="186"/>
  <c r="P61" i="186"/>
  <c r="N61" i="186"/>
  <c r="O60" i="186"/>
  <c r="N60" i="186"/>
  <c r="P59" i="186"/>
  <c r="O59" i="186"/>
  <c r="N59" i="186"/>
  <c r="O58" i="186"/>
  <c r="P58" i="186"/>
  <c r="N58" i="186"/>
  <c r="O57" i="186"/>
  <c r="N57" i="186"/>
  <c r="P57" i="186"/>
  <c r="O56" i="186"/>
  <c r="N56" i="186"/>
  <c r="P56" i="186"/>
  <c r="P55" i="186"/>
  <c r="O55" i="186"/>
  <c r="N55" i="186"/>
  <c r="P54" i="186"/>
  <c r="O54" i="186"/>
  <c r="N54" i="186"/>
  <c r="O53" i="186"/>
  <c r="N53" i="186"/>
  <c r="P53" i="186"/>
  <c r="O52" i="186"/>
  <c r="N52" i="186"/>
  <c r="O51" i="186"/>
  <c r="N51" i="186"/>
  <c r="P51" i="186"/>
  <c r="O50" i="186"/>
  <c r="P50" i="186"/>
  <c r="N50" i="186"/>
  <c r="P49" i="186"/>
  <c r="O49" i="186"/>
  <c r="N49" i="186"/>
  <c r="O48" i="186"/>
  <c r="N48" i="186"/>
  <c r="P48" i="186"/>
  <c r="O47" i="186"/>
  <c r="N47" i="186"/>
  <c r="P47" i="186"/>
  <c r="P46" i="186"/>
  <c r="O46" i="186"/>
  <c r="N46" i="186"/>
  <c r="O45" i="186"/>
  <c r="P45" i="186"/>
  <c r="N45" i="186"/>
  <c r="O44" i="186"/>
  <c r="N44" i="186"/>
  <c r="P43" i="186"/>
  <c r="O43" i="186"/>
  <c r="N43" i="186"/>
  <c r="O42" i="186"/>
  <c r="P42" i="186"/>
  <c r="N42" i="186"/>
  <c r="O41" i="186"/>
  <c r="N41" i="186"/>
  <c r="P41" i="186"/>
  <c r="O40" i="186"/>
  <c r="N40" i="186"/>
  <c r="P40" i="186"/>
  <c r="P39" i="186"/>
  <c r="O39" i="186"/>
  <c r="N39" i="186"/>
  <c r="P38" i="186"/>
  <c r="O38" i="186"/>
  <c r="N38" i="186"/>
  <c r="O37" i="186"/>
  <c r="N37" i="186"/>
  <c r="P37" i="186"/>
  <c r="O36" i="186"/>
  <c r="N36" i="186"/>
  <c r="O35" i="186"/>
  <c r="N35" i="186"/>
  <c r="P35" i="186"/>
  <c r="O34" i="186"/>
  <c r="P34" i="186"/>
  <c r="N34" i="186"/>
  <c r="P33" i="186"/>
  <c r="O33" i="186"/>
  <c r="N33" i="186"/>
  <c r="O32" i="186"/>
  <c r="N32" i="186"/>
  <c r="P32" i="186"/>
  <c r="O31" i="186"/>
  <c r="N31" i="186"/>
  <c r="P31" i="186"/>
  <c r="P30" i="186"/>
  <c r="O30" i="186"/>
  <c r="N30" i="186"/>
  <c r="O29" i="186"/>
  <c r="P29" i="186"/>
  <c r="N29" i="186"/>
  <c r="O28" i="186"/>
  <c r="N28" i="186"/>
  <c r="P27" i="186"/>
  <c r="O27" i="186"/>
  <c r="N27" i="186"/>
  <c r="O26" i="186"/>
  <c r="P26" i="186"/>
  <c r="N26" i="186"/>
  <c r="O25" i="186"/>
  <c r="N25" i="186"/>
  <c r="P25" i="186"/>
  <c r="O24" i="186"/>
  <c r="N24" i="186"/>
  <c r="P24" i="186"/>
  <c r="P23" i="186"/>
  <c r="O23" i="186"/>
  <c r="N23" i="186"/>
  <c r="P22" i="186"/>
  <c r="O22" i="186"/>
  <c r="N22" i="186"/>
  <c r="O21" i="186"/>
  <c r="N21" i="186"/>
  <c r="P21" i="186"/>
  <c r="O20" i="186"/>
  <c r="N20" i="186"/>
  <c r="O19" i="186"/>
  <c r="N19" i="186"/>
  <c r="P19" i="186"/>
  <c r="O18" i="186"/>
  <c r="P18" i="186"/>
  <c r="N18" i="186"/>
  <c r="P17" i="186"/>
  <c r="O17" i="186"/>
  <c r="N17" i="186"/>
  <c r="O16" i="186"/>
  <c r="N16" i="186"/>
  <c r="P16" i="186"/>
  <c r="O15" i="186"/>
  <c r="N15" i="186"/>
  <c r="P15" i="186"/>
  <c r="P14" i="186"/>
  <c r="O14" i="186"/>
  <c r="N14" i="186"/>
  <c r="O13" i="186"/>
  <c r="P13" i="186"/>
  <c r="N13" i="186"/>
  <c r="O12" i="186"/>
  <c r="N12" i="186"/>
  <c r="P11" i="186"/>
  <c r="O11" i="186"/>
  <c r="N11" i="186"/>
  <c r="O10" i="186"/>
  <c r="P10" i="186"/>
  <c r="N10" i="186"/>
  <c r="O9" i="186"/>
  <c r="N9" i="186"/>
  <c r="P9" i="186"/>
  <c r="O8" i="186"/>
  <c r="N8" i="186"/>
  <c r="P8" i="186"/>
  <c r="P7" i="186"/>
  <c r="O7" i="186"/>
  <c r="N7" i="186"/>
  <c r="P6" i="186"/>
  <c r="O6" i="186"/>
  <c r="N6" i="186"/>
  <c r="O5" i="186"/>
  <c r="N5" i="186"/>
  <c r="P5" i="186"/>
  <c r="O4" i="186"/>
  <c r="N4" i="186"/>
  <c r="I52" i="185"/>
  <c r="G34" i="185"/>
  <c r="I34" i="185"/>
  <c r="E34" i="185"/>
  <c r="I33" i="185"/>
  <c r="E33" i="185"/>
  <c r="G33" i="185"/>
  <c r="I32" i="185"/>
  <c r="G32" i="185"/>
  <c r="I31" i="185"/>
  <c r="E31" i="185"/>
  <c r="G31" i="185"/>
  <c r="E30" i="185"/>
  <c r="G30" i="185"/>
  <c r="I30" i="185"/>
  <c r="E29" i="185"/>
  <c r="G29" i="185"/>
  <c r="I29" i="185"/>
  <c r="G27" i="185"/>
  <c r="I27" i="185"/>
  <c r="E8" i="185"/>
  <c r="M530" i="184" a="1"/>
  <c r="M530" i="184"/>
  <c r="J530" i="184" a="1"/>
  <c r="J530" i="184"/>
  <c r="I530" i="184" a="1"/>
  <c r="I530" i="184"/>
  <c r="F530" i="184" a="1"/>
  <c r="F530" i="184"/>
  <c r="C530" i="184"/>
  <c r="L530" i="184" a="1"/>
  <c r="L530" i="184"/>
  <c r="L528" i="184" a="1"/>
  <c r="L528" i="184"/>
  <c r="I528" i="184"/>
  <c r="G528" i="184" a="1"/>
  <c r="G528" i="184"/>
  <c r="C528" i="184"/>
  <c r="I528" i="184" a="1"/>
  <c r="M527" i="184" a="1"/>
  <c r="M527" i="184"/>
  <c r="M526" i="184" a="1"/>
  <c r="M526" i="184"/>
  <c r="L526" i="184" a="1"/>
  <c r="L526" i="184"/>
  <c r="J526" i="184" a="1"/>
  <c r="J526" i="184"/>
  <c r="I526" i="184" a="1"/>
  <c r="I526" i="184"/>
  <c r="G526" i="184"/>
  <c r="G526" i="184" a="1"/>
  <c r="F526" i="184" a="1"/>
  <c r="F526" i="184"/>
  <c r="C526" i="184"/>
  <c r="K526" i="184" a="1"/>
  <c r="K526" i="184"/>
  <c r="K524" i="184" a="1"/>
  <c r="K524" i="184"/>
  <c r="C524" i="184"/>
  <c r="H524" i="184" a="1"/>
  <c r="H524" i="184"/>
  <c r="L523" i="184" a="1"/>
  <c r="L523" i="184"/>
  <c r="I523" i="184" a="1"/>
  <c r="I523" i="184"/>
  <c r="M522" i="184" a="1"/>
  <c r="M522" i="184"/>
  <c r="J522" i="184" a="1"/>
  <c r="J522" i="184"/>
  <c r="I522" i="184" a="1"/>
  <c r="I522" i="184"/>
  <c r="F522" i="184" a="1"/>
  <c r="F522" i="184"/>
  <c r="C522" i="184"/>
  <c r="L522" i="184" a="1"/>
  <c r="L522" i="184"/>
  <c r="L520" i="184" a="1"/>
  <c r="L520" i="184"/>
  <c r="G520" i="184" a="1"/>
  <c r="G520" i="184"/>
  <c r="C520" i="184"/>
  <c r="I520" i="184" a="1"/>
  <c r="I520" i="184"/>
  <c r="M518" i="184" a="1"/>
  <c r="M518" i="184"/>
  <c r="L518" i="184" a="1"/>
  <c r="L518" i="184"/>
  <c r="J518" i="184" a="1"/>
  <c r="J518" i="184"/>
  <c r="I518" i="184" a="1"/>
  <c r="I518" i="184"/>
  <c r="G518" i="184"/>
  <c r="G518" i="184" a="1"/>
  <c r="F518" i="184" a="1"/>
  <c r="F518" i="184"/>
  <c r="C518" i="184"/>
  <c r="K518" i="184" a="1"/>
  <c r="K518" i="184"/>
  <c r="M514" i="184"/>
  <c r="M514" i="184" a="1"/>
  <c r="L514" i="184"/>
  <c r="L514" i="184" a="1"/>
  <c r="K514" i="184"/>
  <c r="K514" i="184" a="1"/>
  <c r="J514" i="184"/>
  <c r="J514" i="184" a="1"/>
  <c r="I514" i="184"/>
  <c r="I514" i="184" a="1"/>
  <c r="H514" i="184"/>
  <c r="H514" i="184" a="1"/>
  <c r="G514" i="184"/>
  <c r="G514" i="184" a="1"/>
  <c r="F514" i="184"/>
  <c r="F514" i="184" a="1"/>
  <c r="G512" i="184"/>
  <c r="M511" i="184" a="1"/>
  <c r="M511" i="184"/>
  <c r="L511" i="184" a="1"/>
  <c r="L511" i="184"/>
  <c r="K511" i="184" a="1"/>
  <c r="K511" i="184"/>
  <c r="J511" i="184"/>
  <c r="J511" i="184" a="1"/>
  <c r="I511" i="184" a="1"/>
  <c r="I511" i="184"/>
  <c r="H511" i="184" a="1"/>
  <c r="H511" i="184"/>
  <c r="G511" i="184" a="1"/>
  <c r="G511" i="184"/>
  <c r="F511" i="184"/>
  <c r="F511" i="184" a="1"/>
  <c r="C511" i="184"/>
  <c r="M510" i="184" a="1"/>
  <c r="M510" i="184"/>
  <c r="L510" i="184" a="1"/>
  <c r="L510" i="184"/>
  <c r="K510" i="184" a="1"/>
  <c r="K510" i="184"/>
  <c r="J510" i="184"/>
  <c r="J510" i="184" a="1"/>
  <c r="I510" i="184" a="1"/>
  <c r="I510" i="184"/>
  <c r="H510" i="184" a="1"/>
  <c r="H510" i="184"/>
  <c r="G510" i="184" a="1"/>
  <c r="G510" i="184"/>
  <c r="F510" i="184"/>
  <c r="F510" i="184" a="1"/>
  <c r="C510" i="184"/>
  <c r="C529" i="184"/>
  <c r="M509" i="184" a="1"/>
  <c r="M509" i="184"/>
  <c r="L509" i="184" a="1"/>
  <c r="L509" i="184"/>
  <c r="K509" i="184" a="1"/>
  <c r="K509" i="184"/>
  <c r="J509" i="184"/>
  <c r="J509" i="184" a="1"/>
  <c r="I509" i="184" a="1"/>
  <c r="I509" i="184"/>
  <c r="H509" i="184" a="1"/>
  <c r="H509" i="184"/>
  <c r="G509" i="184" a="1"/>
  <c r="G509" i="184"/>
  <c r="F509" i="184"/>
  <c r="F509" i="184" a="1"/>
  <c r="C509" i="184"/>
  <c r="M508" i="184" a="1"/>
  <c r="M508" i="184"/>
  <c r="L508" i="184" a="1"/>
  <c r="L508" i="184"/>
  <c r="K508" i="184" a="1"/>
  <c r="K508" i="184"/>
  <c r="J508" i="184"/>
  <c r="J508" i="184" a="1"/>
  <c r="I508" i="184" a="1"/>
  <c r="I508" i="184"/>
  <c r="H508" i="184" a="1"/>
  <c r="H508" i="184"/>
  <c r="G508" i="184" a="1"/>
  <c r="G508" i="184"/>
  <c r="F508" i="184"/>
  <c r="N508" i="184"/>
  <c r="F508" i="184" a="1"/>
  <c r="C508" i="184"/>
  <c r="C527" i="184"/>
  <c r="H527" i="184" a="1"/>
  <c r="H527" i="184"/>
  <c r="M507" i="184" a="1"/>
  <c r="M507" i="184"/>
  <c r="L507" i="184" a="1"/>
  <c r="L507" i="184"/>
  <c r="K507" i="184" a="1"/>
  <c r="K507" i="184"/>
  <c r="J507" i="184"/>
  <c r="J507" i="184" a="1"/>
  <c r="I507" i="184" a="1"/>
  <c r="I507" i="184"/>
  <c r="H507" i="184" a="1"/>
  <c r="H507" i="184"/>
  <c r="G507" i="184" a="1"/>
  <c r="G507" i="184"/>
  <c r="F507" i="184"/>
  <c r="F507" i="184" a="1"/>
  <c r="C507" i="184"/>
  <c r="M506" i="184" a="1"/>
  <c r="M506" i="184"/>
  <c r="L506" i="184" a="1"/>
  <c r="L506" i="184"/>
  <c r="K506" i="184" a="1"/>
  <c r="K506" i="184"/>
  <c r="J506" i="184"/>
  <c r="J506" i="184" a="1"/>
  <c r="I506" i="184" a="1"/>
  <c r="I506" i="184"/>
  <c r="H506" i="184" a="1"/>
  <c r="H506" i="184"/>
  <c r="G506" i="184" a="1"/>
  <c r="G506" i="184"/>
  <c r="F506" i="184"/>
  <c r="F506" i="184" a="1"/>
  <c r="C506" i="184"/>
  <c r="C525" i="184"/>
  <c r="J525" i="184" a="1"/>
  <c r="J525" i="184"/>
  <c r="M505" i="184" a="1"/>
  <c r="M505" i="184"/>
  <c r="L505" i="184" a="1"/>
  <c r="L505" i="184"/>
  <c r="K505" i="184" a="1"/>
  <c r="K505" i="184"/>
  <c r="J505" i="184"/>
  <c r="J505" i="184" a="1"/>
  <c r="I505" i="184" a="1"/>
  <c r="I505" i="184"/>
  <c r="H505" i="184" a="1"/>
  <c r="H505" i="184"/>
  <c r="G505" i="184" a="1"/>
  <c r="G505" i="184"/>
  <c r="F505" i="184"/>
  <c r="F505" i="184" a="1"/>
  <c r="C505" i="184"/>
  <c r="M504" i="184" a="1"/>
  <c r="M504" i="184"/>
  <c r="L504" i="184" a="1"/>
  <c r="L504" i="184"/>
  <c r="K504" i="184" a="1"/>
  <c r="K504" i="184"/>
  <c r="J504" i="184"/>
  <c r="J504" i="184" a="1"/>
  <c r="I504" i="184" a="1"/>
  <c r="I504" i="184"/>
  <c r="H504" i="184" a="1"/>
  <c r="H504" i="184"/>
  <c r="G504" i="184" a="1"/>
  <c r="G504" i="184"/>
  <c r="F504" i="184"/>
  <c r="N504" i="184"/>
  <c r="F504" i="184" a="1"/>
  <c r="C504" i="184"/>
  <c r="C523" i="184"/>
  <c r="M503" i="184" a="1"/>
  <c r="M503" i="184"/>
  <c r="L503" i="184" a="1"/>
  <c r="L503" i="184"/>
  <c r="K503" i="184" a="1"/>
  <c r="K503" i="184"/>
  <c r="J503" i="184"/>
  <c r="J503" i="184" a="1"/>
  <c r="I503" i="184" a="1"/>
  <c r="I503" i="184"/>
  <c r="H503" i="184" a="1"/>
  <c r="H503" i="184"/>
  <c r="G503" i="184" a="1"/>
  <c r="G503" i="184"/>
  <c r="F503" i="184"/>
  <c r="F503" i="184" a="1"/>
  <c r="C503" i="184"/>
  <c r="M502" i="184" a="1"/>
  <c r="M502" i="184"/>
  <c r="L502" i="184" a="1"/>
  <c r="L502" i="184"/>
  <c r="K502" i="184" a="1"/>
  <c r="K502" i="184"/>
  <c r="J502" i="184"/>
  <c r="J502" i="184" a="1"/>
  <c r="I502" i="184" a="1"/>
  <c r="I502" i="184"/>
  <c r="H502" i="184" a="1"/>
  <c r="H502" i="184"/>
  <c r="G502" i="184" a="1"/>
  <c r="G502" i="184"/>
  <c r="F502" i="184"/>
  <c r="F502" i="184" a="1"/>
  <c r="C502" i="184"/>
  <c r="C521" i="184"/>
  <c r="K521" i="184" a="1"/>
  <c r="K521" i="184"/>
  <c r="M501" i="184" a="1"/>
  <c r="M501" i="184"/>
  <c r="L501" i="184" a="1"/>
  <c r="L501" i="184"/>
  <c r="K501" i="184" a="1"/>
  <c r="K501" i="184"/>
  <c r="J501" i="184"/>
  <c r="J501" i="184" a="1"/>
  <c r="I501" i="184" a="1"/>
  <c r="I501" i="184"/>
  <c r="H501" i="184" a="1"/>
  <c r="H501" i="184"/>
  <c r="G501" i="184" a="1"/>
  <c r="G501" i="184"/>
  <c r="F501" i="184"/>
  <c r="F501" i="184" a="1"/>
  <c r="C501" i="184"/>
  <c r="M500" i="184" a="1"/>
  <c r="M500" i="184"/>
  <c r="L500" i="184" a="1"/>
  <c r="L500" i="184"/>
  <c r="K500" i="184" a="1"/>
  <c r="K500" i="184"/>
  <c r="J500" i="184"/>
  <c r="J500" i="184" a="1"/>
  <c r="I500" i="184" a="1"/>
  <c r="I500" i="184"/>
  <c r="H500" i="184" a="1"/>
  <c r="H500" i="184"/>
  <c r="G500" i="184" a="1"/>
  <c r="G500" i="184"/>
  <c r="F500" i="184"/>
  <c r="F500" i="184" a="1"/>
  <c r="C500" i="184"/>
  <c r="C519" i="184"/>
  <c r="M499" i="184" a="1"/>
  <c r="M499" i="184"/>
  <c r="L499" i="184" a="1"/>
  <c r="L499" i="184"/>
  <c r="L512" i="184"/>
  <c r="K499" i="184" a="1"/>
  <c r="K499" i="184"/>
  <c r="K512" i="184"/>
  <c r="J499" i="184"/>
  <c r="J499" i="184" a="1"/>
  <c r="I499" i="184" a="1"/>
  <c r="I499" i="184"/>
  <c r="I512" i="184"/>
  <c r="H499" i="184" a="1"/>
  <c r="H499" i="184"/>
  <c r="H512" i="184"/>
  <c r="G499" i="184" a="1"/>
  <c r="G499" i="184"/>
  <c r="F499" i="184"/>
  <c r="F499" i="184" a="1"/>
  <c r="C499" i="184"/>
  <c r="W495" i="184"/>
  <c r="V495" i="184"/>
  <c r="U495" i="184"/>
  <c r="T495" i="184"/>
  <c r="S495" i="184"/>
  <c r="R495" i="184"/>
  <c r="M495" i="184"/>
  <c r="L495" i="184"/>
  <c r="K495" i="184"/>
  <c r="J495" i="184"/>
  <c r="I495" i="184"/>
  <c r="H495" i="184"/>
  <c r="G495" i="184"/>
  <c r="F495" i="184"/>
  <c r="P494" i="184"/>
  <c r="O494" i="184"/>
  <c r="N494" i="184"/>
  <c r="P493" i="184"/>
  <c r="O493" i="184"/>
  <c r="N493" i="184"/>
  <c r="O492" i="184"/>
  <c r="N492" i="184"/>
  <c r="P492" i="184"/>
  <c r="O491" i="184"/>
  <c r="N491" i="184"/>
  <c r="O490" i="184"/>
  <c r="N490" i="184"/>
  <c r="P490" i="184"/>
  <c r="O489" i="184"/>
  <c r="P489" i="184"/>
  <c r="N489" i="184"/>
  <c r="O488" i="184"/>
  <c r="N488" i="184"/>
  <c r="P488" i="184"/>
  <c r="O487" i="184"/>
  <c r="N487" i="184"/>
  <c r="P487" i="184"/>
  <c r="O486" i="184"/>
  <c r="N486" i="184"/>
  <c r="P486" i="184"/>
  <c r="P485" i="184"/>
  <c r="O485" i="184"/>
  <c r="N485" i="184"/>
  <c r="O484" i="184"/>
  <c r="P484" i="184"/>
  <c r="N484" i="184"/>
  <c r="O483" i="184"/>
  <c r="N483" i="184"/>
  <c r="P482" i="184"/>
  <c r="O482" i="184"/>
  <c r="N482" i="184"/>
  <c r="O481" i="184"/>
  <c r="P481" i="184"/>
  <c r="N481" i="184"/>
  <c r="O480" i="184"/>
  <c r="N480" i="184"/>
  <c r="P480" i="184"/>
  <c r="O479" i="184"/>
  <c r="N479" i="184"/>
  <c r="P479" i="184"/>
  <c r="P478" i="184"/>
  <c r="O478" i="184"/>
  <c r="N478" i="184"/>
  <c r="P477" i="184"/>
  <c r="O477" i="184"/>
  <c r="N477" i="184"/>
  <c r="O476" i="184"/>
  <c r="N476" i="184"/>
  <c r="O475" i="184"/>
  <c r="N475" i="184"/>
  <c r="P474" i="184"/>
  <c r="O474" i="184"/>
  <c r="N474" i="184"/>
  <c r="O473" i="184"/>
  <c r="P473" i="184"/>
  <c r="N473" i="184"/>
  <c r="O472" i="184"/>
  <c r="N472" i="184"/>
  <c r="P472" i="184"/>
  <c r="O471" i="184"/>
  <c r="N471" i="184"/>
  <c r="P471" i="184"/>
  <c r="O470" i="184"/>
  <c r="N470" i="184"/>
  <c r="P470" i="184"/>
  <c r="P469" i="184"/>
  <c r="O469" i="184"/>
  <c r="N469" i="184"/>
  <c r="O468" i="184"/>
  <c r="P468" i="184"/>
  <c r="N468" i="184"/>
  <c r="O467" i="184"/>
  <c r="N467" i="184"/>
  <c r="P466" i="184"/>
  <c r="O466" i="184"/>
  <c r="N466" i="184"/>
  <c r="O465" i="184"/>
  <c r="P465" i="184"/>
  <c r="N465" i="184"/>
  <c r="P464" i="184"/>
  <c r="O464" i="184"/>
  <c r="N464" i="184"/>
  <c r="O463" i="184"/>
  <c r="N463" i="184"/>
  <c r="P463" i="184"/>
  <c r="P462" i="184"/>
  <c r="O462" i="184"/>
  <c r="N462" i="184"/>
  <c r="P461" i="184"/>
  <c r="O461" i="184"/>
  <c r="N461" i="184"/>
  <c r="O460" i="184"/>
  <c r="N460" i="184"/>
  <c r="P460" i="184"/>
  <c r="O459" i="184"/>
  <c r="N459" i="184"/>
  <c r="P458" i="184"/>
  <c r="O458" i="184"/>
  <c r="N458" i="184"/>
  <c r="O457" i="184"/>
  <c r="P457" i="184"/>
  <c r="N457" i="184"/>
  <c r="P456" i="184"/>
  <c r="O456" i="184"/>
  <c r="N456" i="184"/>
  <c r="O455" i="184"/>
  <c r="N455" i="184"/>
  <c r="P455" i="184"/>
  <c r="O454" i="184"/>
  <c r="N454" i="184"/>
  <c r="P454" i="184"/>
  <c r="P453" i="184"/>
  <c r="O453" i="184"/>
  <c r="N453" i="184"/>
  <c r="O452" i="184"/>
  <c r="P452" i="184"/>
  <c r="N452" i="184"/>
  <c r="O451" i="184"/>
  <c r="N451" i="184"/>
  <c r="O450" i="184"/>
  <c r="N450" i="184"/>
  <c r="P450" i="184"/>
  <c r="O449" i="184"/>
  <c r="P449" i="184"/>
  <c r="N449" i="184"/>
  <c r="P448" i="184"/>
  <c r="O448" i="184"/>
  <c r="N448" i="184"/>
  <c r="O447" i="184"/>
  <c r="N447" i="184"/>
  <c r="P447" i="184"/>
  <c r="P446" i="184"/>
  <c r="O446" i="184"/>
  <c r="N446" i="184"/>
  <c r="P445" i="184"/>
  <c r="O445" i="184"/>
  <c r="N445" i="184"/>
  <c r="O444" i="184"/>
  <c r="N444" i="184"/>
  <c r="P444" i="184"/>
  <c r="O443" i="184"/>
  <c r="N443" i="184"/>
  <c r="O442" i="184"/>
  <c r="N442" i="184"/>
  <c r="P442" i="184"/>
  <c r="O441" i="184"/>
  <c r="P441" i="184"/>
  <c r="N441" i="184"/>
  <c r="P440" i="184"/>
  <c r="O440" i="184"/>
  <c r="N440" i="184"/>
  <c r="O439" i="184"/>
  <c r="N439" i="184"/>
  <c r="P439" i="184"/>
  <c r="O438" i="184"/>
  <c r="N438" i="184"/>
  <c r="P438" i="184"/>
  <c r="P437" i="184"/>
  <c r="O437" i="184"/>
  <c r="N437" i="184"/>
  <c r="O436" i="184"/>
  <c r="P436" i="184"/>
  <c r="N436" i="184"/>
  <c r="O435" i="184"/>
  <c r="N435" i="184"/>
  <c r="O434" i="184"/>
  <c r="N434" i="184"/>
  <c r="P434" i="184"/>
  <c r="O433" i="184"/>
  <c r="P433" i="184"/>
  <c r="N433" i="184"/>
  <c r="O432" i="184"/>
  <c r="N432" i="184"/>
  <c r="P432" i="184"/>
  <c r="O431" i="184"/>
  <c r="N431" i="184"/>
  <c r="P431" i="184"/>
  <c r="P430" i="184"/>
  <c r="O430" i="184"/>
  <c r="N430" i="184"/>
  <c r="P429" i="184"/>
  <c r="O429" i="184"/>
  <c r="N429" i="184"/>
  <c r="O428" i="184"/>
  <c r="N428" i="184"/>
  <c r="P428" i="184"/>
  <c r="O427" i="184"/>
  <c r="N427" i="184"/>
  <c r="O426" i="184"/>
  <c r="N426" i="184"/>
  <c r="P426" i="184"/>
  <c r="O425" i="184"/>
  <c r="P425" i="184"/>
  <c r="N425" i="184"/>
  <c r="O424" i="184"/>
  <c r="N424" i="184"/>
  <c r="P424" i="184"/>
  <c r="O423" i="184"/>
  <c r="N423" i="184"/>
  <c r="P423" i="184"/>
  <c r="O422" i="184"/>
  <c r="N422" i="184"/>
  <c r="P422" i="184"/>
  <c r="P421" i="184"/>
  <c r="O421" i="184"/>
  <c r="N421" i="184"/>
  <c r="O420" i="184"/>
  <c r="P420" i="184"/>
  <c r="N420" i="184"/>
  <c r="O419" i="184"/>
  <c r="N419" i="184"/>
  <c r="P418" i="184"/>
  <c r="O418" i="184"/>
  <c r="N418" i="184"/>
  <c r="O417" i="184"/>
  <c r="P417" i="184"/>
  <c r="N417" i="184"/>
  <c r="O416" i="184"/>
  <c r="N416" i="184"/>
  <c r="P416" i="184"/>
  <c r="O415" i="184"/>
  <c r="N415" i="184"/>
  <c r="P415" i="184"/>
  <c r="P414" i="184"/>
  <c r="O414" i="184"/>
  <c r="N414" i="184"/>
  <c r="P413" i="184"/>
  <c r="O413" i="184"/>
  <c r="N413" i="184"/>
  <c r="O412" i="184"/>
  <c r="N412" i="184"/>
  <c r="O411" i="184"/>
  <c r="N411" i="184"/>
  <c r="P410" i="184"/>
  <c r="O410" i="184"/>
  <c r="N410" i="184"/>
  <c r="O409" i="184"/>
  <c r="P409" i="184"/>
  <c r="N409" i="184"/>
  <c r="O408" i="184"/>
  <c r="N408" i="184"/>
  <c r="P408" i="184"/>
  <c r="O407" i="184"/>
  <c r="N407" i="184"/>
  <c r="P407" i="184"/>
  <c r="O406" i="184"/>
  <c r="N406" i="184"/>
  <c r="P406" i="184"/>
  <c r="P405" i="184"/>
  <c r="O405" i="184"/>
  <c r="N405" i="184"/>
  <c r="O404" i="184"/>
  <c r="P404" i="184"/>
  <c r="N404" i="184"/>
  <c r="O403" i="184"/>
  <c r="N403" i="184"/>
  <c r="P402" i="184"/>
  <c r="O402" i="184"/>
  <c r="N402" i="184"/>
  <c r="O401" i="184"/>
  <c r="P401" i="184"/>
  <c r="N401" i="184"/>
  <c r="P400" i="184"/>
  <c r="O400" i="184"/>
  <c r="N400" i="184"/>
  <c r="O399" i="184"/>
  <c r="N399" i="184"/>
  <c r="P399" i="184"/>
  <c r="P398" i="184"/>
  <c r="O398" i="184"/>
  <c r="N398" i="184"/>
  <c r="P397" i="184"/>
  <c r="O397" i="184"/>
  <c r="N397" i="184"/>
  <c r="O396" i="184"/>
  <c r="N396" i="184"/>
  <c r="P396" i="184"/>
  <c r="O395" i="184"/>
  <c r="N395" i="184"/>
  <c r="P394" i="184"/>
  <c r="O394" i="184"/>
  <c r="N394" i="184"/>
  <c r="O393" i="184"/>
  <c r="P393" i="184"/>
  <c r="N393" i="184"/>
  <c r="P392" i="184"/>
  <c r="O392" i="184"/>
  <c r="N392" i="184"/>
  <c r="O391" i="184"/>
  <c r="N391" i="184"/>
  <c r="P391" i="184"/>
  <c r="O390" i="184"/>
  <c r="N390" i="184"/>
  <c r="P390" i="184"/>
  <c r="P389" i="184"/>
  <c r="O389" i="184"/>
  <c r="N389" i="184"/>
  <c r="O388" i="184"/>
  <c r="P388" i="184"/>
  <c r="N388" i="184"/>
  <c r="O387" i="184"/>
  <c r="N387" i="184"/>
  <c r="O386" i="184"/>
  <c r="N386" i="184"/>
  <c r="P386" i="184"/>
  <c r="O385" i="184"/>
  <c r="P385" i="184"/>
  <c r="N385" i="184"/>
  <c r="P384" i="184"/>
  <c r="O384" i="184"/>
  <c r="N384" i="184"/>
  <c r="O383" i="184"/>
  <c r="N383" i="184"/>
  <c r="P383" i="184"/>
  <c r="P382" i="184"/>
  <c r="O382" i="184"/>
  <c r="N382" i="184"/>
  <c r="P381" i="184"/>
  <c r="O381" i="184"/>
  <c r="N381" i="184"/>
  <c r="O380" i="184"/>
  <c r="N380" i="184"/>
  <c r="P380" i="184"/>
  <c r="O379" i="184"/>
  <c r="N379" i="184"/>
  <c r="O378" i="184"/>
  <c r="N378" i="184"/>
  <c r="P378" i="184"/>
  <c r="O377" i="184"/>
  <c r="P377" i="184"/>
  <c r="N377" i="184"/>
  <c r="P376" i="184"/>
  <c r="O376" i="184"/>
  <c r="N376" i="184"/>
  <c r="O375" i="184"/>
  <c r="N375" i="184"/>
  <c r="P375" i="184"/>
  <c r="O374" i="184"/>
  <c r="N374" i="184"/>
  <c r="P374" i="184"/>
  <c r="P373" i="184"/>
  <c r="O373" i="184"/>
  <c r="N373" i="184"/>
  <c r="O372" i="184"/>
  <c r="P372" i="184"/>
  <c r="N372" i="184"/>
  <c r="O371" i="184"/>
  <c r="N371" i="184"/>
  <c r="O370" i="184"/>
  <c r="N370" i="184"/>
  <c r="P370" i="184"/>
  <c r="O369" i="184"/>
  <c r="P369" i="184"/>
  <c r="N369" i="184"/>
  <c r="O368" i="184"/>
  <c r="N368" i="184"/>
  <c r="P368" i="184"/>
  <c r="O367" i="184"/>
  <c r="N367" i="184"/>
  <c r="P367" i="184"/>
  <c r="P366" i="184"/>
  <c r="O366" i="184"/>
  <c r="N366" i="184"/>
  <c r="P365" i="184"/>
  <c r="O365" i="184"/>
  <c r="N365" i="184"/>
  <c r="O364" i="184"/>
  <c r="N364" i="184"/>
  <c r="P364" i="184"/>
  <c r="O363" i="184"/>
  <c r="N363" i="184"/>
  <c r="O362" i="184"/>
  <c r="N362" i="184"/>
  <c r="P362" i="184"/>
  <c r="O361" i="184"/>
  <c r="P361" i="184"/>
  <c r="N361" i="184"/>
  <c r="O360" i="184"/>
  <c r="N360" i="184"/>
  <c r="P360" i="184"/>
  <c r="O359" i="184"/>
  <c r="N359" i="184"/>
  <c r="P359" i="184"/>
  <c r="O358" i="184"/>
  <c r="N358" i="184"/>
  <c r="P358" i="184"/>
  <c r="P357" i="184"/>
  <c r="O357" i="184"/>
  <c r="N357" i="184"/>
  <c r="O356" i="184"/>
  <c r="P356" i="184"/>
  <c r="N356" i="184"/>
  <c r="O355" i="184"/>
  <c r="N355" i="184"/>
  <c r="P354" i="184"/>
  <c r="O354" i="184"/>
  <c r="N354" i="184"/>
  <c r="O353" i="184"/>
  <c r="P353" i="184"/>
  <c r="N353" i="184"/>
  <c r="O352" i="184"/>
  <c r="N352" i="184"/>
  <c r="P352" i="184"/>
  <c r="O351" i="184"/>
  <c r="N351" i="184"/>
  <c r="P351" i="184"/>
  <c r="P350" i="184"/>
  <c r="O350" i="184"/>
  <c r="N350" i="184"/>
  <c r="P349" i="184"/>
  <c r="O349" i="184"/>
  <c r="N349" i="184"/>
  <c r="O348" i="184"/>
  <c r="N348" i="184"/>
  <c r="O347" i="184"/>
  <c r="N347" i="184"/>
  <c r="P346" i="184"/>
  <c r="O346" i="184"/>
  <c r="N346" i="184"/>
  <c r="O345" i="184"/>
  <c r="P345" i="184"/>
  <c r="N345" i="184"/>
  <c r="O344" i="184"/>
  <c r="N344" i="184"/>
  <c r="P344" i="184"/>
  <c r="O343" i="184"/>
  <c r="N343" i="184"/>
  <c r="P343" i="184"/>
  <c r="O342" i="184"/>
  <c r="N342" i="184"/>
  <c r="P342" i="184"/>
  <c r="P341" i="184"/>
  <c r="O341" i="184"/>
  <c r="N341" i="184"/>
  <c r="O340" i="184"/>
  <c r="P340" i="184"/>
  <c r="N340" i="184"/>
  <c r="O339" i="184"/>
  <c r="N339" i="184"/>
  <c r="P338" i="184"/>
  <c r="O338" i="184"/>
  <c r="N338" i="184"/>
  <c r="O337" i="184"/>
  <c r="P337" i="184"/>
  <c r="N337" i="184"/>
  <c r="P336" i="184"/>
  <c r="O336" i="184"/>
  <c r="N336" i="184"/>
  <c r="O335" i="184"/>
  <c r="N335" i="184"/>
  <c r="P335" i="184"/>
  <c r="P334" i="184"/>
  <c r="O334" i="184"/>
  <c r="N334" i="184"/>
  <c r="P333" i="184"/>
  <c r="O333" i="184"/>
  <c r="N333" i="184"/>
  <c r="O332" i="184"/>
  <c r="N332" i="184"/>
  <c r="P332" i="184"/>
  <c r="O331" i="184"/>
  <c r="N331" i="184"/>
  <c r="P330" i="184"/>
  <c r="O330" i="184"/>
  <c r="N330" i="184"/>
  <c r="O329" i="184"/>
  <c r="P329" i="184"/>
  <c r="N329" i="184"/>
  <c r="P328" i="184"/>
  <c r="O328" i="184"/>
  <c r="N328" i="184"/>
  <c r="O327" i="184"/>
  <c r="N327" i="184"/>
  <c r="P327" i="184"/>
  <c r="O326" i="184"/>
  <c r="N326" i="184"/>
  <c r="P326" i="184"/>
  <c r="P325" i="184"/>
  <c r="O325" i="184"/>
  <c r="N325" i="184"/>
  <c r="O324" i="184"/>
  <c r="P324" i="184"/>
  <c r="N324" i="184"/>
  <c r="O323" i="184"/>
  <c r="N323" i="184"/>
  <c r="O322" i="184"/>
  <c r="N322" i="184"/>
  <c r="P322" i="184"/>
  <c r="O321" i="184"/>
  <c r="P321" i="184"/>
  <c r="N321" i="184"/>
  <c r="P320" i="184"/>
  <c r="O320" i="184"/>
  <c r="N320" i="184"/>
  <c r="O319" i="184"/>
  <c r="N319" i="184"/>
  <c r="P319" i="184"/>
  <c r="P318" i="184"/>
  <c r="O318" i="184"/>
  <c r="N318" i="184"/>
  <c r="P317" i="184"/>
  <c r="O317" i="184"/>
  <c r="N317" i="184"/>
  <c r="O316" i="184"/>
  <c r="N316" i="184"/>
  <c r="P316" i="184"/>
  <c r="O315" i="184"/>
  <c r="N315" i="184"/>
  <c r="O314" i="184"/>
  <c r="N314" i="184"/>
  <c r="P314" i="184"/>
  <c r="O313" i="184"/>
  <c r="P313" i="184"/>
  <c r="N313" i="184"/>
  <c r="P312" i="184"/>
  <c r="O312" i="184"/>
  <c r="N312" i="184"/>
  <c r="O311" i="184"/>
  <c r="N311" i="184"/>
  <c r="P311" i="184"/>
  <c r="O310" i="184"/>
  <c r="N310" i="184"/>
  <c r="P310" i="184"/>
  <c r="P309" i="184"/>
  <c r="O309" i="184"/>
  <c r="N309" i="184"/>
  <c r="O308" i="184"/>
  <c r="P308" i="184"/>
  <c r="N308" i="184"/>
  <c r="O307" i="184"/>
  <c r="N307" i="184"/>
  <c r="O306" i="184"/>
  <c r="N306" i="184"/>
  <c r="P306" i="184"/>
  <c r="O305" i="184"/>
  <c r="P305" i="184"/>
  <c r="N305" i="184"/>
  <c r="O304" i="184"/>
  <c r="N304" i="184"/>
  <c r="P304" i="184"/>
  <c r="O303" i="184"/>
  <c r="N303" i="184"/>
  <c r="P303" i="184"/>
  <c r="P302" i="184"/>
  <c r="O302" i="184"/>
  <c r="N302" i="184"/>
  <c r="P301" i="184"/>
  <c r="O301" i="184"/>
  <c r="N301" i="184"/>
  <c r="O300" i="184"/>
  <c r="N300" i="184"/>
  <c r="P300" i="184"/>
  <c r="O299" i="184"/>
  <c r="N299" i="184"/>
  <c r="O298" i="184"/>
  <c r="N298" i="184"/>
  <c r="P298" i="184"/>
  <c r="O297" i="184"/>
  <c r="P297" i="184"/>
  <c r="N297" i="184"/>
  <c r="O296" i="184"/>
  <c r="N296" i="184"/>
  <c r="P296" i="184"/>
  <c r="O295" i="184"/>
  <c r="N295" i="184"/>
  <c r="P295" i="184"/>
  <c r="O294" i="184"/>
  <c r="N294" i="184"/>
  <c r="P294" i="184"/>
  <c r="P293" i="184"/>
  <c r="O293" i="184"/>
  <c r="N293" i="184"/>
  <c r="O292" i="184"/>
  <c r="P292" i="184"/>
  <c r="N292" i="184"/>
  <c r="O291" i="184"/>
  <c r="N291" i="184"/>
  <c r="P290" i="184"/>
  <c r="O290" i="184"/>
  <c r="N290" i="184"/>
  <c r="O289" i="184"/>
  <c r="P289" i="184"/>
  <c r="N289" i="184"/>
  <c r="O288" i="184"/>
  <c r="N288" i="184"/>
  <c r="P288" i="184"/>
  <c r="O287" i="184"/>
  <c r="N287" i="184"/>
  <c r="P287" i="184"/>
  <c r="P286" i="184"/>
  <c r="O286" i="184"/>
  <c r="N286" i="184"/>
  <c r="P285" i="184"/>
  <c r="O285" i="184"/>
  <c r="N285" i="184"/>
  <c r="O284" i="184"/>
  <c r="N284" i="184"/>
  <c r="O283" i="184"/>
  <c r="N283" i="184"/>
  <c r="P282" i="184"/>
  <c r="O282" i="184"/>
  <c r="N282" i="184"/>
  <c r="O281" i="184"/>
  <c r="P281" i="184"/>
  <c r="N281" i="184"/>
  <c r="O280" i="184"/>
  <c r="N280" i="184"/>
  <c r="P280" i="184"/>
  <c r="O279" i="184"/>
  <c r="N279" i="184"/>
  <c r="P279" i="184"/>
  <c r="O278" i="184"/>
  <c r="N278" i="184"/>
  <c r="P278" i="184"/>
  <c r="P277" i="184"/>
  <c r="O277" i="184"/>
  <c r="N277" i="184"/>
  <c r="O276" i="184"/>
  <c r="P276" i="184"/>
  <c r="N276" i="184"/>
  <c r="O275" i="184"/>
  <c r="N275" i="184"/>
  <c r="P274" i="184"/>
  <c r="O274" i="184"/>
  <c r="N274" i="184"/>
  <c r="O273" i="184"/>
  <c r="P273" i="184"/>
  <c r="N273" i="184"/>
  <c r="P272" i="184"/>
  <c r="O272" i="184"/>
  <c r="N272" i="184"/>
  <c r="O271" i="184"/>
  <c r="N271" i="184"/>
  <c r="P271" i="184"/>
  <c r="P270" i="184"/>
  <c r="O270" i="184"/>
  <c r="N270" i="184"/>
  <c r="P269" i="184"/>
  <c r="O269" i="184"/>
  <c r="N269" i="184"/>
  <c r="O268" i="184"/>
  <c r="N268" i="184"/>
  <c r="P268" i="184"/>
  <c r="O267" i="184"/>
  <c r="N267" i="184"/>
  <c r="P266" i="184"/>
  <c r="O266" i="184"/>
  <c r="N266" i="184"/>
  <c r="O265" i="184"/>
  <c r="P265" i="184"/>
  <c r="N265" i="184"/>
  <c r="P264" i="184"/>
  <c r="O264" i="184"/>
  <c r="N264" i="184"/>
  <c r="O263" i="184"/>
  <c r="N263" i="184"/>
  <c r="P263" i="184"/>
  <c r="O262" i="184"/>
  <c r="N262" i="184"/>
  <c r="P262" i="184"/>
  <c r="P261" i="184"/>
  <c r="O261" i="184"/>
  <c r="N261" i="184"/>
  <c r="O260" i="184"/>
  <c r="P260" i="184"/>
  <c r="N260" i="184"/>
  <c r="O259" i="184"/>
  <c r="N259" i="184"/>
  <c r="O258" i="184"/>
  <c r="N258" i="184"/>
  <c r="P258" i="184"/>
  <c r="O257" i="184"/>
  <c r="P257" i="184"/>
  <c r="N257" i="184"/>
  <c r="P256" i="184"/>
  <c r="O256" i="184"/>
  <c r="N256" i="184"/>
  <c r="O255" i="184"/>
  <c r="N255" i="184"/>
  <c r="P255" i="184"/>
  <c r="P254" i="184"/>
  <c r="O254" i="184"/>
  <c r="N254" i="184"/>
  <c r="P253" i="184"/>
  <c r="O253" i="184"/>
  <c r="N253" i="184"/>
  <c r="O252" i="184"/>
  <c r="N252" i="184"/>
  <c r="P252" i="184"/>
  <c r="O251" i="184"/>
  <c r="N251" i="184"/>
  <c r="O250" i="184"/>
  <c r="N250" i="184"/>
  <c r="P250" i="184"/>
  <c r="O249" i="184"/>
  <c r="P249" i="184"/>
  <c r="N249" i="184"/>
  <c r="P248" i="184"/>
  <c r="O248" i="184"/>
  <c r="N248" i="184"/>
  <c r="O247" i="184"/>
  <c r="N247" i="184"/>
  <c r="P247" i="184"/>
  <c r="O246" i="184"/>
  <c r="N246" i="184"/>
  <c r="P246" i="184"/>
  <c r="P245" i="184"/>
  <c r="O245" i="184"/>
  <c r="N245" i="184"/>
  <c r="O244" i="184"/>
  <c r="P244" i="184"/>
  <c r="N244" i="184"/>
  <c r="O243" i="184"/>
  <c r="N243" i="184"/>
  <c r="O242" i="184"/>
  <c r="N242" i="184"/>
  <c r="P242" i="184"/>
  <c r="O241" i="184"/>
  <c r="P241" i="184"/>
  <c r="N241" i="184"/>
  <c r="O240" i="184"/>
  <c r="N240" i="184"/>
  <c r="P240" i="184"/>
  <c r="O239" i="184"/>
  <c r="N239" i="184"/>
  <c r="P239" i="184"/>
  <c r="P238" i="184"/>
  <c r="O238" i="184"/>
  <c r="N238" i="184"/>
  <c r="P237" i="184"/>
  <c r="O237" i="184"/>
  <c r="N237" i="184"/>
  <c r="O236" i="184"/>
  <c r="N236" i="184"/>
  <c r="P236" i="184"/>
  <c r="O235" i="184"/>
  <c r="N235" i="184"/>
  <c r="O234" i="184"/>
  <c r="N234" i="184"/>
  <c r="P234" i="184"/>
  <c r="O233" i="184"/>
  <c r="P233" i="184"/>
  <c r="N233" i="184"/>
  <c r="O232" i="184"/>
  <c r="N232" i="184"/>
  <c r="P232" i="184"/>
  <c r="O231" i="184"/>
  <c r="N231" i="184"/>
  <c r="P231" i="184"/>
  <c r="O230" i="184"/>
  <c r="N230" i="184"/>
  <c r="P230" i="184"/>
  <c r="P229" i="184"/>
  <c r="O229" i="184"/>
  <c r="N229" i="184"/>
  <c r="O228" i="184"/>
  <c r="P228" i="184"/>
  <c r="N228" i="184"/>
  <c r="O227" i="184"/>
  <c r="N227" i="184"/>
  <c r="P226" i="184"/>
  <c r="O226" i="184"/>
  <c r="N226" i="184"/>
  <c r="O225" i="184"/>
  <c r="P225" i="184"/>
  <c r="N225" i="184"/>
  <c r="O224" i="184"/>
  <c r="N224" i="184"/>
  <c r="P224" i="184"/>
  <c r="O223" i="184"/>
  <c r="N223" i="184"/>
  <c r="P223" i="184"/>
  <c r="P222" i="184"/>
  <c r="O222" i="184"/>
  <c r="N222" i="184"/>
  <c r="P221" i="184"/>
  <c r="O221" i="184"/>
  <c r="N221" i="184"/>
  <c r="O220" i="184"/>
  <c r="N220" i="184"/>
  <c r="O219" i="184"/>
  <c r="N219" i="184"/>
  <c r="P218" i="184"/>
  <c r="O218" i="184"/>
  <c r="N218" i="184"/>
  <c r="O217" i="184"/>
  <c r="P217" i="184"/>
  <c r="N217" i="184"/>
  <c r="O216" i="184"/>
  <c r="N216" i="184"/>
  <c r="P216" i="184"/>
  <c r="O215" i="184"/>
  <c r="N215" i="184"/>
  <c r="P215" i="184"/>
  <c r="O214" i="184"/>
  <c r="N214" i="184"/>
  <c r="P214" i="184"/>
  <c r="P213" i="184"/>
  <c r="O213" i="184"/>
  <c r="N213" i="184"/>
  <c r="O212" i="184"/>
  <c r="P212" i="184"/>
  <c r="N212" i="184"/>
  <c r="O211" i="184"/>
  <c r="N211" i="184"/>
  <c r="P210" i="184"/>
  <c r="O210" i="184"/>
  <c r="N210" i="184"/>
  <c r="O209" i="184"/>
  <c r="P209" i="184"/>
  <c r="N209" i="184"/>
  <c r="P208" i="184"/>
  <c r="O208" i="184"/>
  <c r="N208" i="184"/>
  <c r="O207" i="184"/>
  <c r="N207" i="184"/>
  <c r="P207" i="184"/>
  <c r="P206" i="184"/>
  <c r="O206" i="184"/>
  <c r="N206" i="184"/>
  <c r="P205" i="184"/>
  <c r="O205" i="184"/>
  <c r="N205" i="184"/>
  <c r="O204" i="184"/>
  <c r="N204" i="184"/>
  <c r="P204" i="184"/>
  <c r="O203" i="184"/>
  <c r="N203" i="184"/>
  <c r="P202" i="184"/>
  <c r="O202" i="184"/>
  <c r="N202" i="184"/>
  <c r="O201" i="184"/>
  <c r="P201" i="184"/>
  <c r="N201" i="184"/>
  <c r="P200" i="184"/>
  <c r="O200" i="184"/>
  <c r="N200" i="184"/>
  <c r="O199" i="184"/>
  <c r="N199" i="184"/>
  <c r="P199" i="184"/>
  <c r="O198" i="184"/>
  <c r="N198" i="184"/>
  <c r="P198" i="184"/>
  <c r="P197" i="184"/>
  <c r="O197" i="184"/>
  <c r="N197" i="184"/>
  <c r="O196" i="184"/>
  <c r="P196" i="184"/>
  <c r="N196" i="184"/>
  <c r="O195" i="184"/>
  <c r="N195" i="184"/>
  <c r="O194" i="184"/>
  <c r="N194" i="184"/>
  <c r="P194" i="184"/>
  <c r="O193" i="184"/>
  <c r="P193" i="184"/>
  <c r="N193" i="184"/>
  <c r="P192" i="184"/>
  <c r="O192" i="184"/>
  <c r="N192" i="184"/>
  <c r="O191" i="184"/>
  <c r="N191" i="184"/>
  <c r="P191" i="184"/>
  <c r="P190" i="184"/>
  <c r="O190" i="184"/>
  <c r="N190" i="184"/>
  <c r="P189" i="184"/>
  <c r="O189" i="184"/>
  <c r="N189" i="184"/>
  <c r="O188" i="184"/>
  <c r="N188" i="184"/>
  <c r="P188" i="184"/>
  <c r="O187" i="184"/>
  <c r="N187" i="184"/>
  <c r="O186" i="184"/>
  <c r="N186" i="184"/>
  <c r="P186" i="184"/>
  <c r="O185" i="184"/>
  <c r="P185" i="184"/>
  <c r="N185" i="184"/>
  <c r="P184" i="184"/>
  <c r="O184" i="184"/>
  <c r="N184" i="184"/>
  <c r="O183" i="184"/>
  <c r="N183" i="184"/>
  <c r="P183" i="184"/>
  <c r="O182" i="184"/>
  <c r="N182" i="184"/>
  <c r="P182" i="184"/>
  <c r="P181" i="184"/>
  <c r="O181" i="184"/>
  <c r="N181" i="184"/>
  <c r="O180" i="184"/>
  <c r="P180" i="184"/>
  <c r="N180" i="184"/>
  <c r="O179" i="184"/>
  <c r="N179" i="184"/>
  <c r="O178" i="184"/>
  <c r="N178" i="184"/>
  <c r="P178" i="184"/>
  <c r="O177" i="184"/>
  <c r="P177" i="184"/>
  <c r="N177" i="184"/>
  <c r="O176" i="184"/>
  <c r="N176" i="184"/>
  <c r="P176" i="184"/>
  <c r="O175" i="184"/>
  <c r="N175" i="184"/>
  <c r="P175" i="184"/>
  <c r="P174" i="184"/>
  <c r="O174" i="184"/>
  <c r="N174" i="184"/>
  <c r="P173" i="184"/>
  <c r="O173" i="184"/>
  <c r="N173" i="184"/>
  <c r="O172" i="184"/>
  <c r="N172" i="184"/>
  <c r="P172" i="184"/>
  <c r="O171" i="184"/>
  <c r="N171" i="184"/>
  <c r="O170" i="184"/>
  <c r="N170" i="184"/>
  <c r="P170" i="184"/>
  <c r="O169" i="184"/>
  <c r="P169" i="184"/>
  <c r="N169" i="184"/>
  <c r="O168" i="184"/>
  <c r="N168" i="184"/>
  <c r="P168" i="184"/>
  <c r="O167" i="184"/>
  <c r="N167" i="184"/>
  <c r="P167" i="184"/>
  <c r="O166" i="184"/>
  <c r="N166" i="184"/>
  <c r="P166" i="184"/>
  <c r="P165" i="184"/>
  <c r="O165" i="184"/>
  <c r="N165" i="184"/>
  <c r="O164" i="184"/>
  <c r="P164" i="184"/>
  <c r="N164" i="184"/>
  <c r="O163" i="184"/>
  <c r="N163" i="184"/>
  <c r="P162" i="184"/>
  <c r="O162" i="184"/>
  <c r="N162" i="184"/>
  <c r="O161" i="184"/>
  <c r="P161" i="184"/>
  <c r="N161" i="184"/>
  <c r="O160" i="184"/>
  <c r="N160" i="184"/>
  <c r="P160" i="184"/>
  <c r="O159" i="184"/>
  <c r="N159" i="184"/>
  <c r="P159" i="184"/>
  <c r="P158" i="184"/>
  <c r="O158" i="184"/>
  <c r="N158" i="184"/>
  <c r="P157" i="184"/>
  <c r="O157" i="184"/>
  <c r="N157" i="184"/>
  <c r="O156" i="184"/>
  <c r="N156" i="184"/>
  <c r="O155" i="184"/>
  <c r="N155" i="184"/>
  <c r="P154" i="184"/>
  <c r="O154" i="184"/>
  <c r="N154" i="184"/>
  <c r="O153" i="184"/>
  <c r="P153" i="184"/>
  <c r="N153" i="184"/>
  <c r="O152" i="184"/>
  <c r="N152" i="184"/>
  <c r="P152" i="184"/>
  <c r="O151" i="184"/>
  <c r="N151" i="184"/>
  <c r="P151" i="184"/>
  <c r="O150" i="184"/>
  <c r="N150" i="184"/>
  <c r="P150" i="184"/>
  <c r="P149" i="184"/>
  <c r="O149" i="184"/>
  <c r="N149" i="184"/>
  <c r="O148" i="184"/>
  <c r="P148" i="184"/>
  <c r="N148" i="184"/>
  <c r="O147" i="184"/>
  <c r="N147" i="184"/>
  <c r="P146" i="184"/>
  <c r="O146" i="184"/>
  <c r="N146" i="184"/>
  <c r="O145" i="184"/>
  <c r="P145" i="184"/>
  <c r="N145" i="184"/>
  <c r="P144" i="184"/>
  <c r="O144" i="184"/>
  <c r="N144" i="184"/>
  <c r="O143" i="184"/>
  <c r="N143" i="184"/>
  <c r="P143" i="184"/>
  <c r="P142" i="184"/>
  <c r="O142" i="184"/>
  <c r="N142" i="184"/>
  <c r="P141" i="184"/>
  <c r="O141" i="184"/>
  <c r="N141" i="184"/>
  <c r="O140" i="184"/>
  <c r="N140" i="184"/>
  <c r="P140" i="184"/>
  <c r="O139" i="184"/>
  <c r="N139" i="184"/>
  <c r="P138" i="184"/>
  <c r="O138" i="184"/>
  <c r="N138" i="184"/>
  <c r="O137" i="184"/>
  <c r="P137" i="184"/>
  <c r="N137" i="184"/>
  <c r="P136" i="184"/>
  <c r="O136" i="184"/>
  <c r="N136" i="184"/>
  <c r="O135" i="184"/>
  <c r="N135" i="184"/>
  <c r="P135" i="184"/>
  <c r="O134" i="184"/>
  <c r="N134" i="184"/>
  <c r="P134" i="184"/>
  <c r="P133" i="184"/>
  <c r="O133" i="184"/>
  <c r="N133" i="184"/>
  <c r="O132" i="184"/>
  <c r="P132" i="184"/>
  <c r="N132" i="184"/>
  <c r="O131" i="184"/>
  <c r="N131" i="184"/>
  <c r="O130" i="184"/>
  <c r="N130" i="184"/>
  <c r="P130" i="184"/>
  <c r="O129" i="184"/>
  <c r="P129" i="184"/>
  <c r="N129" i="184"/>
  <c r="P128" i="184"/>
  <c r="O128" i="184"/>
  <c r="N128" i="184"/>
  <c r="O127" i="184"/>
  <c r="N127" i="184"/>
  <c r="P127" i="184"/>
  <c r="P126" i="184"/>
  <c r="O126" i="184"/>
  <c r="N126" i="184"/>
  <c r="P125" i="184"/>
  <c r="O125" i="184"/>
  <c r="N125" i="184"/>
  <c r="O124" i="184"/>
  <c r="N124" i="184"/>
  <c r="P124" i="184"/>
  <c r="O123" i="184"/>
  <c r="N123" i="184"/>
  <c r="O122" i="184"/>
  <c r="N122" i="184"/>
  <c r="P122" i="184"/>
  <c r="O121" i="184"/>
  <c r="P121" i="184"/>
  <c r="N121" i="184"/>
  <c r="P120" i="184"/>
  <c r="O120" i="184"/>
  <c r="N120" i="184"/>
  <c r="O119" i="184"/>
  <c r="N119" i="184"/>
  <c r="P119" i="184"/>
  <c r="O118" i="184"/>
  <c r="N118" i="184"/>
  <c r="P118" i="184"/>
  <c r="P117" i="184"/>
  <c r="O117" i="184"/>
  <c r="N117" i="184"/>
  <c r="O116" i="184"/>
  <c r="P116" i="184"/>
  <c r="N116" i="184"/>
  <c r="O115" i="184"/>
  <c r="N115" i="184"/>
  <c r="O114" i="184"/>
  <c r="N114" i="184"/>
  <c r="P114" i="184"/>
  <c r="O113" i="184"/>
  <c r="P113" i="184"/>
  <c r="N113" i="184"/>
  <c r="O112" i="184"/>
  <c r="N112" i="184"/>
  <c r="P112" i="184"/>
  <c r="O111" i="184"/>
  <c r="N111" i="184"/>
  <c r="P111" i="184"/>
  <c r="P110" i="184"/>
  <c r="O110" i="184"/>
  <c r="N110" i="184"/>
  <c r="P109" i="184"/>
  <c r="O109" i="184"/>
  <c r="N109" i="184"/>
  <c r="O108" i="184"/>
  <c r="N108" i="184"/>
  <c r="P108" i="184"/>
  <c r="O107" i="184"/>
  <c r="N107" i="184"/>
  <c r="O106" i="184"/>
  <c r="N106" i="184"/>
  <c r="P106" i="184"/>
  <c r="O105" i="184"/>
  <c r="P105" i="184"/>
  <c r="N105" i="184"/>
  <c r="O104" i="184"/>
  <c r="N104" i="184"/>
  <c r="P104" i="184"/>
  <c r="O103" i="184"/>
  <c r="N103" i="184"/>
  <c r="P103" i="184"/>
  <c r="O102" i="184"/>
  <c r="N102" i="184"/>
  <c r="P102" i="184"/>
  <c r="P101" i="184"/>
  <c r="O101" i="184"/>
  <c r="N101" i="184"/>
  <c r="O100" i="184"/>
  <c r="P100" i="184"/>
  <c r="N100" i="184"/>
  <c r="O99" i="184"/>
  <c r="N99" i="184"/>
  <c r="P98" i="184"/>
  <c r="O98" i="184"/>
  <c r="N98" i="184"/>
  <c r="O97" i="184"/>
  <c r="P97" i="184"/>
  <c r="N97" i="184"/>
  <c r="O96" i="184"/>
  <c r="N96" i="184"/>
  <c r="P96" i="184"/>
  <c r="O95" i="184"/>
  <c r="N95" i="184"/>
  <c r="P95" i="184"/>
  <c r="P94" i="184"/>
  <c r="O94" i="184"/>
  <c r="N94" i="184"/>
  <c r="P93" i="184"/>
  <c r="O93" i="184"/>
  <c r="N93" i="184"/>
  <c r="O92" i="184"/>
  <c r="N92" i="184"/>
  <c r="O91" i="184"/>
  <c r="N91" i="184"/>
  <c r="P90" i="184"/>
  <c r="O90" i="184"/>
  <c r="N90" i="184"/>
  <c r="O89" i="184"/>
  <c r="P89" i="184"/>
  <c r="N89" i="184"/>
  <c r="O88" i="184"/>
  <c r="N88" i="184"/>
  <c r="P88" i="184"/>
  <c r="O87" i="184"/>
  <c r="N87" i="184"/>
  <c r="P87" i="184"/>
  <c r="O86" i="184"/>
  <c r="N86" i="184"/>
  <c r="P86" i="184"/>
  <c r="P85" i="184"/>
  <c r="O85" i="184"/>
  <c r="N85" i="184"/>
  <c r="O84" i="184"/>
  <c r="P84" i="184"/>
  <c r="N84" i="184"/>
  <c r="O83" i="184"/>
  <c r="N83" i="184"/>
  <c r="P82" i="184"/>
  <c r="O82" i="184"/>
  <c r="N82" i="184"/>
  <c r="O81" i="184"/>
  <c r="P81" i="184"/>
  <c r="N81" i="184"/>
  <c r="P80" i="184"/>
  <c r="O80" i="184"/>
  <c r="N80" i="184"/>
  <c r="O79" i="184"/>
  <c r="N79" i="184"/>
  <c r="P79" i="184"/>
  <c r="P78" i="184"/>
  <c r="O78" i="184"/>
  <c r="N78" i="184"/>
  <c r="P77" i="184"/>
  <c r="O77" i="184"/>
  <c r="N77" i="184"/>
  <c r="O76" i="184"/>
  <c r="N76" i="184"/>
  <c r="P76" i="184"/>
  <c r="O75" i="184"/>
  <c r="N75" i="184"/>
  <c r="P74" i="184"/>
  <c r="O74" i="184"/>
  <c r="N74" i="184"/>
  <c r="O73" i="184"/>
  <c r="P73" i="184"/>
  <c r="N73" i="184"/>
  <c r="P72" i="184"/>
  <c r="O72" i="184"/>
  <c r="N72" i="184"/>
  <c r="O71" i="184"/>
  <c r="N71" i="184"/>
  <c r="P71" i="184"/>
  <c r="O70" i="184"/>
  <c r="N70" i="184"/>
  <c r="P70" i="184"/>
  <c r="P69" i="184"/>
  <c r="O69" i="184"/>
  <c r="N69" i="184"/>
  <c r="O68" i="184"/>
  <c r="P68" i="184"/>
  <c r="N68" i="184"/>
  <c r="O67" i="184"/>
  <c r="N67" i="184"/>
  <c r="O66" i="184"/>
  <c r="N66" i="184"/>
  <c r="P66" i="184"/>
  <c r="O65" i="184"/>
  <c r="P65" i="184"/>
  <c r="N65" i="184"/>
  <c r="P64" i="184"/>
  <c r="O64" i="184"/>
  <c r="N64" i="184"/>
  <c r="O63" i="184"/>
  <c r="N63" i="184"/>
  <c r="P63" i="184"/>
  <c r="P62" i="184"/>
  <c r="O62" i="184"/>
  <c r="N62" i="184"/>
  <c r="P61" i="184"/>
  <c r="O61" i="184"/>
  <c r="N61" i="184"/>
  <c r="O60" i="184"/>
  <c r="N60" i="184"/>
  <c r="P60" i="184"/>
  <c r="O59" i="184"/>
  <c r="N59" i="184"/>
  <c r="O58" i="184"/>
  <c r="N58" i="184"/>
  <c r="P58" i="184"/>
  <c r="O57" i="184"/>
  <c r="P57" i="184"/>
  <c r="N57" i="184"/>
  <c r="P56" i="184"/>
  <c r="O56" i="184"/>
  <c r="N56" i="184"/>
  <c r="O55" i="184"/>
  <c r="N55" i="184"/>
  <c r="P55" i="184"/>
  <c r="O54" i="184"/>
  <c r="N54" i="184"/>
  <c r="P54" i="184"/>
  <c r="P53" i="184"/>
  <c r="O53" i="184"/>
  <c r="N53" i="184"/>
  <c r="O52" i="184"/>
  <c r="P52" i="184"/>
  <c r="N52" i="184"/>
  <c r="O51" i="184"/>
  <c r="N51" i="184"/>
  <c r="O50" i="184"/>
  <c r="N50" i="184"/>
  <c r="P50" i="184"/>
  <c r="O49" i="184"/>
  <c r="P49" i="184"/>
  <c r="N49" i="184"/>
  <c r="O48" i="184"/>
  <c r="N48" i="184"/>
  <c r="P48" i="184"/>
  <c r="O47" i="184"/>
  <c r="N47" i="184"/>
  <c r="P47" i="184"/>
  <c r="P46" i="184"/>
  <c r="O46" i="184"/>
  <c r="N46" i="184"/>
  <c r="P45" i="184"/>
  <c r="O45" i="184"/>
  <c r="N45" i="184"/>
  <c r="O44" i="184"/>
  <c r="N44" i="184"/>
  <c r="P44" i="184"/>
  <c r="O43" i="184"/>
  <c r="N43" i="184"/>
  <c r="O42" i="184"/>
  <c r="N42" i="184"/>
  <c r="P42" i="184"/>
  <c r="O41" i="184"/>
  <c r="P41" i="184"/>
  <c r="N41" i="184"/>
  <c r="O40" i="184"/>
  <c r="N40" i="184"/>
  <c r="P40" i="184"/>
  <c r="O39" i="184"/>
  <c r="N39" i="184"/>
  <c r="P39" i="184"/>
  <c r="O38" i="184"/>
  <c r="N38" i="184"/>
  <c r="P38" i="184"/>
  <c r="P37" i="184"/>
  <c r="O37" i="184"/>
  <c r="N37" i="184"/>
  <c r="O36" i="184"/>
  <c r="P36" i="184"/>
  <c r="N36" i="184"/>
  <c r="O35" i="184"/>
  <c r="N35" i="184"/>
  <c r="P34" i="184"/>
  <c r="O34" i="184"/>
  <c r="N34" i="184"/>
  <c r="O33" i="184"/>
  <c r="P33" i="184"/>
  <c r="N33" i="184"/>
  <c r="O32" i="184"/>
  <c r="N32" i="184"/>
  <c r="P32" i="184"/>
  <c r="O31" i="184"/>
  <c r="N31" i="184"/>
  <c r="P31" i="184"/>
  <c r="P30" i="184"/>
  <c r="O30" i="184"/>
  <c r="N30" i="184"/>
  <c r="P29" i="184"/>
  <c r="O29" i="184"/>
  <c r="N29" i="184"/>
  <c r="O28" i="184"/>
  <c r="N28" i="184"/>
  <c r="O27" i="184"/>
  <c r="N27" i="184"/>
  <c r="P26" i="184"/>
  <c r="O26" i="184"/>
  <c r="N26" i="184"/>
  <c r="O25" i="184"/>
  <c r="P25" i="184"/>
  <c r="N25" i="184"/>
  <c r="O24" i="184"/>
  <c r="N24" i="184"/>
  <c r="P24" i="184"/>
  <c r="O23" i="184"/>
  <c r="N23" i="184"/>
  <c r="P23" i="184"/>
  <c r="O22" i="184"/>
  <c r="N22" i="184"/>
  <c r="P22" i="184"/>
  <c r="P21" i="184"/>
  <c r="O21" i="184"/>
  <c r="N21" i="184"/>
  <c r="O20" i="184"/>
  <c r="P20" i="184"/>
  <c r="N20" i="184"/>
  <c r="O19" i="184"/>
  <c r="N19" i="184"/>
  <c r="P18" i="184"/>
  <c r="O18" i="184"/>
  <c r="N18" i="184"/>
  <c r="O17" i="184"/>
  <c r="P17" i="184"/>
  <c r="N17" i="184"/>
  <c r="P16" i="184"/>
  <c r="O16" i="184"/>
  <c r="N16" i="184"/>
  <c r="O15" i="184"/>
  <c r="N15" i="184"/>
  <c r="P15" i="184"/>
  <c r="P14" i="184"/>
  <c r="O14" i="184"/>
  <c r="N14" i="184"/>
  <c r="P13" i="184"/>
  <c r="O13" i="184"/>
  <c r="N13" i="184"/>
  <c r="O12" i="184"/>
  <c r="N12" i="184"/>
  <c r="P12" i="184"/>
  <c r="O11" i="184"/>
  <c r="N11" i="184"/>
  <c r="P10" i="184"/>
  <c r="O10" i="184"/>
  <c r="N10" i="184"/>
  <c r="O9" i="184"/>
  <c r="P9" i="184"/>
  <c r="N9" i="184"/>
  <c r="P8" i="184"/>
  <c r="O8" i="184"/>
  <c r="N8" i="184"/>
  <c r="O7" i="184"/>
  <c r="N7" i="184"/>
  <c r="P7" i="184"/>
  <c r="O6" i="184"/>
  <c r="N6" i="184"/>
  <c r="P6" i="184"/>
  <c r="P5" i="184"/>
  <c r="O5" i="184"/>
  <c r="N5" i="184"/>
  <c r="O4" i="184"/>
  <c r="P4" i="184"/>
  <c r="P501" i="184" a="1"/>
  <c r="P501" i="184"/>
  <c r="N5" i="183"/>
  <c r="N4" i="184"/>
  <c r="I52" i="183"/>
  <c r="I34" i="183"/>
  <c r="E34" i="183"/>
  <c r="G34" i="183"/>
  <c r="E33" i="183"/>
  <c r="G33" i="183"/>
  <c r="I33" i="183"/>
  <c r="E32" i="183"/>
  <c r="G32" i="183"/>
  <c r="I32" i="183"/>
  <c r="G31" i="183"/>
  <c r="I31" i="183"/>
  <c r="E31" i="183"/>
  <c r="E30" i="183"/>
  <c r="G30" i="183"/>
  <c r="I30" i="183"/>
  <c r="E29" i="183"/>
  <c r="G29" i="183"/>
  <c r="I29" i="183"/>
  <c r="I27" i="183"/>
  <c r="G27" i="183"/>
  <c r="E22" i="183"/>
  <c r="E8" i="183"/>
  <c r="H528" i="182" a="1"/>
  <c r="H528" i="182"/>
  <c r="C528" i="182"/>
  <c r="L528" i="182" a="1"/>
  <c r="L528" i="182"/>
  <c r="L524" i="182" a="1"/>
  <c r="L524" i="182"/>
  <c r="H524" i="182" a="1"/>
  <c r="H524" i="182"/>
  <c r="C524" i="182"/>
  <c r="C520" i="182"/>
  <c r="M514" i="182" a="1"/>
  <c r="M514" i="182"/>
  <c r="L514" i="182" a="1"/>
  <c r="L514" i="182"/>
  <c r="K514" i="182" a="1"/>
  <c r="K514" i="182"/>
  <c r="J514" i="182"/>
  <c r="J514" i="182" a="1"/>
  <c r="I514" i="182" a="1"/>
  <c r="I514" i="182"/>
  <c r="H514" i="182" a="1"/>
  <c r="H514" i="182"/>
  <c r="G514" i="182" a="1"/>
  <c r="G514" i="182"/>
  <c r="F514" i="182"/>
  <c r="F514" i="182" a="1"/>
  <c r="M511" i="182" a="1"/>
  <c r="M511" i="182"/>
  <c r="I511" i="182" a="1"/>
  <c r="I511" i="182"/>
  <c r="C511" i="182"/>
  <c r="C510" i="182"/>
  <c r="M509" i="182" a="1"/>
  <c r="M509" i="182"/>
  <c r="I509" i="182" a="1"/>
  <c r="I509" i="182"/>
  <c r="G509" i="182"/>
  <c r="G509" i="182" a="1"/>
  <c r="C509" i="182"/>
  <c r="C508" i="182"/>
  <c r="M507" i="182" a="1"/>
  <c r="M507" i="182"/>
  <c r="I507" i="182" a="1"/>
  <c r="I507" i="182"/>
  <c r="C507" i="182"/>
  <c r="C506" i="182"/>
  <c r="M505" i="182" a="1"/>
  <c r="M505" i="182"/>
  <c r="I505" i="182" a="1"/>
  <c r="I505" i="182"/>
  <c r="G505" i="182"/>
  <c r="G505" i="182" a="1"/>
  <c r="C505" i="182"/>
  <c r="G504" i="182" a="1"/>
  <c r="G504" i="182"/>
  <c r="C504" i="182"/>
  <c r="M503" i="182" a="1"/>
  <c r="M503" i="182"/>
  <c r="I503" i="182" a="1"/>
  <c r="I503" i="182"/>
  <c r="C503" i="182"/>
  <c r="G502" i="182" a="1"/>
  <c r="G502" i="182"/>
  <c r="C502" i="182"/>
  <c r="M501" i="182" a="1"/>
  <c r="M501" i="182"/>
  <c r="I501" i="182" a="1"/>
  <c r="I501" i="182"/>
  <c r="G501" i="182"/>
  <c r="G501" i="182" a="1"/>
  <c r="C501" i="182"/>
  <c r="C500" i="182"/>
  <c r="G500" i="182" a="1"/>
  <c r="G500" i="182"/>
  <c r="M499" i="182" a="1"/>
  <c r="M499" i="182"/>
  <c r="I499" i="182" a="1"/>
  <c r="I499" i="182"/>
  <c r="C499" i="182"/>
  <c r="W495" i="182"/>
  <c r="E34" i="181"/>
  <c r="G34" i="181"/>
  <c r="I34" i="181"/>
  <c r="V495" i="182"/>
  <c r="U495" i="182"/>
  <c r="T495" i="182"/>
  <c r="S495" i="182"/>
  <c r="R495" i="182"/>
  <c r="E30" i="181"/>
  <c r="M495" i="182"/>
  <c r="L495" i="182"/>
  <c r="K495" i="182"/>
  <c r="J495" i="182"/>
  <c r="I495" i="182"/>
  <c r="H495" i="182"/>
  <c r="G495" i="182"/>
  <c r="F495" i="182"/>
  <c r="O494" i="182"/>
  <c r="N494" i="182"/>
  <c r="P493" i="182"/>
  <c r="O493" i="182"/>
  <c r="N493" i="182"/>
  <c r="O492" i="182"/>
  <c r="P492" i="182"/>
  <c r="N492" i="182"/>
  <c r="P491" i="182"/>
  <c r="O491" i="182"/>
  <c r="N491" i="182"/>
  <c r="O490" i="182"/>
  <c r="N490" i="182"/>
  <c r="P490" i="182"/>
  <c r="P489" i="182"/>
  <c r="O489" i="182"/>
  <c r="N489" i="182"/>
  <c r="P488" i="182"/>
  <c r="O488" i="182"/>
  <c r="N488" i="182"/>
  <c r="O487" i="182"/>
  <c r="N487" i="182"/>
  <c r="P487" i="182"/>
  <c r="O486" i="182"/>
  <c r="N486" i="182"/>
  <c r="P485" i="182"/>
  <c r="O485" i="182"/>
  <c r="N485" i="182"/>
  <c r="O484" i="182"/>
  <c r="P484" i="182"/>
  <c r="N484" i="182"/>
  <c r="P483" i="182"/>
  <c r="O483" i="182"/>
  <c r="N483" i="182"/>
  <c r="O482" i="182"/>
  <c r="N482" i="182"/>
  <c r="P482" i="182"/>
  <c r="O481" i="182"/>
  <c r="N481" i="182"/>
  <c r="P481" i="182"/>
  <c r="P480" i="182"/>
  <c r="O480" i="182"/>
  <c r="N480" i="182"/>
  <c r="O479" i="182"/>
  <c r="P479" i="182"/>
  <c r="N479" i="182"/>
  <c r="O478" i="182"/>
  <c r="N478" i="182"/>
  <c r="O477" i="182"/>
  <c r="N477" i="182"/>
  <c r="P477" i="182"/>
  <c r="O476" i="182"/>
  <c r="P476" i="182"/>
  <c r="N476" i="182"/>
  <c r="P475" i="182"/>
  <c r="O475" i="182"/>
  <c r="N475" i="182"/>
  <c r="O474" i="182"/>
  <c r="N474" i="182"/>
  <c r="P474" i="182"/>
  <c r="P473" i="182"/>
  <c r="O473" i="182"/>
  <c r="N473" i="182"/>
  <c r="P472" i="182"/>
  <c r="O472" i="182"/>
  <c r="N472" i="182"/>
  <c r="O471" i="182"/>
  <c r="N471" i="182"/>
  <c r="P471" i="182"/>
  <c r="O470" i="182"/>
  <c r="N470" i="182"/>
  <c r="O469" i="182"/>
  <c r="N469" i="182"/>
  <c r="P469" i="182"/>
  <c r="O468" i="182"/>
  <c r="P468" i="182"/>
  <c r="N468" i="182"/>
  <c r="P467" i="182"/>
  <c r="O467" i="182"/>
  <c r="N467" i="182"/>
  <c r="O466" i="182"/>
  <c r="N466" i="182"/>
  <c r="P466" i="182"/>
  <c r="O465" i="182"/>
  <c r="N465" i="182"/>
  <c r="P465" i="182"/>
  <c r="P464" i="182"/>
  <c r="O464" i="182"/>
  <c r="N464" i="182"/>
  <c r="O463" i="182"/>
  <c r="P463" i="182"/>
  <c r="N463" i="182"/>
  <c r="O462" i="182"/>
  <c r="N462" i="182"/>
  <c r="O461" i="182"/>
  <c r="N461" i="182"/>
  <c r="P461" i="182"/>
  <c r="O460" i="182"/>
  <c r="P460" i="182"/>
  <c r="N460" i="182"/>
  <c r="O459" i="182"/>
  <c r="N459" i="182"/>
  <c r="P459" i="182"/>
  <c r="O458" i="182"/>
  <c r="N458" i="182"/>
  <c r="P458" i="182"/>
  <c r="P457" i="182"/>
  <c r="O457" i="182"/>
  <c r="N457" i="182"/>
  <c r="P456" i="182"/>
  <c r="O456" i="182"/>
  <c r="N456" i="182"/>
  <c r="O455" i="182"/>
  <c r="N455" i="182"/>
  <c r="P455" i="182"/>
  <c r="O454" i="182"/>
  <c r="N454" i="182"/>
  <c r="O453" i="182"/>
  <c r="N453" i="182"/>
  <c r="P453" i="182"/>
  <c r="O452" i="182"/>
  <c r="P452" i="182"/>
  <c r="N452" i="182"/>
  <c r="O451" i="182"/>
  <c r="N451" i="182"/>
  <c r="P451" i="182"/>
  <c r="O450" i="182"/>
  <c r="N450" i="182"/>
  <c r="P450" i="182"/>
  <c r="O449" i="182"/>
  <c r="N449" i="182"/>
  <c r="P449" i="182"/>
  <c r="P448" i="182"/>
  <c r="O448" i="182"/>
  <c r="N448" i="182"/>
  <c r="O447" i="182"/>
  <c r="P447" i="182"/>
  <c r="N447" i="182"/>
  <c r="O446" i="182"/>
  <c r="N446" i="182"/>
  <c r="P445" i="182"/>
  <c r="O445" i="182"/>
  <c r="N445" i="182"/>
  <c r="O444" i="182"/>
  <c r="P444" i="182"/>
  <c r="N444" i="182"/>
  <c r="O443" i="182"/>
  <c r="N443" i="182"/>
  <c r="P443" i="182"/>
  <c r="O442" i="182"/>
  <c r="N442" i="182"/>
  <c r="P442" i="182"/>
  <c r="P441" i="182"/>
  <c r="O441" i="182"/>
  <c r="N441" i="182"/>
  <c r="P440" i="182"/>
  <c r="O440" i="182"/>
  <c r="N440" i="182"/>
  <c r="O439" i="182"/>
  <c r="N439" i="182"/>
  <c r="O438" i="182"/>
  <c r="N438" i="182"/>
  <c r="P437" i="182"/>
  <c r="O437" i="182"/>
  <c r="N437" i="182"/>
  <c r="O436" i="182"/>
  <c r="P436" i="182"/>
  <c r="N436" i="182"/>
  <c r="O435" i="182"/>
  <c r="N435" i="182"/>
  <c r="P435" i="182"/>
  <c r="O434" i="182"/>
  <c r="N434" i="182"/>
  <c r="P434" i="182"/>
  <c r="O433" i="182"/>
  <c r="N433" i="182"/>
  <c r="P433" i="182"/>
  <c r="P432" i="182"/>
  <c r="O432" i="182"/>
  <c r="N432" i="182"/>
  <c r="O431" i="182"/>
  <c r="P431" i="182"/>
  <c r="N431" i="182"/>
  <c r="O430" i="182"/>
  <c r="N430" i="182"/>
  <c r="P429" i="182"/>
  <c r="O429" i="182"/>
  <c r="N429" i="182"/>
  <c r="O428" i="182"/>
  <c r="P428" i="182"/>
  <c r="N428" i="182"/>
  <c r="P427" i="182"/>
  <c r="O427" i="182"/>
  <c r="N427" i="182"/>
  <c r="O426" i="182"/>
  <c r="N426" i="182"/>
  <c r="P426" i="182"/>
  <c r="P425" i="182"/>
  <c r="O425" i="182"/>
  <c r="N425" i="182"/>
  <c r="P424" i="182"/>
  <c r="O424" i="182"/>
  <c r="N424" i="182"/>
  <c r="O423" i="182"/>
  <c r="N423" i="182"/>
  <c r="P423" i="182"/>
  <c r="O422" i="182"/>
  <c r="N422" i="182"/>
  <c r="P421" i="182"/>
  <c r="O421" i="182"/>
  <c r="N421" i="182"/>
  <c r="O420" i="182"/>
  <c r="P420" i="182"/>
  <c r="N420" i="182"/>
  <c r="P419" i="182"/>
  <c r="O419" i="182"/>
  <c r="N419" i="182"/>
  <c r="O418" i="182"/>
  <c r="N418" i="182"/>
  <c r="P418" i="182"/>
  <c r="O417" i="182"/>
  <c r="N417" i="182"/>
  <c r="P417" i="182"/>
  <c r="P416" i="182"/>
  <c r="O416" i="182"/>
  <c r="N416" i="182"/>
  <c r="O415" i="182"/>
  <c r="P415" i="182"/>
  <c r="N415" i="182"/>
  <c r="O414" i="182"/>
  <c r="N414" i="182"/>
  <c r="O413" i="182"/>
  <c r="N413" i="182"/>
  <c r="P413" i="182"/>
  <c r="O412" i="182"/>
  <c r="P412" i="182"/>
  <c r="N412" i="182"/>
  <c r="P411" i="182"/>
  <c r="O411" i="182"/>
  <c r="N411" i="182"/>
  <c r="O410" i="182"/>
  <c r="N410" i="182"/>
  <c r="P410" i="182"/>
  <c r="P409" i="182"/>
  <c r="O409" i="182"/>
  <c r="N409" i="182"/>
  <c r="P408" i="182"/>
  <c r="O408" i="182"/>
  <c r="N408" i="182"/>
  <c r="O407" i="182"/>
  <c r="N407" i="182"/>
  <c r="P407" i="182"/>
  <c r="O406" i="182"/>
  <c r="N406" i="182"/>
  <c r="O405" i="182"/>
  <c r="N405" i="182"/>
  <c r="P405" i="182"/>
  <c r="O404" i="182"/>
  <c r="P404" i="182"/>
  <c r="N404" i="182"/>
  <c r="P403" i="182"/>
  <c r="O403" i="182"/>
  <c r="N403" i="182"/>
  <c r="O402" i="182"/>
  <c r="N402" i="182"/>
  <c r="P402" i="182"/>
  <c r="O401" i="182"/>
  <c r="N401" i="182"/>
  <c r="P401" i="182"/>
  <c r="P400" i="182"/>
  <c r="O400" i="182"/>
  <c r="N400" i="182"/>
  <c r="O399" i="182"/>
  <c r="P399" i="182"/>
  <c r="N399" i="182"/>
  <c r="O398" i="182"/>
  <c r="N398" i="182"/>
  <c r="O397" i="182"/>
  <c r="N397" i="182"/>
  <c r="P397" i="182"/>
  <c r="O396" i="182"/>
  <c r="P396" i="182"/>
  <c r="N396" i="182"/>
  <c r="O395" i="182"/>
  <c r="N395" i="182"/>
  <c r="P395" i="182"/>
  <c r="O394" i="182"/>
  <c r="N394" i="182"/>
  <c r="P394" i="182"/>
  <c r="P393" i="182"/>
  <c r="O393" i="182"/>
  <c r="N393" i="182"/>
  <c r="P392" i="182"/>
  <c r="O392" i="182"/>
  <c r="N392" i="182"/>
  <c r="O391" i="182"/>
  <c r="N391" i="182"/>
  <c r="P391" i="182"/>
  <c r="O390" i="182"/>
  <c r="N390" i="182"/>
  <c r="O389" i="182"/>
  <c r="N389" i="182"/>
  <c r="P389" i="182"/>
  <c r="O388" i="182"/>
  <c r="P388" i="182"/>
  <c r="N388" i="182"/>
  <c r="O387" i="182"/>
  <c r="N387" i="182"/>
  <c r="P387" i="182"/>
  <c r="O386" i="182"/>
  <c r="N386" i="182"/>
  <c r="P386" i="182"/>
  <c r="O385" i="182"/>
  <c r="N385" i="182"/>
  <c r="P385" i="182"/>
  <c r="P384" i="182"/>
  <c r="O384" i="182"/>
  <c r="N384" i="182"/>
  <c r="O383" i="182"/>
  <c r="P383" i="182"/>
  <c r="N383" i="182"/>
  <c r="O382" i="182"/>
  <c r="N382" i="182"/>
  <c r="P381" i="182"/>
  <c r="O381" i="182"/>
  <c r="N381" i="182"/>
  <c r="O380" i="182"/>
  <c r="P380" i="182"/>
  <c r="N380" i="182"/>
  <c r="O379" i="182"/>
  <c r="N379" i="182"/>
  <c r="P379" i="182"/>
  <c r="O378" i="182"/>
  <c r="N378" i="182"/>
  <c r="P378" i="182"/>
  <c r="P377" i="182"/>
  <c r="O377" i="182"/>
  <c r="N377" i="182"/>
  <c r="P376" i="182"/>
  <c r="O376" i="182"/>
  <c r="N376" i="182"/>
  <c r="O375" i="182"/>
  <c r="N375" i="182"/>
  <c r="O374" i="182"/>
  <c r="N374" i="182"/>
  <c r="P373" i="182"/>
  <c r="O373" i="182"/>
  <c r="N373" i="182"/>
  <c r="O372" i="182"/>
  <c r="P372" i="182"/>
  <c r="N372" i="182"/>
  <c r="O371" i="182"/>
  <c r="N371" i="182"/>
  <c r="P371" i="182"/>
  <c r="O370" i="182"/>
  <c r="N370" i="182"/>
  <c r="P370" i="182"/>
  <c r="O369" i="182"/>
  <c r="N369" i="182"/>
  <c r="P369" i="182"/>
  <c r="P368" i="182"/>
  <c r="O368" i="182"/>
  <c r="N368" i="182"/>
  <c r="O367" i="182"/>
  <c r="P367" i="182"/>
  <c r="N367" i="182"/>
  <c r="O366" i="182"/>
  <c r="N366" i="182"/>
  <c r="P365" i="182"/>
  <c r="O365" i="182"/>
  <c r="N365" i="182"/>
  <c r="O364" i="182"/>
  <c r="P364" i="182"/>
  <c r="N364" i="182"/>
  <c r="P363" i="182"/>
  <c r="O363" i="182"/>
  <c r="N363" i="182"/>
  <c r="O362" i="182"/>
  <c r="N362" i="182"/>
  <c r="P362" i="182"/>
  <c r="P361" i="182"/>
  <c r="O361" i="182"/>
  <c r="N361" i="182"/>
  <c r="P360" i="182"/>
  <c r="O360" i="182"/>
  <c r="N360" i="182"/>
  <c r="O359" i="182"/>
  <c r="N359" i="182"/>
  <c r="P359" i="182"/>
  <c r="O358" i="182"/>
  <c r="N358" i="182"/>
  <c r="P357" i="182"/>
  <c r="O357" i="182"/>
  <c r="N357" i="182"/>
  <c r="O356" i="182"/>
  <c r="P356" i="182"/>
  <c r="N356" i="182"/>
  <c r="P355" i="182"/>
  <c r="O355" i="182"/>
  <c r="N355" i="182"/>
  <c r="O354" i="182"/>
  <c r="N354" i="182"/>
  <c r="P354" i="182"/>
  <c r="O353" i="182"/>
  <c r="N353" i="182"/>
  <c r="P353" i="182"/>
  <c r="P352" i="182"/>
  <c r="O352" i="182"/>
  <c r="N352" i="182"/>
  <c r="O351" i="182"/>
  <c r="P351" i="182"/>
  <c r="N351" i="182"/>
  <c r="O350" i="182"/>
  <c r="N350" i="182"/>
  <c r="O349" i="182"/>
  <c r="N349" i="182"/>
  <c r="P349" i="182"/>
  <c r="O348" i="182"/>
  <c r="P348" i="182"/>
  <c r="N348" i="182"/>
  <c r="P347" i="182"/>
  <c r="O347" i="182"/>
  <c r="N347" i="182"/>
  <c r="O346" i="182"/>
  <c r="N346" i="182"/>
  <c r="P346" i="182"/>
  <c r="P345" i="182"/>
  <c r="O345" i="182"/>
  <c r="N345" i="182"/>
  <c r="P344" i="182"/>
  <c r="O344" i="182"/>
  <c r="N344" i="182"/>
  <c r="O343" i="182"/>
  <c r="N343" i="182"/>
  <c r="P343" i="182"/>
  <c r="O342" i="182"/>
  <c r="N342" i="182"/>
  <c r="O341" i="182"/>
  <c r="N341" i="182"/>
  <c r="P341" i="182"/>
  <c r="O340" i="182"/>
  <c r="P340" i="182"/>
  <c r="N340" i="182"/>
  <c r="P339" i="182"/>
  <c r="O339" i="182"/>
  <c r="N339" i="182"/>
  <c r="O338" i="182"/>
  <c r="N338" i="182"/>
  <c r="P338" i="182"/>
  <c r="O337" i="182"/>
  <c r="N337" i="182"/>
  <c r="P337" i="182"/>
  <c r="P336" i="182"/>
  <c r="O336" i="182"/>
  <c r="N336" i="182"/>
  <c r="O335" i="182"/>
  <c r="P335" i="182"/>
  <c r="N335" i="182"/>
  <c r="O334" i="182"/>
  <c r="N334" i="182"/>
  <c r="O333" i="182"/>
  <c r="N333" i="182"/>
  <c r="P333" i="182"/>
  <c r="O332" i="182"/>
  <c r="P332" i="182"/>
  <c r="N332" i="182"/>
  <c r="O331" i="182"/>
  <c r="N331" i="182"/>
  <c r="P331" i="182"/>
  <c r="O330" i="182"/>
  <c r="N330" i="182"/>
  <c r="P330" i="182"/>
  <c r="P329" i="182"/>
  <c r="O329" i="182"/>
  <c r="N329" i="182"/>
  <c r="P328" i="182"/>
  <c r="O328" i="182"/>
  <c r="N328" i="182"/>
  <c r="O327" i="182"/>
  <c r="N327" i="182"/>
  <c r="P327" i="182"/>
  <c r="O326" i="182"/>
  <c r="N326" i="182"/>
  <c r="O325" i="182"/>
  <c r="N325" i="182"/>
  <c r="P325" i="182"/>
  <c r="O324" i="182"/>
  <c r="P324" i="182"/>
  <c r="N324" i="182"/>
  <c r="O323" i="182"/>
  <c r="N323" i="182"/>
  <c r="P323" i="182"/>
  <c r="O322" i="182"/>
  <c r="N322" i="182"/>
  <c r="P322" i="182"/>
  <c r="O321" i="182"/>
  <c r="N321" i="182"/>
  <c r="P321" i="182"/>
  <c r="P320" i="182"/>
  <c r="O320" i="182"/>
  <c r="N320" i="182"/>
  <c r="O319" i="182"/>
  <c r="P319" i="182"/>
  <c r="N319" i="182"/>
  <c r="O318" i="182"/>
  <c r="N318" i="182"/>
  <c r="P317" i="182"/>
  <c r="O317" i="182"/>
  <c r="N317" i="182"/>
  <c r="O316" i="182"/>
  <c r="P316" i="182"/>
  <c r="N316" i="182"/>
  <c r="O315" i="182"/>
  <c r="N315" i="182"/>
  <c r="P315" i="182"/>
  <c r="O314" i="182"/>
  <c r="N314" i="182"/>
  <c r="P314" i="182"/>
  <c r="P313" i="182"/>
  <c r="O313" i="182"/>
  <c r="N313" i="182"/>
  <c r="P312" i="182"/>
  <c r="O312" i="182"/>
  <c r="N312" i="182"/>
  <c r="O311" i="182"/>
  <c r="N311" i="182"/>
  <c r="O310" i="182"/>
  <c r="N310" i="182"/>
  <c r="P309" i="182"/>
  <c r="O309" i="182"/>
  <c r="N309" i="182"/>
  <c r="O308" i="182"/>
  <c r="P308" i="182"/>
  <c r="N308" i="182"/>
  <c r="O307" i="182"/>
  <c r="N307" i="182"/>
  <c r="P307" i="182"/>
  <c r="O306" i="182"/>
  <c r="N306" i="182"/>
  <c r="P306" i="182"/>
  <c r="O305" i="182"/>
  <c r="N305" i="182"/>
  <c r="P305" i="182"/>
  <c r="P304" i="182"/>
  <c r="O304" i="182"/>
  <c r="N304" i="182"/>
  <c r="O303" i="182"/>
  <c r="P303" i="182"/>
  <c r="N303" i="182"/>
  <c r="O302" i="182"/>
  <c r="N302" i="182"/>
  <c r="P301" i="182"/>
  <c r="O301" i="182"/>
  <c r="N301" i="182"/>
  <c r="O300" i="182"/>
  <c r="P300" i="182"/>
  <c r="N300" i="182"/>
  <c r="P299" i="182"/>
  <c r="O299" i="182"/>
  <c r="N299" i="182"/>
  <c r="O298" i="182"/>
  <c r="N298" i="182"/>
  <c r="P298" i="182"/>
  <c r="P297" i="182"/>
  <c r="O297" i="182"/>
  <c r="N297" i="182"/>
  <c r="P296" i="182"/>
  <c r="O296" i="182"/>
  <c r="N296" i="182"/>
  <c r="O295" i="182"/>
  <c r="N295" i="182"/>
  <c r="P295" i="182"/>
  <c r="O294" i="182"/>
  <c r="N294" i="182"/>
  <c r="P293" i="182"/>
  <c r="O293" i="182"/>
  <c r="N293" i="182"/>
  <c r="O292" i="182"/>
  <c r="P292" i="182"/>
  <c r="N292" i="182"/>
  <c r="P291" i="182"/>
  <c r="O291" i="182"/>
  <c r="N291" i="182"/>
  <c r="O290" i="182"/>
  <c r="N290" i="182"/>
  <c r="P290" i="182"/>
  <c r="O289" i="182"/>
  <c r="N289" i="182"/>
  <c r="P289" i="182"/>
  <c r="P288" i="182"/>
  <c r="O288" i="182"/>
  <c r="N288" i="182"/>
  <c r="O287" i="182"/>
  <c r="P287" i="182"/>
  <c r="N287" i="182"/>
  <c r="O286" i="182"/>
  <c r="N286" i="182"/>
  <c r="O285" i="182"/>
  <c r="N285" i="182"/>
  <c r="P285" i="182"/>
  <c r="O284" i="182"/>
  <c r="P284" i="182"/>
  <c r="N284" i="182"/>
  <c r="P283" i="182"/>
  <c r="O283" i="182"/>
  <c r="N283" i="182"/>
  <c r="O282" i="182"/>
  <c r="N282" i="182"/>
  <c r="P282" i="182"/>
  <c r="P281" i="182"/>
  <c r="O281" i="182"/>
  <c r="N281" i="182"/>
  <c r="P280" i="182"/>
  <c r="O280" i="182"/>
  <c r="N280" i="182"/>
  <c r="O279" i="182"/>
  <c r="N279" i="182"/>
  <c r="P279" i="182"/>
  <c r="O278" i="182"/>
  <c r="N278" i="182"/>
  <c r="O277" i="182"/>
  <c r="N277" i="182"/>
  <c r="P277" i="182"/>
  <c r="O276" i="182"/>
  <c r="P276" i="182"/>
  <c r="N276" i="182"/>
  <c r="P275" i="182"/>
  <c r="O275" i="182"/>
  <c r="N275" i="182"/>
  <c r="O274" i="182"/>
  <c r="N274" i="182"/>
  <c r="P274" i="182"/>
  <c r="O273" i="182"/>
  <c r="N273" i="182"/>
  <c r="P273" i="182"/>
  <c r="P272" i="182"/>
  <c r="O272" i="182"/>
  <c r="N272" i="182"/>
  <c r="O271" i="182"/>
  <c r="P271" i="182"/>
  <c r="N271" i="182"/>
  <c r="O270" i="182"/>
  <c r="N270" i="182"/>
  <c r="O269" i="182"/>
  <c r="N269" i="182"/>
  <c r="P269" i="182"/>
  <c r="O268" i="182"/>
  <c r="P268" i="182"/>
  <c r="N268" i="182"/>
  <c r="O267" i="182"/>
  <c r="N267" i="182"/>
  <c r="P267" i="182"/>
  <c r="O266" i="182"/>
  <c r="N266" i="182"/>
  <c r="P266" i="182"/>
  <c r="P265" i="182"/>
  <c r="O265" i="182"/>
  <c r="N265" i="182"/>
  <c r="P264" i="182"/>
  <c r="O264" i="182"/>
  <c r="N264" i="182"/>
  <c r="O263" i="182"/>
  <c r="N263" i="182"/>
  <c r="P263" i="182"/>
  <c r="O262" i="182"/>
  <c r="N262" i="182"/>
  <c r="O261" i="182"/>
  <c r="N261" i="182"/>
  <c r="P261" i="182"/>
  <c r="O260" i="182"/>
  <c r="P260" i="182"/>
  <c r="N260" i="182"/>
  <c r="O259" i="182"/>
  <c r="N259" i="182"/>
  <c r="P259" i="182"/>
  <c r="O258" i="182"/>
  <c r="N258" i="182"/>
  <c r="P258" i="182"/>
  <c r="O257" i="182"/>
  <c r="N257" i="182"/>
  <c r="P257" i="182"/>
  <c r="P256" i="182"/>
  <c r="O256" i="182"/>
  <c r="N256" i="182"/>
  <c r="O255" i="182"/>
  <c r="P255" i="182"/>
  <c r="N255" i="182"/>
  <c r="O254" i="182"/>
  <c r="N254" i="182"/>
  <c r="P253" i="182"/>
  <c r="O253" i="182"/>
  <c r="N253" i="182"/>
  <c r="O252" i="182"/>
  <c r="P252" i="182"/>
  <c r="N252" i="182"/>
  <c r="O251" i="182"/>
  <c r="N251" i="182"/>
  <c r="P251" i="182"/>
  <c r="O250" i="182"/>
  <c r="N250" i="182"/>
  <c r="P250" i="182"/>
  <c r="P249" i="182"/>
  <c r="O249" i="182"/>
  <c r="N249" i="182"/>
  <c r="P248" i="182"/>
  <c r="O248" i="182"/>
  <c r="N248" i="182"/>
  <c r="O247" i="182"/>
  <c r="N247" i="182"/>
  <c r="O246" i="182"/>
  <c r="N246" i="182"/>
  <c r="P245" i="182"/>
  <c r="O245" i="182"/>
  <c r="N245" i="182"/>
  <c r="O244" i="182"/>
  <c r="P244" i="182"/>
  <c r="N244" i="182"/>
  <c r="O243" i="182"/>
  <c r="N243" i="182"/>
  <c r="P243" i="182"/>
  <c r="O242" i="182"/>
  <c r="N242" i="182"/>
  <c r="P242" i="182"/>
  <c r="O241" i="182"/>
  <c r="N241" i="182"/>
  <c r="P241" i="182"/>
  <c r="P240" i="182"/>
  <c r="O240" i="182"/>
  <c r="N240" i="182"/>
  <c r="O239" i="182"/>
  <c r="P239" i="182"/>
  <c r="N239" i="182"/>
  <c r="O238" i="182"/>
  <c r="N238" i="182"/>
  <c r="P237" i="182"/>
  <c r="O237" i="182"/>
  <c r="N237" i="182"/>
  <c r="O236" i="182"/>
  <c r="P236" i="182"/>
  <c r="N236" i="182"/>
  <c r="P235" i="182"/>
  <c r="O235" i="182"/>
  <c r="N235" i="182"/>
  <c r="O234" i="182"/>
  <c r="N234" i="182"/>
  <c r="P234" i="182"/>
  <c r="P233" i="182"/>
  <c r="O233" i="182"/>
  <c r="N233" i="182"/>
  <c r="P232" i="182"/>
  <c r="O232" i="182"/>
  <c r="N232" i="182"/>
  <c r="O231" i="182"/>
  <c r="N231" i="182"/>
  <c r="P231" i="182"/>
  <c r="O230" i="182"/>
  <c r="N230" i="182"/>
  <c r="P229" i="182"/>
  <c r="O229" i="182"/>
  <c r="N229" i="182"/>
  <c r="O228" i="182"/>
  <c r="P228" i="182"/>
  <c r="N228" i="182"/>
  <c r="P227" i="182"/>
  <c r="O227" i="182"/>
  <c r="N227" i="182"/>
  <c r="O226" i="182"/>
  <c r="N226" i="182"/>
  <c r="P226" i="182"/>
  <c r="O225" i="182"/>
  <c r="N225" i="182"/>
  <c r="P225" i="182"/>
  <c r="P224" i="182"/>
  <c r="O224" i="182"/>
  <c r="N224" i="182"/>
  <c r="O223" i="182"/>
  <c r="P223" i="182"/>
  <c r="N223" i="182"/>
  <c r="O222" i="182"/>
  <c r="N222" i="182"/>
  <c r="O221" i="182"/>
  <c r="N221" i="182"/>
  <c r="P221" i="182"/>
  <c r="O220" i="182"/>
  <c r="P220" i="182"/>
  <c r="N220" i="182"/>
  <c r="P219" i="182"/>
  <c r="O219" i="182"/>
  <c r="N219" i="182"/>
  <c r="O218" i="182"/>
  <c r="N218" i="182"/>
  <c r="P218" i="182"/>
  <c r="P217" i="182"/>
  <c r="O217" i="182"/>
  <c r="N217" i="182"/>
  <c r="P216" i="182"/>
  <c r="O216" i="182"/>
  <c r="N216" i="182"/>
  <c r="O215" i="182"/>
  <c r="N215" i="182"/>
  <c r="P215" i="182"/>
  <c r="O214" i="182"/>
  <c r="N214" i="182"/>
  <c r="O213" i="182"/>
  <c r="N213" i="182"/>
  <c r="P213" i="182"/>
  <c r="O212" i="182"/>
  <c r="P212" i="182"/>
  <c r="N212" i="182"/>
  <c r="P211" i="182"/>
  <c r="O211" i="182"/>
  <c r="N211" i="182"/>
  <c r="O210" i="182"/>
  <c r="N210" i="182"/>
  <c r="P210" i="182"/>
  <c r="O209" i="182"/>
  <c r="N209" i="182"/>
  <c r="P209" i="182"/>
  <c r="P208" i="182"/>
  <c r="O208" i="182"/>
  <c r="N208" i="182"/>
  <c r="O207" i="182"/>
  <c r="P207" i="182"/>
  <c r="N207" i="182"/>
  <c r="O206" i="182"/>
  <c r="N206" i="182"/>
  <c r="O205" i="182"/>
  <c r="N205" i="182"/>
  <c r="P205" i="182"/>
  <c r="O204" i="182"/>
  <c r="P204" i="182"/>
  <c r="N204" i="182"/>
  <c r="O203" i="182"/>
  <c r="N203" i="182"/>
  <c r="P203" i="182"/>
  <c r="O202" i="182"/>
  <c r="N202" i="182"/>
  <c r="P202" i="182"/>
  <c r="P201" i="182"/>
  <c r="O201" i="182"/>
  <c r="N201" i="182"/>
  <c r="P200" i="182"/>
  <c r="O200" i="182"/>
  <c r="N200" i="182"/>
  <c r="O199" i="182"/>
  <c r="N199" i="182"/>
  <c r="P199" i="182"/>
  <c r="O198" i="182"/>
  <c r="N198" i="182"/>
  <c r="O197" i="182"/>
  <c r="N197" i="182"/>
  <c r="P197" i="182"/>
  <c r="O196" i="182"/>
  <c r="P196" i="182"/>
  <c r="N196" i="182"/>
  <c r="O195" i="182"/>
  <c r="N195" i="182"/>
  <c r="P195" i="182"/>
  <c r="O194" i="182"/>
  <c r="N194" i="182"/>
  <c r="P194" i="182"/>
  <c r="O193" i="182"/>
  <c r="N193" i="182"/>
  <c r="P193" i="182"/>
  <c r="P192" i="182"/>
  <c r="O192" i="182"/>
  <c r="N192" i="182"/>
  <c r="O191" i="182"/>
  <c r="P191" i="182"/>
  <c r="N191" i="182"/>
  <c r="O190" i="182"/>
  <c r="N190" i="182"/>
  <c r="P189" i="182"/>
  <c r="O189" i="182"/>
  <c r="N189" i="182"/>
  <c r="O188" i="182"/>
  <c r="P188" i="182"/>
  <c r="N188" i="182"/>
  <c r="O187" i="182"/>
  <c r="N187" i="182"/>
  <c r="P187" i="182"/>
  <c r="O186" i="182"/>
  <c r="N186" i="182"/>
  <c r="P186" i="182"/>
  <c r="P185" i="182"/>
  <c r="O185" i="182"/>
  <c r="N185" i="182"/>
  <c r="P184" i="182"/>
  <c r="O184" i="182"/>
  <c r="N184" i="182"/>
  <c r="O183" i="182"/>
  <c r="N183" i="182"/>
  <c r="O182" i="182"/>
  <c r="N182" i="182"/>
  <c r="P181" i="182"/>
  <c r="O181" i="182"/>
  <c r="N181" i="182"/>
  <c r="O180" i="182"/>
  <c r="P180" i="182"/>
  <c r="N180" i="182"/>
  <c r="O179" i="182"/>
  <c r="N179" i="182"/>
  <c r="P179" i="182"/>
  <c r="O178" i="182"/>
  <c r="N178" i="182"/>
  <c r="P178" i="182"/>
  <c r="O177" i="182"/>
  <c r="N177" i="182"/>
  <c r="P177" i="182"/>
  <c r="P176" i="182"/>
  <c r="O176" i="182"/>
  <c r="N176" i="182"/>
  <c r="O175" i="182"/>
  <c r="P175" i="182"/>
  <c r="N175" i="182"/>
  <c r="O174" i="182"/>
  <c r="N174" i="182"/>
  <c r="P173" i="182"/>
  <c r="O173" i="182"/>
  <c r="N173" i="182"/>
  <c r="O172" i="182"/>
  <c r="P172" i="182"/>
  <c r="N172" i="182"/>
  <c r="P171" i="182"/>
  <c r="O171" i="182"/>
  <c r="N171" i="182"/>
  <c r="O170" i="182"/>
  <c r="N170" i="182"/>
  <c r="P170" i="182"/>
  <c r="P169" i="182"/>
  <c r="O169" i="182"/>
  <c r="N169" i="182"/>
  <c r="P168" i="182"/>
  <c r="O168" i="182"/>
  <c r="N168" i="182"/>
  <c r="O167" i="182"/>
  <c r="N167" i="182"/>
  <c r="P167" i="182"/>
  <c r="O166" i="182"/>
  <c r="N166" i="182"/>
  <c r="P165" i="182"/>
  <c r="O165" i="182"/>
  <c r="N165" i="182"/>
  <c r="O164" i="182"/>
  <c r="P164" i="182"/>
  <c r="N164" i="182"/>
  <c r="P163" i="182"/>
  <c r="O163" i="182"/>
  <c r="N163" i="182"/>
  <c r="O162" i="182"/>
  <c r="N162" i="182"/>
  <c r="P162" i="182"/>
  <c r="O161" i="182"/>
  <c r="N161" i="182"/>
  <c r="P161" i="182"/>
  <c r="P160" i="182"/>
  <c r="O160" i="182"/>
  <c r="N160" i="182"/>
  <c r="O159" i="182"/>
  <c r="P159" i="182"/>
  <c r="N159" i="182"/>
  <c r="O158" i="182"/>
  <c r="N158" i="182"/>
  <c r="O157" i="182"/>
  <c r="N157" i="182"/>
  <c r="P157" i="182"/>
  <c r="O156" i="182"/>
  <c r="P156" i="182"/>
  <c r="N156" i="182"/>
  <c r="P155" i="182"/>
  <c r="O155" i="182"/>
  <c r="N155" i="182"/>
  <c r="O154" i="182"/>
  <c r="N154" i="182"/>
  <c r="P154" i="182"/>
  <c r="P153" i="182"/>
  <c r="O153" i="182"/>
  <c r="N153" i="182"/>
  <c r="P152" i="182"/>
  <c r="O152" i="182"/>
  <c r="N152" i="182"/>
  <c r="O151" i="182"/>
  <c r="N151" i="182"/>
  <c r="P151" i="182"/>
  <c r="O150" i="182"/>
  <c r="N150" i="182"/>
  <c r="O149" i="182"/>
  <c r="N149" i="182"/>
  <c r="P149" i="182"/>
  <c r="O148" i="182"/>
  <c r="P148" i="182"/>
  <c r="N148" i="182"/>
  <c r="P147" i="182"/>
  <c r="O147" i="182"/>
  <c r="N147" i="182"/>
  <c r="O146" i="182"/>
  <c r="N146" i="182"/>
  <c r="P146" i="182"/>
  <c r="O145" i="182"/>
  <c r="N145" i="182"/>
  <c r="P145" i="182"/>
  <c r="P144" i="182"/>
  <c r="O144" i="182"/>
  <c r="N144" i="182"/>
  <c r="O143" i="182"/>
  <c r="P143" i="182"/>
  <c r="N143" i="182"/>
  <c r="O142" i="182"/>
  <c r="N142" i="182"/>
  <c r="O141" i="182"/>
  <c r="N141" i="182"/>
  <c r="P141" i="182"/>
  <c r="O140" i="182"/>
  <c r="P140" i="182"/>
  <c r="N140" i="182"/>
  <c r="O139" i="182"/>
  <c r="N139" i="182"/>
  <c r="P139" i="182"/>
  <c r="O138" i="182"/>
  <c r="N138" i="182"/>
  <c r="P138" i="182"/>
  <c r="P137" i="182"/>
  <c r="O137" i="182"/>
  <c r="N137" i="182"/>
  <c r="P136" i="182"/>
  <c r="O136" i="182"/>
  <c r="N136" i="182"/>
  <c r="O135" i="182"/>
  <c r="N135" i="182"/>
  <c r="P135" i="182"/>
  <c r="O134" i="182"/>
  <c r="N134" i="182"/>
  <c r="O133" i="182"/>
  <c r="N133" i="182"/>
  <c r="P133" i="182"/>
  <c r="O132" i="182"/>
  <c r="P132" i="182"/>
  <c r="N132" i="182"/>
  <c r="O131" i="182"/>
  <c r="N131" i="182"/>
  <c r="P131" i="182"/>
  <c r="O130" i="182"/>
  <c r="N130" i="182"/>
  <c r="P130" i="182"/>
  <c r="O129" i="182"/>
  <c r="N129" i="182"/>
  <c r="P129" i="182"/>
  <c r="P128" i="182"/>
  <c r="O128" i="182"/>
  <c r="N128" i="182"/>
  <c r="O127" i="182"/>
  <c r="P127" i="182"/>
  <c r="N127" i="182"/>
  <c r="O126" i="182"/>
  <c r="N126" i="182"/>
  <c r="P125" i="182"/>
  <c r="O125" i="182"/>
  <c r="N125" i="182"/>
  <c r="O124" i="182"/>
  <c r="P124" i="182"/>
  <c r="N124" i="182"/>
  <c r="O123" i="182"/>
  <c r="N123" i="182"/>
  <c r="P123" i="182"/>
  <c r="O122" i="182"/>
  <c r="N122" i="182"/>
  <c r="P122" i="182"/>
  <c r="P121" i="182"/>
  <c r="O121" i="182"/>
  <c r="N121" i="182"/>
  <c r="P120" i="182"/>
  <c r="O120" i="182"/>
  <c r="N120" i="182"/>
  <c r="O119" i="182"/>
  <c r="N119" i="182"/>
  <c r="O118" i="182"/>
  <c r="N118" i="182"/>
  <c r="P117" i="182"/>
  <c r="O117" i="182"/>
  <c r="N117" i="182"/>
  <c r="O116" i="182"/>
  <c r="P116" i="182"/>
  <c r="N116" i="182"/>
  <c r="O115" i="182"/>
  <c r="N115" i="182"/>
  <c r="P115" i="182"/>
  <c r="O114" i="182"/>
  <c r="N114" i="182"/>
  <c r="P114" i="182"/>
  <c r="O113" i="182"/>
  <c r="N113" i="182"/>
  <c r="P113" i="182"/>
  <c r="P112" i="182"/>
  <c r="O112" i="182"/>
  <c r="N112" i="182"/>
  <c r="O111" i="182"/>
  <c r="P111" i="182"/>
  <c r="N111" i="182"/>
  <c r="O110" i="182"/>
  <c r="N110" i="182"/>
  <c r="P109" i="182"/>
  <c r="O109" i="182"/>
  <c r="N109" i="182"/>
  <c r="O108" i="182"/>
  <c r="P108" i="182"/>
  <c r="N108" i="182"/>
  <c r="P107" i="182"/>
  <c r="O107" i="182"/>
  <c r="N107" i="182"/>
  <c r="O106" i="182"/>
  <c r="N106" i="182"/>
  <c r="P106" i="182"/>
  <c r="P105" i="182"/>
  <c r="O105" i="182"/>
  <c r="N105" i="182"/>
  <c r="P104" i="182"/>
  <c r="O104" i="182"/>
  <c r="N104" i="182"/>
  <c r="O103" i="182"/>
  <c r="N103" i="182"/>
  <c r="P103" i="182"/>
  <c r="O102" i="182"/>
  <c r="N102" i="182"/>
  <c r="P101" i="182"/>
  <c r="O101" i="182"/>
  <c r="N101" i="182"/>
  <c r="O100" i="182"/>
  <c r="P100" i="182"/>
  <c r="N100" i="182"/>
  <c r="P99" i="182"/>
  <c r="O99" i="182"/>
  <c r="N99" i="182"/>
  <c r="O98" i="182"/>
  <c r="N98" i="182"/>
  <c r="P98" i="182"/>
  <c r="O97" i="182"/>
  <c r="N97" i="182"/>
  <c r="P97" i="182"/>
  <c r="P96" i="182"/>
  <c r="O96" i="182"/>
  <c r="N96" i="182"/>
  <c r="O95" i="182"/>
  <c r="P95" i="182"/>
  <c r="N95" i="182"/>
  <c r="O94" i="182"/>
  <c r="N94" i="182"/>
  <c r="O93" i="182"/>
  <c r="N93" i="182"/>
  <c r="P93" i="182"/>
  <c r="O92" i="182"/>
  <c r="P92" i="182"/>
  <c r="N92" i="182"/>
  <c r="P91" i="182"/>
  <c r="O91" i="182"/>
  <c r="N91" i="182"/>
  <c r="O90" i="182"/>
  <c r="N90" i="182"/>
  <c r="P90" i="182"/>
  <c r="P89" i="182"/>
  <c r="O89" i="182"/>
  <c r="N89" i="182"/>
  <c r="P88" i="182"/>
  <c r="O88" i="182"/>
  <c r="N88" i="182"/>
  <c r="O87" i="182"/>
  <c r="N87" i="182"/>
  <c r="P87" i="182"/>
  <c r="O86" i="182"/>
  <c r="N86" i="182"/>
  <c r="O85" i="182"/>
  <c r="N85" i="182"/>
  <c r="P85" i="182"/>
  <c r="O84" i="182"/>
  <c r="P84" i="182"/>
  <c r="N84" i="182"/>
  <c r="P83" i="182"/>
  <c r="O83" i="182"/>
  <c r="N83" i="182"/>
  <c r="O82" i="182"/>
  <c r="N82" i="182"/>
  <c r="P82" i="182"/>
  <c r="O81" i="182"/>
  <c r="N81" i="182"/>
  <c r="P81" i="182"/>
  <c r="P80" i="182"/>
  <c r="O80" i="182"/>
  <c r="N80" i="182"/>
  <c r="O79" i="182"/>
  <c r="P79" i="182"/>
  <c r="N79" i="182"/>
  <c r="O78" i="182"/>
  <c r="N78" i="182"/>
  <c r="O77" i="182"/>
  <c r="N77" i="182"/>
  <c r="P77" i="182"/>
  <c r="O76" i="182"/>
  <c r="P76" i="182"/>
  <c r="N76" i="182"/>
  <c r="O75" i="182"/>
  <c r="N75" i="182"/>
  <c r="P75" i="182"/>
  <c r="O74" i="182"/>
  <c r="N74" i="182"/>
  <c r="P74" i="182"/>
  <c r="P73" i="182"/>
  <c r="O73" i="182"/>
  <c r="N73" i="182"/>
  <c r="P72" i="182"/>
  <c r="O72" i="182"/>
  <c r="N72" i="182"/>
  <c r="O71" i="182"/>
  <c r="N71" i="182"/>
  <c r="P71" i="182"/>
  <c r="O70" i="182"/>
  <c r="N70" i="182"/>
  <c r="O69" i="182"/>
  <c r="N69" i="182"/>
  <c r="P69" i="182"/>
  <c r="O68" i="182"/>
  <c r="P68" i="182"/>
  <c r="N68" i="182"/>
  <c r="O67" i="182"/>
  <c r="N67" i="182"/>
  <c r="P67" i="182"/>
  <c r="O66" i="182"/>
  <c r="N66" i="182"/>
  <c r="P66" i="182"/>
  <c r="O65" i="182"/>
  <c r="N65" i="182"/>
  <c r="P65" i="182"/>
  <c r="P64" i="182"/>
  <c r="O64" i="182"/>
  <c r="N64" i="182"/>
  <c r="O63" i="182"/>
  <c r="P63" i="182"/>
  <c r="N63" i="182"/>
  <c r="O62" i="182"/>
  <c r="N62" i="182"/>
  <c r="P61" i="182"/>
  <c r="O61" i="182"/>
  <c r="N61" i="182"/>
  <c r="O60" i="182"/>
  <c r="P60" i="182"/>
  <c r="N60" i="182"/>
  <c r="O59" i="182"/>
  <c r="N59" i="182"/>
  <c r="P59" i="182"/>
  <c r="O58" i="182"/>
  <c r="N58" i="182"/>
  <c r="P58" i="182"/>
  <c r="P57" i="182"/>
  <c r="O57" i="182"/>
  <c r="N57" i="182"/>
  <c r="P56" i="182"/>
  <c r="O56" i="182"/>
  <c r="N56" i="182"/>
  <c r="O55" i="182"/>
  <c r="N55" i="182"/>
  <c r="O54" i="182"/>
  <c r="N54" i="182"/>
  <c r="P53" i="182"/>
  <c r="O53" i="182"/>
  <c r="N53" i="182"/>
  <c r="O52" i="182"/>
  <c r="P52" i="182"/>
  <c r="N52" i="182"/>
  <c r="O51" i="182"/>
  <c r="N51" i="182"/>
  <c r="P51" i="182"/>
  <c r="O50" i="182"/>
  <c r="N50" i="182"/>
  <c r="P50" i="182"/>
  <c r="O49" i="182"/>
  <c r="N49" i="182"/>
  <c r="P49" i="182"/>
  <c r="P48" i="182"/>
  <c r="O48" i="182"/>
  <c r="N48" i="182"/>
  <c r="O47" i="182"/>
  <c r="P47" i="182"/>
  <c r="N47" i="182"/>
  <c r="O46" i="182"/>
  <c r="N46" i="182"/>
  <c r="P45" i="182"/>
  <c r="O45" i="182"/>
  <c r="N45" i="182"/>
  <c r="O44" i="182"/>
  <c r="P44" i="182"/>
  <c r="N44" i="182"/>
  <c r="P43" i="182"/>
  <c r="O43" i="182"/>
  <c r="N43" i="182"/>
  <c r="O42" i="182"/>
  <c r="N42" i="182"/>
  <c r="P42" i="182"/>
  <c r="P41" i="182"/>
  <c r="O41" i="182"/>
  <c r="N41" i="182"/>
  <c r="P40" i="182"/>
  <c r="O40" i="182"/>
  <c r="N40" i="182"/>
  <c r="O39" i="182"/>
  <c r="N39" i="182"/>
  <c r="P39" i="182"/>
  <c r="O38" i="182"/>
  <c r="N38" i="182"/>
  <c r="P37" i="182"/>
  <c r="O37" i="182"/>
  <c r="N37" i="182"/>
  <c r="O36" i="182"/>
  <c r="P36" i="182"/>
  <c r="N36" i="182"/>
  <c r="P35" i="182"/>
  <c r="O35" i="182"/>
  <c r="N35" i="182"/>
  <c r="O34" i="182"/>
  <c r="N34" i="182"/>
  <c r="P34" i="182"/>
  <c r="O33" i="182"/>
  <c r="N33" i="182"/>
  <c r="P33" i="182"/>
  <c r="P32" i="182"/>
  <c r="O32" i="182"/>
  <c r="N32" i="182"/>
  <c r="O31" i="182"/>
  <c r="P31" i="182"/>
  <c r="N31" i="182"/>
  <c r="O30" i="182"/>
  <c r="N30" i="182"/>
  <c r="O29" i="182"/>
  <c r="N29" i="182"/>
  <c r="P29" i="182"/>
  <c r="O28" i="182"/>
  <c r="P28" i="182"/>
  <c r="N28" i="182"/>
  <c r="P27" i="182"/>
  <c r="O27" i="182"/>
  <c r="N27" i="182"/>
  <c r="O26" i="182"/>
  <c r="N26" i="182"/>
  <c r="P26" i="182"/>
  <c r="P25" i="182"/>
  <c r="O25" i="182"/>
  <c r="N25" i="182"/>
  <c r="P24" i="182"/>
  <c r="O24" i="182"/>
  <c r="N24" i="182"/>
  <c r="O23" i="182"/>
  <c r="N23" i="182"/>
  <c r="P23" i="182"/>
  <c r="O22" i="182"/>
  <c r="N22" i="182"/>
  <c r="O21" i="182"/>
  <c r="N21" i="182"/>
  <c r="P21" i="182"/>
  <c r="O20" i="182"/>
  <c r="P20" i="182"/>
  <c r="N20" i="182"/>
  <c r="P19" i="182"/>
  <c r="O19" i="182"/>
  <c r="N19" i="182"/>
  <c r="O18" i="182"/>
  <c r="N18" i="182"/>
  <c r="P18" i="182"/>
  <c r="O17" i="182"/>
  <c r="N17" i="182"/>
  <c r="P17" i="182"/>
  <c r="P16" i="182"/>
  <c r="O16" i="182"/>
  <c r="N16" i="182"/>
  <c r="O15" i="182"/>
  <c r="P15" i="182"/>
  <c r="N15" i="182"/>
  <c r="O14" i="182"/>
  <c r="N14" i="182"/>
  <c r="O13" i="182"/>
  <c r="N13" i="182"/>
  <c r="P13" i="182"/>
  <c r="O12" i="182"/>
  <c r="P12" i="182"/>
  <c r="N12" i="182"/>
  <c r="O11" i="182"/>
  <c r="N11" i="182"/>
  <c r="P11" i="182"/>
  <c r="O10" i="182"/>
  <c r="N10" i="182"/>
  <c r="P10" i="182"/>
  <c r="P9" i="182"/>
  <c r="O9" i="182"/>
  <c r="N9" i="182"/>
  <c r="P8" i="182"/>
  <c r="O8" i="182"/>
  <c r="N8" i="182"/>
  <c r="O7" i="182"/>
  <c r="N7" i="182"/>
  <c r="P7" i="182"/>
  <c r="O6" i="182"/>
  <c r="N6" i="182"/>
  <c r="O5" i="182"/>
  <c r="N5" i="182"/>
  <c r="P5" i="182"/>
  <c r="O4" i="182"/>
  <c r="P4" i="182"/>
  <c r="P503" i="182" a="1"/>
  <c r="P503" i="182"/>
  <c r="N7" i="181"/>
  <c r="N4" i="182"/>
  <c r="I52" i="181"/>
  <c r="G33" i="181"/>
  <c r="I33" i="181"/>
  <c r="E33" i="181"/>
  <c r="G32" i="181"/>
  <c r="I32" i="181"/>
  <c r="E32" i="181"/>
  <c r="I31" i="181"/>
  <c r="E31" i="181"/>
  <c r="G31" i="181"/>
  <c r="I30" i="181"/>
  <c r="G30" i="181"/>
  <c r="E29" i="181"/>
  <c r="G29" i="181"/>
  <c r="I29" i="181"/>
  <c r="G27" i="181"/>
  <c r="I27" i="181"/>
  <c r="E8" i="181"/>
  <c r="H6" i="181"/>
  <c r="B6" i="181"/>
  <c r="B4" i="181"/>
  <c r="C521" i="180"/>
  <c r="M514" i="180" a="1"/>
  <c r="M514" i="180"/>
  <c r="L514" i="180"/>
  <c r="L514" i="180" a="1"/>
  <c r="K514" i="180" a="1"/>
  <c r="K514" i="180"/>
  <c r="J514" i="180"/>
  <c r="J514" i="180" a="1"/>
  <c r="I514" i="180" a="1"/>
  <c r="I514" i="180"/>
  <c r="H514" i="180"/>
  <c r="H514" i="180" a="1"/>
  <c r="G514" i="180" a="1"/>
  <c r="G514" i="180"/>
  <c r="F514" i="180"/>
  <c r="F514" i="180" a="1"/>
  <c r="M511" i="180" a="1"/>
  <c r="M511" i="180"/>
  <c r="L511" i="180" a="1"/>
  <c r="L511" i="180"/>
  <c r="J511" i="180" a="1"/>
  <c r="J511" i="180"/>
  <c r="I511" i="180" a="1"/>
  <c r="I511" i="180"/>
  <c r="G511" i="180"/>
  <c r="G511" i="180" a="1"/>
  <c r="F511" i="180" a="1"/>
  <c r="F511" i="180"/>
  <c r="C511" i="180"/>
  <c r="H510" i="180" a="1"/>
  <c r="H510" i="180"/>
  <c r="C510" i="180"/>
  <c r="L510" i="180" a="1"/>
  <c r="L510" i="180"/>
  <c r="M509" i="180" a="1"/>
  <c r="M509" i="180"/>
  <c r="J509" i="180" a="1"/>
  <c r="J509" i="180"/>
  <c r="I509" i="180" a="1"/>
  <c r="I509" i="180"/>
  <c r="F509" i="180" a="1"/>
  <c r="F509" i="180"/>
  <c r="C509" i="180"/>
  <c r="H508" i="180" a="1"/>
  <c r="H508" i="180"/>
  <c r="C508" i="180"/>
  <c r="L508" i="180" a="1"/>
  <c r="L508" i="180"/>
  <c r="M507" i="180" a="1"/>
  <c r="M507" i="180"/>
  <c r="L507" i="180" a="1"/>
  <c r="L507" i="180"/>
  <c r="J507" i="180" a="1"/>
  <c r="J507" i="180"/>
  <c r="I507" i="180" a="1"/>
  <c r="I507" i="180"/>
  <c r="G507" i="180"/>
  <c r="G507" i="180" a="1"/>
  <c r="F507" i="180" a="1"/>
  <c r="F507" i="180"/>
  <c r="C507" i="180"/>
  <c r="C506" i="180"/>
  <c r="C525" i="180"/>
  <c r="M505" i="180" a="1"/>
  <c r="M505" i="180"/>
  <c r="J505" i="180" a="1"/>
  <c r="J505" i="180"/>
  <c r="I505" i="180" a="1"/>
  <c r="I505" i="180"/>
  <c r="F505" i="180" a="1"/>
  <c r="F505" i="180"/>
  <c r="C505" i="180"/>
  <c r="C504" i="180"/>
  <c r="M503" i="180" a="1"/>
  <c r="M503" i="180"/>
  <c r="L503" i="180" a="1"/>
  <c r="L503" i="180"/>
  <c r="J503" i="180" a="1"/>
  <c r="J503" i="180"/>
  <c r="I503" i="180" a="1"/>
  <c r="I503" i="180"/>
  <c r="G503" i="180"/>
  <c r="G503" i="180" a="1"/>
  <c r="F503" i="180" a="1"/>
  <c r="F503" i="180"/>
  <c r="C503" i="180"/>
  <c r="H502" i="180" a="1"/>
  <c r="H502" i="180"/>
  <c r="C502" i="180"/>
  <c r="L502" i="180" a="1"/>
  <c r="L502" i="180"/>
  <c r="M501" i="180" a="1"/>
  <c r="M501" i="180"/>
  <c r="J501" i="180" a="1"/>
  <c r="J501" i="180"/>
  <c r="I501" i="180" a="1"/>
  <c r="I501" i="180"/>
  <c r="F501" i="180" a="1"/>
  <c r="F501" i="180"/>
  <c r="C501" i="180"/>
  <c r="H500" i="180" a="1"/>
  <c r="H500" i="180"/>
  <c r="C500" i="180"/>
  <c r="L500" i="180" a="1"/>
  <c r="L500" i="180"/>
  <c r="M499" i="180" a="1"/>
  <c r="M499" i="180"/>
  <c r="L499" i="180" a="1"/>
  <c r="L499" i="180"/>
  <c r="J499" i="180" a="1"/>
  <c r="J499" i="180"/>
  <c r="I499" i="180" a="1"/>
  <c r="I499" i="180"/>
  <c r="G499" i="180"/>
  <c r="G499" i="180" a="1"/>
  <c r="F499" i="180" a="1"/>
  <c r="F499" i="180"/>
  <c r="C499" i="180"/>
  <c r="W495" i="180"/>
  <c r="V495" i="180"/>
  <c r="U495" i="180"/>
  <c r="T495" i="180"/>
  <c r="S495" i="180"/>
  <c r="R495" i="180"/>
  <c r="M495" i="180"/>
  <c r="L495" i="180"/>
  <c r="K495" i="180"/>
  <c r="J495" i="180"/>
  <c r="I495" i="180"/>
  <c r="H495" i="180"/>
  <c r="G495" i="180"/>
  <c r="F495" i="180"/>
  <c r="O494" i="180"/>
  <c r="P494" i="180" s="1"/>
  <c r="N494" i="180"/>
  <c r="O493" i="180"/>
  <c r="P493" i="180" s="1"/>
  <c r="N493" i="180"/>
  <c r="O492" i="180"/>
  <c r="P492" i="180" s="1"/>
  <c r="N492" i="180"/>
  <c r="O491" i="180"/>
  <c r="P491" i="180" s="1"/>
  <c r="N491" i="180"/>
  <c r="O490" i="180"/>
  <c r="P490" i="180" s="1"/>
  <c r="N490" i="180"/>
  <c r="O489" i="180"/>
  <c r="P489" i="180" s="1"/>
  <c r="N489" i="180"/>
  <c r="O488" i="180"/>
  <c r="P488" i="180" s="1"/>
  <c r="N488" i="180"/>
  <c r="O487" i="180"/>
  <c r="P487" i="180"/>
  <c r="N487" i="180"/>
  <c r="O486" i="180"/>
  <c r="P486" i="180" s="1"/>
  <c r="N486" i="180"/>
  <c r="O485" i="180"/>
  <c r="P485" i="180" s="1"/>
  <c r="N485" i="180"/>
  <c r="O484" i="180"/>
  <c r="P484" i="180" s="1"/>
  <c r="N484" i="180"/>
  <c r="O483" i="180"/>
  <c r="P483" i="180" s="1"/>
  <c r="N483" i="180"/>
  <c r="O482" i="180"/>
  <c r="P482" i="180" s="1"/>
  <c r="N482" i="180"/>
  <c r="O481" i="180"/>
  <c r="P481" i="180" s="1"/>
  <c r="N481" i="180"/>
  <c r="O480" i="180"/>
  <c r="P480" i="180" s="1"/>
  <c r="N480" i="180"/>
  <c r="O479" i="180"/>
  <c r="P479" i="180" s="1"/>
  <c r="N479" i="180"/>
  <c r="O478" i="180"/>
  <c r="P478" i="180" s="1"/>
  <c r="N478" i="180"/>
  <c r="O477" i="180"/>
  <c r="P477" i="180" s="1"/>
  <c r="N477" i="180"/>
  <c r="O476" i="180"/>
  <c r="P476" i="180" s="1"/>
  <c r="N476" i="180"/>
  <c r="O475" i="180"/>
  <c r="P475" i="180" s="1"/>
  <c r="N475" i="180"/>
  <c r="O474" i="180"/>
  <c r="P474" i="180" s="1"/>
  <c r="N474" i="180"/>
  <c r="O473" i="180"/>
  <c r="P473" i="180" s="1"/>
  <c r="N473" i="180"/>
  <c r="O472" i="180"/>
  <c r="P472" i="180" s="1"/>
  <c r="N472" i="180"/>
  <c r="O471" i="180"/>
  <c r="P471" i="180" s="1"/>
  <c r="N471" i="180"/>
  <c r="O470" i="180"/>
  <c r="P470" i="180" s="1"/>
  <c r="N470" i="180"/>
  <c r="O469" i="180"/>
  <c r="P469" i="180" s="1"/>
  <c r="N469" i="180"/>
  <c r="O468" i="180"/>
  <c r="P468" i="180" s="1"/>
  <c r="N468" i="180"/>
  <c r="O467" i="180"/>
  <c r="P467" i="180" s="1"/>
  <c r="N467" i="180"/>
  <c r="O466" i="180"/>
  <c r="P466" i="180" s="1"/>
  <c r="N466" i="180"/>
  <c r="O465" i="180"/>
  <c r="P465" i="180" s="1"/>
  <c r="N465" i="180"/>
  <c r="O464" i="180"/>
  <c r="P464" i="180" s="1"/>
  <c r="N464" i="180"/>
  <c r="O463" i="180"/>
  <c r="P463" i="180" s="1"/>
  <c r="N463" i="180"/>
  <c r="O462" i="180"/>
  <c r="P462" i="180" s="1"/>
  <c r="N462" i="180"/>
  <c r="O461" i="180"/>
  <c r="P461" i="180" s="1"/>
  <c r="N461" i="180"/>
  <c r="O460" i="180"/>
  <c r="P460" i="180" s="1"/>
  <c r="N460" i="180"/>
  <c r="O459" i="180"/>
  <c r="P459" i="180" s="1"/>
  <c r="N459" i="180"/>
  <c r="O458" i="180"/>
  <c r="P458" i="180" s="1"/>
  <c r="N458" i="180"/>
  <c r="O457" i="180"/>
  <c r="P457" i="180" s="1"/>
  <c r="N457" i="180"/>
  <c r="O456" i="180"/>
  <c r="P456" i="180" s="1"/>
  <c r="N456" i="180"/>
  <c r="O455" i="180"/>
  <c r="P455" i="180" s="1"/>
  <c r="N455" i="180"/>
  <c r="O454" i="180"/>
  <c r="P454" i="180" s="1"/>
  <c r="N454" i="180"/>
  <c r="O453" i="180"/>
  <c r="P453" i="180" s="1"/>
  <c r="N453" i="180"/>
  <c r="O452" i="180"/>
  <c r="P452" i="180" s="1"/>
  <c r="N452" i="180"/>
  <c r="O451" i="180"/>
  <c r="P451" i="180" s="1"/>
  <c r="N451" i="180"/>
  <c r="O450" i="180"/>
  <c r="P450" i="180" s="1"/>
  <c r="N450" i="180"/>
  <c r="O449" i="180"/>
  <c r="P449" i="180" s="1"/>
  <c r="N449" i="180"/>
  <c r="O448" i="180"/>
  <c r="P448" i="180" s="1"/>
  <c r="N448" i="180"/>
  <c r="O447" i="180"/>
  <c r="P447" i="180"/>
  <c r="N447" i="180"/>
  <c r="O446" i="180"/>
  <c r="P446" i="180" s="1"/>
  <c r="N446" i="180"/>
  <c r="O445" i="180"/>
  <c r="P445" i="180" s="1"/>
  <c r="N445" i="180"/>
  <c r="O444" i="180"/>
  <c r="P444" i="180" s="1"/>
  <c r="N444" i="180"/>
  <c r="O443" i="180"/>
  <c r="P443" i="180" s="1"/>
  <c r="N443" i="180"/>
  <c r="O442" i="180"/>
  <c r="P442" i="180" s="1"/>
  <c r="N442" i="180"/>
  <c r="O441" i="180"/>
  <c r="P441" i="180" s="1"/>
  <c r="N441" i="180"/>
  <c r="O440" i="180"/>
  <c r="P440" i="180" s="1"/>
  <c r="N440" i="180"/>
  <c r="O439" i="180"/>
  <c r="P439" i="180" s="1"/>
  <c r="N439" i="180"/>
  <c r="O438" i="180"/>
  <c r="P438" i="180" s="1"/>
  <c r="N438" i="180"/>
  <c r="O437" i="180"/>
  <c r="P437" i="180" s="1"/>
  <c r="N437" i="180"/>
  <c r="O436" i="180"/>
  <c r="P436" i="180" s="1"/>
  <c r="N436" i="180"/>
  <c r="O435" i="180"/>
  <c r="P435" i="180" s="1"/>
  <c r="N435" i="180"/>
  <c r="O434" i="180"/>
  <c r="P434" i="180" s="1"/>
  <c r="N434" i="180"/>
  <c r="O433" i="180"/>
  <c r="P433" i="180" s="1"/>
  <c r="N433" i="180"/>
  <c r="O432" i="180"/>
  <c r="P432" i="180" s="1"/>
  <c r="N432" i="180"/>
  <c r="O431" i="180"/>
  <c r="P431" i="180" s="1"/>
  <c r="N431" i="180"/>
  <c r="O430" i="180"/>
  <c r="P430" i="180" s="1"/>
  <c r="N430" i="180"/>
  <c r="O429" i="180"/>
  <c r="P429" i="180" s="1"/>
  <c r="N429" i="180"/>
  <c r="O428" i="180"/>
  <c r="P428" i="180" s="1"/>
  <c r="N428" i="180"/>
  <c r="O427" i="180"/>
  <c r="P427" i="180" s="1"/>
  <c r="N427" i="180"/>
  <c r="O426" i="180"/>
  <c r="P426" i="180" s="1"/>
  <c r="N426" i="180"/>
  <c r="O425" i="180"/>
  <c r="P425" i="180" s="1"/>
  <c r="N425" i="180"/>
  <c r="O424" i="180"/>
  <c r="P424" i="180" s="1"/>
  <c r="N424" i="180"/>
  <c r="O423" i="180"/>
  <c r="P423" i="180" s="1"/>
  <c r="N423" i="180"/>
  <c r="O422" i="180"/>
  <c r="P422" i="180" s="1"/>
  <c r="N422" i="180"/>
  <c r="O421" i="180"/>
  <c r="P421" i="180" s="1"/>
  <c r="N421" i="180"/>
  <c r="O420" i="180"/>
  <c r="P420" i="180" s="1"/>
  <c r="N420" i="180"/>
  <c r="O419" i="180"/>
  <c r="P419" i="180" s="1"/>
  <c r="N419" i="180"/>
  <c r="O418" i="180"/>
  <c r="P418" i="180" s="1"/>
  <c r="N418" i="180"/>
  <c r="O417" i="180"/>
  <c r="P417" i="180" s="1"/>
  <c r="N417" i="180"/>
  <c r="O416" i="180"/>
  <c r="P416" i="180" s="1"/>
  <c r="N416" i="180"/>
  <c r="O415" i="180"/>
  <c r="P415" i="180"/>
  <c r="N415" i="180"/>
  <c r="O414" i="180"/>
  <c r="P414" i="180" s="1"/>
  <c r="N414" i="180"/>
  <c r="O413" i="180"/>
  <c r="P413" i="180" s="1"/>
  <c r="N413" i="180"/>
  <c r="O412" i="180"/>
  <c r="P412" i="180" s="1"/>
  <c r="N412" i="180"/>
  <c r="O411" i="180"/>
  <c r="P411" i="180" s="1"/>
  <c r="N411" i="180"/>
  <c r="O410" i="180"/>
  <c r="P410" i="180" s="1"/>
  <c r="N410" i="180"/>
  <c r="O409" i="180"/>
  <c r="P409" i="180" s="1"/>
  <c r="N409" i="180"/>
  <c r="O408" i="180"/>
  <c r="P408" i="180" s="1"/>
  <c r="N408" i="180"/>
  <c r="O407" i="180"/>
  <c r="P407" i="180" s="1"/>
  <c r="N407" i="180"/>
  <c r="O406" i="180"/>
  <c r="P406" i="180" s="1"/>
  <c r="N406" i="180"/>
  <c r="O405" i="180"/>
  <c r="P405" i="180" s="1"/>
  <c r="N405" i="180"/>
  <c r="O404" i="180"/>
  <c r="P404" i="180" s="1"/>
  <c r="N404" i="180"/>
  <c r="O403" i="180"/>
  <c r="P403" i="180" s="1"/>
  <c r="N403" i="180"/>
  <c r="O402" i="180"/>
  <c r="P402" i="180" s="1"/>
  <c r="N402" i="180"/>
  <c r="O401" i="180"/>
  <c r="P401" i="180" s="1"/>
  <c r="N401" i="180"/>
  <c r="O400" i="180"/>
  <c r="P400" i="180" s="1"/>
  <c r="N400" i="180"/>
  <c r="O399" i="180"/>
  <c r="P399" i="180"/>
  <c r="N399" i="180"/>
  <c r="O398" i="180"/>
  <c r="P398" i="180" s="1"/>
  <c r="N398" i="180"/>
  <c r="O397" i="180"/>
  <c r="P397" i="180" s="1"/>
  <c r="N397" i="180"/>
  <c r="O396" i="180"/>
  <c r="P396" i="180" s="1"/>
  <c r="N396" i="180"/>
  <c r="O395" i="180"/>
  <c r="P395" i="180" s="1"/>
  <c r="N395" i="180"/>
  <c r="O394" i="180"/>
  <c r="P394" i="180" s="1"/>
  <c r="N394" i="180"/>
  <c r="O393" i="180"/>
  <c r="P393" i="180" s="1"/>
  <c r="N393" i="180"/>
  <c r="O392" i="180"/>
  <c r="P392" i="180" s="1"/>
  <c r="N392" i="180"/>
  <c r="O391" i="180"/>
  <c r="P391" i="180" s="1"/>
  <c r="N391" i="180"/>
  <c r="O390" i="180"/>
  <c r="P390" i="180" s="1"/>
  <c r="N390" i="180"/>
  <c r="O389" i="180"/>
  <c r="P389" i="180" s="1"/>
  <c r="N389" i="180"/>
  <c r="O388" i="180"/>
  <c r="P388" i="180" s="1"/>
  <c r="N388" i="180"/>
  <c r="O387" i="180"/>
  <c r="P387" i="180" s="1"/>
  <c r="N387" i="180"/>
  <c r="O386" i="180"/>
  <c r="P386" i="180" s="1"/>
  <c r="N386" i="180"/>
  <c r="O385" i="180"/>
  <c r="P385" i="180" s="1"/>
  <c r="N385" i="180"/>
  <c r="O384" i="180"/>
  <c r="P384" i="180" s="1"/>
  <c r="N384" i="180"/>
  <c r="O383" i="180"/>
  <c r="P383" i="180" s="1"/>
  <c r="N383" i="180"/>
  <c r="O382" i="180"/>
  <c r="P382" i="180" s="1"/>
  <c r="N382" i="180"/>
  <c r="O381" i="180"/>
  <c r="P381" i="180" s="1"/>
  <c r="N381" i="180"/>
  <c r="O380" i="180"/>
  <c r="P380" i="180" s="1"/>
  <c r="N380" i="180"/>
  <c r="O379" i="180"/>
  <c r="P379" i="180" s="1"/>
  <c r="N379" i="180"/>
  <c r="O378" i="180"/>
  <c r="P378" i="180" s="1"/>
  <c r="N378" i="180"/>
  <c r="O377" i="180"/>
  <c r="P377" i="180" s="1"/>
  <c r="N377" i="180"/>
  <c r="O376" i="180"/>
  <c r="P376" i="180" s="1"/>
  <c r="N376" i="180"/>
  <c r="O375" i="180"/>
  <c r="P375" i="180" s="1"/>
  <c r="N375" i="180"/>
  <c r="O374" i="180"/>
  <c r="P374" i="180" s="1"/>
  <c r="N374" i="180"/>
  <c r="O373" i="180"/>
  <c r="P373" i="180" s="1"/>
  <c r="N373" i="180"/>
  <c r="O372" i="180"/>
  <c r="P372" i="180" s="1"/>
  <c r="N372" i="180"/>
  <c r="O371" i="180"/>
  <c r="P371" i="180" s="1"/>
  <c r="N371" i="180"/>
  <c r="O370" i="180"/>
  <c r="P370" i="180" s="1"/>
  <c r="N370" i="180"/>
  <c r="O369" i="180"/>
  <c r="P369" i="180" s="1"/>
  <c r="N369" i="180"/>
  <c r="O368" i="180"/>
  <c r="P368" i="180" s="1"/>
  <c r="N368" i="180"/>
  <c r="O367" i="180"/>
  <c r="P367" i="180" s="1"/>
  <c r="N367" i="180"/>
  <c r="O366" i="180"/>
  <c r="P366" i="180" s="1"/>
  <c r="N366" i="180"/>
  <c r="O365" i="180"/>
  <c r="P365" i="180" s="1"/>
  <c r="N365" i="180"/>
  <c r="O364" i="180"/>
  <c r="P364" i="180" s="1"/>
  <c r="N364" i="180"/>
  <c r="O363" i="180"/>
  <c r="P363" i="180" s="1"/>
  <c r="N363" i="180"/>
  <c r="O362" i="180"/>
  <c r="P362" i="180" s="1"/>
  <c r="N362" i="180"/>
  <c r="O361" i="180"/>
  <c r="P361" i="180" s="1"/>
  <c r="N361" i="180"/>
  <c r="O360" i="180"/>
  <c r="P360" i="180" s="1"/>
  <c r="N360" i="180"/>
  <c r="O359" i="180"/>
  <c r="P359" i="180" s="1"/>
  <c r="N359" i="180"/>
  <c r="O358" i="180"/>
  <c r="P358" i="180" s="1"/>
  <c r="N358" i="180"/>
  <c r="O357" i="180"/>
  <c r="P357" i="180" s="1"/>
  <c r="N357" i="180"/>
  <c r="O356" i="180"/>
  <c r="P356" i="180" s="1"/>
  <c r="N356" i="180"/>
  <c r="O355" i="180"/>
  <c r="P355" i="180" s="1"/>
  <c r="N355" i="180"/>
  <c r="O354" i="180"/>
  <c r="P354" i="180" s="1"/>
  <c r="N354" i="180"/>
  <c r="O353" i="180"/>
  <c r="P353" i="180" s="1"/>
  <c r="N353" i="180"/>
  <c r="O352" i="180"/>
  <c r="P352" i="180" s="1"/>
  <c r="N352" i="180"/>
  <c r="O351" i="180"/>
  <c r="P351" i="180" s="1"/>
  <c r="N351" i="180"/>
  <c r="O350" i="180"/>
  <c r="P350" i="180" s="1"/>
  <c r="N350" i="180"/>
  <c r="O349" i="180"/>
  <c r="P349" i="180" s="1"/>
  <c r="N349" i="180"/>
  <c r="O348" i="180"/>
  <c r="P348" i="180" s="1"/>
  <c r="N348" i="180"/>
  <c r="O347" i="180"/>
  <c r="P347" i="180" s="1"/>
  <c r="N347" i="180"/>
  <c r="O346" i="180"/>
  <c r="P346" i="180" s="1"/>
  <c r="N346" i="180"/>
  <c r="O345" i="180"/>
  <c r="P345" i="180" s="1"/>
  <c r="N345" i="180"/>
  <c r="O344" i="180"/>
  <c r="P344" i="180" s="1"/>
  <c r="N344" i="180"/>
  <c r="O343" i="180"/>
  <c r="P343" i="180" s="1"/>
  <c r="N343" i="180"/>
  <c r="O342" i="180"/>
  <c r="P342" i="180" s="1"/>
  <c r="N342" i="180"/>
  <c r="O341" i="180"/>
  <c r="P341" i="180" s="1"/>
  <c r="N341" i="180"/>
  <c r="O340" i="180"/>
  <c r="P340" i="180" s="1"/>
  <c r="N340" i="180"/>
  <c r="O339" i="180"/>
  <c r="P339" i="180" s="1"/>
  <c r="N339" i="180"/>
  <c r="O338" i="180"/>
  <c r="P338" i="180" s="1"/>
  <c r="N338" i="180"/>
  <c r="O337" i="180"/>
  <c r="P337" i="180" s="1"/>
  <c r="N337" i="180"/>
  <c r="O336" i="180"/>
  <c r="P336" i="180" s="1"/>
  <c r="N336" i="180"/>
  <c r="O335" i="180"/>
  <c r="P335" i="180" s="1"/>
  <c r="N335" i="180"/>
  <c r="O334" i="180"/>
  <c r="P334" i="180" s="1"/>
  <c r="N334" i="180"/>
  <c r="O333" i="180"/>
  <c r="P333" i="180" s="1"/>
  <c r="N333" i="180"/>
  <c r="O332" i="180"/>
  <c r="P332" i="180" s="1"/>
  <c r="N332" i="180"/>
  <c r="O331" i="180"/>
  <c r="P331" i="180" s="1"/>
  <c r="N331" i="180"/>
  <c r="O330" i="180"/>
  <c r="P330" i="180" s="1"/>
  <c r="N330" i="180"/>
  <c r="O329" i="180"/>
  <c r="P329" i="180" s="1"/>
  <c r="N329" i="180"/>
  <c r="O328" i="180"/>
  <c r="P328" i="180" s="1"/>
  <c r="N328" i="180"/>
  <c r="O327" i="180"/>
  <c r="P327" i="180" s="1"/>
  <c r="N327" i="180"/>
  <c r="O326" i="180"/>
  <c r="P326" i="180" s="1"/>
  <c r="N326" i="180"/>
  <c r="O325" i="180"/>
  <c r="P325" i="180" s="1"/>
  <c r="N325" i="180"/>
  <c r="O324" i="180"/>
  <c r="P324" i="180" s="1"/>
  <c r="N324" i="180"/>
  <c r="O323" i="180"/>
  <c r="P323" i="180" s="1"/>
  <c r="N323" i="180"/>
  <c r="O322" i="180"/>
  <c r="P322" i="180" s="1"/>
  <c r="N322" i="180"/>
  <c r="O321" i="180"/>
  <c r="P321" i="180" s="1"/>
  <c r="N321" i="180"/>
  <c r="O320" i="180"/>
  <c r="P320" i="180" s="1"/>
  <c r="N320" i="180"/>
  <c r="O319" i="180"/>
  <c r="P319" i="180" s="1"/>
  <c r="N319" i="180"/>
  <c r="O318" i="180"/>
  <c r="P318" i="180" s="1"/>
  <c r="N318" i="180"/>
  <c r="O317" i="180"/>
  <c r="P317" i="180" s="1"/>
  <c r="N317" i="180"/>
  <c r="O316" i="180"/>
  <c r="P316" i="180" s="1"/>
  <c r="N316" i="180"/>
  <c r="O315" i="180"/>
  <c r="P315" i="180" s="1"/>
  <c r="N315" i="180"/>
  <c r="O314" i="180"/>
  <c r="P314" i="180" s="1"/>
  <c r="N314" i="180"/>
  <c r="O313" i="180"/>
  <c r="P313" i="180" s="1"/>
  <c r="N313" i="180"/>
  <c r="O312" i="180"/>
  <c r="P312" i="180" s="1"/>
  <c r="N312" i="180"/>
  <c r="O311" i="180"/>
  <c r="P311" i="180" s="1"/>
  <c r="N311" i="180"/>
  <c r="O310" i="180"/>
  <c r="P310" i="180" s="1"/>
  <c r="N310" i="180"/>
  <c r="O309" i="180"/>
  <c r="P309" i="180" s="1"/>
  <c r="N309" i="180"/>
  <c r="O308" i="180"/>
  <c r="P308" i="180" s="1"/>
  <c r="N308" i="180"/>
  <c r="O307" i="180"/>
  <c r="P307" i="180" s="1"/>
  <c r="N307" i="180"/>
  <c r="O306" i="180"/>
  <c r="P306" i="180" s="1"/>
  <c r="N306" i="180"/>
  <c r="O305" i="180"/>
  <c r="P305" i="180" s="1"/>
  <c r="N305" i="180"/>
  <c r="O304" i="180"/>
  <c r="P304" i="180" s="1"/>
  <c r="N304" i="180"/>
  <c r="O303" i="180"/>
  <c r="P303" i="180"/>
  <c r="N303" i="180"/>
  <c r="O302" i="180"/>
  <c r="P302" i="180" s="1"/>
  <c r="N302" i="180"/>
  <c r="O301" i="180"/>
  <c r="P301" i="180" s="1"/>
  <c r="N301" i="180"/>
  <c r="O300" i="180"/>
  <c r="P300" i="180" s="1"/>
  <c r="N300" i="180"/>
  <c r="O299" i="180"/>
  <c r="P299" i="180" s="1"/>
  <c r="N299" i="180"/>
  <c r="O298" i="180"/>
  <c r="P298" i="180" s="1"/>
  <c r="N298" i="180"/>
  <c r="O297" i="180"/>
  <c r="P297" i="180" s="1"/>
  <c r="N297" i="180"/>
  <c r="O296" i="180"/>
  <c r="P296" i="180" s="1"/>
  <c r="N296" i="180"/>
  <c r="O295" i="180"/>
  <c r="P295" i="180" s="1"/>
  <c r="N295" i="180"/>
  <c r="O294" i="180"/>
  <c r="P294" i="180" s="1"/>
  <c r="N294" i="180"/>
  <c r="O293" i="180"/>
  <c r="P293" i="180" s="1"/>
  <c r="N293" i="180"/>
  <c r="O292" i="180"/>
  <c r="P292" i="180" s="1"/>
  <c r="N292" i="180"/>
  <c r="O291" i="180"/>
  <c r="P291" i="180" s="1"/>
  <c r="N291" i="180"/>
  <c r="O290" i="180"/>
  <c r="P290" i="180" s="1"/>
  <c r="N290" i="180"/>
  <c r="O289" i="180"/>
  <c r="P289" i="180" s="1"/>
  <c r="N289" i="180"/>
  <c r="O288" i="180"/>
  <c r="P288" i="180" s="1"/>
  <c r="N288" i="180"/>
  <c r="O287" i="180"/>
  <c r="P287" i="180" s="1"/>
  <c r="N287" i="180"/>
  <c r="O286" i="180"/>
  <c r="P286" i="180" s="1"/>
  <c r="N286" i="180"/>
  <c r="O285" i="180"/>
  <c r="P285" i="180" s="1"/>
  <c r="N285" i="180"/>
  <c r="O284" i="180"/>
  <c r="P284" i="180" s="1"/>
  <c r="N284" i="180"/>
  <c r="O283" i="180"/>
  <c r="P283" i="180" s="1"/>
  <c r="N283" i="180"/>
  <c r="O282" i="180"/>
  <c r="P282" i="180" s="1"/>
  <c r="N282" i="180"/>
  <c r="O281" i="180"/>
  <c r="P281" i="180" s="1"/>
  <c r="N281" i="180"/>
  <c r="O280" i="180"/>
  <c r="P280" i="180" s="1"/>
  <c r="N280" i="180"/>
  <c r="O279" i="180"/>
  <c r="P279" i="180" s="1"/>
  <c r="N279" i="180"/>
  <c r="O278" i="180"/>
  <c r="P278" i="180" s="1"/>
  <c r="N278" i="180"/>
  <c r="O277" i="180"/>
  <c r="P277" i="180" s="1"/>
  <c r="N277" i="180"/>
  <c r="O276" i="180"/>
  <c r="P276" i="180" s="1"/>
  <c r="N276" i="180"/>
  <c r="O275" i="180"/>
  <c r="P275" i="180" s="1"/>
  <c r="N275" i="180"/>
  <c r="O274" i="180"/>
  <c r="P274" i="180" s="1"/>
  <c r="N274" i="180"/>
  <c r="O273" i="180"/>
  <c r="P273" i="180" s="1"/>
  <c r="N273" i="180"/>
  <c r="O272" i="180"/>
  <c r="P272" i="180" s="1"/>
  <c r="N272" i="180"/>
  <c r="O271" i="180"/>
  <c r="P271" i="180" s="1"/>
  <c r="N271" i="180"/>
  <c r="O270" i="180"/>
  <c r="P270" i="180" s="1"/>
  <c r="N270" i="180"/>
  <c r="O269" i="180"/>
  <c r="N269" i="180"/>
  <c r="P269" i="180"/>
  <c r="O268" i="180"/>
  <c r="P268" i="180" s="1"/>
  <c r="N268" i="180"/>
  <c r="O267" i="180"/>
  <c r="P267" i="180" s="1"/>
  <c r="N267" i="180"/>
  <c r="O266" i="180"/>
  <c r="P266" i="180"/>
  <c r="N266" i="180"/>
  <c r="O265" i="180"/>
  <c r="P265" i="180" s="1"/>
  <c r="N265" i="180"/>
  <c r="O264" i="180"/>
  <c r="P264" i="180" s="1"/>
  <c r="N264" i="180"/>
  <c r="O263" i="180"/>
  <c r="P263" i="180" s="1"/>
  <c r="N263" i="180"/>
  <c r="O262" i="180"/>
  <c r="P262" i="180" s="1"/>
  <c r="N262" i="180"/>
  <c r="O261" i="180"/>
  <c r="P261" i="180" s="1"/>
  <c r="N261" i="180"/>
  <c r="O260" i="180"/>
  <c r="P260" i="180" s="1"/>
  <c r="N260" i="180"/>
  <c r="O259" i="180"/>
  <c r="P259" i="180" s="1"/>
  <c r="N259" i="180"/>
  <c r="O258" i="180"/>
  <c r="P258" i="180" s="1"/>
  <c r="N258" i="180"/>
  <c r="O257" i="180"/>
  <c r="P257" i="180" s="1"/>
  <c r="N257" i="180"/>
  <c r="O256" i="180"/>
  <c r="P256" i="180" s="1"/>
  <c r="N256" i="180"/>
  <c r="O255" i="180"/>
  <c r="P255" i="180" s="1"/>
  <c r="N255" i="180"/>
  <c r="O254" i="180"/>
  <c r="P254" i="180" s="1"/>
  <c r="N254" i="180"/>
  <c r="O253" i="180"/>
  <c r="P253" i="180" s="1"/>
  <c r="N253" i="180"/>
  <c r="O252" i="180"/>
  <c r="P252" i="180" s="1"/>
  <c r="N252" i="180"/>
  <c r="O251" i="180"/>
  <c r="P251" i="180" s="1"/>
  <c r="N251" i="180"/>
  <c r="O250" i="180"/>
  <c r="P250" i="180" s="1"/>
  <c r="N250" i="180"/>
  <c r="O249" i="180"/>
  <c r="P249" i="180" s="1"/>
  <c r="N249" i="180"/>
  <c r="O248" i="180"/>
  <c r="P248" i="180" s="1"/>
  <c r="N248" i="180"/>
  <c r="O247" i="180"/>
  <c r="P247" i="180" s="1"/>
  <c r="N247" i="180"/>
  <c r="O246" i="180"/>
  <c r="P246" i="180" s="1"/>
  <c r="N246" i="180"/>
  <c r="O245" i="180"/>
  <c r="P245" i="180" s="1"/>
  <c r="N245" i="180"/>
  <c r="O244" i="180"/>
  <c r="P244" i="180" s="1"/>
  <c r="N244" i="180"/>
  <c r="O243" i="180"/>
  <c r="P243" i="180" s="1"/>
  <c r="N243" i="180"/>
  <c r="O242" i="180"/>
  <c r="P242" i="180" s="1"/>
  <c r="N242" i="180"/>
  <c r="O241" i="180"/>
  <c r="P241" i="180" s="1"/>
  <c r="N241" i="180"/>
  <c r="O240" i="180"/>
  <c r="P240" i="180" s="1"/>
  <c r="N240" i="180"/>
  <c r="O239" i="180"/>
  <c r="P239" i="180" s="1"/>
  <c r="N239" i="180"/>
  <c r="O238" i="180"/>
  <c r="P238" i="180" s="1"/>
  <c r="N238" i="180"/>
  <c r="O237" i="180"/>
  <c r="P237" i="180" s="1"/>
  <c r="N237" i="180"/>
  <c r="O236" i="180"/>
  <c r="P236" i="180" s="1"/>
  <c r="N236" i="180"/>
  <c r="O235" i="180"/>
  <c r="P235" i="180" s="1"/>
  <c r="N235" i="180"/>
  <c r="O234" i="180"/>
  <c r="P234" i="180"/>
  <c r="N234" i="180"/>
  <c r="O233" i="180"/>
  <c r="P233" i="180" s="1"/>
  <c r="N233" i="180"/>
  <c r="O232" i="180"/>
  <c r="P232" i="180" s="1"/>
  <c r="N232" i="180"/>
  <c r="O231" i="180"/>
  <c r="P231" i="180" s="1"/>
  <c r="N231" i="180"/>
  <c r="O230" i="180"/>
  <c r="P230" i="180" s="1"/>
  <c r="N230" i="180"/>
  <c r="O229" i="180"/>
  <c r="P229" i="180" s="1"/>
  <c r="N229" i="180"/>
  <c r="O228" i="180"/>
  <c r="P228" i="180" s="1"/>
  <c r="N228" i="180"/>
  <c r="O227" i="180"/>
  <c r="P227" i="180" s="1"/>
  <c r="N227" i="180"/>
  <c r="O226" i="180"/>
  <c r="P226" i="180" s="1"/>
  <c r="N226" i="180"/>
  <c r="O225" i="180"/>
  <c r="P225" i="180" s="1"/>
  <c r="N225" i="180"/>
  <c r="O224" i="180"/>
  <c r="P224" i="180" s="1"/>
  <c r="N224" i="180"/>
  <c r="O223" i="180"/>
  <c r="P223" i="180" s="1"/>
  <c r="N223" i="180"/>
  <c r="O222" i="180"/>
  <c r="P222" i="180" s="1"/>
  <c r="N222" i="180"/>
  <c r="O221" i="180"/>
  <c r="P221" i="180" s="1"/>
  <c r="N221" i="180"/>
  <c r="O220" i="180"/>
  <c r="P220" i="180" s="1"/>
  <c r="N220" i="180"/>
  <c r="O219" i="180"/>
  <c r="P219" i="180" s="1"/>
  <c r="N219" i="180"/>
  <c r="O218" i="180"/>
  <c r="P218" i="180" s="1"/>
  <c r="N218" i="180"/>
  <c r="O217" i="180"/>
  <c r="P217" i="180" s="1"/>
  <c r="N217" i="180"/>
  <c r="O216" i="180"/>
  <c r="P216" i="180" s="1"/>
  <c r="N216" i="180"/>
  <c r="O215" i="180"/>
  <c r="P215" i="180" s="1"/>
  <c r="N215" i="180"/>
  <c r="O214" i="180"/>
  <c r="P214" i="180" s="1"/>
  <c r="N214" i="180"/>
  <c r="O213" i="180"/>
  <c r="P213" i="180" s="1"/>
  <c r="N213" i="180"/>
  <c r="O212" i="180"/>
  <c r="P212" i="180" s="1"/>
  <c r="N212" i="180"/>
  <c r="O211" i="180"/>
  <c r="P211" i="180" s="1"/>
  <c r="N211" i="180"/>
  <c r="O210" i="180"/>
  <c r="P210" i="180" s="1"/>
  <c r="N210" i="180"/>
  <c r="O209" i="180"/>
  <c r="P209" i="180" s="1"/>
  <c r="N209" i="180"/>
  <c r="O208" i="180"/>
  <c r="P208" i="180" s="1"/>
  <c r="N208" i="180"/>
  <c r="O207" i="180"/>
  <c r="P207" i="180" s="1"/>
  <c r="N207" i="180"/>
  <c r="O206" i="180"/>
  <c r="P206" i="180" s="1"/>
  <c r="N206" i="180"/>
  <c r="O205" i="180"/>
  <c r="P205" i="180" s="1"/>
  <c r="N205" i="180"/>
  <c r="O204" i="180"/>
  <c r="P204" i="180" s="1"/>
  <c r="N204" i="180"/>
  <c r="O203" i="180"/>
  <c r="P203" i="180" s="1"/>
  <c r="N203" i="180"/>
  <c r="O202" i="180"/>
  <c r="P202" i="180" s="1"/>
  <c r="N202" i="180"/>
  <c r="O201" i="180"/>
  <c r="P201" i="180" s="1"/>
  <c r="N201" i="180"/>
  <c r="O200" i="180"/>
  <c r="P200" i="180" s="1"/>
  <c r="N200" i="180"/>
  <c r="O199" i="180"/>
  <c r="P199" i="180" s="1"/>
  <c r="N199" i="180"/>
  <c r="O198" i="180"/>
  <c r="P198" i="180" s="1"/>
  <c r="N198" i="180"/>
  <c r="O197" i="180"/>
  <c r="P197" i="180" s="1"/>
  <c r="N197" i="180"/>
  <c r="O196" i="180"/>
  <c r="P196" i="180" s="1"/>
  <c r="N196" i="180"/>
  <c r="O195" i="180"/>
  <c r="P195" i="180" s="1"/>
  <c r="N195" i="180"/>
  <c r="O194" i="180"/>
  <c r="P194" i="180" s="1"/>
  <c r="N194" i="180"/>
  <c r="O193" i="180"/>
  <c r="P193" i="180" s="1"/>
  <c r="N193" i="180"/>
  <c r="O192" i="180"/>
  <c r="P192" i="180" s="1"/>
  <c r="N192" i="180"/>
  <c r="O191" i="180"/>
  <c r="P191" i="180" s="1"/>
  <c r="N191" i="180"/>
  <c r="O190" i="180"/>
  <c r="P190" i="180" s="1"/>
  <c r="N190" i="180"/>
  <c r="O189" i="180"/>
  <c r="P189" i="180" s="1"/>
  <c r="N189" i="180"/>
  <c r="O188" i="180"/>
  <c r="P188" i="180" s="1"/>
  <c r="N188" i="180"/>
  <c r="O187" i="180"/>
  <c r="P187" i="180" s="1"/>
  <c r="N187" i="180"/>
  <c r="O186" i="180"/>
  <c r="P186" i="180" s="1"/>
  <c r="N186" i="180"/>
  <c r="O185" i="180"/>
  <c r="P185" i="180" s="1"/>
  <c r="N185" i="180"/>
  <c r="O184" i="180"/>
  <c r="P184" i="180" s="1"/>
  <c r="N184" i="180"/>
  <c r="O183" i="180"/>
  <c r="P183" i="180" s="1"/>
  <c r="N183" i="180"/>
  <c r="O182" i="180"/>
  <c r="P182" i="180" s="1"/>
  <c r="N182" i="180"/>
  <c r="O181" i="180"/>
  <c r="P181" i="180" s="1"/>
  <c r="N181" i="180"/>
  <c r="O180" i="180"/>
  <c r="P180" i="180" s="1"/>
  <c r="N180" i="180"/>
  <c r="O179" i="180"/>
  <c r="P179" i="180" s="1"/>
  <c r="N179" i="180"/>
  <c r="O178" i="180"/>
  <c r="P178" i="180" s="1"/>
  <c r="N178" i="180"/>
  <c r="O177" i="180"/>
  <c r="P177" i="180" s="1"/>
  <c r="N177" i="180"/>
  <c r="O176" i="180"/>
  <c r="P176" i="180" s="1"/>
  <c r="N176" i="180"/>
  <c r="O175" i="180"/>
  <c r="P175" i="180"/>
  <c r="N175" i="180"/>
  <c r="O174" i="180"/>
  <c r="P174" i="180" s="1"/>
  <c r="N174" i="180"/>
  <c r="O173" i="180"/>
  <c r="P173" i="180" s="1"/>
  <c r="N173" i="180"/>
  <c r="O172" i="180"/>
  <c r="P172" i="180" s="1"/>
  <c r="N172" i="180"/>
  <c r="O171" i="180"/>
  <c r="P171" i="180" s="1"/>
  <c r="N171" i="180"/>
  <c r="O170" i="180"/>
  <c r="P170" i="180" s="1"/>
  <c r="N170" i="180"/>
  <c r="O169" i="180"/>
  <c r="P169" i="180" s="1"/>
  <c r="N169" i="180"/>
  <c r="O168" i="180"/>
  <c r="P168" i="180" s="1"/>
  <c r="N168" i="180"/>
  <c r="O167" i="180"/>
  <c r="P167" i="180" s="1"/>
  <c r="N167" i="180"/>
  <c r="O166" i="180"/>
  <c r="P166" i="180" s="1"/>
  <c r="N166" i="180"/>
  <c r="O165" i="180"/>
  <c r="P165" i="180" s="1"/>
  <c r="N165" i="180"/>
  <c r="O164" i="180"/>
  <c r="P164" i="180" s="1"/>
  <c r="N164" i="180"/>
  <c r="O163" i="180"/>
  <c r="P163" i="180" s="1"/>
  <c r="N163" i="180"/>
  <c r="O162" i="180"/>
  <c r="P162" i="180" s="1"/>
  <c r="N162" i="180"/>
  <c r="O161" i="180"/>
  <c r="P161" i="180" s="1"/>
  <c r="N161" i="180"/>
  <c r="O160" i="180"/>
  <c r="P160" i="180" s="1"/>
  <c r="N160" i="180"/>
  <c r="O159" i="180"/>
  <c r="P159" i="180" s="1"/>
  <c r="N159" i="180"/>
  <c r="O158" i="180"/>
  <c r="P158" i="180" s="1"/>
  <c r="N158" i="180"/>
  <c r="O157" i="180"/>
  <c r="P157" i="180" s="1"/>
  <c r="N157" i="180"/>
  <c r="O156" i="180"/>
  <c r="P156" i="180" s="1"/>
  <c r="N156" i="180"/>
  <c r="O155" i="180"/>
  <c r="P155" i="180" s="1"/>
  <c r="N155" i="180"/>
  <c r="O154" i="180"/>
  <c r="P154" i="180" s="1"/>
  <c r="N154" i="180"/>
  <c r="O153" i="180"/>
  <c r="P153" i="180" s="1"/>
  <c r="N153" i="180"/>
  <c r="O152" i="180"/>
  <c r="P152" i="180" s="1"/>
  <c r="N152" i="180"/>
  <c r="O151" i="180"/>
  <c r="P151" i="180" s="1"/>
  <c r="N151" i="180"/>
  <c r="O150" i="180"/>
  <c r="P150" i="180" s="1"/>
  <c r="N150" i="180"/>
  <c r="O149" i="180"/>
  <c r="P149" i="180" s="1"/>
  <c r="N149" i="180"/>
  <c r="O148" i="180"/>
  <c r="P148" i="180" s="1"/>
  <c r="N148" i="180"/>
  <c r="O147" i="180"/>
  <c r="P147" i="180" s="1"/>
  <c r="N147" i="180"/>
  <c r="O146" i="180"/>
  <c r="P146" i="180" s="1"/>
  <c r="N146" i="180"/>
  <c r="O145" i="180"/>
  <c r="P145" i="180" s="1"/>
  <c r="N145" i="180"/>
  <c r="O144" i="180"/>
  <c r="P144" i="180" s="1"/>
  <c r="N144" i="180"/>
  <c r="O143" i="180"/>
  <c r="P143" i="180" s="1"/>
  <c r="N143" i="180"/>
  <c r="O142" i="180"/>
  <c r="P142" i="180" s="1"/>
  <c r="N142" i="180"/>
  <c r="O141" i="180"/>
  <c r="P141" i="180" s="1"/>
  <c r="N141" i="180"/>
  <c r="O140" i="180"/>
  <c r="P140" i="180" s="1"/>
  <c r="N140" i="180"/>
  <c r="O139" i="180"/>
  <c r="P139" i="180" s="1"/>
  <c r="N139" i="180"/>
  <c r="O138" i="180"/>
  <c r="P138" i="180" s="1"/>
  <c r="N138" i="180"/>
  <c r="O137" i="180"/>
  <c r="P137" i="180" s="1"/>
  <c r="N137" i="180"/>
  <c r="O136" i="180"/>
  <c r="P136" i="180" s="1"/>
  <c r="N136" i="180"/>
  <c r="O135" i="180"/>
  <c r="P135" i="180" s="1"/>
  <c r="N135" i="180"/>
  <c r="O134" i="180"/>
  <c r="P134" i="180" s="1"/>
  <c r="N134" i="180"/>
  <c r="O133" i="180"/>
  <c r="P133" i="180" s="1"/>
  <c r="N133" i="180"/>
  <c r="O132" i="180"/>
  <c r="P132" i="180" s="1"/>
  <c r="N132" i="180"/>
  <c r="O131" i="180"/>
  <c r="P131" i="180" s="1"/>
  <c r="N131" i="180"/>
  <c r="O130" i="180"/>
  <c r="P130" i="180" s="1"/>
  <c r="N130" i="180"/>
  <c r="O129" i="180"/>
  <c r="P129" i="180" s="1"/>
  <c r="N129" i="180"/>
  <c r="O128" i="180"/>
  <c r="P128" i="180" s="1"/>
  <c r="N128" i="180"/>
  <c r="O127" i="180"/>
  <c r="P127" i="180" s="1"/>
  <c r="N127" i="180"/>
  <c r="O126" i="180"/>
  <c r="P126" i="180" s="1"/>
  <c r="N126" i="180"/>
  <c r="O125" i="180"/>
  <c r="P125" i="180" s="1"/>
  <c r="N125" i="180"/>
  <c r="O124" i="180"/>
  <c r="P124" i="180" s="1"/>
  <c r="N124" i="180"/>
  <c r="O123" i="180"/>
  <c r="P123" i="180" s="1"/>
  <c r="N123" i="180"/>
  <c r="O122" i="180"/>
  <c r="P122" i="180"/>
  <c r="N122" i="180"/>
  <c r="O121" i="180"/>
  <c r="P121" i="180" s="1"/>
  <c r="N121" i="180"/>
  <c r="O120" i="180"/>
  <c r="P120" i="180" s="1"/>
  <c r="N120" i="180"/>
  <c r="O119" i="180"/>
  <c r="P119" i="180" s="1"/>
  <c r="N119" i="180"/>
  <c r="O118" i="180"/>
  <c r="P118" i="180" s="1"/>
  <c r="N118" i="180"/>
  <c r="O117" i="180"/>
  <c r="P117" i="180" s="1"/>
  <c r="N117" i="180"/>
  <c r="O116" i="180"/>
  <c r="P116" i="180" s="1"/>
  <c r="N116" i="180"/>
  <c r="O115" i="180"/>
  <c r="P115" i="180" s="1"/>
  <c r="N115" i="180"/>
  <c r="O114" i="180"/>
  <c r="P114" i="180" s="1"/>
  <c r="N114" i="180"/>
  <c r="O113" i="180"/>
  <c r="P113" i="180" s="1"/>
  <c r="N113" i="180"/>
  <c r="O112" i="180"/>
  <c r="P112" i="180" s="1"/>
  <c r="N112" i="180"/>
  <c r="O111" i="180"/>
  <c r="P111" i="180" s="1"/>
  <c r="N111" i="180"/>
  <c r="O110" i="180"/>
  <c r="P110" i="180" s="1"/>
  <c r="N110" i="180"/>
  <c r="O109" i="180"/>
  <c r="P109" i="180" s="1"/>
  <c r="N109" i="180"/>
  <c r="O108" i="180"/>
  <c r="P108" i="180" s="1"/>
  <c r="N108" i="180"/>
  <c r="O107" i="180"/>
  <c r="P107" i="180" s="1"/>
  <c r="N107" i="180"/>
  <c r="O106" i="180"/>
  <c r="P106" i="180" s="1"/>
  <c r="N106" i="180"/>
  <c r="O105" i="180"/>
  <c r="P105" i="180" s="1"/>
  <c r="N105" i="180"/>
  <c r="O104" i="180"/>
  <c r="P104" i="180" s="1"/>
  <c r="N104" i="180"/>
  <c r="O103" i="180"/>
  <c r="P103" i="180" s="1"/>
  <c r="N103" i="180"/>
  <c r="O102" i="180"/>
  <c r="P102" i="180" s="1"/>
  <c r="N102" i="180"/>
  <c r="O101" i="180"/>
  <c r="P101" i="180" s="1"/>
  <c r="N101" i="180"/>
  <c r="O100" i="180"/>
  <c r="P100" i="180" s="1"/>
  <c r="N100" i="180"/>
  <c r="O99" i="180"/>
  <c r="P99" i="180" s="1"/>
  <c r="N99" i="180"/>
  <c r="O98" i="180"/>
  <c r="P98" i="180" s="1"/>
  <c r="N98" i="180"/>
  <c r="O97" i="180"/>
  <c r="P97" i="180" s="1"/>
  <c r="N97" i="180"/>
  <c r="O96" i="180"/>
  <c r="P96" i="180" s="1"/>
  <c r="N96" i="180"/>
  <c r="O95" i="180"/>
  <c r="P95" i="180" s="1"/>
  <c r="N95" i="180"/>
  <c r="O94" i="180"/>
  <c r="P94" i="180" s="1"/>
  <c r="N94" i="180"/>
  <c r="O93" i="180"/>
  <c r="P93" i="180" s="1"/>
  <c r="N93" i="180"/>
  <c r="O92" i="180"/>
  <c r="P92" i="180" s="1"/>
  <c r="N92" i="180"/>
  <c r="O91" i="180"/>
  <c r="P91" i="180" s="1"/>
  <c r="N91" i="180"/>
  <c r="O90" i="180"/>
  <c r="P90" i="180" s="1"/>
  <c r="N90" i="180"/>
  <c r="O89" i="180"/>
  <c r="P89" i="180" s="1"/>
  <c r="N89" i="180"/>
  <c r="O88" i="180"/>
  <c r="P88" i="180" s="1"/>
  <c r="N88" i="180"/>
  <c r="O87" i="180"/>
  <c r="P87" i="180" s="1"/>
  <c r="N87" i="180"/>
  <c r="O86" i="180"/>
  <c r="P86" i="180" s="1"/>
  <c r="N86" i="180"/>
  <c r="O85" i="180"/>
  <c r="P85" i="180" s="1"/>
  <c r="N85" i="180"/>
  <c r="O84" i="180"/>
  <c r="P84" i="180" s="1"/>
  <c r="N84" i="180"/>
  <c r="O83" i="180"/>
  <c r="P83" i="180" s="1"/>
  <c r="N83" i="180"/>
  <c r="O82" i="180"/>
  <c r="P82" i="180" s="1"/>
  <c r="N82" i="180"/>
  <c r="O81" i="180"/>
  <c r="P81" i="180" s="1"/>
  <c r="N81" i="180"/>
  <c r="O80" i="180"/>
  <c r="P80" i="180" s="1"/>
  <c r="N80" i="180"/>
  <c r="O79" i="180"/>
  <c r="P79" i="180" s="1"/>
  <c r="N79" i="180"/>
  <c r="O78" i="180"/>
  <c r="P78" i="180" s="1"/>
  <c r="N78" i="180"/>
  <c r="O77" i="180"/>
  <c r="P77" i="180" s="1"/>
  <c r="N77" i="180"/>
  <c r="O76" i="180"/>
  <c r="P76" i="180" s="1"/>
  <c r="N76" i="180"/>
  <c r="O75" i="180"/>
  <c r="P75" i="180" s="1"/>
  <c r="N75" i="180"/>
  <c r="O74" i="180"/>
  <c r="P74" i="180" s="1"/>
  <c r="N74" i="180"/>
  <c r="O73" i="180"/>
  <c r="P73" i="180" s="1"/>
  <c r="N73" i="180"/>
  <c r="O72" i="180"/>
  <c r="P72" i="180" s="1"/>
  <c r="N72" i="180"/>
  <c r="O71" i="180"/>
  <c r="P71" i="180" s="1"/>
  <c r="N71" i="180"/>
  <c r="O70" i="180"/>
  <c r="P70" i="180" s="1"/>
  <c r="N70" i="180"/>
  <c r="O69" i="180"/>
  <c r="P69" i="180" s="1"/>
  <c r="N69" i="180"/>
  <c r="O68" i="180"/>
  <c r="P68" i="180" s="1"/>
  <c r="N68" i="180"/>
  <c r="O67" i="180"/>
  <c r="P67" i="180" s="1"/>
  <c r="N67" i="180"/>
  <c r="O66" i="180"/>
  <c r="P66" i="180" s="1"/>
  <c r="N66" i="180"/>
  <c r="O65" i="180"/>
  <c r="P65" i="180" s="1"/>
  <c r="N65" i="180"/>
  <c r="O64" i="180"/>
  <c r="P64" i="180" s="1"/>
  <c r="N64" i="180"/>
  <c r="O63" i="180"/>
  <c r="P63" i="180"/>
  <c r="N63" i="180"/>
  <c r="O62" i="180"/>
  <c r="P62" i="180" s="1"/>
  <c r="N62" i="180"/>
  <c r="O61" i="180"/>
  <c r="P61" i="180" s="1"/>
  <c r="N61" i="180"/>
  <c r="O60" i="180"/>
  <c r="P60" i="180" s="1"/>
  <c r="N60" i="180"/>
  <c r="O59" i="180"/>
  <c r="P59" i="180" s="1"/>
  <c r="N59" i="180"/>
  <c r="O58" i="180"/>
  <c r="P58" i="180" s="1"/>
  <c r="N58" i="180"/>
  <c r="O57" i="180"/>
  <c r="P57" i="180" s="1"/>
  <c r="N57" i="180"/>
  <c r="O56" i="180"/>
  <c r="P56" i="180" s="1"/>
  <c r="N56" i="180"/>
  <c r="O55" i="180"/>
  <c r="P55" i="180" s="1"/>
  <c r="N55" i="180"/>
  <c r="O54" i="180"/>
  <c r="P54" i="180" s="1"/>
  <c r="N54" i="180"/>
  <c r="O53" i="180"/>
  <c r="P53" i="180" s="1"/>
  <c r="N53" i="180"/>
  <c r="O52" i="180"/>
  <c r="P52" i="180" s="1"/>
  <c r="N52" i="180"/>
  <c r="O51" i="180"/>
  <c r="P51" i="180" s="1"/>
  <c r="N51" i="180"/>
  <c r="O50" i="180"/>
  <c r="P50" i="180" s="1"/>
  <c r="N50" i="180"/>
  <c r="O49" i="180"/>
  <c r="P49" i="180" s="1"/>
  <c r="N49" i="180"/>
  <c r="O48" i="180"/>
  <c r="P48" i="180" s="1"/>
  <c r="N48" i="180"/>
  <c r="O47" i="180"/>
  <c r="P47" i="180" s="1"/>
  <c r="N47" i="180"/>
  <c r="O46" i="180"/>
  <c r="P46" i="180" s="1"/>
  <c r="N46" i="180"/>
  <c r="O45" i="180"/>
  <c r="P45" i="180" s="1"/>
  <c r="N45" i="180"/>
  <c r="O44" i="180"/>
  <c r="P44" i="180" s="1"/>
  <c r="N44" i="180"/>
  <c r="O43" i="180"/>
  <c r="P43" i="180" s="1"/>
  <c r="N43" i="180"/>
  <c r="O42" i="180"/>
  <c r="P42" i="180" s="1"/>
  <c r="N42" i="180"/>
  <c r="O41" i="180"/>
  <c r="P41" i="180" s="1"/>
  <c r="N41" i="180"/>
  <c r="O40" i="180"/>
  <c r="P40" i="180" s="1"/>
  <c r="N40" i="180"/>
  <c r="O39" i="180"/>
  <c r="P39" i="180" s="1"/>
  <c r="N39" i="180"/>
  <c r="O38" i="180"/>
  <c r="P38" i="180" s="1"/>
  <c r="N38" i="180"/>
  <c r="O37" i="180"/>
  <c r="P37" i="180" s="1"/>
  <c r="N37" i="180"/>
  <c r="O36" i="180"/>
  <c r="P36" i="180" s="1"/>
  <c r="N36" i="180"/>
  <c r="O35" i="180"/>
  <c r="P35" i="180" s="1"/>
  <c r="N35" i="180"/>
  <c r="O34" i="180"/>
  <c r="P34" i="180" s="1"/>
  <c r="N34" i="180"/>
  <c r="O33" i="180"/>
  <c r="P33" i="180" s="1"/>
  <c r="N33" i="180"/>
  <c r="O32" i="180"/>
  <c r="P32" i="180" s="1"/>
  <c r="N32" i="180"/>
  <c r="O31" i="180"/>
  <c r="P31" i="180"/>
  <c r="N31" i="180"/>
  <c r="O30" i="180"/>
  <c r="P30" i="180" s="1"/>
  <c r="N30" i="180"/>
  <c r="O29" i="180"/>
  <c r="P29" i="180" s="1"/>
  <c r="N29" i="180"/>
  <c r="O28" i="180"/>
  <c r="P28" i="180" s="1"/>
  <c r="N28" i="180"/>
  <c r="O27" i="180"/>
  <c r="P27" i="180" s="1"/>
  <c r="N27" i="180"/>
  <c r="O26" i="180"/>
  <c r="P26" i="180" s="1"/>
  <c r="N26" i="180"/>
  <c r="O25" i="180"/>
  <c r="P25" i="180" s="1"/>
  <c r="N25" i="180"/>
  <c r="O24" i="180"/>
  <c r="P24" i="180" s="1"/>
  <c r="N24" i="180"/>
  <c r="O23" i="180"/>
  <c r="P23" i="180" s="1"/>
  <c r="N23" i="180"/>
  <c r="O22" i="180"/>
  <c r="P22" i="180" s="1"/>
  <c r="N22" i="180"/>
  <c r="O21" i="180"/>
  <c r="P21" i="180" s="1"/>
  <c r="N21" i="180"/>
  <c r="O20" i="180"/>
  <c r="P20" i="180" s="1"/>
  <c r="N20" i="180"/>
  <c r="O19" i="180"/>
  <c r="P19" i="180" s="1"/>
  <c r="N19" i="180"/>
  <c r="O18" i="180"/>
  <c r="P18" i="180" s="1"/>
  <c r="N18" i="180"/>
  <c r="O17" i="180"/>
  <c r="P17" i="180" s="1"/>
  <c r="N17" i="180"/>
  <c r="O16" i="180"/>
  <c r="P16" i="180" s="1"/>
  <c r="N16" i="180"/>
  <c r="O15" i="180"/>
  <c r="P15" i="180"/>
  <c r="N15" i="180"/>
  <c r="O14" i="180"/>
  <c r="P14" i="180" s="1"/>
  <c r="N14" i="180"/>
  <c r="O13" i="180"/>
  <c r="P13" i="180" s="1"/>
  <c r="N13" i="180"/>
  <c r="O12" i="180"/>
  <c r="P12" i="180" s="1"/>
  <c r="N12" i="180"/>
  <c r="O11" i="180"/>
  <c r="P11" i="180" s="1"/>
  <c r="N11" i="180"/>
  <c r="O10" i="180"/>
  <c r="P10" i="180" s="1"/>
  <c r="N10" i="180"/>
  <c r="O9" i="180"/>
  <c r="P9" i="180" s="1"/>
  <c r="N9" i="180"/>
  <c r="O8" i="180"/>
  <c r="P8" i="180" s="1"/>
  <c r="N8" i="180"/>
  <c r="O7" i="180"/>
  <c r="P7" i="180" s="1"/>
  <c r="N7" i="180"/>
  <c r="O6" i="180"/>
  <c r="P6" i="180" s="1"/>
  <c r="N6" i="180"/>
  <c r="O5" i="180"/>
  <c r="P5" i="180" s="1"/>
  <c r="N5" i="180"/>
  <c r="O4" i="180"/>
  <c r="P4" i="180" s="1"/>
  <c r="P505" i="180" s="1" a="1"/>
  <c r="P505" i="180" s="1"/>
  <c r="N4" i="180"/>
  <c r="I52" i="179"/>
  <c r="G27" i="179"/>
  <c r="I27" i="179" s="1"/>
  <c r="E8" i="179"/>
  <c r="H6" i="179"/>
  <c r="B6" i="179"/>
  <c r="B5" i="179"/>
  <c r="B4" i="179"/>
  <c r="D2" i="179"/>
  <c r="C525" i="178"/>
  <c r="H525" i="178" a="1"/>
  <c r="H525" i="178"/>
  <c r="M514" i="178" a="1"/>
  <c r="M514" i="178"/>
  <c r="L514" i="178"/>
  <c r="L514" i="178" a="1"/>
  <c r="K514" i="178" a="1"/>
  <c r="K514" i="178"/>
  <c r="J514" i="178"/>
  <c r="J514" i="178" a="1"/>
  <c r="I514" i="178" a="1"/>
  <c r="I514" i="178"/>
  <c r="H514" i="178"/>
  <c r="H514" i="178" a="1"/>
  <c r="G514" i="178" a="1"/>
  <c r="G514" i="178"/>
  <c r="F514" i="178"/>
  <c r="F514" i="178" a="1"/>
  <c r="M511" i="178" a="1"/>
  <c r="M511" i="178"/>
  <c r="L511" i="178" a="1"/>
  <c r="L511" i="178"/>
  <c r="J511" i="178" a="1"/>
  <c r="J511" i="178"/>
  <c r="I511" i="178" a="1"/>
  <c r="I511" i="178"/>
  <c r="G511" i="178" a="1"/>
  <c r="G511" i="178"/>
  <c r="F511" i="178" a="1"/>
  <c r="F511" i="178"/>
  <c r="C511" i="178"/>
  <c r="L510" i="178" a="1"/>
  <c r="L510" i="178"/>
  <c r="I510" i="178" a="1"/>
  <c r="I510" i="178"/>
  <c r="C510" i="178"/>
  <c r="H509" i="178" a="1"/>
  <c r="H509" i="178"/>
  <c r="C509" i="178"/>
  <c r="K509" i="178" a="1"/>
  <c r="K509" i="178"/>
  <c r="L508" i="178" a="1"/>
  <c r="L508" i="178"/>
  <c r="K508" i="178" a="1"/>
  <c r="K508" i="178"/>
  <c r="H508" i="178" a="1"/>
  <c r="H508" i="178"/>
  <c r="C508" i="178"/>
  <c r="J508" i="178" a="1"/>
  <c r="J508" i="178"/>
  <c r="M507" i="178" a="1"/>
  <c r="M507" i="178"/>
  <c r="L507" i="178" a="1"/>
  <c r="L507" i="178"/>
  <c r="J507" i="178" a="1"/>
  <c r="J507" i="178"/>
  <c r="I507" i="178" a="1"/>
  <c r="I507" i="178"/>
  <c r="G507" i="178" a="1"/>
  <c r="G507" i="178"/>
  <c r="F507" i="178" a="1"/>
  <c r="F507" i="178"/>
  <c r="C507" i="178"/>
  <c r="K506" i="178" a="1"/>
  <c r="K506" i="178"/>
  <c r="H506" i="178" a="1"/>
  <c r="H506" i="178"/>
  <c r="G506" i="178" a="1"/>
  <c r="G506" i="178"/>
  <c r="C506" i="178"/>
  <c r="F506" i="178" a="1"/>
  <c r="F506" i="178"/>
  <c r="K505" i="178" a="1"/>
  <c r="K505" i="178"/>
  <c r="J505" i="178" a="1"/>
  <c r="J505" i="178"/>
  <c r="H505" i="178" a="1"/>
  <c r="H505" i="178"/>
  <c r="F505" i="178" a="1"/>
  <c r="F505" i="178"/>
  <c r="C505" i="178"/>
  <c r="C504" i="178"/>
  <c r="M503" i="178" a="1"/>
  <c r="M503" i="178"/>
  <c r="L503" i="178" a="1"/>
  <c r="L503" i="178"/>
  <c r="J503" i="178" a="1"/>
  <c r="J503" i="178"/>
  <c r="I503" i="178" a="1"/>
  <c r="I503" i="178"/>
  <c r="G503" i="178" a="1"/>
  <c r="G503" i="178"/>
  <c r="F503" i="178" a="1"/>
  <c r="F503" i="178"/>
  <c r="C503" i="178"/>
  <c r="C502" i="178"/>
  <c r="K502" i="178" a="1"/>
  <c r="K502" i="178"/>
  <c r="M501" i="178" a="1"/>
  <c r="M501" i="178"/>
  <c r="J501" i="178" a="1"/>
  <c r="J501" i="178"/>
  <c r="C501" i="178"/>
  <c r="L501" i="178" a="1"/>
  <c r="L501" i="178"/>
  <c r="M500" i="178" a="1"/>
  <c r="M500" i="178"/>
  <c r="L500" i="178" a="1"/>
  <c r="L500" i="178"/>
  <c r="J500" i="178" a="1"/>
  <c r="J500" i="178"/>
  <c r="I500" i="178"/>
  <c r="G500" i="178" a="1"/>
  <c r="G500" i="178"/>
  <c r="C500" i="178"/>
  <c r="I500" i="178" a="1"/>
  <c r="M499" i="178" a="1"/>
  <c r="M499" i="178"/>
  <c r="L499" i="178" a="1"/>
  <c r="L499" i="178"/>
  <c r="J499" i="178" a="1"/>
  <c r="J499" i="178"/>
  <c r="I499" i="178" a="1"/>
  <c r="I499" i="178"/>
  <c r="G499" i="178" a="1"/>
  <c r="G499" i="178"/>
  <c r="F499" i="178" a="1"/>
  <c r="F499" i="178"/>
  <c r="C499" i="178"/>
  <c r="W495" i="178"/>
  <c r="V495" i="178"/>
  <c r="U495" i="178"/>
  <c r="T495" i="178"/>
  <c r="S495" i="178"/>
  <c r="E29" i="177"/>
  <c r="R495" i="178"/>
  <c r="M495" i="178"/>
  <c r="L495" i="178"/>
  <c r="K495" i="178"/>
  <c r="J495" i="178"/>
  <c r="I495" i="178"/>
  <c r="H495" i="178"/>
  <c r="G495" i="178"/>
  <c r="F495" i="178"/>
  <c r="P494" i="178"/>
  <c r="O494" i="178"/>
  <c r="N494" i="178"/>
  <c r="O493" i="178"/>
  <c r="N493" i="178"/>
  <c r="P493" i="178"/>
  <c r="O492" i="178"/>
  <c r="N492" i="178"/>
  <c r="P492" i="178"/>
  <c r="P491" i="178"/>
  <c r="O491" i="178"/>
  <c r="N491" i="178"/>
  <c r="O490" i="178"/>
  <c r="P490" i="178"/>
  <c r="N490" i="178"/>
  <c r="O489" i="178"/>
  <c r="N489" i="178"/>
  <c r="P489" i="178"/>
  <c r="P488" i="178"/>
  <c r="O488" i="178"/>
  <c r="N488" i="178"/>
  <c r="O487" i="178"/>
  <c r="P487" i="178"/>
  <c r="N487" i="178"/>
  <c r="O486" i="178"/>
  <c r="N486" i="178"/>
  <c r="P486" i="178"/>
  <c r="O485" i="178"/>
  <c r="N485" i="178"/>
  <c r="P485" i="178"/>
  <c r="P484" i="178"/>
  <c r="O484" i="178"/>
  <c r="N484" i="178"/>
  <c r="O483" i="178"/>
  <c r="P483" i="178"/>
  <c r="N483" i="178"/>
  <c r="O482" i="178"/>
  <c r="N482" i="178"/>
  <c r="P482" i="178"/>
  <c r="O481" i="178"/>
  <c r="N481" i="178"/>
  <c r="O480" i="178"/>
  <c r="N480" i="178"/>
  <c r="P480" i="178"/>
  <c r="O479" i="178"/>
  <c r="P479" i="178"/>
  <c r="N479" i="178"/>
  <c r="P478" i="178"/>
  <c r="O478" i="178"/>
  <c r="N478" i="178"/>
  <c r="O477" i="178"/>
  <c r="N477" i="178"/>
  <c r="P477" i="178"/>
  <c r="O476" i="178"/>
  <c r="N476" i="178"/>
  <c r="P476" i="178"/>
  <c r="P475" i="178"/>
  <c r="O475" i="178"/>
  <c r="N475" i="178"/>
  <c r="O474" i="178"/>
  <c r="P474" i="178"/>
  <c r="N474" i="178"/>
  <c r="O473" i="178"/>
  <c r="N473" i="178"/>
  <c r="P473" i="178"/>
  <c r="P472" i="178"/>
  <c r="O472" i="178"/>
  <c r="N472" i="178"/>
  <c r="O471" i="178"/>
  <c r="P471" i="178"/>
  <c r="N471" i="178"/>
  <c r="O470" i="178"/>
  <c r="N470" i="178"/>
  <c r="P470" i="178"/>
  <c r="O469" i="178"/>
  <c r="N469" i="178"/>
  <c r="P469" i="178"/>
  <c r="P468" i="178"/>
  <c r="O468" i="178"/>
  <c r="N468" i="178"/>
  <c r="O467" i="178"/>
  <c r="P467" i="178"/>
  <c r="N467" i="178"/>
  <c r="O466" i="178"/>
  <c r="N466" i="178"/>
  <c r="P466" i="178"/>
  <c r="O465" i="178"/>
  <c r="N465" i="178"/>
  <c r="O464" i="178"/>
  <c r="N464" i="178"/>
  <c r="P464" i="178"/>
  <c r="O463" i="178"/>
  <c r="P463" i="178"/>
  <c r="N463" i="178"/>
  <c r="P462" i="178"/>
  <c r="O462" i="178"/>
  <c r="N462" i="178"/>
  <c r="O461" i="178"/>
  <c r="N461" i="178"/>
  <c r="P461" i="178"/>
  <c r="O460" i="178"/>
  <c r="N460" i="178"/>
  <c r="P460" i="178"/>
  <c r="P459" i="178"/>
  <c r="O459" i="178"/>
  <c r="N459" i="178"/>
  <c r="O458" i="178"/>
  <c r="P458" i="178"/>
  <c r="N458" i="178"/>
  <c r="O457" i="178"/>
  <c r="N457" i="178"/>
  <c r="P457" i="178"/>
  <c r="P456" i="178"/>
  <c r="O456" i="178"/>
  <c r="N456" i="178"/>
  <c r="O455" i="178"/>
  <c r="P455" i="178"/>
  <c r="N455" i="178"/>
  <c r="O454" i="178"/>
  <c r="N454" i="178"/>
  <c r="P454" i="178"/>
  <c r="O453" i="178"/>
  <c r="N453" i="178"/>
  <c r="P453" i="178"/>
  <c r="P452" i="178"/>
  <c r="O452" i="178"/>
  <c r="N452" i="178"/>
  <c r="O451" i="178"/>
  <c r="P451" i="178"/>
  <c r="N451" i="178"/>
  <c r="O450" i="178"/>
  <c r="N450" i="178"/>
  <c r="P450" i="178"/>
  <c r="O449" i="178"/>
  <c r="N449" i="178"/>
  <c r="O448" i="178"/>
  <c r="N448" i="178"/>
  <c r="P448" i="178"/>
  <c r="O447" i="178"/>
  <c r="P447" i="178"/>
  <c r="N447" i="178"/>
  <c r="P446" i="178"/>
  <c r="O446" i="178"/>
  <c r="N446" i="178"/>
  <c r="O445" i="178"/>
  <c r="N445" i="178"/>
  <c r="P445" i="178"/>
  <c r="O444" i="178"/>
  <c r="N444" i="178"/>
  <c r="P444" i="178"/>
  <c r="P443" i="178"/>
  <c r="O443" i="178"/>
  <c r="N443" i="178"/>
  <c r="O442" i="178"/>
  <c r="P442" i="178"/>
  <c r="N442" i="178"/>
  <c r="O441" i="178"/>
  <c r="N441" i="178"/>
  <c r="P441" i="178"/>
  <c r="P440" i="178"/>
  <c r="O440" i="178"/>
  <c r="N440" i="178"/>
  <c r="O439" i="178"/>
  <c r="P439" i="178"/>
  <c r="N439" i="178"/>
  <c r="O438" i="178"/>
  <c r="N438" i="178"/>
  <c r="P438" i="178"/>
  <c r="O437" i="178"/>
  <c r="N437" i="178"/>
  <c r="P437" i="178"/>
  <c r="P436" i="178"/>
  <c r="O436" i="178"/>
  <c r="N436" i="178"/>
  <c r="O435" i="178"/>
  <c r="P435" i="178"/>
  <c r="N435" i="178"/>
  <c r="O434" i="178"/>
  <c r="N434" i="178"/>
  <c r="P434" i="178"/>
  <c r="O433" i="178"/>
  <c r="N433" i="178"/>
  <c r="O432" i="178"/>
  <c r="N432" i="178"/>
  <c r="P432" i="178"/>
  <c r="O431" i="178"/>
  <c r="P431" i="178"/>
  <c r="N431" i="178"/>
  <c r="P430" i="178"/>
  <c r="O430" i="178"/>
  <c r="N430" i="178"/>
  <c r="O429" i="178"/>
  <c r="N429" i="178"/>
  <c r="P429" i="178"/>
  <c r="O428" i="178"/>
  <c r="N428" i="178"/>
  <c r="P428" i="178"/>
  <c r="P427" i="178"/>
  <c r="O427" i="178"/>
  <c r="N427" i="178"/>
  <c r="O426" i="178"/>
  <c r="P426" i="178"/>
  <c r="N426" i="178"/>
  <c r="O425" i="178"/>
  <c r="N425" i="178"/>
  <c r="P425" i="178"/>
  <c r="P424" i="178"/>
  <c r="O424" i="178"/>
  <c r="N424" i="178"/>
  <c r="O423" i="178"/>
  <c r="P423" i="178"/>
  <c r="N423" i="178"/>
  <c r="O422" i="178"/>
  <c r="N422" i="178"/>
  <c r="P422" i="178"/>
  <c r="O421" i="178"/>
  <c r="N421" i="178"/>
  <c r="P421" i="178"/>
  <c r="P420" i="178"/>
  <c r="O420" i="178"/>
  <c r="N420" i="178"/>
  <c r="O419" i="178"/>
  <c r="P419" i="178"/>
  <c r="N419" i="178"/>
  <c r="O418" i="178"/>
  <c r="N418" i="178"/>
  <c r="P418" i="178"/>
  <c r="O417" i="178"/>
  <c r="N417" i="178"/>
  <c r="O416" i="178"/>
  <c r="N416" i="178"/>
  <c r="P416" i="178"/>
  <c r="O415" i="178"/>
  <c r="P415" i="178"/>
  <c r="N415" i="178"/>
  <c r="P414" i="178"/>
  <c r="O414" i="178"/>
  <c r="N414" i="178"/>
  <c r="O413" i="178"/>
  <c r="N413" i="178"/>
  <c r="P413" i="178"/>
  <c r="O412" i="178"/>
  <c r="N412" i="178"/>
  <c r="P412" i="178"/>
  <c r="P411" i="178"/>
  <c r="O411" i="178"/>
  <c r="N411" i="178"/>
  <c r="O410" i="178"/>
  <c r="P410" i="178"/>
  <c r="N410" i="178"/>
  <c r="O409" i="178"/>
  <c r="N409" i="178"/>
  <c r="P409" i="178"/>
  <c r="P408" i="178"/>
  <c r="O408" i="178"/>
  <c r="N408" i="178"/>
  <c r="O407" i="178"/>
  <c r="P407" i="178"/>
  <c r="N407" i="178"/>
  <c r="O406" i="178"/>
  <c r="N406" i="178"/>
  <c r="P406" i="178"/>
  <c r="O405" i="178"/>
  <c r="N405" i="178"/>
  <c r="P405" i="178"/>
  <c r="P404" i="178"/>
  <c r="O404" i="178"/>
  <c r="N404" i="178"/>
  <c r="O403" i="178"/>
  <c r="P403" i="178"/>
  <c r="N403" i="178"/>
  <c r="O402" i="178"/>
  <c r="N402" i="178"/>
  <c r="P402" i="178"/>
  <c r="O401" i="178"/>
  <c r="N401" i="178"/>
  <c r="O400" i="178"/>
  <c r="N400" i="178"/>
  <c r="P400" i="178"/>
  <c r="O399" i="178"/>
  <c r="P399" i="178"/>
  <c r="N399" i="178"/>
  <c r="P398" i="178"/>
  <c r="O398" i="178"/>
  <c r="N398" i="178"/>
  <c r="O397" i="178"/>
  <c r="N397" i="178"/>
  <c r="P397" i="178"/>
  <c r="O396" i="178"/>
  <c r="N396" i="178"/>
  <c r="P396" i="178"/>
  <c r="P395" i="178"/>
  <c r="O395" i="178"/>
  <c r="N395" i="178"/>
  <c r="O394" i="178"/>
  <c r="P394" i="178"/>
  <c r="N394" i="178"/>
  <c r="O393" i="178"/>
  <c r="N393" i="178"/>
  <c r="P393" i="178"/>
  <c r="P392" i="178"/>
  <c r="O392" i="178"/>
  <c r="N392" i="178"/>
  <c r="O391" i="178"/>
  <c r="P391" i="178"/>
  <c r="N391" i="178"/>
  <c r="O390" i="178"/>
  <c r="N390" i="178"/>
  <c r="P390" i="178"/>
  <c r="O389" i="178"/>
  <c r="N389" i="178"/>
  <c r="P389" i="178"/>
  <c r="P388" i="178"/>
  <c r="O388" i="178"/>
  <c r="N388" i="178"/>
  <c r="O387" i="178"/>
  <c r="P387" i="178"/>
  <c r="N387" i="178"/>
  <c r="O386" i="178"/>
  <c r="N386" i="178"/>
  <c r="P386" i="178"/>
  <c r="O385" i="178"/>
  <c r="N385" i="178"/>
  <c r="O384" i="178"/>
  <c r="N384" i="178"/>
  <c r="P384" i="178"/>
  <c r="O383" i="178"/>
  <c r="P383" i="178"/>
  <c r="N383" i="178"/>
  <c r="P382" i="178"/>
  <c r="O382" i="178"/>
  <c r="N382" i="178"/>
  <c r="O381" i="178"/>
  <c r="N381" i="178"/>
  <c r="P381" i="178"/>
  <c r="O380" i="178"/>
  <c r="N380" i="178"/>
  <c r="P380" i="178"/>
  <c r="P379" i="178"/>
  <c r="O379" i="178"/>
  <c r="N379" i="178"/>
  <c r="O378" i="178"/>
  <c r="P378" i="178"/>
  <c r="N378" i="178"/>
  <c r="O377" i="178"/>
  <c r="N377" i="178"/>
  <c r="P377" i="178"/>
  <c r="P376" i="178"/>
  <c r="O376" i="178"/>
  <c r="N376" i="178"/>
  <c r="O375" i="178"/>
  <c r="P375" i="178"/>
  <c r="N375" i="178"/>
  <c r="O374" i="178"/>
  <c r="N374" i="178"/>
  <c r="P374" i="178"/>
  <c r="O373" i="178"/>
  <c r="N373" i="178"/>
  <c r="P373" i="178"/>
  <c r="P372" i="178"/>
  <c r="O372" i="178"/>
  <c r="N372" i="178"/>
  <c r="O371" i="178"/>
  <c r="P371" i="178"/>
  <c r="N371" i="178"/>
  <c r="O370" i="178"/>
  <c r="N370" i="178"/>
  <c r="P370" i="178"/>
  <c r="O369" i="178"/>
  <c r="N369" i="178"/>
  <c r="O368" i="178"/>
  <c r="N368" i="178"/>
  <c r="P368" i="178"/>
  <c r="O367" i="178"/>
  <c r="P367" i="178"/>
  <c r="N367" i="178"/>
  <c r="P366" i="178"/>
  <c r="O366" i="178"/>
  <c r="N366" i="178"/>
  <c r="O365" i="178"/>
  <c r="N365" i="178"/>
  <c r="P365" i="178"/>
  <c r="O364" i="178"/>
  <c r="N364" i="178"/>
  <c r="P364" i="178"/>
  <c r="P363" i="178"/>
  <c r="O363" i="178"/>
  <c r="N363" i="178"/>
  <c r="O362" i="178"/>
  <c r="P362" i="178"/>
  <c r="N362" i="178"/>
  <c r="O361" i="178"/>
  <c r="N361" i="178"/>
  <c r="P361" i="178"/>
  <c r="P360" i="178"/>
  <c r="O360" i="178"/>
  <c r="N360" i="178"/>
  <c r="O359" i="178"/>
  <c r="P359" i="178"/>
  <c r="N359" i="178"/>
  <c r="O358" i="178"/>
  <c r="N358" i="178"/>
  <c r="P358" i="178"/>
  <c r="O357" i="178"/>
  <c r="N357" i="178"/>
  <c r="P357" i="178"/>
  <c r="P356" i="178"/>
  <c r="O356" i="178"/>
  <c r="N356" i="178"/>
  <c r="O355" i="178"/>
  <c r="P355" i="178"/>
  <c r="N355" i="178"/>
  <c r="O354" i="178"/>
  <c r="N354" i="178"/>
  <c r="P354" i="178"/>
  <c r="O353" i="178"/>
  <c r="N353" i="178"/>
  <c r="O352" i="178"/>
  <c r="N352" i="178"/>
  <c r="P352" i="178"/>
  <c r="O351" i="178"/>
  <c r="P351" i="178"/>
  <c r="N351" i="178"/>
  <c r="P350" i="178"/>
  <c r="O350" i="178"/>
  <c r="N350" i="178"/>
  <c r="O349" i="178"/>
  <c r="N349" i="178"/>
  <c r="P349" i="178"/>
  <c r="O348" i="178"/>
  <c r="N348" i="178"/>
  <c r="P348" i="178"/>
  <c r="P347" i="178"/>
  <c r="O347" i="178"/>
  <c r="N347" i="178"/>
  <c r="O346" i="178"/>
  <c r="P346" i="178"/>
  <c r="N346" i="178"/>
  <c r="O345" i="178"/>
  <c r="N345" i="178"/>
  <c r="P345" i="178"/>
  <c r="P344" i="178"/>
  <c r="O344" i="178"/>
  <c r="N344" i="178"/>
  <c r="O343" i="178"/>
  <c r="P343" i="178"/>
  <c r="N343" i="178"/>
  <c r="O342" i="178"/>
  <c r="N342" i="178"/>
  <c r="P342" i="178"/>
  <c r="O341" i="178"/>
  <c r="N341" i="178"/>
  <c r="P341" i="178"/>
  <c r="P340" i="178"/>
  <c r="O340" i="178"/>
  <c r="N340" i="178"/>
  <c r="O339" i="178"/>
  <c r="P339" i="178"/>
  <c r="N339" i="178"/>
  <c r="O338" i="178"/>
  <c r="N338" i="178"/>
  <c r="P338" i="178"/>
  <c r="O337" i="178"/>
  <c r="N337" i="178"/>
  <c r="O336" i="178"/>
  <c r="N336" i="178"/>
  <c r="P336" i="178"/>
  <c r="O335" i="178"/>
  <c r="P335" i="178"/>
  <c r="N335" i="178"/>
  <c r="P334" i="178"/>
  <c r="O334" i="178"/>
  <c r="N334" i="178"/>
  <c r="O333" i="178"/>
  <c r="N333" i="178"/>
  <c r="P333" i="178"/>
  <c r="O332" i="178"/>
  <c r="N332" i="178"/>
  <c r="P332" i="178"/>
  <c r="P331" i="178"/>
  <c r="O331" i="178"/>
  <c r="N331" i="178"/>
  <c r="O330" i="178"/>
  <c r="P330" i="178"/>
  <c r="N330" i="178"/>
  <c r="O329" i="178"/>
  <c r="N329" i="178"/>
  <c r="P329" i="178"/>
  <c r="P328" i="178"/>
  <c r="O328" i="178"/>
  <c r="N328" i="178"/>
  <c r="O327" i="178"/>
  <c r="P327" i="178"/>
  <c r="N327" i="178"/>
  <c r="O326" i="178"/>
  <c r="N326" i="178"/>
  <c r="P326" i="178"/>
  <c r="O325" i="178"/>
  <c r="N325" i="178"/>
  <c r="P325" i="178"/>
  <c r="P324" i="178"/>
  <c r="O324" i="178"/>
  <c r="N324" i="178"/>
  <c r="O323" i="178"/>
  <c r="P323" i="178"/>
  <c r="N323" i="178"/>
  <c r="O322" i="178"/>
  <c r="N322" i="178"/>
  <c r="P322" i="178"/>
  <c r="O321" i="178"/>
  <c r="N321" i="178"/>
  <c r="O320" i="178"/>
  <c r="N320" i="178"/>
  <c r="P320" i="178"/>
  <c r="O319" i="178"/>
  <c r="P319" i="178"/>
  <c r="N319" i="178"/>
  <c r="P318" i="178"/>
  <c r="O318" i="178"/>
  <c r="N318" i="178"/>
  <c r="O317" i="178"/>
  <c r="N317" i="178"/>
  <c r="P317" i="178"/>
  <c r="O316" i="178"/>
  <c r="N316" i="178"/>
  <c r="P316" i="178"/>
  <c r="P315" i="178"/>
  <c r="O315" i="178"/>
  <c r="N315" i="178"/>
  <c r="O314" i="178"/>
  <c r="P314" i="178"/>
  <c r="N314" i="178"/>
  <c r="O313" i="178"/>
  <c r="N313" i="178"/>
  <c r="P313" i="178"/>
  <c r="P312" i="178"/>
  <c r="O312" i="178"/>
  <c r="N312" i="178"/>
  <c r="O311" i="178"/>
  <c r="P311" i="178"/>
  <c r="N311" i="178"/>
  <c r="O310" i="178"/>
  <c r="N310" i="178"/>
  <c r="P310" i="178"/>
  <c r="O309" i="178"/>
  <c r="N309" i="178"/>
  <c r="P309" i="178"/>
  <c r="P308" i="178"/>
  <c r="O308" i="178"/>
  <c r="N308" i="178"/>
  <c r="O307" i="178"/>
  <c r="P307" i="178"/>
  <c r="N307" i="178"/>
  <c r="O306" i="178"/>
  <c r="N306" i="178"/>
  <c r="P306" i="178"/>
  <c r="O305" i="178"/>
  <c r="N305" i="178"/>
  <c r="O304" i="178"/>
  <c r="N304" i="178"/>
  <c r="P304" i="178"/>
  <c r="O303" i="178"/>
  <c r="P303" i="178"/>
  <c r="N303" i="178"/>
  <c r="P302" i="178"/>
  <c r="O302" i="178"/>
  <c r="N302" i="178"/>
  <c r="O301" i="178"/>
  <c r="N301" i="178"/>
  <c r="P301" i="178"/>
  <c r="O300" i="178"/>
  <c r="N300" i="178"/>
  <c r="P300" i="178"/>
  <c r="P299" i="178"/>
  <c r="O299" i="178"/>
  <c r="N299" i="178"/>
  <c r="O298" i="178"/>
  <c r="P298" i="178"/>
  <c r="N298" i="178"/>
  <c r="O297" i="178"/>
  <c r="N297" i="178"/>
  <c r="P297" i="178"/>
  <c r="P296" i="178"/>
  <c r="O296" i="178"/>
  <c r="N296" i="178"/>
  <c r="O295" i="178"/>
  <c r="P295" i="178"/>
  <c r="N295" i="178"/>
  <c r="O294" i="178"/>
  <c r="N294" i="178"/>
  <c r="P294" i="178"/>
  <c r="O293" i="178"/>
  <c r="N293" i="178"/>
  <c r="P293" i="178"/>
  <c r="P292" i="178"/>
  <c r="O292" i="178"/>
  <c r="N292" i="178"/>
  <c r="O291" i="178"/>
  <c r="P291" i="178"/>
  <c r="N291" i="178"/>
  <c r="O290" i="178"/>
  <c r="N290" i="178"/>
  <c r="P290" i="178"/>
  <c r="O289" i="178"/>
  <c r="N289" i="178"/>
  <c r="O288" i="178"/>
  <c r="N288" i="178"/>
  <c r="P288" i="178"/>
  <c r="O287" i="178"/>
  <c r="P287" i="178"/>
  <c r="N287" i="178"/>
  <c r="P286" i="178"/>
  <c r="O286" i="178"/>
  <c r="N286" i="178"/>
  <c r="O285" i="178"/>
  <c r="N285" i="178"/>
  <c r="P285" i="178"/>
  <c r="O284" i="178"/>
  <c r="N284" i="178"/>
  <c r="P284" i="178"/>
  <c r="P283" i="178"/>
  <c r="O283" i="178"/>
  <c r="N283" i="178"/>
  <c r="O282" i="178"/>
  <c r="P282" i="178"/>
  <c r="N282" i="178"/>
  <c r="O281" i="178"/>
  <c r="N281" i="178"/>
  <c r="P281" i="178"/>
  <c r="P280" i="178"/>
  <c r="O280" i="178"/>
  <c r="N280" i="178"/>
  <c r="O279" i="178"/>
  <c r="P279" i="178"/>
  <c r="N279" i="178"/>
  <c r="O278" i="178"/>
  <c r="N278" i="178"/>
  <c r="P278" i="178"/>
  <c r="O277" i="178"/>
  <c r="N277" i="178"/>
  <c r="P277" i="178"/>
  <c r="P276" i="178"/>
  <c r="O276" i="178"/>
  <c r="N276" i="178"/>
  <c r="O275" i="178"/>
  <c r="P275" i="178"/>
  <c r="N275" i="178"/>
  <c r="O274" i="178"/>
  <c r="N274" i="178"/>
  <c r="P274" i="178"/>
  <c r="O273" i="178"/>
  <c r="N273" i="178"/>
  <c r="O272" i="178"/>
  <c r="N272" i="178"/>
  <c r="P272" i="178"/>
  <c r="O271" i="178"/>
  <c r="P271" i="178"/>
  <c r="N271" i="178"/>
  <c r="P270" i="178"/>
  <c r="O270" i="178"/>
  <c r="N270" i="178"/>
  <c r="O269" i="178"/>
  <c r="N269" i="178"/>
  <c r="P269" i="178"/>
  <c r="O268" i="178"/>
  <c r="N268" i="178"/>
  <c r="P268" i="178"/>
  <c r="P267" i="178"/>
  <c r="O267" i="178"/>
  <c r="N267" i="178"/>
  <c r="O266" i="178"/>
  <c r="P266" i="178"/>
  <c r="N266" i="178"/>
  <c r="O265" i="178"/>
  <c r="N265" i="178"/>
  <c r="P265" i="178"/>
  <c r="P264" i="178"/>
  <c r="O264" i="178"/>
  <c r="N264" i="178"/>
  <c r="O263" i="178"/>
  <c r="P263" i="178"/>
  <c r="N263" i="178"/>
  <c r="O262" i="178"/>
  <c r="N262" i="178"/>
  <c r="P262" i="178"/>
  <c r="O261" i="178"/>
  <c r="N261" i="178"/>
  <c r="P261" i="178"/>
  <c r="P260" i="178"/>
  <c r="O260" i="178"/>
  <c r="N260" i="178"/>
  <c r="O259" i="178"/>
  <c r="P259" i="178"/>
  <c r="N259" i="178"/>
  <c r="O258" i="178"/>
  <c r="N258" i="178"/>
  <c r="P258" i="178"/>
  <c r="O257" i="178"/>
  <c r="N257" i="178"/>
  <c r="O256" i="178"/>
  <c r="N256" i="178"/>
  <c r="P256" i="178"/>
  <c r="O255" i="178"/>
  <c r="P255" i="178"/>
  <c r="N255" i="178"/>
  <c r="P254" i="178"/>
  <c r="O254" i="178"/>
  <c r="N254" i="178"/>
  <c r="O253" i="178"/>
  <c r="N253" i="178"/>
  <c r="P253" i="178"/>
  <c r="O252" i="178"/>
  <c r="N252" i="178"/>
  <c r="P252" i="178"/>
  <c r="P251" i="178"/>
  <c r="O251" i="178"/>
  <c r="N251" i="178"/>
  <c r="O250" i="178"/>
  <c r="P250" i="178"/>
  <c r="N250" i="178"/>
  <c r="O249" i="178"/>
  <c r="N249" i="178"/>
  <c r="P249" i="178"/>
  <c r="P248" i="178"/>
  <c r="O248" i="178"/>
  <c r="N248" i="178"/>
  <c r="O247" i="178"/>
  <c r="P247" i="178"/>
  <c r="N247" i="178"/>
  <c r="O246" i="178"/>
  <c r="N246" i="178"/>
  <c r="P246" i="178"/>
  <c r="O245" i="178"/>
  <c r="N245" i="178"/>
  <c r="P245" i="178"/>
  <c r="P244" i="178"/>
  <c r="O244" i="178"/>
  <c r="N244" i="178"/>
  <c r="O243" i="178"/>
  <c r="P243" i="178"/>
  <c r="N243" i="178"/>
  <c r="O242" i="178"/>
  <c r="N242" i="178"/>
  <c r="P242" i="178"/>
  <c r="O241" i="178"/>
  <c r="N241" i="178"/>
  <c r="O240" i="178"/>
  <c r="N240" i="178"/>
  <c r="P240" i="178"/>
  <c r="O239" i="178"/>
  <c r="P239" i="178"/>
  <c r="N239" i="178"/>
  <c r="P238" i="178"/>
  <c r="O238" i="178"/>
  <c r="N238" i="178"/>
  <c r="O237" i="178"/>
  <c r="N237" i="178"/>
  <c r="P237" i="178"/>
  <c r="O236" i="178"/>
  <c r="N236" i="178"/>
  <c r="P236" i="178"/>
  <c r="P235" i="178"/>
  <c r="O235" i="178"/>
  <c r="N235" i="178"/>
  <c r="O234" i="178"/>
  <c r="P234" i="178"/>
  <c r="N234" i="178"/>
  <c r="O233" i="178"/>
  <c r="N233" i="178"/>
  <c r="P233" i="178"/>
  <c r="P232" i="178"/>
  <c r="O232" i="178"/>
  <c r="N232" i="178"/>
  <c r="O231" i="178"/>
  <c r="P231" i="178"/>
  <c r="N231" i="178"/>
  <c r="O230" i="178"/>
  <c r="N230" i="178"/>
  <c r="P230" i="178"/>
  <c r="O229" i="178"/>
  <c r="N229" i="178"/>
  <c r="P229" i="178"/>
  <c r="P228" i="178"/>
  <c r="O228" i="178"/>
  <c r="N228" i="178"/>
  <c r="O227" i="178"/>
  <c r="P227" i="178"/>
  <c r="N227" i="178"/>
  <c r="O226" i="178"/>
  <c r="N226" i="178"/>
  <c r="P226" i="178"/>
  <c r="O225" i="178"/>
  <c r="N225" i="178"/>
  <c r="O224" i="178"/>
  <c r="N224" i="178"/>
  <c r="P224" i="178"/>
  <c r="O223" i="178"/>
  <c r="P223" i="178"/>
  <c r="N223" i="178"/>
  <c r="P222" i="178"/>
  <c r="O222" i="178"/>
  <c r="N222" i="178"/>
  <c r="O221" i="178"/>
  <c r="N221" i="178"/>
  <c r="P221" i="178"/>
  <c r="O220" i="178"/>
  <c r="N220" i="178"/>
  <c r="P220" i="178"/>
  <c r="P219" i="178"/>
  <c r="O219" i="178"/>
  <c r="N219" i="178"/>
  <c r="O218" i="178"/>
  <c r="P218" i="178"/>
  <c r="N218" i="178"/>
  <c r="O217" i="178"/>
  <c r="N217" i="178"/>
  <c r="P217" i="178"/>
  <c r="P216" i="178"/>
  <c r="O216" i="178"/>
  <c r="N216" i="178"/>
  <c r="O215" i="178"/>
  <c r="P215" i="178"/>
  <c r="N215" i="178"/>
  <c r="O214" i="178"/>
  <c r="N214" i="178"/>
  <c r="P214" i="178"/>
  <c r="O213" i="178"/>
  <c r="N213" i="178"/>
  <c r="P213" i="178"/>
  <c r="P212" i="178"/>
  <c r="O212" i="178"/>
  <c r="N212" i="178"/>
  <c r="O211" i="178"/>
  <c r="P211" i="178"/>
  <c r="N211" i="178"/>
  <c r="O210" i="178"/>
  <c r="N210" i="178"/>
  <c r="P210" i="178"/>
  <c r="O209" i="178"/>
  <c r="N209" i="178"/>
  <c r="O208" i="178"/>
  <c r="N208" i="178"/>
  <c r="P208" i="178"/>
  <c r="O207" i="178"/>
  <c r="P207" i="178"/>
  <c r="N207" i="178"/>
  <c r="P206" i="178"/>
  <c r="O206" i="178"/>
  <c r="N206" i="178"/>
  <c r="O205" i="178"/>
  <c r="N205" i="178"/>
  <c r="P205" i="178"/>
  <c r="O204" i="178"/>
  <c r="N204" i="178"/>
  <c r="P204" i="178"/>
  <c r="P203" i="178"/>
  <c r="O203" i="178"/>
  <c r="N203" i="178"/>
  <c r="O202" i="178"/>
  <c r="P202" i="178"/>
  <c r="N202" i="178"/>
  <c r="O201" i="178"/>
  <c r="N201" i="178"/>
  <c r="P201" i="178"/>
  <c r="P200" i="178"/>
  <c r="O200" i="178"/>
  <c r="N200" i="178"/>
  <c r="O199" i="178"/>
  <c r="P199" i="178"/>
  <c r="N199" i="178"/>
  <c r="O198" i="178"/>
  <c r="N198" i="178"/>
  <c r="P198" i="178"/>
  <c r="O197" i="178"/>
  <c r="N197" i="178"/>
  <c r="P197" i="178"/>
  <c r="P196" i="178"/>
  <c r="O196" i="178"/>
  <c r="N196" i="178"/>
  <c r="O195" i="178"/>
  <c r="P195" i="178"/>
  <c r="N195" i="178"/>
  <c r="O194" i="178"/>
  <c r="N194" i="178"/>
  <c r="P194" i="178"/>
  <c r="O193" i="178"/>
  <c r="N193" i="178"/>
  <c r="O192" i="178"/>
  <c r="N192" i="178"/>
  <c r="P192" i="178"/>
  <c r="O191" i="178"/>
  <c r="P191" i="178"/>
  <c r="N191" i="178"/>
  <c r="P190" i="178"/>
  <c r="O190" i="178"/>
  <c r="N190" i="178"/>
  <c r="O189" i="178"/>
  <c r="N189" i="178"/>
  <c r="P189" i="178"/>
  <c r="O188" i="178"/>
  <c r="N188" i="178"/>
  <c r="P188" i="178"/>
  <c r="P187" i="178"/>
  <c r="O187" i="178"/>
  <c r="N187" i="178"/>
  <c r="O186" i="178"/>
  <c r="P186" i="178"/>
  <c r="N186" i="178"/>
  <c r="O185" i="178"/>
  <c r="N185" i="178"/>
  <c r="P185" i="178"/>
  <c r="P184" i="178"/>
  <c r="O184" i="178"/>
  <c r="N184" i="178"/>
  <c r="O183" i="178"/>
  <c r="P183" i="178"/>
  <c r="N183" i="178"/>
  <c r="O182" i="178"/>
  <c r="N182" i="178"/>
  <c r="P182" i="178"/>
  <c r="O181" i="178"/>
  <c r="N181" i="178"/>
  <c r="P181" i="178"/>
  <c r="P180" i="178"/>
  <c r="O180" i="178"/>
  <c r="N180" i="178"/>
  <c r="O179" i="178"/>
  <c r="P179" i="178"/>
  <c r="N179" i="178"/>
  <c r="O178" i="178"/>
  <c r="N178" i="178"/>
  <c r="P178" i="178"/>
  <c r="O177" i="178"/>
  <c r="N177" i="178"/>
  <c r="O176" i="178"/>
  <c r="N176" i="178"/>
  <c r="P176" i="178"/>
  <c r="O175" i="178"/>
  <c r="P175" i="178"/>
  <c r="N175" i="178"/>
  <c r="P174" i="178"/>
  <c r="O174" i="178"/>
  <c r="N174" i="178"/>
  <c r="O173" i="178"/>
  <c r="N173" i="178"/>
  <c r="P173" i="178"/>
  <c r="O172" i="178"/>
  <c r="N172" i="178"/>
  <c r="P172" i="178"/>
  <c r="P171" i="178"/>
  <c r="O171" i="178"/>
  <c r="N171" i="178"/>
  <c r="O170" i="178"/>
  <c r="P170" i="178"/>
  <c r="N170" i="178"/>
  <c r="O169" i="178"/>
  <c r="N169" i="178"/>
  <c r="P169" i="178"/>
  <c r="P168" i="178"/>
  <c r="O168" i="178"/>
  <c r="N168" i="178"/>
  <c r="O167" i="178"/>
  <c r="P167" i="178"/>
  <c r="N167" i="178"/>
  <c r="O166" i="178"/>
  <c r="N166" i="178"/>
  <c r="P166" i="178"/>
  <c r="O165" i="178"/>
  <c r="N165" i="178"/>
  <c r="P165" i="178"/>
  <c r="P164" i="178"/>
  <c r="O164" i="178"/>
  <c r="N164" i="178"/>
  <c r="O163" i="178"/>
  <c r="P163" i="178"/>
  <c r="N163" i="178"/>
  <c r="O162" i="178"/>
  <c r="N162" i="178"/>
  <c r="P162" i="178"/>
  <c r="O161" i="178"/>
  <c r="N161" i="178"/>
  <c r="O160" i="178"/>
  <c r="N160" i="178"/>
  <c r="P160" i="178"/>
  <c r="O159" i="178"/>
  <c r="P159" i="178"/>
  <c r="N159" i="178"/>
  <c r="P158" i="178"/>
  <c r="O158" i="178"/>
  <c r="N158" i="178"/>
  <c r="O157" i="178"/>
  <c r="N157" i="178"/>
  <c r="P157" i="178"/>
  <c r="O156" i="178"/>
  <c r="N156" i="178"/>
  <c r="P156" i="178"/>
  <c r="P155" i="178"/>
  <c r="O155" i="178"/>
  <c r="N155" i="178"/>
  <c r="O154" i="178"/>
  <c r="P154" i="178"/>
  <c r="N154" i="178"/>
  <c r="O153" i="178"/>
  <c r="N153" i="178"/>
  <c r="P153" i="178"/>
  <c r="P152" i="178"/>
  <c r="O152" i="178"/>
  <c r="N152" i="178"/>
  <c r="O151" i="178"/>
  <c r="P151" i="178"/>
  <c r="N151" i="178"/>
  <c r="O150" i="178"/>
  <c r="N150" i="178"/>
  <c r="P150" i="178"/>
  <c r="O149" i="178"/>
  <c r="N149" i="178"/>
  <c r="P149" i="178"/>
  <c r="P148" i="178"/>
  <c r="O148" i="178"/>
  <c r="N148" i="178"/>
  <c r="O147" i="178"/>
  <c r="P147" i="178"/>
  <c r="N147" i="178"/>
  <c r="O146" i="178"/>
  <c r="N146" i="178"/>
  <c r="P146" i="178"/>
  <c r="O145" i="178"/>
  <c r="N145" i="178"/>
  <c r="O144" i="178"/>
  <c r="N144" i="178"/>
  <c r="P144" i="178"/>
  <c r="O143" i="178"/>
  <c r="P143" i="178"/>
  <c r="N143" i="178"/>
  <c r="P142" i="178"/>
  <c r="O142" i="178"/>
  <c r="N142" i="178"/>
  <c r="O141" i="178"/>
  <c r="N141" i="178"/>
  <c r="P141" i="178"/>
  <c r="O140" i="178"/>
  <c r="N140" i="178"/>
  <c r="P140" i="178"/>
  <c r="P139" i="178"/>
  <c r="O139" i="178"/>
  <c r="N139" i="178"/>
  <c r="O138" i="178"/>
  <c r="P138" i="178"/>
  <c r="N138" i="178"/>
  <c r="O137" i="178"/>
  <c r="N137" i="178"/>
  <c r="P137" i="178"/>
  <c r="P136" i="178"/>
  <c r="O136" i="178"/>
  <c r="N136" i="178"/>
  <c r="O135" i="178"/>
  <c r="P135" i="178"/>
  <c r="N135" i="178"/>
  <c r="O134" i="178"/>
  <c r="N134" i="178"/>
  <c r="P134" i="178"/>
  <c r="O133" i="178"/>
  <c r="N133" i="178"/>
  <c r="P133" i="178"/>
  <c r="P132" i="178"/>
  <c r="O132" i="178"/>
  <c r="N132" i="178"/>
  <c r="O131" i="178"/>
  <c r="P131" i="178"/>
  <c r="N131" i="178"/>
  <c r="O130" i="178"/>
  <c r="N130" i="178"/>
  <c r="P130" i="178"/>
  <c r="O129" i="178"/>
  <c r="N129" i="178"/>
  <c r="O128" i="178"/>
  <c r="N128" i="178"/>
  <c r="P128" i="178"/>
  <c r="O127" i="178"/>
  <c r="P127" i="178"/>
  <c r="N127" i="178"/>
  <c r="P126" i="178"/>
  <c r="O126" i="178"/>
  <c r="N126" i="178"/>
  <c r="O125" i="178"/>
  <c r="N125" i="178"/>
  <c r="P125" i="178"/>
  <c r="O124" i="178"/>
  <c r="N124" i="178"/>
  <c r="P124" i="178"/>
  <c r="P123" i="178"/>
  <c r="O123" i="178"/>
  <c r="N123" i="178"/>
  <c r="O122" i="178"/>
  <c r="P122" i="178"/>
  <c r="N122" i="178"/>
  <c r="O121" i="178"/>
  <c r="N121" i="178"/>
  <c r="P121" i="178"/>
  <c r="P120" i="178"/>
  <c r="O120" i="178"/>
  <c r="N120" i="178"/>
  <c r="O119" i="178"/>
  <c r="P119" i="178"/>
  <c r="N119" i="178"/>
  <c r="O118" i="178"/>
  <c r="N118" i="178"/>
  <c r="P118" i="178"/>
  <c r="O117" i="178"/>
  <c r="N117" i="178"/>
  <c r="P117" i="178"/>
  <c r="P116" i="178"/>
  <c r="O116" i="178"/>
  <c r="N116" i="178"/>
  <c r="O115" i="178"/>
  <c r="P115" i="178"/>
  <c r="N115" i="178"/>
  <c r="O114" i="178"/>
  <c r="N114" i="178"/>
  <c r="P114" i="178"/>
  <c r="O113" i="178"/>
  <c r="N113" i="178"/>
  <c r="O112" i="178"/>
  <c r="N112" i="178"/>
  <c r="P112" i="178"/>
  <c r="O111" i="178"/>
  <c r="P111" i="178"/>
  <c r="N111" i="178"/>
  <c r="P110" i="178"/>
  <c r="O110" i="178"/>
  <c r="N110" i="178"/>
  <c r="O109" i="178"/>
  <c r="N109" i="178"/>
  <c r="P109" i="178"/>
  <c r="O108" i="178"/>
  <c r="N108" i="178"/>
  <c r="P108" i="178"/>
  <c r="P107" i="178"/>
  <c r="O107" i="178"/>
  <c r="N107" i="178"/>
  <c r="O106" i="178"/>
  <c r="P106" i="178"/>
  <c r="N106" i="178"/>
  <c r="O105" i="178"/>
  <c r="N105" i="178"/>
  <c r="P105" i="178"/>
  <c r="P104" i="178"/>
  <c r="O104" i="178"/>
  <c r="N104" i="178"/>
  <c r="O103" i="178"/>
  <c r="P103" i="178"/>
  <c r="N103" i="178"/>
  <c r="O102" i="178"/>
  <c r="N102" i="178"/>
  <c r="P102" i="178"/>
  <c r="O101" i="178"/>
  <c r="N101" i="178"/>
  <c r="P101" i="178"/>
  <c r="P100" i="178"/>
  <c r="O100" i="178"/>
  <c r="N100" i="178"/>
  <c r="O99" i="178"/>
  <c r="P99" i="178"/>
  <c r="N99" i="178"/>
  <c r="O98" i="178"/>
  <c r="N98" i="178"/>
  <c r="P98" i="178"/>
  <c r="O97" i="178"/>
  <c r="N97" i="178"/>
  <c r="O96" i="178"/>
  <c r="N96" i="178"/>
  <c r="P96" i="178"/>
  <c r="O95" i="178"/>
  <c r="P95" i="178"/>
  <c r="N95" i="178"/>
  <c r="P94" i="178"/>
  <c r="O94" i="178"/>
  <c r="N94" i="178"/>
  <c r="O93" i="178"/>
  <c r="N93" i="178"/>
  <c r="P93" i="178"/>
  <c r="O92" i="178"/>
  <c r="N92" i="178"/>
  <c r="P92" i="178"/>
  <c r="P91" i="178"/>
  <c r="O91" i="178"/>
  <c r="N91" i="178"/>
  <c r="O90" i="178"/>
  <c r="P90" i="178"/>
  <c r="N90" i="178"/>
  <c r="O89" i="178"/>
  <c r="N89" i="178"/>
  <c r="P89" i="178"/>
  <c r="P88" i="178"/>
  <c r="O88" i="178"/>
  <c r="N88" i="178"/>
  <c r="O87" i="178"/>
  <c r="P87" i="178"/>
  <c r="N87" i="178"/>
  <c r="O86" i="178"/>
  <c r="N86" i="178"/>
  <c r="P86" i="178"/>
  <c r="O85" i="178"/>
  <c r="N85" i="178"/>
  <c r="P85" i="178"/>
  <c r="P84" i="178"/>
  <c r="O84" i="178"/>
  <c r="N84" i="178"/>
  <c r="O83" i="178"/>
  <c r="P83" i="178"/>
  <c r="N83" i="178"/>
  <c r="O82" i="178"/>
  <c r="N82" i="178"/>
  <c r="P82" i="178"/>
  <c r="O81" i="178"/>
  <c r="N81" i="178"/>
  <c r="O80" i="178"/>
  <c r="N80" i="178"/>
  <c r="P80" i="178"/>
  <c r="O79" i="178"/>
  <c r="P79" i="178"/>
  <c r="N79" i="178"/>
  <c r="P78" i="178"/>
  <c r="O78" i="178"/>
  <c r="N78" i="178"/>
  <c r="O77" i="178"/>
  <c r="N77" i="178"/>
  <c r="P77" i="178"/>
  <c r="O76" i="178"/>
  <c r="N76" i="178"/>
  <c r="P76" i="178"/>
  <c r="P75" i="178"/>
  <c r="O75" i="178"/>
  <c r="N75" i="178"/>
  <c r="O74" i="178"/>
  <c r="P74" i="178"/>
  <c r="N74" i="178"/>
  <c r="O73" i="178"/>
  <c r="N73" i="178"/>
  <c r="P73" i="178"/>
  <c r="P72" i="178"/>
  <c r="O72" i="178"/>
  <c r="N72" i="178"/>
  <c r="O71" i="178"/>
  <c r="P71" i="178"/>
  <c r="N71" i="178"/>
  <c r="O70" i="178"/>
  <c r="N70" i="178"/>
  <c r="P70" i="178"/>
  <c r="O69" i="178"/>
  <c r="N69" i="178"/>
  <c r="P69" i="178"/>
  <c r="P68" i="178"/>
  <c r="O68" i="178"/>
  <c r="N68" i="178"/>
  <c r="O67" i="178"/>
  <c r="P67" i="178"/>
  <c r="N67" i="178"/>
  <c r="O66" i="178"/>
  <c r="N66" i="178"/>
  <c r="P66" i="178"/>
  <c r="O65" i="178"/>
  <c r="N65" i="178"/>
  <c r="O64" i="178"/>
  <c r="N64" i="178"/>
  <c r="P64" i="178"/>
  <c r="O63" i="178"/>
  <c r="P63" i="178"/>
  <c r="N63" i="178"/>
  <c r="P62" i="178"/>
  <c r="O62" i="178"/>
  <c r="N62" i="178"/>
  <c r="O61" i="178"/>
  <c r="N61" i="178"/>
  <c r="P61" i="178"/>
  <c r="O60" i="178"/>
  <c r="N60" i="178"/>
  <c r="P60" i="178"/>
  <c r="P59" i="178"/>
  <c r="O59" i="178"/>
  <c r="N59" i="178"/>
  <c r="O58" i="178"/>
  <c r="P58" i="178"/>
  <c r="N58" i="178"/>
  <c r="O57" i="178"/>
  <c r="N57" i="178"/>
  <c r="P57" i="178"/>
  <c r="P56" i="178"/>
  <c r="O56" i="178"/>
  <c r="N56" i="178"/>
  <c r="O55" i="178"/>
  <c r="P55" i="178"/>
  <c r="N55" i="178"/>
  <c r="O54" i="178"/>
  <c r="N54" i="178"/>
  <c r="P54" i="178"/>
  <c r="O53" i="178"/>
  <c r="N53" i="178"/>
  <c r="P53" i="178"/>
  <c r="P52" i="178"/>
  <c r="O52" i="178"/>
  <c r="N52" i="178"/>
  <c r="O51" i="178"/>
  <c r="P51" i="178"/>
  <c r="N51" i="178"/>
  <c r="O50" i="178"/>
  <c r="N50" i="178"/>
  <c r="P50" i="178"/>
  <c r="O49" i="178"/>
  <c r="N49" i="178"/>
  <c r="O48" i="178"/>
  <c r="N48" i="178"/>
  <c r="P48" i="178"/>
  <c r="O47" i="178"/>
  <c r="P47" i="178"/>
  <c r="N47" i="178"/>
  <c r="P46" i="178"/>
  <c r="O46" i="178"/>
  <c r="N46" i="178"/>
  <c r="O45" i="178"/>
  <c r="N45" i="178"/>
  <c r="P45" i="178"/>
  <c r="O44" i="178"/>
  <c r="N44" i="178"/>
  <c r="P44" i="178"/>
  <c r="P43" i="178"/>
  <c r="O43" i="178"/>
  <c r="N43" i="178"/>
  <c r="O42" i="178"/>
  <c r="P42" i="178"/>
  <c r="N42" i="178"/>
  <c r="O41" i="178"/>
  <c r="N41" i="178"/>
  <c r="P41" i="178"/>
  <c r="P40" i="178"/>
  <c r="O40" i="178"/>
  <c r="N40" i="178"/>
  <c r="O39" i="178"/>
  <c r="P39" i="178"/>
  <c r="N39" i="178"/>
  <c r="O38" i="178"/>
  <c r="N38" i="178"/>
  <c r="P38" i="178"/>
  <c r="O37" i="178"/>
  <c r="N37" i="178"/>
  <c r="P37" i="178"/>
  <c r="P36" i="178"/>
  <c r="O36" i="178"/>
  <c r="N36" i="178"/>
  <c r="O35" i="178"/>
  <c r="P35" i="178"/>
  <c r="N35" i="178"/>
  <c r="O34" i="178"/>
  <c r="N34" i="178"/>
  <c r="P34" i="178"/>
  <c r="O33" i="178"/>
  <c r="N33" i="178"/>
  <c r="O32" i="178"/>
  <c r="N32" i="178"/>
  <c r="P32" i="178"/>
  <c r="O31" i="178"/>
  <c r="P31" i="178"/>
  <c r="N31" i="178"/>
  <c r="P30" i="178"/>
  <c r="O30" i="178"/>
  <c r="N30" i="178"/>
  <c r="O29" i="178"/>
  <c r="N29" i="178"/>
  <c r="P29" i="178"/>
  <c r="O28" i="178"/>
  <c r="N28" i="178"/>
  <c r="P28" i="178"/>
  <c r="P27" i="178"/>
  <c r="O27" i="178"/>
  <c r="N27" i="178"/>
  <c r="O26" i="178"/>
  <c r="P26" i="178"/>
  <c r="N26" i="178"/>
  <c r="O25" i="178"/>
  <c r="N25" i="178"/>
  <c r="P25" i="178"/>
  <c r="P24" i="178"/>
  <c r="O24" i="178"/>
  <c r="N24" i="178"/>
  <c r="O23" i="178"/>
  <c r="P23" i="178"/>
  <c r="N23" i="178"/>
  <c r="O22" i="178"/>
  <c r="N22" i="178"/>
  <c r="P22" i="178"/>
  <c r="O21" i="178"/>
  <c r="N21" i="178"/>
  <c r="P21" i="178"/>
  <c r="P20" i="178"/>
  <c r="O20" i="178"/>
  <c r="N20" i="178"/>
  <c r="O19" i="178"/>
  <c r="P19" i="178"/>
  <c r="N19" i="178"/>
  <c r="O18" i="178"/>
  <c r="N18" i="178"/>
  <c r="P18" i="178"/>
  <c r="O17" i="178"/>
  <c r="N17" i="178"/>
  <c r="O16" i="178"/>
  <c r="N16" i="178"/>
  <c r="P16" i="178"/>
  <c r="O15" i="178"/>
  <c r="P15" i="178"/>
  <c r="N15" i="178"/>
  <c r="P14" i="178"/>
  <c r="O14" i="178"/>
  <c r="N14" i="178"/>
  <c r="O13" i="178"/>
  <c r="N13" i="178"/>
  <c r="P13" i="178"/>
  <c r="O12" i="178"/>
  <c r="N12" i="178"/>
  <c r="P12" i="178"/>
  <c r="P11" i="178"/>
  <c r="O11" i="178"/>
  <c r="N11" i="178"/>
  <c r="O10" i="178"/>
  <c r="P10" i="178"/>
  <c r="N10" i="178"/>
  <c r="O9" i="178"/>
  <c r="N9" i="178"/>
  <c r="P9" i="178"/>
  <c r="P8" i="178"/>
  <c r="O8" i="178"/>
  <c r="N8" i="178"/>
  <c r="O7" i="178"/>
  <c r="P7" i="178"/>
  <c r="N7" i="178"/>
  <c r="O6" i="178"/>
  <c r="N6" i="178"/>
  <c r="P6" i="178"/>
  <c r="O5" i="178"/>
  <c r="N5" i="178"/>
  <c r="P5" i="178"/>
  <c r="P4" i="178"/>
  <c r="O4" i="178"/>
  <c r="N4" i="178"/>
  <c r="I52" i="177"/>
  <c r="E34" i="177"/>
  <c r="G34" i="177"/>
  <c r="I34" i="177"/>
  <c r="G33" i="177"/>
  <c r="I33" i="177"/>
  <c r="E33" i="177"/>
  <c r="E32" i="177"/>
  <c r="G32" i="177"/>
  <c r="I32" i="177"/>
  <c r="E31" i="177"/>
  <c r="G31" i="177"/>
  <c r="I31" i="177"/>
  <c r="E30" i="177"/>
  <c r="G30" i="177"/>
  <c r="I30" i="177"/>
  <c r="G29" i="177"/>
  <c r="I29" i="177"/>
  <c r="G27" i="177"/>
  <c r="I27" i="177"/>
  <c r="E8" i="177"/>
  <c r="B5" i="177"/>
  <c r="C529" i="176"/>
  <c r="H529" i="176" a="1"/>
  <c r="H529" i="176"/>
  <c r="C526" i="176"/>
  <c r="M524" i="176" a="1"/>
  <c r="M524" i="176"/>
  <c r="C524" i="176"/>
  <c r="G524" i="176" a="1"/>
  <c r="G524" i="176"/>
  <c r="C521" i="176"/>
  <c r="H521" i="176" a="1"/>
  <c r="H521" i="176"/>
  <c r="C518" i="176"/>
  <c r="M514" i="176" a="1"/>
  <c r="M514" i="176"/>
  <c r="L514" i="176" a="1"/>
  <c r="L514" i="176"/>
  <c r="K514" i="176"/>
  <c r="K514" i="176" a="1"/>
  <c r="J514" i="176" a="1"/>
  <c r="J514" i="176"/>
  <c r="I514" i="176" a="1"/>
  <c r="I514" i="176"/>
  <c r="H514" i="176" a="1"/>
  <c r="H514" i="176"/>
  <c r="G514" i="176" a="1"/>
  <c r="G514" i="176"/>
  <c r="F514" i="176" a="1"/>
  <c r="F514" i="176"/>
  <c r="J511" i="176" a="1"/>
  <c r="J511" i="176"/>
  <c r="C511" i="176"/>
  <c r="P511" i="176" a="1"/>
  <c r="P511" i="176"/>
  <c r="P510" i="176" a="1"/>
  <c r="P510" i="176"/>
  <c r="L510" i="176" a="1"/>
  <c r="L510" i="176"/>
  <c r="J510" i="176" a="1"/>
  <c r="J510" i="176"/>
  <c r="F510" i="176"/>
  <c r="C510" i="176"/>
  <c r="F510" i="176" a="1"/>
  <c r="L509" i="176" a="1"/>
  <c r="L509" i="176"/>
  <c r="J509" i="176" a="1"/>
  <c r="J509" i="176"/>
  <c r="F509" i="176" a="1"/>
  <c r="F509" i="176"/>
  <c r="C509" i="176"/>
  <c r="H508" i="176" a="1"/>
  <c r="H508" i="176"/>
  <c r="C508" i="176"/>
  <c r="J507" i="176" a="1"/>
  <c r="J507" i="176"/>
  <c r="C507" i="176"/>
  <c r="P507" i="176" a="1"/>
  <c r="P507" i="176"/>
  <c r="P506" i="176" a="1"/>
  <c r="P506" i="176"/>
  <c r="N10" i="175"/>
  <c r="L506" i="176" a="1"/>
  <c r="L506" i="176"/>
  <c r="J506" i="176" a="1"/>
  <c r="J506" i="176"/>
  <c r="C506" i="176"/>
  <c r="F506" i="176" a="1"/>
  <c r="F506" i="176"/>
  <c r="L505" i="176" a="1"/>
  <c r="L505" i="176"/>
  <c r="J505" i="176" a="1"/>
  <c r="J505" i="176"/>
  <c r="F505" i="176" a="1"/>
  <c r="F505" i="176"/>
  <c r="C505" i="176"/>
  <c r="H504" i="176" a="1"/>
  <c r="H504" i="176"/>
  <c r="C504" i="176"/>
  <c r="J503" i="176" a="1"/>
  <c r="J503" i="176"/>
  <c r="C503" i="176"/>
  <c r="P503" i="176" a="1"/>
  <c r="P503" i="176"/>
  <c r="N7" i="175"/>
  <c r="P502" i="176" a="1"/>
  <c r="P502" i="176"/>
  <c r="N6" i="175"/>
  <c r="L502" i="176" a="1"/>
  <c r="L502" i="176"/>
  <c r="J502" i="176" a="1"/>
  <c r="J502" i="176"/>
  <c r="C502" i="176"/>
  <c r="F502" i="176" a="1"/>
  <c r="F502" i="176"/>
  <c r="L501" i="176" a="1"/>
  <c r="L501" i="176"/>
  <c r="J501" i="176" a="1"/>
  <c r="J501" i="176"/>
  <c r="F501" i="176" a="1"/>
  <c r="F501" i="176"/>
  <c r="C501" i="176"/>
  <c r="C500" i="176"/>
  <c r="H500" i="176" a="1"/>
  <c r="H500" i="176"/>
  <c r="J499" i="176" a="1"/>
  <c r="J499" i="176"/>
  <c r="C499" i="176"/>
  <c r="P499" i="176" a="1"/>
  <c r="P499" i="176"/>
  <c r="P512" i="176"/>
  <c r="D17" i="175"/>
  <c r="W495" i="176"/>
  <c r="V495" i="176"/>
  <c r="U495" i="176"/>
  <c r="E32" i="175"/>
  <c r="G32" i="175"/>
  <c r="T495" i="176"/>
  <c r="S495" i="176"/>
  <c r="R495" i="176"/>
  <c r="M495" i="176"/>
  <c r="L495" i="176"/>
  <c r="K495" i="176"/>
  <c r="J495" i="176"/>
  <c r="I495" i="176"/>
  <c r="H495" i="176"/>
  <c r="G495" i="176"/>
  <c r="F495" i="176"/>
  <c r="O494" i="176"/>
  <c r="P494" i="176"/>
  <c r="N494" i="176"/>
  <c r="O493" i="176"/>
  <c r="N493" i="176"/>
  <c r="P493" i="176"/>
  <c r="O492" i="176"/>
  <c r="N492" i="176"/>
  <c r="O491" i="176"/>
  <c r="N491" i="176"/>
  <c r="P491" i="176"/>
  <c r="O490" i="176"/>
  <c r="P490" i="176"/>
  <c r="N490" i="176"/>
  <c r="P489" i="176"/>
  <c r="O489" i="176"/>
  <c r="N489" i="176"/>
  <c r="O488" i="176"/>
  <c r="N488" i="176"/>
  <c r="P488" i="176"/>
  <c r="O487" i="176"/>
  <c r="N487" i="176"/>
  <c r="P487" i="176"/>
  <c r="P486" i="176"/>
  <c r="O486" i="176"/>
  <c r="N486" i="176"/>
  <c r="O485" i="176"/>
  <c r="P485" i="176"/>
  <c r="N485" i="176"/>
  <c r="O484" i="176"/>
  <c r="N484" i="176"/>
  <c r="P484" i="176"/>
  <c r="P483" i="176"/>
  <c r="O483" i="176"/>
  <c r="N483" i="176"/>
  <c r="O482" i="176"/>
  <c r="P482" i="176"/>
  <c r="N482" i="176"/>
  <c r="O481" i="176"/>
  <c r="N481" i="176"/>
  <c r="P481" i="176"/>
  <c r="O480" i="176"/>
  <c r="N480" i="176"/>
  <c r="P480" i="176"/>
  <c r="P479" i="176"/>
  <c r="O479" i="176"/>
  <c r="N479" i="176"/>
  <c r="O478" i="176"/>
  <c r="P478" i="176"/>
  <c r="N478" i="176"/>
  <c r="O477" i="176"/>
  <c r="N477" i="176"/>
  <c r="P477" i="176"/>
  <c r="O476" i="176"/>
  <c r="N476" i="176"/>
  <c r="O475" i="176"/>
  <c r="N475" i="176"/>
  <c r="P475" i="176"/>
  <c r="O474" i="176"/>
  <c r="P474" i="176"/>
  <c r="N474" i="176"/>
  <c r="P473" i="176"/>
  <c r="O473" i="176"/>
  <c r="N473" i="176"/>
  <c r="O472" i="176"/>
  <c r="N472" i="176"/>
  <c r="P472" i="176"/>
  <c r="O471" i="176"/>
  <c r="N471" i="176"/>
  <c r="P471" i="176"/>
  <c r="P470" i="176"/>
  <c r="O470" i="176"/>
  <c r="N470" i="176"/>
  <c r="O469" i="176"/>
  <c r="P469" i="176"/>
  <c r="N469" i="176"/>
  <c r="O468" i="176"/>
  <c r="N468" i="176"/>
  <c r="P468" i="176"/>
  <c r="P467" i="176"/>
  <c r="O467" i="176"/>
  <c r="N467" i="176"/>
  <c r="O466" i="176"/>
  <c r="P466" i="176"/>
  <c r="N466" i="176"/>
  <c r="O465" i="176"/>
  <c r="N465" i="176"/>
  <c r="P465" i="176"/>
  <c r="O464" i="176"/>
  <c r="N464" i="176"/>
  <c r="P464" i="176"/>
  <c r="P463" i="176"/>
  <c r="O463" i="176"/>
  <c r="N463" i="176"/>
  <c r="O462" i="176"/>
  <c r="P462" i="176"/>
  <c r="N462" i="176"/>
  <c r="O461" i="176"/>
  <c r="N461" i="176"/>
  <c r="P461" i="176"/>
  <c r="O460" i="176"/>
  <c r="N460" i="176"/>
  <c r="O459" i="176"/>
  <c r="N459" i="176"/>
  <c r="P459" i="176"/>
  <c r="O458" i="176"/>
  <c r="P458" i="176"/>
  <c r="N458" i="176"/>
  <c r="P457" i="176"/>
  <c r="O457" i="176"/>
  <c r="N457" i="176"/>
  <c r="O456" i="176"/>
  <c r="N456" i="176"/>
  <c r="P456" i="176"/>
  <c r="O455" i="176"/>
  <c r="N455" i="176"/>
  <c r="P455" i="176"/>
  <c r="P454" i="176"/>
  <c r="O454" i="176"/>
  <c r="N454" i="176"/>
  <c r="O453" i="176"/>
  <c r="P453" i="176"/>
  <c r="N453" i="176"/>
  <c r="O452" i="176"/>
  <c r="N452" i="176"/>
  <c r="P452" i="176"/>
  <c r="P451" i="176"/>
  <c r="O451" i="176"/>
  <c r="N451" i="176"/>
  <c r="O450" i="176"/>
  <c r="P450" i="176"/>
  <c r="N450" i="176"/>
  <c r="O449" i="176"/>
  <c r="N449" i="176"/>
  <c r="P449" i="176"/>
  <c r="O448" i="176"/>
  <c r="N448" i="176"/>
  <c r="P448" i="176"/>
  <c r="P447" i="176"/>
  <c r="O447" i="176"/>
  <c r="N447" i="176"/>
  <c r="O446" i="176"/>
  <c r="P446" i="176"/>
  <c r="N446" i="176"/>
  <c r="O445" i="176"/>
  <c r="N445" i="176"/>
  <c r="P445" i="176"/>
  <c r="O444" i="176"/>
  <c r="N444" i="176"/>
  <c r="O443" i="176"/>
  <c r="N443" i="176"/>
  <c r="P443" i="176"/>
  <c r="O442" i="176"/>
  <c r="P442" i="176"/>
  <c r="N442" i="176"/>
  <c r="P441" i="176"/>
  <c r="O441" i="176"/>
  <c r="N441" i="176"/>
  <c r="O440" i="176"/>
  <c r="N440" i="176"/>
  <c r="P440" i="176"/>
  <c r="O439" i="176"/>
  <c r="N439" i="176"/>
  <c r="P439" i="176"/>
  <c r="P438" i="176"/>
  <c r="O438" i="176"/>
  <c r="N438" i="176"/>
  <c r="O437" i="176"/>
  <c r="P437" i="176"/>
  <c r="N437" i="176"/>
  <c r="O436" i="176"/>
  <c r="N436" i="176"/>
  <c r="P436" i="176"/>
  <c r="P435" i="176"/>
  <c r="O435" i="176"/>
  <c r="N435" i="176"/>
  <c r="O434" i="176"/>
  <c r="P434" i="176"/>
  <c r="N434" i="176"/>
  <c r="O433" i="176"/>
  <c r="N433" i="176"/>
  <c r="P433" i="176"/>
  <c r="O432" i="176"/>
  <c r="N432" i="176"/>
  <c r="P432" i="176"/>
  <c r="P431" i="176"/>
  <c r="O431" i="176"/>
  <c r="N431" i="176"/>
  <c r="O430" i="176"/>
  <c r="P430" i="176"/>
  <c r="N430" i="176"/>
  <c r="O429" i="176"/>
  <c r="N429" i="176"/>
  <c r="P429" i="176"/>
  <c r="O428" i="176"/>
  <c r="N428" i="176"/>
  <c r="O427" i="176"/>
  <c r="N427" i="176"/>
  <c r="P427" i="176"/>
  <c r="O426" i="176"/>
  <c r="P426" i="176"/>
  <c r="N426" i="176"/>
  <c r="P425" i="176"/>
  <c r="O425" i="176"/>
  <c r="N425" i="176"/>
  <c r="O424" i="176"/>
  <c r="N424" i="176"/>
  <c r="P424" i="176"/>
  <c r="O423" i="176"/>
  <c r="N423" i="176"/>
  <c r="P423" i="176"/>
  <c r="P422" i="176"/>
  <c r="O422" i="176"/>
  <c r="N422" i="176"/>
  <c r="O421" i="176"/>
  <c r="P421" i="176"/>
  <c r="N421" i="176"/>
  <c r="O420" i="176"/>
  <c r="N420" i="176"/>
  <c r="P420" i="176"/>
  <c r="P419" i="176"/>
  <c r="O419" i="176"/>
  <c r="N419" i="176"/>
  <c r="O418" i="176"/>
  <c r="P418" i="176"/>
  <c r="N418" i="176"/>
  <c r="O417" i="176"/>
  <c r="N417" i="176"/>
  <c r="P417" i="176"/>
  <c r="O416" i="176"/>
  <c r="N416" i="176"/>
  <c r="P416" i="176"/>
  <c r="P415" i="176"/>
  <c r="O415" i="176"/>
  <c r="N415" i="176"/>
  <c r="O414" i="176"/>
  <c r="P414" i="176"/>
  <c r="N414" i="176"/>
  <c r="O413" i="176"/>
  <c r="N413" i="176"/>
  <c r="P413" i="176"/>
  <c r="O412" i="176"/>
  <c r="N412" i="176"/>
  <c r="O411" i="176"/>
  <c r="N411" i="176"/>
  <c r="P411" i="176"/>
  <c r="O410" i="176"/>
  <c r="P410" i="176"/>
  <c r="N410" i="176"/>
  <c r="P409" i="176"/>
  <c r="O409" i="176"/>
  <c r="N409" i="176"/>
  <c r="O408" i="176"/>
  <c r="N408" i="176"/>
  <c r="P408" i="176"/>
  <c r="O407" i="176"/>
  <c r="N407" i="176"/>
  <c r="P407" i="176"/>
  <c r="P406" i="176"/>
  <c r="O406" i="176"/>
  <c r="N406" i="176"/>
  <c r="O405" i="176"/>
  <c r="P405" i="176"/>
  <c r="N405" i="176"/>
  <c r="O404" i="176"/>
  <c r="N404" i="176"/>
  <c r="P404" i="176"/>
  <c r="P403" i="176"/>
  <c r="O403" i="176"/>
  <c r="N403" i="176"/>
  <c r="O402" i="176"/>
  <c r="P402" i="176"/>
  <c r="N402" i="176"/>
  <c r="O401" i="176"/>
  <c r="N401" i="176"/>
  <c r="P401" i="176"/>
  <c r="O400" i="176"/>
  <c r="N400" i="176"/>
  <c r="P400" i="176"/>
  <c r="P399" i="176"/>
  <c r="O399" i="176"/>
  <c r="N399" i="176"/>
  <c r="O398" i="176"/>
  <c r="P398" i="176"/>
  <c r="N398" i="176"/>
  <c r="O397" i="176"/>
  <c r="N397" i="176"/>
  <c r="P397" i="176"/>
  <c r="O396" i="176"/>
  <c r="N396" i="176"/>
  <c r="O395" i="176"/>
  <c r="N395" i="176"/>
  <c r="P395" i="176"/>
  <c r="O394" i="176"/>
  <c r="P394" i="176"/>
  <c r="N394" i="176"/>
  <c r="P393" i="176"/>
  <c r="O393" i="176"/>
  <c r="N393" i="176"/>
  <c r="O392" i="176"/>
  <c r="N392" i="176"/>
  <c r="P392" i="176"/>
  <c r="O391" i="176"/>
  <c r="N391" i="176"/>
  <c r="P391" i="176"/>
  <c r="P390" i="176"/>
  <c r="O390" i="176"/>
  <c r="N390" i="176"/>
  <c r="O389" i="176"/>
  <c r="P389" i="176"/>
  <c r="N389" i="176"/>
  <c r="O388" i="176"/>
  <c r="N388" i="176"/>
  <c r="P388" i="176"/>
  <c r="P387" i="176"/>
  <c r="O387" i="176"/>
  <c r="N387" i="176"/>
  <c r="O386" i="176"/>
  <c r="P386" i="176"/>
  <c r="N386" i="176"/>
  <c r="O385" i="176"/>
  <c r="N385" i="176"/>
  <c r="P385" i="176"/>
  <c r="O384" i="176"/>
  <c r="N384" i="176"/>
  <c r="P384" i="176"/>
  <c r="P383" i="176"/>
  <c r="O383" i="176"/>
  <c r="N383" i="176"/>
  <c r="O382" i="176"/>
  <c r="P382" i="176"/>
  <c r="N382" i="176"/>
  <c r="O381" i="176"/>
  <c r="N381" i="176"/>
  <c r="P381" i="176"/>
  <c r="O380" i="176"/>
  <c r="N380" i="176"/>
  <c r="O379" i="176"/>
  <c r="N379" i="176"/>
  <c r="P379" i="176"/>
  <c r="O378" i="176"/>
  <c r="P378" i="176"/>
  <c r="N378" i="176"/>
  <c r="P377" i="176"/>
  <c r="O377" i="176"/>
  <c r="N377" i="176"/>
  <c r="O376" i="176"/>
  <c r="N376" i="176"/>
  <c r="P376" i="176"/>
  <c r="O375" i="176"/>
  <c r="N375" i="176"/>
  <c r="P375" i="176"/>
  <c r="P374" i="176"/>
  <c r="O374" i="176"/>
  <c r="N374" i="176"/>
  <c r="O373" i="176"/>
  <c r="P373" i="176"/>
  <c r="N373" i="176"/>
  <c r="O372" i="176"/>
  <c r="N372" i="176"/>
  <c r="P372" i="176"/>
  <c r="P371" i="176"/>
  <c r="O371" i="176"/>
  <c r="N371" i="176"/>
  <c r="O370" i="176"/>
  <c r="P370" i="176"/>
  <c r="N370" i="176"/>
  <c r="O369" i="176"/>
  <c r="N369" i="176"/>
  <c r="P369" i="176"/>
  <c r="O368" i="176"/>
  <c r="N368" i="176"/>
  <c r="P368" i="176"/>
  <c r="P367" i="176"/>
  <c r="O367" i="176"/>
  <c r="N367" i="176"/>
  <c r="O366" i="176"/>
  <c r="P366" i="176"/>
  <c r="N366" i="176"/>
  <c r="O365" i="176"/>
  <c r="N365" i="176"/>
  <c r="P365" i="176"/>
  <c r="O364" i="176"/>
  <c r="N364" i="176"/>
  <c r="O363" i="176"/>
  <c r="N363" i="176"/>
  <c r="P363" i="176"/>
  <c r="O362" i="176"/>
  <c r="P362" i="176"/>
  <c r="N362" i="176"/>
  <c r="P361" i="176"/>
  <c r="O361" i="176"/>
  <c r="N361" i="176"/>
  <c r="O360" i="176"/>
  <c r="N360" i="176"/>
  <c r="P360" i="176"/>
  <c r="O359" i="176"/>
  <c r="N359" i="176"/>
  <c r="P359" i="176"/>
  <c r="P358" i="176"/>
  <c r="O358" i="176"/>
  <c r="N358" i="176"/>
  <c r="O357" i="176"/>
  <c r="P357" i="176"/>
  <c r="N357" i="176"/>
  <c r="O356" i="176"/>
  <c r="N356" i="176"/>
  <c r="P356" i="176"/>
  <c r="P355" i="176"/>
  <c r="O355" i="176"/>
  <c r="N355" i="176"/>
  <c r="O354" i="176"/>
  <c r="P354" i="176"/>
  <c r="N354" i="176"/>
  <c r="O353" i="176"/>
  <c r="N353" i="176"/>
  <c r="P353" i="176"/>
  <c r="O352" i="176"/>
  <c r="N352" i="176"/>
  <c r="P352" i="176"/>
  <c r="P351" i="176"/>
  <c r="O351" i="176"/>
  <c r="N351" i="176"/>
  <c r="O350" i="176"/>
  <c r="P350" i="176"/>
  <c r="N350" i="176"/>
  <c r="O349" i="176"/>
  <c r="N349" i="176"/>
  <c r="P349" i="176"/>
  <c r="O348" i="176"/>
  <c r="N348" i="176"/>
  <c r="O347" i="176"/>
  <c r="N347" i="176"/>
  <c r="P347" i="176"/>
  <c r="O346" i="176"/>
  <c r="P346" i="176"/>
  <c r="N346" i="176"/>
  <c r="P345" i="176"/>
  <c r="O345" i="176"/>
  <c r="N345" i="176"/>
  <c r="O344" i="176"/>
  <c r="N344" i="176"/>
  <c r="P344" i="176"/>
  <c r="O343" i="176"/>
  <c r="N343" i="176"/>
  <c r="P343" i="176"/>
  <c r="P342" i="176"/>
  <c r="O342" i="176"/>
  <c r="N342" i="176"/>
  <c r="O341" i="176"/>
  <c r="P341" i="176"/>
  <c r="N341" i="176"/>
  <c r="O340" i="176"/>
  <c r="N340" i="176"/>
  <c r="P340" i="176"/>
  <c r="P339" i="176"/>
  <c r="O339" i="176"/>
  <c r="N339" i="176"/>
  <c r="O338" i="176"/>
  <c r="P338" i="176"/>
  <c r="N338" i="176"/>
  <c r="O337" i="176"/>
  <c r="N337" i="176"/>
  <c r="P337" i="176"/>
  <c r="O336" i="176"/>
  <c r="N336" i="176"/>
  <c r="P336" i="176"/>
  <c r="P335" i="176"/>
  <c r="O335" i="176"/>
  <c r="N335" i="176"/>
  <c r="O334" i="176"/>
  <c r="P334" i="176"/>
  <c r="N334" i="176"/>
  <c r="O333" i="176"/>
  <c r="N333" i="176"/>
  <c r="P333" i="176"/>
  <c r="O332" i="176"/>
  <c r="N332" i="176"/>
  <c r="O331" i="176"/>
  <c r="N331" i="176"/>
  <c r="P331" i="176"/>
  <c r="O330" i="176"/>
  <c r="P330" i="176"/>
  <c r="N330" i="176"/>
  <c r="P329" i="176"/>
  <c r="O329" i="176"/>
  <c r="N329" i="176"/>
  <c r="O328" i="176"/>
  <c r="N328" i="176"/>
  <c r="P328" i="176"/>
  <c r="O327" i="176"/>
  <c r="N327" i="176"/>
  <c r="P327" i="176"/>
  <c r="P326" i="176"/>
  <c r="O326" i="176"/>
  <c r="N326" i="176"/>
  <c r="O325" i="176"/>
  <c r="P325" i="176"/>
  <c r="N325" i="176"/>
  <c r="O324" i="176"/>
  <c r="N324" i="176"/>
  <c r="P324" i="176"/>
  <c r="P323" i="176"/>
  <c r="O323" i="176"/>
  <c r="N323" i="176"/>
  <c r="O322" i="176"/>
  <c r="P322" i="176"/>
  <c r="N322" i="176"/>
  <c r="O321" i="176"/>
  <c r="N321" i="176"/>
  <c r="P321" i="176"/>
  <c r="O320" i="176"/>
  <c r="N320" i="176"/>
  <c r="P320" i="176"/>
  <c r="P319" i="176"/>
  <c r="O319" i="176"/>
  <c r="N319" i="176"/>
  <c r="O318" i="176"/>
  <c r="P318" i="176"/>
  <c r="N318" i="176"/>
  <c r="O317" i="176"/>
  <c r="N317" i="176"/>
  <c r="P317" i="176"/>
  <c r="O316" i="176"/>
  <c r="N316" i="176"/>
  <c r="O315" i="176"/>
  <c r="N315" i="176"/>
  <c r="P315" i="176"/>
  <c r="O314" i="176"/>
  <c r="P314" i="176"/>
  <c r="N314" i="176"/>
  <c r="P313" i="176"/>
  <c r="O313" i="176"/>
  <c r="N313" i="176"/>
  <c r="O312" i="176"/>
  <c r="N312" i="176"/>
  <c r="P312" i="176"/>
  <c r="O311" i="176"/>
  <c r="N311" i="176"/>
  <c r="P311" i="176"/>
  <c r="P310" i="176"/>
  <c r="O310" i="176"/>
  <c r="N310" i="176"/>
  <c r="O309" i="176"/>
  <c r="P309" i="176"/>
  <c r="N309" i="176"/>
  <c r="O308" i="176"/>
  <c r="N308" i="176"/>
  <c r="P308" i="176"/>
  <c r="P307" i="176"/>
  <c r="O307" i="176"/>
  <c r="N307" i="176"/>
  <c r="O306" i="176"/>
  <c r="P306" i="176"/>
  <c r="N306" i="176"/>
  <c r="O305" i="176"/>
  <c r="N305" i="176"/>
  <c r="P305" i="176"/>
  <c r="O304" i="176"/>
  <c r="N304" i="176"/>
  <c r="P304" i="176"/>
  <c r="P303" i="176"/>
  <c r="O303" i="176"/>
  <c r="N303" i="176"/>
  <c r="O302" i="176"/>
  <c r="P302" i="176"/>
  <c r="N302" i="176"/>
  <c r="O301" i="176"/>
  <c r="N301" i="176"/>
  <c r="P301" i="176"/>
  <c r="O300" i="176"/>
  <c r="N300" i="176"/>
  <c r="O299" i="176"/>
  <c r="N299" i="176"/>
  <c r="P299" i="176"/>
  <c r="O298" i="176"/>
  <c r="P298" i="176"/>
  <c r="N298" i="176"/>
  <c r="P297" i="176"/>
  <c r="O297" i="176"/>
  <c r="N297" i="176"/>
  <c r="O296" i="176"/>
  <c r="N296" i="176"/>
  <c r="P296" i="176"/>
  <c r="O295" i="176"/>
  <c r="N295" i="176"/>
  <c r="P295" i="176"/>
  <c r="P294" i="176"/>
  <c r="O294" i="176"/>
  <c r="N294" i="176"/>
  <c r="O293" i="176"/>
  <c r="P293" i="176"/>
  <c r="N293" i="176"/>
  <c r="O292" i="176"/>
  <c r="N292" i="176"/>
  <c r="P292" i="176"/>
  <c r="P291" i="176"/>
  <c r="O291" i="176"/>
  <c r="N291" i="176"/>
  <c r="O290" i="176"/>
  <c r="P290" i="176"/>
  <c r="N290" i="176"/>
  <c r="O289" i="176"/>
  <c r="N289" i="176"/>
  <c r="P289" i="176"/>
  <c r="O288" i="176"/>
  <c r="N288" i="176"/>
  <c r="P288" i="176"/>
  <c r="P287" i="176"/>
  <c r="O287" i="176"/>
  <c r="N287" i="176"/>
  <c r="O286" i="176"/>
  <c r="P286" i="176"/>
  <c r="N286" i="176"/>
  <c r="O285" i="176"/>
  <c r="N285" i="176"/>
  <c r="P285" i="176"/>
  <c r="O284" i="176"/>
  <c r="N284" i="176"/>
  <c r="O283" i="176"/>
  <c r="N283" i="176"/>
  <c r="P283" i="176"/>
  <c r="O282" i="176"/>
  <c r="P282" i="176"/>
  <c r="N282" i="176"/>
  <c r="P281" i="176"/>
  <c r="O281" i="176"/>
  <c r="N281" i="176"/>
  <c r="O280" i="176"/>
  <c r="N280" i="176"/>
  <c r="P280" i="176"/>
  <c r="O279" i="176"/>
  <c r="N279" i="176"/>
  <c r="P279" i="176"/>
  <c r="P278" i="176"/>
  <c r="O278" i="176"/>
  <c r="N278" i="176"/>
  <c r="O277" i="176"/>
  <c r="P277" i="176"/>
  <c r="N277" i="176"/>
  <c r="O276" i="176"/>
  <c r="N276" i="176"/>
  <c r="P276" i="176"/>
  <c r="P275" i="176"/>
  <c r="O275" i="176"/>
  <c r="N275" i="176"/>
  <c r="O274" i="176"/>
  <c r="P274" i="176"/>
  <c r="N274" i="176"/>
  <c r="O273" i="176"/>
  <c r="N273" i="176"/>
  <c r="P273" i="176"/>
  <c r="O272" i="176"/>
  <c r="N272" i="176"/>
  <c r="P272" i="176"/>
  <c r="P271" i="176"/>
  <c r="O271" i="176"/>
  <c r="N271" i="176"/>
  <c r="O270" i="176"/>
  <c r="P270" i="176"/>
  <c r="N270" i="176"/>
  <c r="O269" i="176"/>
  <c r="N269" i="176"/>
  <c r="P269" i="176"/>
  <c r="O268" i="176"/>
  <c r="N268" i="176"/>
  <c r="O267" i="176"/>
  <c r="N267" i="176"/>
  <c r="P267" i="176"/>
  <c r="O266" i="176"/>
  <c r="P266" i="176"/>
  <c r="N266" i="176"/>
  <c r="P265" i="176"/>
  <c r="O265" i="176"/>
  <c r="N265" i="176"/>
  <c r="O264" i="176"/>
  <c r="N264" i="176"/>
  <c r="P264" i="176"/>
  <c r="O263" i="176"/>
  <c r="N263" i="176"/>
  <c r="P263" i="176"/>
  <c r="P262" i="176"/>
  <c r="O262" i="176"/>
  <c r="N262" i="176"/>
  <c r="O261" i="176"/>
  <c r="P261" i="176"/>
  <c r="N261" i="176"/>
  <c r="O260" i="176"/>
  <c r="N260" i="176"/>
  <c r="P260" i="176"/>
  <c r="P259" i="176"/>
  <c r="O259" i="176"/>
  <c r="N259" i="176"/>
  <c r="O258" i="176"/>
  <c r="P258" i="176"/>
  <c r="N258" i="176"/>
  <c r="O257" i="176"/>
  <c r="N257" i="176"/>
  <c r="P257" i="176"/>
  <c r="O256" i="176"/>
  <c r="N256" i="176"/>
  <c r="P256" i="176"/>
  <c r="P255" i="176"/>
  <c r="O255" i="176"/>
  <c r="N255" i="176"/>
  <c r="O254" i="176"/>
  <c r="P254" i="176"/>
  <c r="N254" i="176"/>
  <c r="O253" i="176"/>
  <c r="N253" i="176"/>
  <c r="P253" i="176"/>
  <c r="O252" i="176"/>
  <c r="N252" i="176"/>
  <c r="O251" i="176"/>
  <c r="N251" i="176"/>
  <c r="P251" i="176"/>
  <c r="O250" i="176"/>
  <c r="P250" i="176"/>
  <c r="N250" i="176"/>
  <c r="P249" i="176"/>
  <c r="O249" i="176"/>
  <c r="N249" i="176"/>
  <c r="O248" i="176"/>
  <c r="N248" i="176"/>
  <c r="P248" i="176"/>
  <c r="O247" i="176"/>
  <c r="N247" i="176"/>
  <c r="P247" i="176"/>
  <c r="P246" i="176"/>
  <c r="O246" i="176"/>
  <c r="N246" i="176"/>
  <c r="O245" i="176"/>
  <c r="P245" i="176"/>
  <c r="N245" i="176"/>
  <c r="O244" i="176"/>
  <c r="N244" i="176"/>
  <c r="P244" i="176"/>
  <c r="P243" i="176"/>
  <c r="O243" i="176"/>
  <c r="N243" i="176"/>
  <c r="O242" i="176"/>
  <c r="P242" i="176"/>
  <c r="N242" i="176"/>
  <c r="O241" i="176"/>
  <c r="N241" i="176"/>
  <c r="P241" i="176"/>
  <c r="O240" i="176"/>
  <c r="N240" i="176"/>
  <c r="P240" i="176"/>
  <c r="P239" i="176"/>
  <c r="O239" i="176"/>
  <c r="N239" i="176"/>
  <c r="O238" i="176"/>
  <c r="P238" i="176"/>
  <c r="N238" i="176"/>
  <c r="O237" i="176"/>
  <c r="N237" i="176"/>
  <c r="P237" i="176"/>
  <c r="O236" i="176"/>
  <c r="N236" i="176"/>
  <c r="O235" i="176"/>
  <c r="N235" i="176"/>
  <c r="P235" i="176"/>
  <c r="O234" i="176"/>
  <c r="P234" i="176"/>
  <c r="N234" i="176"/>
  <c r="P233" i="176"/>
  <c r="O233" i="176"/>
  <c r="N233" i="176"/>
  <c r="O232" i="176"/>
  <c r="N232" i="176"/>
  <c r="P232" i="176"/>
  <c r="O231" i="176"/>
  <c r="N231" i="176"/>
  <c r="P231" i="176"/>
  <c r="P230" i="176"/>
  <c r="O230" i="176"/>
  <c r="N230" i="176"/>
  <c r="O229" i="176"/>
  <c r="P229" i="176"/>
  <c r="N229" i="176"/>
  <c r="O228" i="176"/>
  <c r="N228" i="176"/>
  <c r="P228" i="176"/>
  <c r="P227" i="176"/>
  <c r="O227" i="176"/>
  <c r="N227" i="176"/>
  <c r="O226" i="176"/>
  <c r="P226" i="176"/>
  <c r="N226" i="176"/>
  <c r="O225" i="176"/>
  <c r="N225" i="176"/>
  <c r="P225" i="176"/>
  <c r="O224" i="176"/>
  <c r="N224" i="176"/>
  <c r="P224" i="176"/>
  <c r="P223" i="176"/>
  <c r="O223" i="176"/>
  <c r="N223" i="176"/>
  <c r="O222" i="176"/>
  <c r="P222" i="176"/>
  <c r="N222" i="176"/>
  <c r="O221" i="176"/>
  <c r="N221" i="176"/>
  <c r="P221" i="176"/>
  <c r="O220" i="176"/>
  <c r="N220" i="176"/>
  <c r="O219" i="176"/>
  <c r="N219" i="176"/>
  <c r="P219" i="176"/>
  <c r="O218" i="176"/>
  <c r="P218" i="176"/>
  <c r="N218" i="176"/>
  <c r="P217" i="176"/>
  <c r="O217" i="176"/>
  <c r="N217" i="176"/>
  <c r="O216" i="176"/>
  <c r="N216" i="176"/>
  <c r="P216" i="176"/>
  <c r="O215" i="176"/>
  <c r="N215" i="176"/>
  <c r="P215" i="176"/>
  <c r="P214" i="176"/>
  <c r="O214" i="176"/>
  <c r="N214" i="176"/>
  <c r="O213" i="176"/>
  <c r="P213" i="176"/>
  <c r="N213" i="176"/>
  <c r="O212" i="176"/>
  <c r="N212" i="176"/>
  <c r="P212" i="176"/>
  <c r="P211" i="176"/>
  <c r="O211" i="176"/>
  <c r="N211" i="176"/>
  <c r="O210" i="176"/>
  <c r="P210" i="176"/>
  <c r="N210" i="176"/>
  <c r="O209" i="176"/>
  <c r="N209" i="176"/>
  <c r="P209" i="176"/>
  <c r="O208" i="176"/>
  <c r="N208" i="176"/>
  <c r="P208" i="176"/>
  <c r="P207" i="176"/>
  <c r="O207" i="176"/>
  <c r="N207" i="176"/>
  <c r="O206" i="176"/>
  <c r="P206" i="176"/>
  <c r="N206" i="176"/>
  <c r="O205" i="176"/>
  <c r="N205" i="176"/>
  <c r="P205" i="176"/>
  <c r="O204" i="176"/>
  <c r="N204" i="176"/>
  <c r="O203" i="176"/>
  <c r="N203" i="176"/>
  <c r="P203" i="176"/>
  <c r="O202" i="176"/>
  <c r="P202" i="176"/>
  <c r="N202" i="176"/>
  <c r="P201" i="176"/>
  <c r="O201" i="176"/>
  <c r="N201" i="176"/>
  <c r="O200" i="176"/>
  <c r="N200" i="176"/>
  <c r="P200" i="176"/>
  <c r="O199" i="176"/>
  <c r="N199" i="176"/>
  <c r="P199" i="176"/>
  <c r="P198" i="176"/>
  <c r="O198" i="176"/>
  <c r="N198" i="176"/>
  <c r="O197" i="176"/>
  <c r="P197" i="176"/>
  <c r="N197" i="176"/>
  <c r="O196" i="176"/>
  <c r="N196" i="176"/>
  <c r="P196" i="176"/>
  <c r="P195" i="176"/>
  <c r="O195" i="176"/>
  <c r="N195" i="176"/>
  <c r="O194" i="176"/>
  <c r="P194" i="176"/>
  <c r="N194" i="176"/>
  <c r="O193" i="176"/>
  <c r="N193" i="176"/>
  <c r="P193" i="176"/>
  <c r="O192" i="176"/>
  <c r="N192" i="176"/>
  <c r="P192" i="176"/>
  <c r="P191" i="176"/>
  <c r="O191" i="176"/>
  <c r="N191" i="176"/>
  <c r="O190" i="176"/>
  <c r="P190" i="176"/>
  <c r="N190" i="176"/>
  <c r="O189" i="176"/>
  <c r="N189" i="176"/>
  <c r="P189" i="176"/>
  <c r="O188" i="176"/>
  <c r="N188" i="176"/>
  <c r="O187" i="176"/>
  <c r="N187" i="176"/>
  <c r="P187" i="176"/>
  <c r="O186" i="176"/>
  <c r="P186" i="176"/>
  <c r="N186" i="176"/>
  <c r="P185" i="176"/>
  <c r="O185" i="176"/>
  <c r="N185" i="176"/>
  <c r="O184" i="176"/>
  <c r="N184" i="176"/>
  <c r="P184" i="176"/>
  <c r="O183" i="176"/>
  <c r="N183" i="176"/>
  <c r="P183" i="176"/>
  <c r="P182" i="176"/>
  <c r="O182" i="176"/>
  <c r="N182" i="176"/>
  <c r="O181" i="176"/>
  <c r="P181" i="176"/>
  <c r="N181" i="176"/>
  <c r="O180" i="176"/>
  <c r="N180" i="176"/>
  <c r="P180" i="176"/>
  <c r="P179" i="176"/>
  <c r="O179" i="176"/>
  <c r="N179" i="176"/>
  <c r="O178" i="176"/>
  <c r="P178" i="176"/>
  <c r="N178" i="176"/>
  <c r="O177" i="176"/>
  <c r="N177" i="176"/>
  <c r="P177" i="176"/>
  <c r="O176" i="176"/>
  <c r="N176" i="176"/>
  <c r="P176" i="176"/>
  <c r="P175" i="176"/>
  <c r="O175" i="176"/>
  <c r="N175" i="176"/>
  <c r="O174" i="176"/>
  <c r="P174" i="176"/>
  <c r="N174" i="176"/>
  <c r="O173" i="176"/>
  <c r="N173" i="176"/>
  <c r="P173" i="176"/>
  <c r="O172" i="176"/>
  <c r="N172" i="176"/>
  <c r="O171" i="176"/>
  <c r="N171" i="176"/>
  <c r="P171" i="176"/>
  <c r="O170" i="176"/>
  <c r="P170" i="176"/>
  <c r="N170" i="176"/>
  <c r="P169" i="176"/>
  <c r="O169" i="176"/>
  <c r="N169" i="176"/>
  <c r="O168" i="176"/>
  <c r="N168" i="176"/>
  <c r="P168" i="176"/>
  <c r="O167" i="176"/>
  <c r="N167" i="176"/>
  <c r="P167" i="176"/>
  <c r="P166" i="176"/>
  <c r="O166" i="176"/>
  <c r="N166" i="176"/>
  <c r="O165" i="176"/>
  <c r="P165" i="176"/>
  <c r="N165" i="176"/>
  <c r="O164" i="176"/>
  <c r="N164" i="176"/>
  <c r="P164" i="176"/>
  <c r="P163" i="176"/>
  <c r="O163" i="176"/>
  <c r="N163" i="176"/>
  <c r="O162" i="176"/>
  <c r="P162" i="176"/>
  <c r="N162" i="176"/>
  <c r="O161" i="176"/>
  <c r="N161" i="176"/>
  <c r="P161" i="176"/>
  <c r="O160" i="176"/>
  <c r="N160" i="176"/>
  <c r="P160" i="176"/>
  <c r="P159" i="176"/>
  <c r="O159" i="176"/>
  <c r="N159" i="176"/>
  <c r="O158" i="176"/>
  <c r="P158" i="176"/>
  <c r="N158" i="176"/>
  <c r="O157" i="176"/>
  <c r="N157" i="176"/>
  <c r="P157" i="176"/>
  <c r="O156" i="176"/>
  <c r="N156" i="176"/>
  <c r="O155" i="176"/>
  <c r="N155" i="176"/>
  <c r="P155" i="176"/>
  <c r="O154" i="176"/>
  <c r="P154" i="176"/>
  <c r="N154" i="176"/>
  <c r="P153" i="176"/>
  <c r="O153" i="176"/>
  <c r="N153" i="176"/>
  <c r="O152" i="176"/>
  <c r="N152" i="176"/>
  <c r="P152" i="176"/>
  <c r="O151" i="176"/>
  <c r="N151" i="176"/>
  <c r="P151" i="176"/>
  <c r="P150" i="176"/>
  <c r="O150" i="176"/>
  <c r="N150" i="176"/>
  <c r="O149" i="176"/>
  <c r="P149" i="176"/>
  <c r="N149" i="176"/>
  <c r="O148" i="176"/>
  <c r="N148" i="176"/>
  <c r="P148" i="176"/>
  <c r="P147" i="176"/>
  <c r="O147" i="176"/>
  <c r="N147" i="176"/>
  <c r="O146" i="176"/>
  <c r="P146" i="176"/>
  <c r="N146" i="176"/>
  <c r="O145" i="176"/>
  <c r="N145" i="176"/>
  <c r="P145" i="176"/>
  <c r="O144" i="176"/>
  <c r="N144" i="176"/>
  <c r="P144" i="176"/>
  <c r="P143" i="176"/>
  <c r="O143" i="176"/>
  <c r="N143" i="176"/>
  <c r="O142" i="176"/>
  <c r="P142" i="176"/>
  <c r="N142" i="176"/>
  <c r="O141" i="176"/>
  <c r="N141" i="176"/>
  <c r="P141" i="176"/>
  <c r="O140" i="176"/>
  <c r="N140" i="176"/>
  <c r="O139" i="176"/>
  <c r="N139" i="176"/>
  <c r="P139" i="176"/>
  <c r="O138" i="176"/>
  <c r="P138" i="176"/>
  <c r="N138" i="176"/>
  <c r="P137" i="176"/>
  <c r="O137" i="176"/>
  <c r="N137" i="176"/>
  <c r="O136" i="176"/>
  <c r="N136" i="176"/>
  <c r="P136" i="176"/>
  <c r="O135" i="176"/>
  <c r="N135" i="176"/>
  <c r="P135" i="176"/>
  <c r="P134" i="176"/>
  <c r="O134" i="176"/>
  <c r="N134" i="176"/>
  <c r="O133" i="176"/>
  <c r="P133" i="176"/>
  <c r="N133" i="176"/>
  <c r="O132" i="176"/>
  <c r="N132" i="176"/>
  <c r="P132" i="176"/>
  <c r="P131" i="176"/>
  <c r="O131" i="176"/>
  <c r="N131" i="176"/>
  <c r="O130" i="176"/>
  <c r="P130" i="176"/>
  <c r="N130" i="176"/>
  <c r="O129" i="176"/>
  <c r="N129" i="176"/>
  <c r="P129" i="176"/>
  <c r="O128" i="176"/>
  <c r="N128" i="176"/>
  <c r="P128" i="176"/>
  <c r="P127" i="176"/>
  <c r="O127" i="176"/>
  <c r="N127" i="176"/>
  <c r="O126" i="176"/>
  <c r="P126" i="176"/>
  <c r="N126" i="176"/>
  <c r="O125" i="176"/>
  <c r="N125" i="176"/>
  <c r="P125" i="176"/>
  <c r="O124" i="176"/>
  <c r="N124" i="176"/>
  <c r="O123" i="176"/>
  <c r="N123" i="176"/>
  <c r="P123" i="176"/>
  <c r="O122" i="176"/>
  <c r="P122" i="176"/>
  <c r="N122" i="176"/>
  <c r="P121" i="176"/>
  <c r="O121" i="176"/>
  <c r="N121" i="176"/>
  <c r="O120" i="176"/>
  <c r="N120" i="176"/>
  <c r="P120" i="176"/>
  <c r="O119" i="176"/>
  <c r="N119" i="176"/>
  <c r="P119" i="176"/>
  <c r="P118" i="176"/>
  <c r="O118" i="176"/>
  <c r="N118" i="176"/>
  <c r="O117" i="176"/>
  <c r="P117" i="176"/>
  <c r="N117" i="176"/>
  <c r="O116" i="176"/>
  <c r="N116" i="176"/>
  <c r="P116" i="176"/>
  <c r="P115" i="176"/>
  <c r="O115" i="176"/>
  <c r="N115" i="176"/>
  <c r="O114" i="176"/>
  <c r="P114" i="176"/>
  <c r="N114" i="176"/>
  <c r="O113" i="176"/>
  <c r="N113" i="176"/>
  <c r="P113" i="176"/>
  <c r="O112" i="176"/>
  <c r="N112" i="176"/>
  <c r="P112" i="176"/>
  <c r="P111" i="176"/>
  <c r="O111" i="176"/>
  <c r="N111" i="176"/>
  <c r="O110" i="176"/>
  <c r="P110" i="176"/>
  <c r="N110" i="176"/>
  <c r="O109" i="176"/>
  <c r="N109" i="176"/>
  <c r="P109" i="176"/>
  <c r="O108" i="176"/>
  <c r="N108" i="176"/>
  <c r="O107" i="176"/>
  <c r="N107" i="176"/>
  <c r="P107" i="176"/>
  <c r="O106" i="176"/>
  <c r="P106" i="176"/>
  <c r="N106" i="176"/>
  <c r="P105" i="176"/>
  <c r="O105" i="176"/>
  <c r="N105" i="176"/>
  <c r="O104" i="176"/>
  <c r="N104" i="176"/>
  <c r="P104" i="176"/>
  <c r="O103" i="176"/>
  <c r="N103" i="176"/>
  <c r="P103" i="176"/>
  <c r="P102" i="176"/>
  <c r="O102" i="176"/>
  <c r="N102" i="176"/>
  <c r="O101" i="176"/>
  <c r="P101" i="176"/>
  <c r="N101" i="176"/>
  <c r="O100" i="176"/>
  <c r="N100" i="176"/>
  <c r="P100" i="176"/>
  <c r="P99" i="176"/>
  <c r="O99" i="176"/>
  <c r="N99" i="176"/>
  <c r="O98" i="176"/>
  <c r="P98" i="176"/>
  <c r="N98" i="176"/>
  <c r="O97" i="176"/>
  <c r="N97" i="176"/>
  <c r="P97" i="176"/>
  <c r="O96" i="176"/>
  <c r="N96" i="176"/>
  <c r="P96" i="176"/>
  <c r="P95" i="176"/>
  <c r="O95" i="176"/>
  <c r="N95" i="176"/>
  <c r="O94" i="176"/>
  <c r="P94" i="176"/>
  <c r="N94" i="176"/>
  <c r="O93" i="176"/>
  <c r="N93" i="176"/>
  <c r="P93" i="176"/>
  <c r="O92" i="176"/>
  <c r="N92" i="176"/>
  <c r="O91" i="176"/>
  <c r="N91" i="176"/>
  <c r="P91" i="176"/>
  <c r="O90" i="176"/>
  <c r="P90" i="176"/>
  <c r="N90" i="176"/>
  <c r="P89" i="176"/>
  <c r="O89" i="176"/>
  <c r="N89" i="176"/>
  <c r="O88" i="176"/>
  <c r="N88" i="176"/>
  <c r="P88" i="176"/>
  <c r="O87" i="176"/>
  <c r="N87" i="176"/>
  <c r="P87" i="176"/>
  <c r="P86" i="176"/>
  <c r="O86" i="176"/>
  <c r="N86" i="176"/>
  <c r="O85" i="176"/>
  <c r="P85" i="176"/>
  <c r="N85" i="176"/>
  <c r="O84" i="176"/>
  <c r="N84" i="176"/>
  <c r="P84" i="176"/>
  <c r="P83" i="176"/>
  <c r="O83" i="176"/>
  <c r="N83" i="176"/>
  <c r="O82" i="176"/>
  <c r="P82" i="176"/>
  <c r="N82" i="176"/>
  <c r="O81" i="176"/>
  <c r="N81" i="176"/>
  <c r="P81" i="176"/>
  <c r="O80" i="176"/>
  <c r="N80" i="176"/>
  <c r="P80" i="176"/>
  <c r="P79" i="176"/>
  <c r="O79" i="176"/>
  <c r="N79" i="176"/>
  <c r="O78" i="176"/>
  <c r="P78" i="176"/>
  <c r="N78" i="176"/>
  <c r="O77" i="176"/>
  <c r="N77" i="176"/>
  <c r="P77" i="176"/>
  <c r="O76" i="176"/>
  <c r="N76" i="176"/>
  <c r="O75" i="176"/>
  <c r="N75" i="176"/>
  <c r="P75" i="176"/>
  <c r="O74" i="176"/>
  <c r="P74" i="176"/>
  <c r="N74" i="176"/>
  <c r="P73" i="176"/>
  <c r="O73" i="176"/>
  <c r="N73" i="176"/>
  <c r="O72" i="176"/>
  <c r="N72" i="176"/>
  <c r="P72" i="176"/>
  <c r="O71" i="176"/>
  <c r="N71" i="176"/>
  <c r="P71" i="176"/>
  <c r="P70" i="176"/>
  <c r="O70" i="176"/>
  <c r="N70" i="176"/>
  <c r="O69" i="176"/>
  <c r="P69" i="176"/>
  <c r="N69" i="176"/>
  <c r="O68" i="176"/>
  <c r="N68" i="176"/>
  <c r="P68" i="176"/>
  <c r="P67" i="176"/>
  <c r="O67" i="176"/>
  <c r="N67" i="176"/>
  <c r="O66" i="176"/>
  <c r="P66" i="176"/>
  <c r="N66" i="176"/>
  <c r="O65" i="176"/>
  <c r="N65" i="176"/>
  <c r="P65" i="176"/>
  <c r="O64" i="176"/>
  <c r="N64" i="176"/>
  <c r="P64" i="176"/>
  <c r="P63" i="176"/>
  <c r="O63" i="176"/>
  <c r="N63" i="176"/>
  <c r="O62" i="176"/>
  <c r="P62" i="176"/>
  <c r="N62" i="176"/>
  <c r="O61" i="176"/>
  <c r="N61" i="176"/>
  <c r="P61" i="176"/>
  <c r="O60" i="176"/>
  <c r="N60" i="176"/>
  <c r="O59" i="176"/>
  <c r="N59" i="176"/>
  <c r="P59" i="176"/>
  <c r="O58" i="176"/>
  <c r="P58" i="176"/>
  <c r="N58" i="176"/>
  <c r="P57" i="176"/>
  <c r="O57" i="176"/>
  <c r="N57" i="176"/>
  <c r="O56" i="176"/>
  <c r="N56" i="176"/>
  <c r="P56" i="176"/>
  <c r="O55" i="176"/>
  <c r="N55" i="176"/>
  <c r="P55" i="176"/>
  <c r="P54" i="176"/>
  <c r="O54" i="176"/>
  <c r="N54" i="176"/>
  <c r="O53" i="176"/>
  <c r="P53" i="176"/>
  <c r="N53" i="176"/>
  <c r="O52" i="176"/>
  <c r="N52" i="176"/>
  <c r="P52" i="176"/>
  <c r="P51" i="176"/>
  <c r="O51" i="176"/>
  <c r="N51" i="176"/>
  <c r="O50" i="176"/>
  <c r="P50" i="176"/>
  <c r="N50" i="176"/>
  <c r="O49" i="176"/>
  <c r="N49" i="176"/>
  <c r="P49" i="176"/>
  <c r="O48" i="176"/>
  <c r="N48" i="176"/>
  <c r="P48" i="176"/>
  <c r="P47" i="176"/>
  <c r="O47" i="176"/>
  <c r="N47" i="176"/>
  <c r="O46" i="176"/>
  <c r="P46" i="176"/>
  <c r="N46" i="176"/>
  <c r="O45" i="176"/>
  <c r="N45" i="176"/>
  <c r="P45" i="176"/>
  <c r="O44" i="176"/>
  <c r="N44" i="176"/>
  <c r="O43" i="176"/>
  <c r="N43" i="176"/>
  <c r="P43" i="176"/>
  <c r="O42" i="176"/>
  <c r="P42" i="176"/>
  <c r="N42" i="176"/>
  <c r="P41" i="176"/>
  <c r="O41" i="176"/>
  <c r="N41" i="176"/>
  <c r="O40" i="176"/>
  <c r="N40" i="176"/>
  <c r="P40" i="176"/>
  <c r="O39" i="176"/>
  <c r="N39" i="176"/>
  <c r="P39" i="176"/>
  <c r="P38" i="176"/>
  <c r="O38" i="176"/>
  <c r="N38" i="176"/>
  <c r="O37" i="176"/>
  <c r="P37" i="176"/>
  <c r="N37" i="176"/>
  <c r="O36" i="176"/>
  <c r="N36" i="176"/>
  <c r="P36" i="176"/>
  <c r="P35" i="176"/>
  <c r="O35" i="176"/>
  <c r="N35" i="176"/>
  <c r="O34" i="176"/>
  <c r="P34" i="176"/>
  <c r="N34" i="176"/>
  <c r="O33" i="176"/>
  <c r="N33" i="176"/>
  <c r="P33" i="176"/>
  <c r="O32" i="176"/>
  <c r="N32" i="176"/>
  <c r="P32" i="176"/>
  <c r="P31" i="176"/>
  <c r="O31" i="176"/>
  <c r="N31" i="176"/>
  <c r="O30" i="176"/>
  <c r="P30" i="176"/>
  <c r="N30" i="176"/>
  <c r="O29" i="176"/>
  <c r="N29" i="176"/>
  <c r="P29" i="176"/>
  <c r="O28" i="176"/>
  <c r="N28" i="176"/>
  <c r="O27" i="176"/>
  <c r="N27" i="176"/>
  <c r="P27" i="176"/>
  <c r="O26" i="176"/>
  <c r="P26" i="176"/>
  <c r="N26" i="176"/>
  <c r="P25" i="176"/>
  <c r="O25" i="176"/>
  <c r="N25" i="176"/>
  <c r="O24" i="176"/>
  <c r="N24" i="176"/>
  <c r="P24" i="176"/>
  <c r="O23" i="176"/>
  <c r="N23" i="176"/>
  <c r="P23" i="176"/>
  <c r="P22" i="176"/>
  <c r="O22" i="176"/>
  <c r="N22" i="176"/>
  <c r="O21" i="176"/>
  <c r="P21" i="176"/>
  <c r="N21" i="176"/>
  <c r="O20" i="176"/>
  <c r="N20" i="176"/>
  <c r="P20" i="176"/>
  <c r="P19" i="176"/>
  <c r="O19" i="176"/>
  <c r="N19" i="176"/>
  <c r="O18" i="176"/>
  <c r="P18" i="176"/>
  <c r="N18" i="176"/>
  <c r="O17" i="176"/>
  <c r="N17" i="176"/>
  <c r="P17" i="176"/>
  <c r="O16" i="176"/>
  <c r="N16" i="176"/>
  <c r="P16" i="176"/>
  <c r="P15" i="176"/>
  <c r="O15" i="176"/>
  <c r="N15" i="176"/>
  <c r="O14" i="176"/>
  <c r="P14" i="176"/>
  <c r="N14" i="176"/>
  <c r="O13" i="176"/>
  <c r="N13" i="176"/>
  <c r="P13" i="176"/>
  <c r="O12" i="176"/>
  <c r="N12" i="176"/>
  <c r="O11" i="176"/>
  <c r="N11" i="176"/>
  <c r="P11" i="176"/>
  <c r="O10" i="176"/>
  <c r="P10" i="176"/>
  <c r="N10" i="176"/>
  <c r="P9" i="176"/>
  <c r="O9" i="176"/>
  <c r="N9" i="176"/>
  <c r="O8" i="176"/>
  <c r="N8" i="176"/>
  <c r="P8" i="176"/>
  <c r="O7" i="176"/>
  <c r="N7" i="176"/>
  <c r="P7" i="176"/>
  <c r="P6" i="176"/>
  <c r="O6" i="176"/>
  <c r="N6" i="176"/>
  <c r="O5" i="176"/>
  <c r="P5" i="176"/>
  <c r="N5" i="176"/>
  <c r="O4" i="176"/>
  <c r="N4" i="176"/>
  <c r="P4" i="176"/>
  <c r="P509" i="176" a="1"/>
  <c r="P509" i="176"/>
  <c r="N13" i="175"/>
  <c r="I52" i="175"/>
  <c r="G34" i="175"/>
  <c r="I34" i="175"/>
  <c r="E34" i="175"/>
  <c r="E33" i="175"/>
  <c r="G33" i="175"/>
  <c r="I33" i="175"/>
  <c r="I32" i="175"/>
  <c r="E31" i="175"/>
  <c r="G31" i="175"/>
  <c r="I31" i="175"/>
  <c r="E30" i="175"/>
  <c r="G30" i="175"/>
  <c r="I30" i="175"/>
  <c r="E29" i="175"/>
  <c r="G29" i="175"/>
  <c r="I29" i="175"/>
  <c r="G27" i="175"/>
  <c r="I27" i="175"/>
  <c r="N11" i="175"/>
  <c r="E8" i="175"/>
  <c r="H6" i="175"/>
  <c r="B6" i="175"/>
  <c r="B5" i="175"/>
  <c r="B4" i="175"/>
  <c r="N3" i="175"/>
  <c r="D2" i="175"/>
  <c r="I530" i="174" a="1"/>
  <c r="I530" i="174"/>
  <c r="F530" i="174" a="1"/>
  <c r="F530" i="174"/>
  <c r="M529" i="174" a="1"/>
  <c r="M529" i="174"/>
  <c r="K529" i="174" a="1"/>
  <c r="K529" i="174"/>
  <c r="J529" i="174" a="1"/>
  <c r="J529" i="174"/>
  <c r="H529" i="174" a="1"/>
  <c r="H529" i="174"/>
  <c r="G529" i="174" a="1"/>
  <c r="G529" i="174"/>
  <c r="F529" i="174" a="1"/>
  <c r="F529" i="174"/>
  <c r="C528" i="174"/>
  <c r="K528" i="174" a="1"/>
  <c r="K528" i="174"/>
  <c r="M527" i="174" a="1"/>
  <c r="M527" i="174"/>
  <c r="L527" i="174" a="1"/>
  <c r="L527" i="174"/>
  <c r="J527" i="174" a="1"/>
  <c r="J527" i="174"/>
  <c r="I527" i="174" a="1"/>
  <c r="I527" i="174"/>
  <c r="H527" i="174" a="1"/>
  <c r="H527" i="174"/>
  <c r="G527" i="174" a="1"/>
  <c r="G527" i="174"/>
  <c r="M526" i="174" a="1"/>
  <c r="M526" i="174"/>
  <c r="J526" i="174" a="1"/>
  <c r="J526" i="174"/>
  <c r="C526" i="174"/>
  <c r="I526" i="174" a="1"/>
  <c r="I526" i="174"/>
  <c r="L525" i="174" a="1"/>
  <c r="L525" i="174"/>
  <c r="K525" i="174" a="1"/>
  <c r="K525" i="174"/>
  <c r="J525" i="174" a="1"/>
  <c r="J525" i="174"/>
  <c r="I525" i="174" a="1"/>
  <c r="I525" i="174"/>
  <c r="G525" i="174" a="1"/>
  <c r="G525" i="174"/>
  <c r="F525" i="174" a="1"/>
  <c r="F525" i="174"/>
  <c r="M524" i="174" a="1"/>
  <c r="M524" i="174"/>
  <c r="L524" i="174" a="1"/>
  <c r="L524" i="174"/>
  <c r="J524" i="174" a="1"/>
  <c r="J524" i="174"/>
  <c r="G524" i="174" a="1"/>
  <c r="G524" i="174"/>
  <c r="C524" i="174"/>
  <c r="K524" i="174" a="1"/>
  <c r="K524" i="174"/>
  <c r="M522" i="174" a="1"/>
  <c r="M522" i="174"/>
  <c r="K522" i="174" a="1"/>
  <c r="K522" i="174"/>
  <c r="I522" i="174" a="1"/>
  <c r="I522" i="174"/>
  <c r="G522" i="174" a="1"/>
  <c r="G522" i="174"/>
  <c r="C522" i="174"/>
  <c r="L522" i="174" a="1"/>
  <c r="L522" i="174"/>
  <c r="M520" i="174" a="1"/>
  <c r="M520" i="174"/>
  <c r="K520" i="174" a="1"/>
  <c r="K520" i="174"/>
  <c r="I520" i="174" a="1"/>
  <c r="I520" i="174"/>
  <c r="G520" i="174" a="1"/>
  <c r="G520" i="174"/>
  <c r="C520" i="174"/>
  <c r="L520" i="174" a="1"/>
  <c r="L520" i="174"/>
  <c r="M518" i="174" a="1"/>
  <c r="M518" i="174"/>
  <c r="K518" i="174" a="1"/>
  <c r="K518" i="174"/>
  <c r="I518" i="174" a="1"/>
  <c r="I518" i="174"/>
  <c r="G518" i="174" a="1"/>
  <c r="G518" i="174"/>
  <c r="C518" i="174"/>
  <c r="L518" i="174" a="1"/>
  <c r="L518" i="174"/>
  <c r="M514" i="174"/>
  <c r="M514" i="174" a="1"/>
  <c r="L514" i="174" a="1"/>
  <c r="L514" i="174"/>
  <c r="K514" i="174"/>
  <c r="K514" i="174" a="1"/>
  <c r="J514" i="174" a="1"/>
  <c r="J514" i="174"/>
  <c r="I514" i="174"/>
  <c r="I514" i="174" a="1"/>
  <c r="H514" i="174" a="1"/>
  <c r="H514" i="174"/>
  <c r="G514" i="174"/>
  <c r="G514" i="174" a="1"/>
  <c r="F514" i="174" a="1"/>
  <c r="F514" i="174"/>
  <c r="M511" i="174" a="1"/>
  <c r="M511" i="174"/>
  <c r="L511" i="174" a="1"/>
  <c r="L511" i="174"/>
  <c r="K511" i="174" a="1"/>
  <c r="K511" i="174"/>
  <c r="J511" i="174" a="1"/>
  <c r="J511" i="174"/>
  <c r="I511" i="174" a="1"/>
  <c r="I511" i="174"/>
  <c r="H511" i="174"/>
  <c r="H511" i="174" a="1"/>
  <c r="G511" i="174" a="1"/>
  <c r="G511" i="174"/>
  <c r="F511" i="174"/>
  <c r="N511" i="174"/>
  <c r="F511" i="174" a="1"/>
  <c r="C511" i="174"/>
  <c r="C530" i="174"/>
  <c r="M510" i="174" a="1"/>
  <c r="M510" i="174"/>
  <c r="L510" i="174" a="1"/>
  <c r="L510" i="174"/>
  <c r="K510" i="174" a="1"/>
  <c r="K510" i="174"/>
  <c r="J510" i="174"/>
  <c r="J510" i="174" a="1"/>
  <c r="I510" i="174" a="1"/>
  <c r="I510" i="174"/>
  <c r="H510" i="174"/>
  <c r="H510" i="174" a="1"/>
  <c r="G510" i="174" a="1"/>
  <c r="G510" i="174"/>
  <c r="F510" i="174" a="1"/>
  <c r="F510" i="174"/>
  <c r="N510" i="174"/>
  <c r="C510" i="174"/>
  <c r="C529" i="174"/>
  <c r="L529" i="174" a="1"/>
  <c r="L529" i="174"/>
  <c r="M509" i="174" a="1"/>
  <c r="M509" i="174"/>
  <c r="L509" i="174"/>
  <c r="L509" i="174" a="1"/>
  <c r="K509" i="174" a="1"/>
  <c r="K509" i="174"/>
  <c r="J509" i="174"/>
  <c r="J509" i="174" a="1"/>
  <c r="I509" i="174" a="1"/>
  <c r="I509" i="174"/>
  <c r="H509" i="174" a="1"/>
  <c r="H509" i="174"/>
  <c r="G509" i="174" a="1"/>
  <c r="G509" i="174"/>
  <c r="F509" i="174" a="1"/>
  <c r="F509" i="174"/>
  <c r="C509" i="174"/>
  <c r="M508" i="174" a="1"/>
  <c r="M508" i="174"/>
  <c r="L508" i="174"/>
  <c r="L508" i="174" a="1"/>
  <c r="K508" i="174" a="1"/>
  <c r="K508" i="174"/>
  <c r="J508" i="174" a="1"/>
  <c r="J508" i="174"/>
  <c r="I508" i="174" a="1"/>
  <c r="I508" i="174"/>
  <c r="H508" i="174" a="1"/>
  <c r="H508" i="174"/>
  <c r="G508" i="174" a="1"/>
  <c r="G508" i="174"/>
  <c r="F508" i="174"/>
  <c r="N508" i="174"/>
  <c r="F508" i="174" a="1"/>
  <c r="C508" i="174"/>
  <c r="C527" i="174"/>
  <c r="K527" i="174" a="1"/>
  <c r="K527" i="174"/>
  <c r="M507" i="174" a="1"/>
  <c r="M507" i="174"/>
  <c r="L507" i="174" a="1"/>
  <c r="L507" i="174"/>
  <c r="K507" i="174" a="1"/>
  <c r="K507" i="174"/>
  <c r="J507" i="174" a="1"/>
  <c r="J507" i="174"/>
  <c r="I507" i="174" a="1"/>
  <c r="I507" i="174"/>
  <c r="H507" i="174"/>
  <c r="H507" i="174" a="1"/>
  <c r="G507" i="174" a="1"/>
  <c r="G507" i="174"/>
  <c r="F507" i="174"/>
  <c r="N507" i="174"/>
  <c r="F507" i="174" a="1"/>
  <c r="C507" i="174"/>
  <c r="M506" i="174" a="1"/>
  <c r="M506" i="174"/>
  <c r="L506" i="174" a="1"/>
  <c r="L506" i="174"/>
  <c r="K506" i="174" a="1"/>
  <c r="K506" i="174"/>
  <c r="J506" i="174"/>
  <c r="J506" i="174" a="1"/>
  <c r="I506" i="174" a="1"/>
  <c r="I506" i="174"/>
  <c r="H506" i="174"/>
  <c r="H506" i="174" a="1"/>
  <c r="G506" i="174" a="1"/>
  <c r="G506" i="174"/>
  <c r="F506" i="174" a="1"/>
  <c r="F506" i="174"/>
  <c r="N506" i="174"/>
  <c r="C506" i="174"/>
  <c r="C525" i="174"/>
  <c r="M525" i="174" a="1"/>
  <c r="M525" i="174"/>
  <c r="M505" i="174" a="1"/>
  <c r="M505" i="174"/>
  <c r="L505" i="174"/>
  <c r="L505" i="174" a="1"/>
  <c r="K505" i="174" a="1"/>
  <c r="K505" i="174"/>
  <c r="J505" i="174"/>
  <c r="J505" i="174" a="1"/>
  <c r="I505" i="174" a="1"/>
  <c r="I505" i="174"/>
  <c r="H505" i="174" a="1"/>
  <c r="H505" i="174"/>
  <c r="G505" i="174" a="1"/>
  <c r="G505" i="174"/>
  <c r="F505" i="174" a="1"/>
  <c r="F505" i="174"/>
  <c r="C505" i="174"/>
  <c r="M504" i="174" a="1"/>
  <c r="M504" i="174"/>
  <c r="L504" i="174"/>
  <c r="L504" i="174" a="1"/>
  <c r="K504" i="174" a="1"/>
  <c r="K504" i="174"/>
  <c r="J504" i="174"/>
  <c r="J504" i="174" a="1"/>
  <c r="I504" i="174" a="1"/>
  <c r="I504" i="174"/>
  <c r="H504" i="174" a="1"/>
  <c r="H504" i="174"/>
  <c r="G504" i="174" a="1"/>
  <c r="G504" i="174"/>
  <c r="F504" i="174" a="1"/>
  <c r="F504" i="174"/>
  <c r="N504" i="174"/>
  <c r="C504" i="174"/>
  <c r="C523" i="174"/>
  <c r="F523" i="174" a="1"/>
  <c r="F523" i="174"/>
  <c r="M503" i="174" a="1"/>
  <c r="M503" i="174"/>
  <c r="L503" i="174"/>
  <c r="L503" i="174" a="1"/>
  <c r="K503" i="174" a="1"/>
  <c r="K503" i="174"/>
  <c r="J503" i="174"/>
  <c r="J503" i="174" a="1"/>
  <c r="I503" i="174" a="1"/>
  <c r="I503" i="174"/>
  <c r="H503" i="174" a="1"/>
  <c r="H503" i="174"/>
  <c r="G503" i="174" a="1"/>
  <c r="G503" i="174"/>
  <c r="F503" i="174" a="1"/>
  <c r="F503" i="174"/>
  <c r="C503" i="174"/>
  <c r="M502" i="174" a="1"/>
  <c r="M502" i="174"/>
  <c r="L502" i="174"/>
  <c r="L502" i="174" a="1"/>
  <c r="K502" i="174" a="1"/>
  <c r="K502" i="174"/>
  <c r="J502" i="174"/>
  <c r="J502" i="174" a="1"/>
  <c r="I502" i="174" a="1"/>
  <c r="I502" i="174"/>
  <c r="H502" i="174" a="1"/>
  <c r="H502" i="174"/>
  <c r="G502" i="174" a="1"/>
  <c r="G502" i="174"/>
  <c r="F502" i="174"/>
  <c r="F502" i="174" a="1"/>
  <c r="C502" i="174"/>
  <c r="C521" i="174"/>
  <c r="M501" i="174" a="1"/>
  <c r="M501" i="174"/>
  <c r="L501" i="174"/>
  <c r="L501" i="174" a="1"/>
  <c r="K501" i="174" a="1"/>
  <c r="K501" i="174"/>
  <c r="J501" i="174"/>
  <c r="J501" i="174" a="1"/>
  <c r="I501" i="174" a="1"/>
  <c r="I501" i="174"/>
  <c r="H501" i="174" a="1"/>
  <c r="H501" i="174"/>
  <c r="G501" i="174" a="1"/>
  <c r="G501" i="174"/>
  <c r="F501" i="174"/>
  <c r="F501" i="174" a="1"/>
  <c r="C501" i="174"/>
  <c r="M500" i="174" a="1"/>
  <c r="M500" i="174"/>
  <c r="L500" i="174"/>
  <c r="L500" i="174" a="1"/>
  <c r="K500" i="174" a="1"/>
  <c r="K500" i="174"/>
  <c r="J500" i="174"/>
  <c r="J500" i="174" a="1"/>
  <c r="I500" i="174" a="1"/>
  <c r="I500" i="174"/>
  <c r="H500" i="174" a="1"/>
  <c r="H500" i="174"/>
  <c r="G500" i="174" a="1"/>
  <c r="G500" i="174"/>
  <c r="F500" i="174"/>
  <c r="F500" i="174" a="1"/>
  <c r="C500" i="174"/>
  <c r="C519" i="174"/>
  <c r="M499" i="174" a="1"/>
  <c r="M499" i="174"/>
  <c r="M512" i="174"/>
  <c r="L499" i="174"/>
  <c r="L512" i="174"/>
  <c r="L499" i="174" a="1"/>
  <c r="K499" i="174" a="1"/>
  <c r="K499" i="174"/>
  <c r="K512" i="174"/>
  <c r="J499" i="174"/>
  <c r="J512" i="174"/>
  <c r="J499" i="174" a="1"/>
  <c r="I499" i="174" a="1"/>
  <c r="I499" i="174"/>
  <c r="I512" i="174"/>
  <c r="H499" i="174" a="1"/>
  <c r="H499" i="174"/>
  <c r="H512" i="174"/>
  <c r="G499" i="174" a="1"/>
  <c r="G499" i="174"/>
  <c r="G512" i="174"/>
  <c r="F499" i="174"/>
  <c r="F499" i="174" a="1"/>
  <c r="C499" i="174"/>
  <c r="W495" i="174"/>
  <c r="V495" i="174"/>
  <c r="U495" i="174"/>
  <c r="T495" i="174"/>
  <c r="S495" i="174"/>
  <c r="R495" i="174"/>
  <c r="M495" i="174"/>
  <c r="L495" i="174"/>
  <c r="K495" i="174"/>
  <c r="J495" i="174"/>
  <c r="I495" i="174"/>
  <c r="H495" i="174"/>
  <c r="G495" i="174"/>
  <c r="F495" i="174"/>
  <c r="O494" i="174"/>
  <c r="N494" i="174"/>
  <c r="P494" i="174"/>
  <c r="P493" i="174"/>
  <c r="O493" i="174"/>
  <c r="N493" i="174"/>
  <c r="P492" i="174"/>
  <c r="O492" i="174"/>
  <c r="N492" i="174"/>
  <c r="O491" i="174"/>
  <c r="N491" i="174"/>
  <c r="O490" i="174"/>
  <c r="N490" i="174"/>
  <c r="P490" i="174"/>
  <c r="P489" i="174"/>
  <c r="O489" i="174"/>
  <c r="N489" i="174"/>
  <c r="P488" i="174"/>
  <c r="O488" i="174"/>
  <c r="N488" i="174"/>
  <c r="O487" i="174"/>
  <c r="N487" i="174"/>
  <c r="P487" i="174"/>
  <c r="P486" i="174"/>
  <c r="O486" i="174"/>
  <c r="N486" i="174"/>
  <c r="P485" i="174"/>
  <c r="O485" i="174"/>
  <c r="N485" i="174"/>
  <c r="O484" i="174"/>
  <c r="N484" i="174"/>
  <c r="O483" i="174"/>
  <c r="N483" i="174"/>
  <c r="P482" i="174"/>
  <c r="O482" i="174"/>
  <c r="N482" i="174"/>
  <c r="O481" i="174"/>
  <c r="P481" i="174"/>
  <c r="N481" i="174"/>
  <c r="O480" i="174"/>
  <c r="N480" i="174"/>
  <c r="P480" i="174"/>
  <c r="O479" i="174"/>
  <c r="N479" i="174"/>
  <c r="O478" i="174"/>
  <c r="N478" i="174"/>
  <c r="P478" i="174"/>
  <c r="P477" i="174"/>
  <c r="O477" i="174"/>
  <c r="N477" i="174"/>
  <c r="P476" i="174"/>
  <c r="O476" i="174"/>
  <c r="N476" i="174"/>
  <c r="O475" i="174"/>
  <c r="N475" i="174"/>
  <c r="O474" i="174"/>
  <c r="N474" i="174"/>
  <c r="P474" i="174"/>
  <c r="P473" i="174"/>
  <c r="O473" i="174"/>
  <c r="N473" i="174"/>
  <c r="P472" i="174"/>
  <c r="O472" i="174"/>
  <c r="N472" i="174"/>
  <c r="O471" i="174"/>
  <c r="N471" i="174"/>
  <c r="P471" i="174"/>
  <c r="P470" i="174"/>
  <c r="O470" i="174"/>
  <c r="N470" i="174"/>
  <c r="P469" i="174"/>
  <c r="O469" i="174"/>
  <c r="N469" i="174"/>
  <c r="O468" i="174"/>
  <c r="N468" i="174"/>
  <c r="O467" i="174"/>
  <c r="N467" i="174"/>
  <c r="P466" i="174"/>
  <c r="O466" i="174"/>
  <c r="N466" i="174"/>
  <c r="O465" i="174"/>
  <c r="P465" i="174"/>
  <c r="N465" i="174"/>
  <c r="O464" i="174"/>
  <c r="N464" i="174"/>
  <c r="P464" i="174"/>
  <c r="O463" i="174"/>
  <c r="N463" i="174"/>
  <c r="O462" i="174"/>
  <c r="N462" i="174"/>
  <c r="P462" i="174"/>
  <c r="P461" i="174"/>
  <c r="O461" i="174"/>
  <c r="N461" i="174"/>
  <c r="P460" i="174"/>
  <c r="O460" i="174"/>
  <c r="N460" i="174"/>
  <c r="O459" i="174"/>
  <c r="N459" i="174"/>
  <c r="O458" i="174"/>
  <c r="N458" i="174"/>
  <c r="P458" i="174"/>
  <c r="P457" i="174"/>
  <c r="O457" i="174"/>
  <c r="N457" i="174"/>
  <c r="P456" i="174"/>
  <c r="O456" i="174"/>
  <c r="N456" i="174"/>
  <c r="O455" i="174"/>
  <c r="N455" i="174"/>
  <c r="P455" i="174"/>
  <c r="P454" i="174"/>
  <c r="O454" i="174"/>
  <c r="N454" i="174"/>
  <c r="P453" i="174"/>
  <c r="O453" i="174"/>
  <c r="N453" i="174"/>
  <c r="O452" i="174"/>
  <c r="N452" i="174"/>
  <c r="P452" i="174"/>
  <c r="O451" i="174"/>
  <c r="N451" i="174"/>
  <c r="P450" i="174"/>
  <c r="O450" i="174"/>
  <c r="N450" i="174"/>
  <c r="O449" i="174"/>
  <c r="P449" i="174"/>
  <c r="N449" i="174"/>
  <c r="O448" i="174"/>
  <c r="N448" i="174"/>
  <c r="P448" i="174"/>
  <c r="O447" i="174"/>
  <c r="N447" i="174"/>
  <c r="O446" i="174"/>
  <c r="N446" i="174"/>
  <c r="P446" i="174"/>
  <c r="P445" i="174"/>
  <c r="O445" i="174"/>
  <c r="N445" i="174"/>
  <c r="P444" i="174"/>
  <c r="O444" i="174"/>
  <c r="N444" i="174"/>
  <c r="O443" i="174"/>
  <c r="N443" i="174"/>
  <c r="O442" i="174"/>
  <c r="N442" i="174"/>
  <c r="P442" i="174"/>
  <c r="P441" i="174"/>
  <c r="O441" i="174"/>
  <c r="N441" i="174"/>
  <c r="P440" i="174"/>
  <c r="O440" i="174"/>
  <c r="N440" i="174"/>
  <c r="O439" i="174"/>
  <c r="N439" i="174"/>
  <c r="P439" i="174"/>
  <c r="P438" i="174"/>
  <c r="O438" i="174"/>
  <c r="N438" i="174"/>
  <c r="P437" i="174"/>
  <c r="O437" i="174"/>
  <c r="N437" i="174"/>
  <c r="O436" i="174"/>
  <c r="N436" i="174"/>
  <c r="O435" i="174"/>
  <c r="N435" i="174"/>
  <c r="P434" i="174"/>
  <c r="O434" i="174"/>
  <c r="N434" i="174"/>
  <c r="O433" i="174"/>
  <c r="P433" i="174"/>
  <c r="N433" i="174"/>
  <c r="O432" i="174"/>
  <c r="N432" i="174"/>
  <c r="P432" i="174"/>
  <c r="O431" i="174"/>
  <c r="N431" i="174"/>
  <c r="O430" i="174"/>
  <c r="N430" i="174"/>
  <c r="P430" i="174"/>
  <c r="P429" i="174"/>
  <c r="O429" i="174"/>
  <c r="N429" i="174"/>
  <c r="P428" i="174"/>
  <c r="O428" i="174"/>
  <c r="N428" i="174"/>
  <c r="O427" i="174"/>
  <c r="N427" i="174"/>
  <c r="O426" i="174"/>
  <c r="N426" i="174"/>
  <c r="P426" i="174"/>
  <c r="P425" i="174"/>
  <c r="O425" i="174"/>
  <c r="N425" i="174"/>
  <c r="P424" i="174"/>
  <c r="O424" i="174"/>
  <c r="N424" i="174"/>
  <c r="O423" i="174"/>
  <c r="N423" i="174"/>
  <c r="P423" i="174"/>
  <c r="P422" i="174"/>
  <c r="O422" i="174"/>
  <c r="N422" i="174"/>
  <c r="P421" i="174"/>
  <c r="O421" i="174"/>
  <c r="N421" i="174"/>
  <c r="O420" i="174"/>
  <c r="N420" i="174"/>
  <c r="O419" i="174"/>
  <c r="N419" i="174"/>
  <c r="P418" i="174"/>
  <c r="O418" i="174"/>
  <c r="N418" i="174"/>
  <c r="O417" i="174"/>
  <c r="P417" i="174"/>
  <c r="N417" i="174"/>
  <c r="O416" i="174"/>
  <c r="N416" i="174"/>
  <c r="P416" i="174"/>
  <c r="O415" i="174"/>
  <c r="N415" i="174"/>
  <c r="O414" i="174"/>
  <c r="N414" i="174"/>
  <c r="P414" i="174"/>
  <c r="P413" i="174"/>
  <c r="O413" i="174"/>
  <c r="N413" i="174"/>
  <c r="P412" i="174"/>
  <c r="O412" i="174"/>
  <c r="N412" i="174"/>
  <c r="O411" i="174"/>
  <c r="N411" i="174"/>
  <c r="O410" i="174"/>
  <c r="N410" i="174"/>
  <c r="P410" i="174"/>
  <c r="P409" i="174"/>
  <c r="O409" i="174"/>
  <c r="N409" i="174"/>
  <c r="P408" i="174"/>
  <c r="O408" i="174"/>
  <c r="N408" i="174"/>
  <c r="O407" i="174"/>
  <c r="N407" i="174"/>
  <c r="P407" i="174"/>
  <c r="P406" i="174"/>
  <c r="O406" i="174"/>
  <c r="N406" i="174"/>
  <c r="P405" i="174"/>
  <c r="O405" i="174"/>
  <c r="N405" i="174"/>
  <c r="O404" i="174"/>
  <c r="N404" i="174"/>
  <c r="O403" i="174"/>
  <c r="N403" i="174"/>
  <c r="P402" i="174"/>
  <c r="O402" i="174"/>
  <c r="N402" i="174"/>
  <c r="O401" i="174"/>
  <c r="P401" i="174"/>
  <c r="N401" i="174"/>
  <c r="O400" i="174"/>
  <c r="N400" i="174"/>
  <c r="P400" i="174"/>
  <c r="O399" i="174"/>
  <c r="N399" i="174"/>
  <c r="O398" i="174"/>
  <c r="N398" i="174"/>
  <c r="P398" i="174"/>
  <c r="P397" i="174"/>
  <c r="O397" i="174"/>
  <c r="N397" i="174"/>
  <c r="P396" i="174"/>
  <c r="O396" i="174"/>
  <c r="N396" i="174"/>
  <c r="O395" i="174"/>
  <c r="N395" i="174"/>
  <c r="O394" i="174"/>
  <c r="N394" i="174"/>
  <c r="P394" i="174"/>
  <c r="P393" i="174"/>
  <c r="O393" i="174"/>
  <c r="N393" i="174"/>
  <c r="P392" i="174"/>
  <c r="O392" i="174"/>
  <c r="N392" i="174"/>
  <c r="O391" i="174"/>
  <c r="N391" i="174"/>
  <c r="P391" i="174"/>
  <c r="P390" i="174"/>
  <c r="O390" i="174"/>
  <c r="N390" i="174"/>
  <c r="P389" i="174"/>
  <c r="O389" i="174"/>
  <c r="N389" i="174"/>
  <c r="O388" i="174"/>
  <c r="N388" i="174"/>
  <c r="P388" i="174"/>
  <c r="O387" i="174"/>
  <c r="N387" i="174"/>
  <c r="P386" i="174"/>
  <c r="O386" i="174"/>
  <c r="N386" i="174"/>
  <c r="O385" i="174"/>
  <c r="P385" i="174"/>
  <c r="N385" i="174"/>
  <c r="O384" i="174"/>
  <c r="N384" i="174"/>
  <c r="P384" i="174"/>
  <c r="O383" i="174"/>
  <c r="N383" i="174"/>
  <c r="O382" i="174"/>
  <c r="N382" i="174"/>
  <c r="P382" i="174"/>
  <c r="P381" i="174"/>
  <c r="O381" i="174"/>
  <c r="N381" i="174"/>
  <c r="P380" i="174"/>
  <c r="O380" i="174"/>
  <c r="N380" i="174"/>
  <c r="O379" i="174"/>
  <c r="N379" i="174"/>
  <c r="O378" i="174"/>
  <c r="N378" i="174"/>
  <c r="P378" i="174"/>
  <c r="P377" i="174"/>
  <c r="O377" i="174"/>
  <c r="N377" i="174"/>
  <c r="P376" i="174"/>
  <c r="O376" i="174"/>
  <c r="N376" i="174"/>
  <c r="O375" i="174"/>
  <c r="N375" i="174"/>
  <c r="P375" i="174"/>
  <c r="P374" i="174"/>
  <c r="O374" i="174"/>
  <c r="N374" i="174"/>
  <c r="P373" i="174"/>
  <c r="O373" i="174"/>
  <c r="N373" i="174"/>
  <c r="O372" i="174"/>
  <c r="N372" i="174"/>
  <c r="O371" i="174"/>
  <c r="N371" i="174"/>
  <c r="P370" i="174"/>
  <c r="O370" i="174"/>
  <c r="N370" i="174"/>
  <c r="O369" i="174"/>
  <c r="P369" i="174"/>
  <c r="N369" i="174"/>
  <c r="O368" i="174"/>
  <c r="N368" i="174"/>
  <c r="P368" i="174"/>
  <c r="O367" i="174"/>
  <c r="N367" i="174"/>
  <c r="O366" i="174"/>
  <c r="N366" i="174"/>
  <c r="P366" i="174"/>
  <c r="P365" i="174"/>
  <c r="O365" i="174"/>
  <c r="N365" i="174"/>
  <c r="P364" i="174"/>
  <c r="O364" i="174"/>
  <c r="N364" i="174"/>
  <c r="O363" i="174"/>
  <c r="N363" i="174"/>
  <c r="O362" i="174"/>
  <c r="N362" i="174"/>
  <c r="P362" i="174"/>
  <c r="P361" i="174"/>
  <c r="O361" i="174"/>
  <c r="N361" i="174"/>
  <c r="P360" i="174"/>
  <c r="O360" i="174"/>
  <c r="N360" i="174"/>
  <c r="O359" i="174"/>
  <c r="N359" i="174"/>
  <c r="P359" i="174"/>
  <c r="P358" i="174"/>
  <c r="O358" i="174"/>
  <c r="N358" i="174"/>
  <c r="P357" i="174"/>
  <c r="O357" i="174"/>
  <c r="N357" i="174"/>
  <c r="O356" i="174"/>
  <c r="N356" i="174"/>
  <c r="O355" i="174"/>
  <c r="N355" i="174"/>
  <c r="P354" i="174"/>
  <c r="O354" i="174"/>
  <c r="N354" i="174"/>
  <c r="O353" i="174"/>
  <c r="P353" i="174"/>
  <c r="N353" i="174"/>
  <c r="O352" i="174"/>
  <c r="N352" i="174"/>
  <c r="P352" i="174"/>
  <c r="O351" i="174"/>
  <c r="N351" i="174"/>
  <c r="O350" i="174"/>
  <c r="N350" i="174"/>
  <c r="P350" i="174"/>
  <c r="P349" i="174"/>
  <c r="O349" i="174"/>
  <c r="N349" i="174"/>
  <c r="P348" i="174"/>
  <c r="O348" i="174"/>
  <c r="N348" i="174"/>
  <c r="O347" i="174"/>
  <c r="N347" i="174"/>
  <c r="O346" i="174"/>
  <c r="N346" i="174"/>
  <c r="P346" i="174"/>
  <c r="P345" i="174"/>
  <c r="O345" i="174"/>
  <c r="N345" i="174"/>
  <c r="P344" i="174"/>
  <c r="O344" i="174"/>
  <c r="N344" i="174"/>
  <c r="O343" i="174"/>
  <c r="N343" i="174"/>
  <c r="P343" i="174"/>
  <c r="P342" i="174"/>
  <c r="O342" i="174"/>
  <c r="N342" i="174"/>
  <c r="P341" i="174"/>
  <c r="O341" i="174"/>
  <c r="N341" i="174"/>
  <c r="O340" i="174"/>
  <c r="N340" i="174"/>
  <c r="O339" i="174"/>
  <c r="N339" i="174"/>
  <c r="P338" i="174"/>
  <c r="O338" i="174"/>
  <c r="N338" i="174"/>
  <c r="O337" i="174"/>
  <c r="P337" i="174"/>
  <c r="N337" i="174"/>
  <c r="O336" i="174"/>
  <c r="N336" i="174"/>
  <c r="P336" i="174"/>
  <c r="O335" i="174"/>
  <c r="N335" i="174"/>
  <c r="O334" i="174"/>
  <c r="N334" i="174"/>
  <c r="P334" i="174"/>
  <c r="P333" i="174"/>
  <c r="O333" i="174"/>
  <c r="N333" i="174"/>
  <c r="P332" i="174"/>
  <c r="O332" i="174"/>
  <c r="N332" i="174"/>
  <c r="O331" i="174"/>
  <c r="N331" i="174"/>
  <c r="O330" i="174"/>
  <c r="N330" i="174"/>
  <c r="P330" i="174"/>
  <c r="P329" i="174"/>
  <c r="O329" i="174"/>
  <c r="N329" i="174"/>
  <c r="P328" i="174"/>
  <c r="O328" i="174"/>
  <c r="N328" i="174"/>
  <c r="O327" i="174"/>
  <c r="N327" i="174"/>
  <c r="P327" i="174"/>
  <c r="P326" i="174"/>
  <c r="O326" i="174"/>
  <c r="N326" i="174"/>
  <c r="P325" i="174"/>
  <c r="O325" i="174"/>
  <c r="N325" i="174"/>
  <c r="O324" i="174"/>
  <c r="N324" i="174"/>
  <c r="P324" i="174"/>
  <c r="O323" i="174"/>
  <c r="N323" i="174"/>
  <c r="P322" i="174"/>
  <c r="O322" i="174"/>
  <c r="N322" i="174"/>
  <c r="O321" i="174"/>
  <c r="P321" i="174"/>
  <c r="N321" i="174"/>
  <c r="O320" i="174"/>
  <c r="N320" i="174"/>
  <c r="P320" i="174"/>
  <c r="O319" i="174"/>
  <c r="N319" i="174"/>
  <c r="O318" i="174"/>
  <c r="N318" i="174"/>
  <c r="P318" i="174"/>
  <c r="P317" i="174"/>
  <c r="O317" i="174"/>
  <c r="N317" i="174"/>
  <c r="P316" i="174"/>
  <c r="O316" i="174"/>
  <c r="N316" i="174"/>
  <c r="O315" i="174"/>
  <c r="N315" i="174"/>
  <c r="O314" i="174"/>
  <c r="N314" i="174"/>
  <c r="P314" i="174"/>
  <c r="P313" i="174"/>
  <c r="O313" i="174"/>
  <c r="N313" i="174"/>
  <c r="P312" i="174"/>
  <c r="O312" i="174"/>
  <c r="N312" i="174"/>
  <c r="O311" i="174"/>
  <c r="N311" i="174"/>
  <c r="P311" i="174"/>
  <c r="P310" i="174"/>
  <c r="O310" i="174"/>
  <c r="N310" i="174"/>
  <c r="P309" i="174"/>
  <c r="O309" i="174"/>
  <c r="N309" i="174"/>
  <c r="O308" i="174"/>
  <c r="N308" i="174"/>
  <c r="O307" i="174"/>
  <c r="N307" i="174"/>
  <c r="P306" i="174"/>
  <c r="O306" i="174"/>
  <c r="N306" i="174"/>
  <c r="O305" i="174"/>
  <c r="P305" i="174"/>
  <c r="N305" i="174"/>
  <c r="O304" i="174"/>
  <c r="N304" i="174"/>
  <c r="P304" i="174"/>
  <c r="O303" i="174"/>
  <c r="N303" i="174"/>
  <c r="O302" i="174"/>
  <c r="N302" i="174"/>
  <c r="P302" i="174"/>
  <c r="P301" i="174"/>
  <c r="O301" i="174"/>
  <c r="N301" i="174"/>
  <c r="P300" i="174"/>
  <c r="O300" i="174"/>
  <c r="N300" i="174"/>
  <c r="O299" i="174"/>
  <c r="N299" i="174"/>
  <c r="O298" i="174"/>
  <c r="N298" i="174"/>
  <c r="P298" i="174"/>
  <c r="P297" i="174"/>
  <c r="O297" i="174"/>
  <c r="N297" i="174"/>
  <c r="P296" i="174"/>
  <c r="O296" i="174"/>
  <c r="N296" i="174"/>
  <c r="O295" i="174"/>
  <c r="N295" i="174"/>
  <c r="P295" i="174"/>
  <c r="P294" i="174"/>
  <c r="O294" i="174"/>
  <c r="N294" i="174"/>
  <c r="P293" i="174"/>
  <c r="O293" i="174"/>
  <c r="N293" i="174"/>
  <c r="O292" i="174"/>
  <c r="N292" i="174"/>
  <c r="O291" i="174"/>
  <c r="N291" i="174"/>
  <c r="P290" i="174"/>
  <c r="O290" i="174"/>
  <c r="N290" i="174"/>
  <c r="O289" i="174"/>
  <c r="P289" i="174"/>
  <c r="N289" i="174"/>
  <c r="O288" i="174"/>
  <c r="N288" i="174"/>
  <c r="P288" i="174"/>
  <c r="O287" i="174"/>
  <c r="N287" i="174"/>
  <c r="O286" i="174"/>
  <c r="N286" i="174"/>
  <c r="P286" i="174"/>
  <c r="P285" i="174"/>
  <c r="O285" i="174"/>
  <c r="N285" i="174"/>
  <c r="P284" i="174"/>
  <c r="O284" i="174"/>
  <c r="N284" i="174"/>
  <c r="O283" i="174"/>
  <c r="N283" i="174"/>
  <c r="O282" i="174"/>
  <c r="N282" i="174"/>
  <c r="P282" i="174"/>
  <c r="P281" i="174"/>
  <c r="O281" i="174"/>
  <c r="N281" i="174"/>
  <c r="P280" i="174"/>
  <c r="O280" i="174"/>
  <c r="N280" i="174"/>
  <c r="O279" i="174"/>
  <c r="N279" i="174"/>
  <c r="P279" i="174"/>
  <c r="P278" i="174"/>
  <c r="O278" i="174"/>
  <c r="N278" i="174"/>
  <c r="P277" i="174"/>
  <c r="O277" i="174"/>
  <c r="N277" i="174"/>
  <c r="O276" i="174"/>
  <c r="N276" i="174"/>
  <c r="O275" i="174"/>
  <c r="N275" i="174"/>
  <c r="P274" i="174"/>
  <c r="O274" i="174"/>
  <c r="N274" i="174"/>
  <c r="O273" i="174"/>
  <c r="P273" i="174"/>
  <c r="N273" i="174"/>
  <c r="O272" i="174"/>
  <c r="N272" i="174"/>
  <c r="P272" i="174"/>
  <c r="O271" i="174"/>
  <c r="N271" i="174"/>
  <c r="O270" i="174"/>
  <c r="N270" i="174"/>
  <c r="P270" i="174"/>
  <c r="P269" i="174"/>
  <c r="O269" i="174"/>
  <c r="N269" i="174"/>
  <c r="P268" i="174"/>
  <c r="O268" i="174"/>
  <c r="N268" i="174"/>
  <c r="O267" i="174"/>
  <c r="N267" i="174"/>
  <c r="O266" i="174"/>
  <c r="N266" i="174"/>
  <c r="P266" i="174"/>
  <c r="P265" i="174"/>
  <c r="O265" i="174"/>
  <c r="N265" i="174"/>
  <c r="P264" i="174"/>
  <c r="O264" i="174"/>
  <c r="N264" i="174"/>
  <c r="O263" i="174"/>
  <c r="N263" i="174"/>
  <c r="P263" i="174"/>
  <c r="P262" i="174"/>
  <c r="O262" i="174"/>
  <c r="N262" i="174"/>
  <c r="P261" i="174"/>
  <c r="O261" i="174"/>
  <c r="N261" i="174"/>
  <c r="O260" i="174"/>
  <c r="N260" i="174"/>
  <c r="P260" i="174"/>
  <c r="O259" i="174"/>
  <c r="N259" i="174"/>
  <c r="P258" i="174"/>
  <c r="O258" i="174"/>
  <c r="N258" i="174"/>
  <c r="O257" i="174"/>
  <c r="P257" i="174"/>
  <c r="N257" i="174"/>
  <c r="O256" i="174"/>
  <c r="N256" i="174"/>
  <c r="P256" i="174"/>
  <c r="O255" i="174"/>
  <c r="N255" i="174"/>
  <c r="O254" i="174"/>
  <c r="N254" i="174"/>
  <c r="P254" i="174"/>
  <c r="P253" i="174"/>
  <c r="O253" i="174"/>
  <c r="N253" i="174"/>
  <c r="P252" i="174"/>
  <c r="O252" i="174"/>
  <c r="N252" i="174"/>
  <c r="O251" i="174"/>
  <c r="N251" i="174"/>
  <c r="O250" i="174"/>
  <c r="N250" i="174"/>
  <c r="P250" i="174"/>
  <c r="P249" i="174"/>
  <c r="O249" i="174"/>
  <c r="N249" i="174"/>
  <c r="P248" i="174"/>
  <c r="O248" i="174"/>
  <c r="N248" i="174"/>
  <c r="O247" i="174"/>
  <c r="N247" i="174"/>
  <c r="P247" i="174"/>
  <c r="P246" i="174"/>
  <c r="O246" i="174"/>
  <c r="N246" i="174"/>
  <c r="P245" i="174"/>
  <c r="O245" i="174"/>
  <c r="N245" i="174"/>
  <c r="O244" i="174"/>
  <c r="N244" i="174"/>
  <c r="O243" i="174"/>
  <c r="N243" i="174"/>
  <c r="P242" i="174"/>
  <c r="O242" i="174"/>
  <c r="N242" i="174"/>
  <c r="O241" i="174"/>
  <c r="P241" i="174"/>
  <c r="N241" i="174"/>
  <c r="O240" i="174"/>
  <c r="N240" i="174"/>
  <c r="P240" i="174"/>
  <c r="O239" i="174"/>
  <c r="N239" i="174"/>
  <c r="O238" i="174"/>
  <c r="N238" i="174"/>
  <c r="P238" i="174"/>
  <c r="P237" i="174"/>
  <c r="O237" i="174"/>
  <c r="N237" i="174"/>
  <c r="P236" i="174"/>
  <c r="O236" i="174"/>
  <c r="N236" i="174"/>
  <c r="O235" i="174"/>
  <c r="N235" i="174"/>
  <c r="O234" i="174"/>
  <c r="N234" i="174"/>
  <c r="P234" i="174"/>
  <c r="P233" i="174"/>
  <c r="O233" i="174"/>
  <c r="N233" i="174"/>
  <c r="P232" i="174"/>
  <c r="O232" i="174"/>
  <c r="N232" i="174"/>
  <c r="O231" i="174"/>
  <c r="N231" i="174"/>
  <c r="P231" i="174"/>
  <c r="P230" i="174"/>
  <c r="O230" i="174"/>
  <c r="N230" i="174"/>
  <c r="P229" i="174"/>
  <c r="O229" i="174"/>
  <c r="N229" i="174"/>
  <c r="O228" i="174"/>
  <c r="N228" i="174"/>
  <c r="O227" i="174"/>
  <c r="N227" i="174"/>
  <c r="P226" i="174"/>
  <c r="O226" i="174"/>
  <c r="N226" i="174"/>
  <c r="O225" i="174"/>
  <c r="P225" i="174"/>
  <c r="N225" i="174"/>
  <c r="O224" i="174"/>
  <c r="N224" i="174"/>
  <c r="P224" i="174"/>
  <c r="O223" i="174"/>
  <c r="N223" i="174"/>
  <c r="O222" i="174"/>
  <c r="N222" i="174"/>
  <c r="P222" i="174"/>
  <c r="P221" i="174"/>
  <c r="O221" i="174"/>
  <c r="N221" i="174"/>
  <c r="P220" i="174"/>
  <c r="O220" i="174"/>
  <c r="N220" i="174"/>
  <c r="O219" i="174"/>
  <c r="N219" i="174"/>
  <c r="O218" i="174"/>
  <c r="N218" i="174"/>
  <c r="P218" i="174"/>
  <c r="P217" i="174"/>
  <c r="O217" i="174"/>
  <c r="N217" i="174"/>
  <c r="P216" i="174"/>
  <c r="O216" i="174"/>
  <c r="N216" i="174"/>
  <c r="O215" i="174"/>
  <c r="N215" i="174"/>
  <c r="P215" i="174"/>
  <c r="P214" i="174"/>
  <c r="O214" i="174"/>
  <c r="N214" i="174"/>
  <c r="P213" i="174"/>
  <c r="O213" i="174"/>
  <c r="N213" i="174"/>
  <c r="O212" i="174"/>
  <c r="N212" i="174"/>
  <c r="O211" i="174"/>
  <c r="N211" i="174"/>
  <c r="P210" i="174"/>
  <c r="O210" i="174"/>
  <c r="N210" i="174"/>
  <c r="O209" i="174"/>
  <c r="P209" i="174"/>
  <c r="N209" i="174"/>
  <c r="O208" i="174"/>
  <c r="N208" i="174"/>
  <c r="P208" i="174"/>
  <c r="O207" i="174"/>
  <c r="N207" i="174"/>
  <c r="O206" i="174"/>
  <c r="N206" i="174"/>
  <c r="P206" i="174"/>
  <c r="P205" i="174"/>
  <c r="O205" i="174"/>
  <c r="N205" i="174"/>
  <c r="P204" i="174"/>
  <c r="O204" i="174"/>
  <c r="N204" i="174"/>
  <c r="O203" i="174"/>
  <c r="N203" i="174"/>
  <c r="O202" i="174"/>
  <c r="N202" i="174"/>
  <c r="P202" i="174"/>
  <c r="P201" i="174"/>
  <c r="O201" i="174"/>
  <c r="N201" i="174"/>
  <c r="P200" i="174"/>
  <c r="O200" i="174"/>
  <c r="N200" i="174"/>
  <c r="O199" i="174"/>
  <c r="N199" i="174"/>
  <c r="P199" i="174"/>
  <c r="P198" i="174"/>
  <c r="O198" i="174"/>
  <c r="N198" i="174"/>
  <c r="P197" i="174"/>
  <c r="O197" i="174"/>
  <c r="N197" i="174"/>
  <c r="O196" i="174"/>
  <c r="N196" i="174"/>
  <c r="P196" i="174"/>
  <c r="O195" i="174"/>
  <c r="N195" i="174"/>
  <c r="P194" i="174"/>
  <c r="O194" i="174"/>
  <c r="N194" i="174"/>
  <c r="O193" i="174"/>
  <c r="P193" i="174"/>
  <c r="N193" i="174"/>
  <c r="O192" i="174"/>
  <c r="N192" i="174"/>
  <c r="P192" i="174"/>
  <c r="O191" i="174"/>
  <c r="N191" i="174"/>
  <c r="O190" i="174"/>
  <c r="N190" i="174"/>
  <c r="P190" i="174"/>
  <c r="P189" i="174"/>
  <c r="O189" i="174"/>
  <c r="N189" i="174"/>
  <c r="P188" i="174"/>
  <c r="O188" i="174"/>
  <c r="N188" i="174"/>
  <c r="O187" i="174"/>
  <c r="N187" i="174"/>
  <c r="O186" i="174"/>
  <c r="N186" i="174"/>
  <c r="P186" i="174"/>
  <c r="P185" i="174"/>
  <c r="O185" i="174"/>
  <c r="N185" i="174"/>
  <c r="P184" i="174"/>
  <c r="O184" i="174"/>
  <c r="N184" i="174"/>
  <c r="O183" i="174"/>
  <c r="N183" i="174"/>
  <c r="P183" i="174"/>
  <c r="P182" i="174"/>
  <c r="O182" i="174"/>
  <c r="N182" i="174"/>
  <c r="P181" i="174"/>
  <c r="O181" i="174"/>
  <c r="N181" i="174"/>
  <c r="O180" i="174"/>
  <c r="N180" i="174"/>
  <c r="O179" i="174"/>
  <c r="N179" i="174"/>
  <c r="P178" i="174"/>
  <c r="O178" i="174"/>
  <c r="N178" i="174"/>
  <c r="O177" i="174"/>
  <c r="P177" i="174"/>
  <c r="N177" i="174"/>
  <c r="O176" i="174"/>
  <c r="N176" i="174"/>
  <c r="P176" i="174"/>
  <c r="O175" i="174"/>
  <c r="N175" i="174"/>
  <c r="O174" i="174"/>
  <c r="N174" i="174"/>
  <c r="P174" i="174"/>
  <c r="P173" i="174"/>
  <c r="O173" i="174"/>
  <c r="N173" i="174"/>
  <c r="P172" i="174"/>
  <c r="O172" i="174"/>
  <c r="N172" i="174"/>
  <c r="O171" i="174"/>
  <c r="N171" i="174"/>
  <c r="O170" i="174"/>
  <c r="N170" i="174"/>
  <c r="P170" i="174"/>
  <c r="P169" i="174"/>
  <c r="O169" i="174"/>
  <c r="N169" i="174"/>
  <c r="P168" i="174"/>
  <c r="O168" i="174"/>
  <c r="N168" i="174"/>
  <c r="O167" i="174"/>
  <c r="N167" i="174"/>
  <c r="P167" i="174"/>
  <c r="P166" i="174"/>
  <c r="O166" i="174"/>
  <c r="N166" i="174"/>
  <c r="P165" i="174"/>
  <c r="O165" i="174"/>
  <c r="N165" i="174"/>
  <c r="O164" i="174"/>
  <c r="N164" i="174"/>
  <c r="O163" i="174"/>
  <c r="N163" i="174"/>
  <c r="P162" i="174"/>
  <c r="O162" i="174"/>
  <c r="N162" i="174"/>
  <c r="O161" i="174"/>
  <c r="P161" i="174"/>
  <c r="N161" i="174"/>
  <c r="O160" i="174"/>
  <c r="N160" i="174"/>
  <c r="P160" i="174"/>
  <c r="O159" i="174"/>
  <c r="N159" i="174"/>
  <c r="O158" i="174"/>
  <c r="N158" i="174"/>
  <c r="P158" i="174"/>
  <c r="P157" i="174"/>
  <c r="O157" i="174"/>
  <c r="N157" i="174"/>
  <c r="P156" i="174"/>
  <c r="O156" i="174"/>
  <c r="N156" i="174"/>
  <c r="O155" i="174"/>
  <c r="N155" i="174"/>
  <c r="O154" i="174"/>
  <c r="N154" i="174"/>
  <c r="P154" i="174"/>
  <c r="P153" i="174"/>
  <c r="O153" i="174"/>
  <c r="N153" i="174"/>
  <c r="P152" i="174"/>
  <c r="O152" i="174"/>
  <c r="N152" i="174"/>
  <c r="O151" i="174"/>
  <c r="N151" i="174"/>
  <c r="P151" i="174"/>
  <c r="P150" i="174"/>
  <c r="O150" i="174"/>
  <c r="N150" i="174"/>
  <c r="P149" i="174"/>
  <c r="O149" i="174"/>
  <c r="N149" i="174"/>
  <c r="O148" i="174"/>
  <c r="N148" i="174"/>
  <c r="O147" i="174"/>
  <c r="N147" i="174"/>
  <c r="P146" i="174"/>
  <c r="O146" i="174"/>
  <c r="N146" i="174"/>
  <c r="O145" i="174"/>
  <c r="P145" i="174"/>
  <c r="N145" i="174"/>
  <c r="O144" i="174"/>
  <c r="N144" i="174"/>
  <c r="P144" i="174"/>
  <c r="O143" i="174"/>
  <c r="N143" i="174"/>
  <c r="O142" i="174"/>
  <c r="N142" i="174"/>
  <c r="P142" i="174"/>
  <c r="P141" i="174"/>
  <c r="O141" i="174"/>
  <c r="N141" i="174"/>
  <c r="P140" i="174"/>
  <c r="O140" i="174"/>
  <c r="N140" i="174"/>
  <c r="O139" i="174"/>
  <c r="N139" i="174"/>
  <c r="O138" i="174"/>
  <c r="N138" i="174"/>
  <c r="P138" i="174"/>
  <c r="P137" i="174"/>
  <c r="O137" i="174"/>
  <c r="N137" i="174"/>
  <c r="P136" i="174"/>
  <c r="O136" i="174"/>
  <c r="N136" i="174"/>
  <c r="O135" i="174"/>
  <c r="N135" i="174"/>
  <c r="P135" i="174"/>
  <c r="P134" i="174"/>
  <c r="O134" i="174"/>
  <c r="N134" i="174"/>
  <c r="P133" i="174"/>
  <c r="O133" i="174"/>
  <c r="N133" i="174"/>
  <c r="O132" i="174"/>
  <c r="N132" i="174"/>
  <c r="P132" i="174"/>
  <c r="O131" i="174"/>
  <c r="N131" i="174"/>
  <c r="P130" i="174"/>
  <c r="O130" i="174"/>
  <c r="N130" i="174"/>
  <c r="O129" i="174"/>
  <c r="P129" i="174"/>
  <c r="N129" i="174"/>
  <c r="O128" i="174"/>
  <c r="N128" i="174"/>
  <c r="P128" i="174"/>
  <c r="O127" i="174"/>
  <c r="N127" i="174"/>
  <c r="O126" i="174"/>
  <c r="N126" i="174"/>
  <c r="P126" i="174"/>
  <c r="P125" i="174"/>
  <c r="O125" i="174"/>
  <c r="N125" i="174"/>
  <c r="P124" i="174"/>
  <c r="O124" i="174"/>
  <c r="N124" i="174"/>
  <c r="O123" i="174"/>
  <c r="N123" i="174"/>
  <c r="O122" i="174"/>
  <c r="N122" i="174"/>
  <c r="P122" i="174"/>
  <c r="P121" i="174"/>
  <c r="O121" i="174"/>
  <c r="N121" i="174"/>
  <c r="P120" i="174"/>
  <c r="O120" i="174"/>
  <c r="N120" i="174"/>
  <c r="O119" i="174"/>
  <c r="N119" i="174"/>
  <c r="P119" i="174"/>
  <c r="P118" i="174"/>
  <c r="O118" i="174"/>
  <c r="N118" i="174"/>
  <c r="P117" i="174"/>
  <c r="O117" i="174"/>
  <c r="N117" i="174"/>
  <c r="O116" i="174"/>
  <c r="N116" i="174"/>
  <c r="O115" i="174"/>
  <c r="N115" i="174"/>
  <c r="P114" i="174"/>
  <c r="O114" i="174"/>
  <c r="N114" i="174"/>
  <c r="O113" i="174"/>
  <c r="P113" i="174"/>
  <c r="N113" i="174"/>
  <c r="O112" i="174"/>
  <c r="N112" i="174"/>
  <c r="P112" i="174"/>
  <c r="O111" i="174"/>
  <c r="N111" i="174"/>
  <c r="O110" i="174"/>
  <c r="N110" i="174"/>
  <c r="P110" i="174"/>
  <c r="P109" i="174"/>
  <c r="O109" i="174"/>
  <c r="N109" i="174"/>
  <c r="P108" i="174"/>
  <c r="O108" i="174"/>
  <c r="N108" i="174"/>
  <c r="O107" i="174"/>
  <c r="N107" i="174"/>
  <c r="O106" i="174"/>
  <c r="N106" i="174"/>
  <c r="P106" i="174"/>
  <c r="P105" i="174"/>
  <c r="O105" i="174"/>
  <c r="N105" i="174"/>
  <c r="P104" i="174"/>
  <c r="O104" i="174"/>
  <c r="N104" i="174"/>
  <c r="O103" i="174"/>
  <c r="N103" i="174"/>
  <c r="P103" i="174"/>
  <c r="P102" i="174"/>
  <c r="O102" i="174"/>
  <c r="N102" i="174"/>
  <c r="P101" i="174"/>
  <c r="O101" i="174"/>
  <c r="N101" i="174"/>
  <c r="O100" i="174"/>
  <c r="N100" i="174"/>
  <c r="O99" i="174"/>
  <c r="N99" i="174"/>
  <c r="P98" i="174"/>
  <c r="O98" i="174"/>
  <c r="N98" i="174"/>
  <c r="O97" i="174"/>
  <c r="P97" i="174"/>
  <c r="N97" i="174"/>
  <c r="O96" i="174"/>
  <c r="N96" i="174"/>
  <c r="P96" i="174"/>
  <c r="O95" i="174"/>
  <c r="N95" i="174"/>
  <c r="O94" i="174"/>
  <c r="N94" i="174"/>
  <c r="P94" i="174"/>
  <c r="P93" i="174"/>
  <c r="O93" i="174"/>
  <c r="N93" i="174"/>
  <c r="P92" i="174"/>
  <c r="O92" i="174"/>
  <c r="N92" i="174"/>
  <c r="O91" i="174"/>
  <c r="N91" i="174"/>
  <c r="O90" i="174"/>
  <c r="N90" i="174"/>
  <c r="P90" i="174"/>
  <c r="P89" i="174"/>
  <c r="O89" i="174"/>
  <c r="N89" i="174"/>
  <c r="P88" i="174"/>
  <c r="O88" i="174"/>
  <c r="N88" i="174"/>
  <c r="O87" i="174"/>
  <c r="N87" i="174"/>
  <c r="P87" i="174"/>
  <c r="P86" i="174"/>
  <c r="O86" i="174"/>
  <c r="N86" i="174"/>
  <c r="P85" i="174"/>
  <c r="O85" i="174"/>
  <c r="N85" i="174"/>
  <c r="O84" i="174"/>
  <c r="N84" i="174"/>
  <c r="O83" i="174"/>
  <c r="N83" i="174"/>
  <c r="P82" i="174"/>
  <c r="O82" i="174"/>
  <c r="N82" i="174"/>
  <c r="O81" i="174"/>
  <c r="P81" i="174"/>
  <c r="N81" i="174"/>
  <c r="O80" i="174"/>
  <c r="N80" i="174"/>
  <c r="P80" i="174"/>
  <c r="O79" i="174"/>
  <c r="N79" i="174"/>
  <c r="O78" i="174"/>
  <c r="N78" i="174"/>
  <c r="P78" i="174"/>
  <c r="P77" i="174"/>
  <c r="O77" i="174"/>
  <c r="N77" i="174"/>
  <c r="P76" i="174"/>
  <c r="O76" i="174"/>
  <c r="N76" i="174"/>
  <c r="O75" i="174"/>
  <c r="N75" i="174"/>
  <c r="O74" i="174"/>
  <c r="N74" i="174"/>
  <c r="P74" i="174"/>
  <c r="P73" i="174"/>
  <c r="O73" i="174"/>
  <c r="N73" i="174"/>
  <c r="P72" i="174"/>
  <c r="O72" i="174"/>
  <c r="N72" i="174"/>
  <c r="O71" i="174"/>
  <c r="N71" i="174"/>
  <c r="P71" i="174"/>
  <c r="P70" i="174"/>
  <c r="O70" i="174"/>
  <c r="N70" i="174"/>
  <c r="P69" i="174"/>
  <c r="O69" i="174"/>
  <c r="N69" i="174"/>
  <c r="O68" i="174"/>
  <c r="N68" i="174"/>
  <c r="P68" i="174"/>
  <c r="O67" i="174"/>
  <c r="N67" i="174"/>
  <c r="P66" i="174"/>
  <c r="O66" i="174"/>
  <c r="N66" i="174"/>
  <c r="O65" i="174"/>
  <c r="P65" i="174"/>
  <c r="N65" i="174"/>
  <c r="O64" i="174"/>
  <c r="N64" i="174"/>
  <c r="P64" i="174"/>
  <c r="O63" i="174"/>
  <c r="N63" i="174"/>
  <c r="O62" i="174"/>
  <c r="N62" i="174"/>
  <c r="P62" i="174"/>
  <c r="P61" i="174"/>
  <c r="O61" i="174"/>
  <c r="N61" i="174"/>
  <c r="P60" i="174"/>
  <c r="O60" i="174"/>
  <c r="N60" i="174"/>
  <c r="O59" i="174"/>
  <c r="N59" i="174"/>
  <c r="O58" i="174"/>
  <c r="N58" i="174"/>
  <c r="P58" i="174"/>
  <c r="P57" i="174"/>
  <c r="O57" i="174"/>
  <c r="N57" i="174"/>
  <c r="P56" i="174"/>
  <c r="O56" i="174"/>
  <c r="N56" i="174"/>
  <c r="O55" i="174"/>
  <c r="N55" i="174"/>
  <c r="P55" i="174"/>
  <c r="P54" i="174"/>
  <c r="O54" i="174"/>
  <c r="N54" i="174"/>
  <c r="P53" i="174"/>
  <c r="O53" i="174"/>
  <c r="N53" i="174"/>
  <c r="O52" i="174"/>
  <c r="N52" i="174"/>
  <c r="O51" i="174"/>
  <c r="N51" i="174"/>
  <c r="P50" i="174"/>
  <c r="O50" i="174"/>
  <c r="N50" i="174"/>
  <c r="O49" i="174"/>
  <c r="P49" i="174"/>
  <c r="N49" i="174"/>
  <c r="O48" i="174"/>
  <c r="N48" i="174"/>
  <c r="P48" i="174"/>
  <c r="O47" i="174"/>
  <c r="N47" i="174"/>
  <c r="O46" i="174"/>
  <c r="N46" i="174"/>
  <c r="P46" i="174"/>
  <c r="P45" i="174"/>
  <c r="O45" i="174"/>
  <c r="N45" i="174"/>
  <c r="P44" i="174"/>
  <c r="O44" i="174"/>
  <c r="N44" i="174"/>
  <c r="O43" i="174"/>
  <c r="N43" i="174"/>
  <c r="O42" i="174"/>
  <c r="N42" i="174"/>
  <c r="P42" i="174"/>
  <c r="P41" i="174"/>
  <c r="O41" i="174"/>
  <c r="N41" i="174"/>
  <c r="P40" i="174"/>
  <c r="O40" i="174"/>
  <c r="N40" i="174"/>
  <c r="O39" i="174"/>
  <c r="N39" i="174"/>
  <c r="P39" i="174"/>
  <c r="P38" i="174"/>
  <c r="O38" i="174"/>
  <c r="N38" i="174"/>
  <c r="P37" i="174"/>
  <c r="O37" i="174"/>
  <c r="N37" i="174"/>
  <c r="O36" i="174"/>
  <c r="N36" i="174"/>
  <c r="O35" i="174"/>
  <c r="N35" i="174"/>
  <c r="P34" i="174"/>
  <c r="O34" i="174"/>
  <c r="N34" i="174"/>
  <c r="O33" i="174"/>
  <c r="P33" i="174"/>
  <c r="N33" i="174"/>
  <c r="O32" i="174"/>
  <c r="N32" i="174"/>
  <c r="P32" i="174"/>
  <c r="O31" i="174"/>
  <c r="N31" i="174"/>
  <c r="O30" i="174"/>
  <c r="N30" i="174"/>
  <c r="P30" i="174"/>
  <c r="P29" i="174"/>
  <c r="O29" i="174"/>
  <c r="N29" i="174"/>
  <c r="P28" i="174"/>
  <c r="O28" i="174"/>
  <c r="N28" i="174"/>
  <c r="O27" i="174"/>
  <c r="N27" i="174"/>
  <c r="O26" i="174"/>
  <c r="N26" i="174"/>
  <c r="P26" i="174"/>
  <c r="P25" i="174"/>
  <c r="O25" i="174"/>
  <c r="N25" i="174"/>
  <c r="P24" i="174"/>
  <c r="O24" i="174"/>
  <c r="N24" i="174"/>
  <c r="O23" i="174"/>
  <c r="N23" i="174"/>
  <c r="P23" i="174"/>
  <c r="P22" i="174"/>
  <c r="O22" i="174"/>
  <c r="N22" i="174"/>
  <c r="P21" i="174"/>
  <c r="O21" i="174"/>
  <c r="N21" i="174"/>
  <c r="O20" i="174"/>
  <c r="N20" i="174"/>
  <c r="O19" i="174"/>
  <c r="N19" i="174"/>
  <c r="P18" i="174"/>
  <c r="O18" i="174"/>
  <c r="N18" i="174"/>
  <c r="O17" i="174"/>
  <c r="P17" i="174"/>
  <c r="N17" i="174"/>
  <c r="O16" i="174"/>
  <c r="N16" i="174"/>
  <c r="P16" i="174"/>
  <c r="O15" i="174"/>
  <c r="N15" i="174"/>
  <c r="O14" i="174"/>
  <c r="N14" i="174"/>
  <c r="P14" i="174"/>
  <c r="P13" i="174"/>
  <c r="O13" i="174"/>
  <c r="N13" i="174"/>
  <c r="P12" i="174"/>
  <c r="O12" i="174"/>
  <c r="N12" i="174"/>
  <c r="O11" i="174"/>
  <c r="N11" i="174"/>
  <c r="O10" i="174"/>
  <c r="N10" i="174"/>
  <c r="P10" i="174"/>
  <c r="P9" i="174"/>
  <c r="O9" i="174"/>
  <c r="N9" i="174"/>
  <c r="P8" i="174"/>
  <c r="O8" i="174"/>
  <c r="N8" i="174"/>
  <c r="O7" i="174"/>
  <c r="N7" i="174"/>
  <c r="P7" i="174"/>
  <c r="P6" i="174"/>
  <c r="O6" i="174"/>
  <c r="N6" i="174"/>
  <c r="P5" i="174"/>
  <c r="O5" i="174"/>
  <c r="N5" i="174"/>
  <c r="O4" i="174"/>
  <c r="N4" i="174"/>
  <c r="P4" i="174"/>
  <c r="I52" i="173"/>
  <c r="I34" i="173"/>
  <c r="G34" i="173"/>
  <c r="E34" i="173"/>
  <c r="E33" i="173"/>
  <c r="G33" i="173"/>
  <c r="I33" i="173"/>
  <c r="I32" i="173"/>
  <c r="E32" i="173"/>
  <c r="G32" i="173"/>
  <c r="G31" i="173"/>
  <c r="I31" i="173"/>
  <c r="E31" i="173"/>
  <c r="E30" i="173"/>
  <c r="G30" i="173"/>
  <c r="I30" i="173"/>
  <c r="G29" i="173"/>
  <c r="I29" i="173"/>
  <c r="E29" i="173"/>
  <c r="I27" i="173"/>
  <c r="G27" i="173"/>
  <c r="E22" i="173"/>
  <c r="E8" i="173"/>
  <c r="K529" i="172" a="1"/>
  <c r="K529" i="172"/>
  <c r="C529" i="172"/>
  <c r="F526" i="172" a="1"/>
  <c r="F526" i="172"/>
  <c r="C526" i="172"/>
  <c r="J526" i="172" a="1"/>
  <c r="J526" i="172"/>
  <c r="F518" i="172" a="1"/>
  <c r="F518" i="172"/>
  <c r="C518" i="172"/>
  <c r="J518" i="172" a="1"/>
  <c r="J518" i="172"/>
  <c r="M514" i="172" a="1"/>
  <c r="M514" i="172"/>
  <c r="L514" i="172" a="1"/>
  <c r="L514" i="172"/>
  <c r="K514" i="172" a="1"/>
  <c r="K514" i="172"/>
  <c r="J514" i="172"/>
  <c r="J514" i="172" a="1"/>
  <c r="I514" i="172" a="1"/>
  <c r="I514" i="172"/>
  <c r="H514" i="172"/>
  <c r="H514" i="172" a="1"/>
  <c r="G514" i="172" a="1"/>
  <c r="G514" i="172"/>
  <c r="F514" i="172"/>
  <c r="F514" i="172" a="1"/>
  <c r="M511" i="172" a="1"/>
  <c r="M511" i="172"/>
  <c r="I511" i="172" a="1"/>
  <c r="I511" i="172"/>
  <c r="G511" i="172"/>
  <c r="G511" i="172" a="1"/>
  <c r="C511" i="172"/>
  <c r="I510" i="172"/>
  <c r="I510" i="172" a="1"/>
  <c r="G510" i="172" a="1"/>
  <c r="G510" i="172"/>
  <c r="C510" i="172"/>
  <c r="C509" i="172"/>
  <c r="P509" i="172" a="1"/>
  <c r="P509" i="172"/>
  <c r="K508" i="172" a="1"/>
  <c r="K508" i="172"/>
  <c r="C508" i="172"/>
  <c r="M507" i="172" a="1"/>
  <c r="M507" i="172"/>
  <c r="I507" i="172"/>
  <c r="I507" i="172" a="1"/>
  <c r="G507" i="172"/>
  <c r="G507" i="172" a="1"/>
  <c r="C507" i="172"/>
  <c r="K506" i="172"/>
  <c r="K506" i="172" a="1"/>
  <c r="G506" i="172" a="1"/>
  <c r="G506" i="172"/>
  <c r="C506" i="172"/>
  <c r="P505" i="172" a="1"/>
  <c r="P505" i="172"/>
  <c r="N9" i="171"/>
  <c r="K505" i="172" a="1"/>
  <c r="K505" i="172"/>
  <c r="C505" i="172"/>
  <c r="G504" i="172" a="1"/>
  <c r="G504" i="172"/>
  <c r="C504" i="172"/>
  <c r="K504" i="172" a="1"/>
  <c r="K504" i="172"/>
  <c r="M503" i="172" a="1"/>
  <c r="M503" i="172"/>
  <c r="I503" i="172"/>
  <c r="I503" i="172" a="1"/>
  <c r="G503" i="172"/>
  <c r="G503" i="172" a="1"/>
  <c r="C503" i="172"/>
  <c r="C502" i="172"/>
  <c r="C521" i="172"/>
  <c r="I501" i="172" a="1"/>
  <c r="I501" i="172"/>
  <c r="C501" i="172"/>
  <c r="M501" i="172" a="1"/>
  <c r="M501" i="172"/>
  <c r="K500" i="172" a="1"/>
  <c r="K500" i="172"/>
  <c r="G500" i="172"/>
  <c r="G500" i="172" a="1"/>
  <c r="C500" i="172"/>
  <c r="M499" i="172" a="1"/>
  <c r="M499" i="172"/>
  <c r="I499" i="172"/>
  <c r="I499" i="172" a="1"/>
  <c r="G499" i="172"/>
  <c r="G499" i="172" a="1"/>
  <c r="C499" i="172"/>
  <c r="W495" i="172"/>
  <c r="E34" i="171"/>
  <c r="G34" i="171"/>
  <c r="I34" i="171"/>
  <c r="V495" i="172"/>
  <c r="E33" i="171"/>
  <c r="U495" i="172"/>
  <c r="T495" i="172"/>
  <c r="S495" i="172"/>
  <c r="R495" i="172"/>
  <c r="E30" i="171"/>
  <c r="G30" i="171"/>
  <c r="I30" i="171"/>
  <c r="M495" i="172"/>
  <c r="L495" i="172"/>
  <c r="K495" i="172"/>
  <c r="J495" i="172"/>
  <c r="I495" i="172"/>
  <c r="H495" i="172"/>
  <c r="G495" i="172"/>
  <c r="F495" i="172"/>
  <c r="O494" i="172"/>
  <c r="N494" i="172"/>
  <c r="P493" i="172"/>
  <c r="O493" i="172"/>
  <c r="N493" i="172"/>
  <c r="O492" i="172"/>
  <c r="P492" i="172"/>
  <c r="N492" i="172"/>
  <c r="P491" i="172"/>
  <c r="O491" i="172"/>
  <c r="N491" i="172"/>
  <c r="O490" i="172"/>
  <c r="N490" i="172"/>
  <c r="O489" i="172"/>
  <c r="N489" i="172"/>
  <c r="P489" i="172"/>
  <c r="P488" i="172"/>
  <c r="O488" i="172"/>
  <c r="N488" i="172"/>
  <c r="O487" i="172"/>
  <c r="P487" i="172"/>
  <c r="N487" i="172"/>
  <c r="O486" i="172"/>
  <c r="N486" i="172"/>
  <c r="P485" i="172"/>
  <c r="O485" i="172"/>
  <c r="N485" i="172"/>
  <c r="O484" i="172"/>
  <c r="P484" i="172"/>
  <c r="N484" i="172"/>
  <c r="O483" i="172"/>
  <c r="N483" i="172"/>
  <c r="P483" i="172"/>
  <c r="O482" i="172"/>
  <c r="N482" i="172"/>
  <c r="P482" i="172"/>
  <c r="P481" i="172"/>
  <c r="O481" i="172"/>
  <c r="N481" i="172"/>
  <c r="P480" i="172"/>
  <c r="O480" i="172"/>
  <c r="N480" i="172"/>
  <c r="O479" i="172"/>
  <c r="N479" i="172"/>
  <c r="O478" i="172"/>
  <c r="N478" i="172"/>
  <c r="P477" i="172"/>
  <c r="O477" i="172"/>
  <c r="N477" i="172"/>
  <c r="O476" i="172"/>
  <c r="P476" i="172"/>
  <c r="N476" i="172"/>
  <c r="O475" i="172"/>
  <c r="N475" i="172"/>
  <c r="P475" i="172"/>
  <c r="O474" i="172"/>
  <c r="N474" i="172"/>
  <c r="O473" i="172"/>
  <c r="N473" i="172"/>
  <c r="P473" i="172"/>
  <c r="P472" i="172"/>
  <c r="O472" i="172"/>
  <c r="N472" i="172"/>
  <c r="P471" i="172"/>
  <c r="O471" i="172"/>
  <c r="N471" i="172"/>
  <c r="O470" i="172"/>
  <c r="N470" i="172"/>
  <c r="P470" i="172"/>
  <c r="P469" i="172"/>
  <c r="O469" i="172"/>
  <c r="N469" i="172"/>
  <c r="P468" i="172"/>
  <c r="O468" i="172"/>
  <c r="N468" i="172"/>
  <c r="O467" i="172"/>
  <c r="N467" i="172"/>
  <c r="P467" i="172"/>
  <c r="O466" i="172"/>
  <c r="N466" i="172"/>
  <c r="P466" i="172"/>
  <c r="P465" i="172"/>
  <c r="O465" i="172"/>
  <c r="N465" i="172"/>
  <c r="O464" i="172"/>
  <c r="P464" i="172"/>
  <c r="N464" i="172"/>
  <c r="O463" i="172"/>
  <c r="N463" i="172"/>
  <c r="O462" i="172"/>
  <c r="N462" i="172"/>
  <c r="O461" i="172"/>
  <c r="N461" i="172"/>
  <c r="P461" i="172"/>
  <c r="O460" i="172"/>
  <c r="P460" i="172"/>
  <c r="N460" i="172"/>
  <c r="O459" i="172"/>
  <c r="N459" i="172"/>
  <c r="P459" i="172"/>
  <c r="O458" i="172"/>
  <c r="N458" i="172"/>
  <c r="O457" i="172"/>
  <c r="N457" i="172"/>
  <c r="P457" i="172"/>
  <c r="P456" i="172"/>
  <c r="O456" i="172"/>
  <c r="N456" i="172"/>
  <c r="P455" i="172"/>
  <c r="O455" i="172"/>
  <c r="N455" i="172"/>
  <c r="O454" i="172"/>
  <c r="N454" i="172"/>
  <c r="O453" i="172"/>
  <c r="N453" i="172"/>
  <c r="P453" i="172"/>
  <c r="P452" i="172"/>
  <c r="O452" i="172"/>
  <c r="N452" i="172"/>
  <c r="P451" i="172"/>
  <c r="O451" i="172"/>
  <c r="N451" i="172"/>
  <c r="O450" i="172"/>
  <c r="N450" i="172"/>
  <c r="P450" i="172"/>
  <c r="P449" i="172"/>
  <c r="O449" i="172"/>
  <c r="N449" i="172"/>
  <c r="P448" i="172"/>
  <c r="O448" i="172"/>
  <c r="N448" i="172"/>
  <c r="O447" i="172"/>
  <c r="N447" i="172"/>
  <c r="P447" i="172"/>
  <c r="O446" i="172"/>
  <c r="N446" i="172"/>
  <c r="O445" i="172"/>
  <c r="N445" i="172"/>
  <c r="P445" i="172"/>
  <c r="O444" i="172"/>
  <c r="P444" i="172"/>
  <c r="N444" i="172"/>
  <c r="P443" i="172"/>
  <c r="O443" i="172"/>
  <c r="N443" i="172"/>
  <c r="O442" i="172"/>
  <c r="N442" i="172"/>
  <c r="P442" i="172"/>
  <c r="O441" i="172"/>
  <c r="N441" i="172"/>
  <c r="P441" i="172"/>
  <c r="P440" i="172"/>
  <c r="O440" i="172"/>
  <c r="N440" i="172"/>
  <c r="P439" i="172"/>
  <c r="O439" i="172"/>
  <c r="N439" i="172"/>
  <c r="O438" i="172"/>
  <c r="N438" i="172"/>
  <c r="O437" i="172"/>
  <c r="N437" i="172"/>
  <c r="P437" i="172"/>
  <c r="P436" i="172"/>
  <c r="O436" i="172"/>
  <c r="N436" i="172"/>
  <c r="P435" i="172"/>
  <c r="O435" i="172"/>
  <c r="N435" i="172"/>
  <c r="O434" i="172"/>
  <c r="N434" i="172"/>
  <c r="P434" i="172"/>
  <c r="P433" i="172"/>
  <c r="O433" i="172"/>
  <c r="N433" i="172"/>
  <c r="P432" i="172"/>
  <c r="O432" i="172"/>
  <c r="N432" i="172"/>
  <c r="O431" i="172"/>
  <c r="N431" i="172"/>
  <c r="O430" i="172"/>
  <c r="N430" i="172"/>
  <c r="P429" i="172"/>
  <c r="O429" i="172"/>
  <c r="N429" i="172"/>
  <c r="O428" i="172"/>
  <c r="P428" i="172"/>
  <c r="N428" i="172"/>
  <c r="P427" i="172"/>
  <c r="O427" i="172"/>
  <c r="N427" i="172"/>
  <c r="O426" i="172"/>
  <c r="N426" i="172"/>
  <c r="O425" i="172"/>
  <c r="N425" i="172"/>
  <c r="P425" i="172"/>
  <c r="P424" i="172"/>
  <c r="O424" i="172"/>
  <c r="N424" i="172"/>
  <c r="O423" i="172"/>
  <c r="P423" i="172"/>
  <c r="N423" i="172"/>
  <c r="O422" i="172"/>
  <c r="N422" i="172"/>
  <c r="P421" i="172"/>
  <c r="O421" i="172"/>
  <c r="N421" i="172"/>
  <c r="O420" i="172"/>
  <c r="P420" i="172"/>
  <c r="N420" i="172"/>
  <c r="O419" i="172"/>
  <c r="N419" i="172"/>
  <c r="P419" i="172"/>
  <c r="O418" i="172"/>
  <c r="N418" i="172"/>
  <c r="P418" i="172"/>
  <c r="P417" i="172"/>
  <c r="O417" i="172"/>
  <c r="N417" i="172"/>
  <c r="P416" i="172"/>
  <c r="O416" i="172"/>
  <c r="N416" i="172"/>
  <c r="O415" i="172"/>
  <c r="N415" i="172"/>
  <c r="O414" i="172"/>
  <c r="N414" i="172"/>
  <c r="P413" i="172"/>
  <c r="O413" i="172"/>
  <c r="N413" i="172"/>
  <c r="O412" i="172"/>
  <c r="P412" i="172"/>
  <c r="N412" i="172"/>
  <c r="O411" i="172"/>
  <c r="N411" i="172"/>
  <c r="P411" i="172"/>
  <c r="O410" i="172"/>
  <c r="N410" i="172"/>
  <c r="O409" i="172"/>
  <c r="N409" i="172"/>
  <c r="P409" i="172"/>
  <c r="P408" i="172"/>
  <c r="O408" i="172"/>
  <c r="N408" i="172"/>
  <c r="P407" i="172"/>
  <c r="O407" i="172"/>
  <c r="N407" i="172"/>
  <c r="O406" i="172"/>
  <c r="N406" i="172"/>
  <c r="P406" i="172"/>
  <c r="P405" i="172"/>
  <c r="O405" i="172"/>
  <c r="N405" i="172"/>
  <c r="P404" i="172"/>
  <c r="O404" i="172"/>
  <c r="N404" i="172"/>
  <c r="O403" i="172"/>
  <c r="N403" i="172"/>
  <c r="O402" i="172"/>
  <c r="N402" i="172"/>
  <c r="P402" i="172"/>
  <c r="P401" i="172"/>
  <c r="O401" i="172"/>
  <c r="N401" i="172"/>
  <c r="O400" i="172"/>
  <c r="P400" i="172"/>
  <c r="N400" i="172"/>
  <c r="O399" i="172"/>
  <c r="N399" i="172"/>
  <c r="O398" i="172"/>
  <c r="N398" i="172"/>
  <c r="O397" i="172"/>
  <c r="N397" i="172"/>
  <c r="P397" i="172"/>
  <c r="O396" i="172"/>
  <c r="P396" i="172"/>
  <c r="N396" i="172"/>
  <c r="O395" i="172"/>
  <c r="N395" i="172"/>
  <c r="P395" i="172"/>
  <c r="O394" i="172"/>
  <c r="N394" i="172"/>
  <c r="O393" i="172"/>
  <c r="N393" i="172"/>
  <c r="P393" i="172"/>
  <c r="P392" i="172"/>
  <c r="O392" i="172"/>
  <c r="N392" i="172"/>
  <c r="P391" i="172"/>
  <c r="O391" i="172"/>
  <c r="N391" i="172"/>
  <c r="O390" i="172"/>
  <c r="N390" i="172"/>
  <c r="O389" i="172"/>
  <c r="N389" i="172"/>
  <c r="P389" i="172"/>
  <c r="P388" i="172"/>
  <c r="O388" i="172"/>
  <c r="N388" i="172"/>
  <c r="P387" i="172"/>
  <c r="O387" i="172"/>
  <c r="N387" i="172"/>
  <c r="O386" i="172"/>
  <c r="N386" i="172"/>
  <c r="P386" i="172"/>
  <c r="P385" i="172"/>
  <c r="O385" i="172"/>
  <c r="N385" i="172"/>
  <c r="P384" i="172"/>
  <c r="O384" i="172"/>
  <c r="N384" i="172"/>
  <c r="O383" i="172"/>
  <c r="N383" i="172"/>
  <c r="P383" i="172"/>
  <c r="O382" i="172"/>
  <c r="N382" i="172"/>
  <c r="O381" i="172"/>
  <c r="N381" i="172"/>
  <c r="P381" i="172"/>
  <c r="O380" i="172"/>
  <c r="P380" i="172"/>
  <c r="N380" i="172"/>
  <c r="P379" i="172"/>
  <c r="O379" i="172"/>
  <c r="N379" i="172"/>
  <c r="O378" i="172"/>
  <c r="N378" i="172"/>
  <c r="P378" i="172"/>
  <c r="O377" i="172"/>
  <c r="N377" i="172"/>
  <c r="P377" i="172"/>
  <c r="P376" i="172"/>
  <c r="O376" i="172"/>
  <c r="N376" i="172"/>
  <c r="P375" i="172"/>
  <c r="O375" i="172"/>
  <c r="N375" i="172"/>
  <c r="O374" i="172"/>
  <c r="N374" i="172"/>
  <c r="O373" i="172"/>
  <c r="N373" i="172"/>
  <c r="P373" i="172"/>
  <c r="P372" i="172"/>
  <c r="O372" i="172"/>
  <c r="N372" i="172"/>
  <c r="P371" i="172"/>
  <c r="O371" i="172"/>
  <c r="N371" i="172"/>
  <c r="O370" i="172"/>
  <c r="N370" i="172"/>
  <c r="P370" i="172"/>
  <c r="P369" i="172"/>
  <c r="O369" i="172"/>
  <c r="N369" i="172"/>
  <c r="P368" i="172"/>
  <c r="O368" i="172"/>
  <c r="N368" i="172"/>
  <c r="O367" i="172"/>
  <c r="N367" i="172"/>
  <c r="O366" i="172"/>
  <c r="N366" i="172"/>
  <c r="P365" i="172"/>
  <c r="O365" i="172"/>
  <c r="N365" i="172"/>
  <c r="O364" i="172"/>
  <c r="P364" i="172"/>
  <c r="N364" i="172"/>
  <c r="P363" i="172"/>
  <c r="O363" i="172"/>
  <c r="N363" i="172"/>
  <c r="O362" i="172"/>
  <c r="N362" i="172"/>
  <c r="O361" i="172"/>
  <c r="N361" i="172"/>
  <c r="P361" i="172"/>
  <c r="P360" i="172"/>
  <c r="O360" i="172"/>
  <c r="N360" i="172"/>
  <c r="O359" i="172"/>
  <c r="P359" i="172"/>
  <c r="N359" i="172"/>
  <c r="O358" i="172"/>
  <c r="N358" i="172"/>
  <c r="P357" i="172"/>
  <c r="O357" i="172"/>
  <c r="N357" i="172"/>
  <c r="O356" i="172"/>
  <c r="P356" i="172"/>
  <c r="N356" i="172"/>
  <c r="O355" i="172"/>
  <c r="N355" i="172"/>
  <c r="P355" i="172"/>
  <c r="O354" i="172"/>
  <c r="N354" i="172"/>
  <c r="P354" i="172"/>
  <c r="P353" i="172"/>
  <c r="O353" i="172"/>
  <c r="N353" i="172"/>
  <c r="P352" i="172"/>
  <c r="O352" i="172"/>
  <c r="N352" i="172"/>
  <c r="O351" i="172"/>
  <c r="N351" i="172"/>
  <c r="O350" i="172"/>
  <c r="N350" i="172"/>
  <c r="P349" i="172"/>
  <c r="O349" i="172"/>
  <c r="N349" i="172"/>
  <c r="O348" i="172"/>
  <c r="P348" i="172"/>
  <c r="N348" i="172"/>
  <c r="O347" i="172"/>
  <c r="N347" i="172"/>
  <c r="P347" i="172"/>
  <c r="O346" i="172"/>
  <c r="N346" i="172"/>
  <c r="O345" i="172"/>
  <c r="N345" i="172"/>
  <c r="P345" i="172"/>
  <c r="P344" i="172"/>
  <c r="O344" i="172"/>
  <c r="N344" i="172"/>
  <c r="P343" i="172"/>
  <c r="O343" i="172"/>
  <c r="N343" i="172"/>
  <c r="O342" i="172"/>
  <c r="N342" i="172"/>
  <c r="P342" i="172"/>
  <c r="P341" i="172"/>
  <c r="O341" i="172"/>
  <c r="N341" i="172"/>
  <c r="P340" i="172"/>
  <c r="O340" i="172"/>
  <c r="N340" i="172"/>
  <c r="O339" i="172"/>
  <c r="N339" i="172"/>
  <c r="O338" i="172"/>
  <c r="N338" i="172"/>
  <c r="P338" i="172"/>
  <c r="P337" i="172"/>
  <c r="O337" i="172"/>
  <c r="N337" i="172"/>
  <c r="O336" i="172"/>
  <c r="P336" i="172"/>
  <c r="N336" i="172"/>
  <c r="O335" i="172"/>
  <c r="N335" i="172"/>
  <c r="O334" i="172"/>
  <c r="N334" i="172"/>
  <c r="O333" i="172"/>
  <c r="N333" i="172"/>
  <c r="P333" i="172"/>
  <c r="O332" i="172"/>
  <c r="P332" i="172"/>
  <c r="N332" i="172"/>
  <c r="O331" i="172"/>
  <c r="N331" i="172"/>
  <c r="P331" i="172"/>
  <c r="O330" i="172"/>
  <c r="N330" i="172"/>
  <c r="O329" i="172"/>
  <c r="N329" i="172"/>
  <c r="P329" i="172"/>
  <c r="P328" i="172"/>
  <c r="O328" i="172"/>
  <c r="N328" i="172"/>
  <c r="P327" i="172"/>
  <c r="O327" i="172"/>
  <c r="N327" i="172"/>
  <c r="O326" i="172"/>
  <c r="N326" i="172"/>
  <c r="O325" i="172"/>
  <c r="N325" i="172"/>
  <c r="P325" i="172"/>
  <c r="P324" i="172"/>
  <c r="O324" i="172"/>
  <c r="N324" i="172"/>
  <c r="P323" i="172"/>
  <c r="O323" i="172"/>
  <c r="N323" i="172"/>
  <c r="O322" i="172"/>
  <c r="N322" i="172"/>
  <c r="P322" i="172"/>
  <c r="P321" i="172"/>
  <c r="O321" i="172"/>
  <c r="N321" i="172"/>
  <c r="P320" i="172"/>
  <c r="O320" i="172"/>
  <c r="N320" i="172"/>
  <c r="O319" i="172"/>
  <c r="N319" i="172"/>
  <c r="P319" i="172"/>
  <c r="O318" i="172"/>
  <c r="N318" i="172"/>
  <c r="O317" i="172"/>
  <c r="N317" i="172"/>
  <c r="P317" i="172"/>
  <c r="O316" i="172"/>
  <c r="P316" i="172"/>
  <c r="N316" i="172"/>
  <c r="P315" i="172"/>
  <c r="O315" i="172"/>
  <c r="N315" i="172"/>
  <c r="O314" i="172"/>
  <c r="N314" i="172"/>
  <c r="P314" i="172"/>
  <c r="O313" i="172"/>
  <c r="N313" i="172"/>
  <c r="P313" i="172"/>
  <c r="P312" i="172"/>
  <c r="O312" i="172"/>
  <c r="N312" i="172"/>
  <c r="P311" i="172"/>
  <c r="O311" i="172"/>
  <c r="N311" i="172"/>
  <c r="O310" i="172"/>
  <c r="N310" i="172"/>
  <c r="O309" i="172"/>
  <c r="N309" i="172"/>
  <c r="P309" i="172"/>
  <c r="P308" i="172"/>
  <c r="O308" i="172"/>
  <c r="N308" i="172"/>
  <c r="P307" i="172"/>
  <c r="O307" i="172"/>
  <c r="N307" i="172"/>
  <c r="O306" i="172"/>
  <c r="N306" i="172"/>
  <c r="P306" i="172"/>
  <c r="P305" i="172"/>
  <c r="O305" i="172"/>
  <c r="N305" i="172"/>
  <c r="P304" i="172"/>
  <c r="O304" i="172"/>
  <c r="N304" i="172"/>
  <c r="O303" i="172"/>
  <c r="N303" i="172"/>
  <c r="O302" i="172"/>
  <c r="N302" i="172"/>
  <c r="P301" i="172"/>
  <c r="O301" i="172"/>
  <c r="N301" i="172"/>
  <c r="O300" i="172"/>
  <c r="P300" i="172"/>
  <c r="N300" i="172"/>
  <c r="P299" i="172"/>
  <c r="O299" i="172"/>
  <c r="N299" i="172"/>
  <c r="O298" i="172"/>
  <c r="N298" i="172"/>
  <c r="O297" i="172"/>
  <c r="N297" i="172"/>
  <c r="P297" i="172"/>
  <c r="P296" i="172"/>
  <c r="O296" i="172"/>
  <c r="N296" i="172"/>
  <c r="O295" i="172"/>
  <c r="P295" i="172"/>
  <c r="N295" i="172"/>
  <c r="O294" i="172"/>
  <c r="N294" i="172"/>
  <c r="P293" i="172"/>
  <c r="O293" i="172"/>
  <c r="N293" i="172"/>
  <c r="O292" i="172"/>
  <c r="P292" i="172"/>
  <c r="N292" i="172"/>
  <c r="O291" i="172"/>
  <c r="N291" i="172"/>
  <c r="P291" i="172"/>
  <c r="O290" i="172"/>
  <c r="N290" i="172"/>
  <c r="P290" i="172"/>
  <c r="P289" i="172"/>
  <c r="O289" i="172"/>
  <c r="N289" i="172"/>
  <c r="P288" i="172"/>
  <c r="O288" i="172"/>
  <c r="N288" i="172"/>
  <c r="O287" i="172"/>
  <c r="N287" i="172"/>
  <c r="O286" i="172"/>
  <c r="N286" i="172"/>
  <c r="P285" i="172"/>
  <c r="O285" i="172"/>
  <c r="N285" i="172"/>
  <c r="O284" i="172"/>
  <c r="P284" i="172"/>
  <c r="N284" i="172"/>
  <c r="O283" i="172"/>
  <c r="N283" i="172"/>
  <c r="P283" i="172"/>
  <c r="O282" i="172"/>
  <c r="N282" i="172"/>
  <c r="O281" i="172"/>
  <c r="N281" i="172"/>
  <c r="P281" i="172"/>
  <c r="P280" i="172"/>
  <c r="O280" i="172"/>
  <c r="N280" i="172"/>
  <c r="P279" i="172"/>
  <c r="O279" i="172"/>
  <c r="N279" i="172"/>
  <c r="O278" i="172"/>
  <c r="N278" i="172"/>
  <c r="P278" i="172"/>
  <c r="P277" i="172"/>
  <c r="O277" i="172"/>
  <c r="N277" i="172"/>
  <c r="P276" i="172"/>
  <c r="O276" i="172"/>
  <c r="N276" i="172"/>
  <c r="O275" i="172"/>
  <c r="N275" i="172"/>
  <c r="P275" i="172"/>
  <c r="O274" i="172"/>
  <c r="N274" i="172"/>
  <c r="P274" i="172"/>
  <c r="P273" i="172"/>
  <c r="O273" i="172"/>
  <c r="N273" i="172"/>
  <c r="O272" i="172"/>
  <c r="P272" i="172"/>
  <c r="N272" i="172"/>
  <c r="O271" i="172"/>
  <c r="N271" i="172"/>
  <c r="O270" i="172"/>
  <c r="N270" i="172"/>
  <c r="O269" i="172"/>
  <c r="N269" i="172"/>
  <c r="P269" i="172"/>
  <c r="O268" i="172"/>
  <c r="P268" i="172"/>
  <c r="N268" i="172"/>
  <c r="O267" i="172"/>
  <c r="N267" i="172"/>
  <c r="P267" i="172"/>
  <c r="O266" i="172"/>
  <c r="N266" i="172"/>
  <c r="O265" i="172"/>
  <c r="N265" i="172"/>
  <c r="P265" i="172"/>
  <c r="P264" i="172"/>
  <c r="O264" i="172"/>
  <c r="N264" i="172"/>
  <c r="P263" i="172"/>
  <c r="O263" i="172"/>
  <c r="N263" i="172"/>
  <c r="O262" i="172"/>
  <c r="N262" i="172"/>
  <c r="O261" i="172"/>
  <c r="N261" i="172"/>
  <c r="P261" i="172"/>
  <c r="P260" i="172"/>
  <c r="O260" i="172"/>
  <c r="N260" i="172"/>
  <c r="P259" i="172"/>
  <c r="O259" i="172"/>
  <c r="N259" i="172"/>
  <c r="O258" i="172"/>
  <c r="N258" i="172"/>
  <c r="P258" i="172"/>
  <c r="P257" i="172"/>
  <c r="O257" i="172"/>
  <c r="N257" i="172"/>
  <c r="P256" i="172"/>
  <c r="O256" i="172"/>
  <c r="N256" i="172"/>
  <c r="O255" i="172"/>
  <c r="N255" i="172"/>
  <c r="P255" i="172"/>
  <c r="O254" i="172"/>
  <c r="N254" i="172"/>
  <c r="O253" i="172"/>
  <c r="N253" i="172"/>
  <c r="P253" i="172"/>
  <c r="O252" i="172"/>
  <c r="P252" i="172"/>
  <c r="N252" i="172"/>
  <c r="P251" i="172"/>
  <c r="O251" i="172"/>
  <c r="N251" i="172"/>
  <c r="O250" i="172"/>
  <c r="N250" i="172"/>
  <c r="P250" i="172"/>
  <c r="O249" i="172"/>
  <c r="N249" i="172"/>
  <c r="P249" i="172"/>
  <c r="P248" i="172"/>
  <c r="O248" i="172"/>
  <c r="N248" i="172"/>
  <c r="P247" i="172"/>
  <c r="O247" i="172"/>
  <c r="N247" i="172"/>
  <c r="O246" i="172"/>
  <c r="N246" i="172"/>
  <c r="O245" i="172"/>
  <c r="N245" i="172"/>
  <c r="P245" i="172"/>
  <c r="P244" i="172"/>
  <c r="O244" i="172"/>
  <c r="N244" i="172"/>
  <c r="P243" i="172"/>
  <c r="O243" i="172"/>
  <c r="N243" i="172"/>
  <c r="O242" i="172"/>
  <c r="N242" i="172"/>
  <c r="P242" i="172"/>
  <c r="P241" i="172"/>
  <c r="O241" i="172"/>
  <c r="N241" i="172"/>
  <c r="P240" i="172"/>
  <c r="O240" i="172"/>
  <c r="N240" i="172"/>
  <c r="O239" i="172"/>
  <c r="N239" i="172"/>
  <c r="O238" i="172"/>
  <c r="N238" i="172"/>
  <c r="P237" i="172"/>
  <c r="O237" i="172"/>
  <c r="N237" i="172"/>
  <c r="O236" i="172"/>
  <c r="P236" i="172"/>
  <c r="N236" i="172"/>
  <c r="P235" i="172"/>
  <c r="O235" i="172"/>
  <c r="N235" i="172"/>
  <c r="O234" i="172"/>
  <c r="N234" i="172"/>
  <c r="O233" i="172"/>
  <c r="N233" i="172"/>
  <c r="P233" i="172"/>
  <c r="P232" i="172"/>
  <c r="O232" i="172"/>
  <c r="N232" i="172"/>
  <c r="O231" i="172"/>
  <c r="P231" i="172"/>
  <c r="N231" i="172"/>
  <c r="O230" i="172"/>
  <c r="N230" i="172"/>
  <c r="P229" i="172"/>
  <c r="O229" i="172"/>
  <c r="N229" i="172"/>
  <c r="O228" i="172"/>
  <c r="P228" i="172"/>
  <c r="N228" i="172"/>
  <c r="O227" i="172"/>
  <c r="N227" i="172"/>
  <c r="P227" i="172"/>
  <c r="O226" i="172"/>
  <c r="N226" i="172"/>
  <c r="P226" i="172"/>
  <c r="P225" i="172"/>
  <c r="O225" i="172"/>
  <c r="N225" i="172"/>
  <c r="P224" i="172"/>
  <c r="O224" i="172"/>
  <c r="N224" i="172"/>
  <c r="O223" i="172"/>
  <c r="N223" i="172"/>
  <c r="O222" i="172"/>
  <c r="N222" i="172"/>
  <c r="P221" i="172"/>
  <c r="O221" i="172"/>
  <c r="N221" i="172"/>
  <c r="O220" i="172"/>
  <c r="P220" i="172"/>
  <c r="N220" i="172"/>
  <c r="O219" i="172"/>
  <c r="N219" i="172"/>
  <c r="P219" i="172"/>
  <c r="O218" i="172"/>
  <c r="N218" i="172"/>
  <c r="O217" i="172"/>
  <c r="N217" i="172"/>
  <c r="P217" i="172"/>
  <c r="P216" i="172"/>
  <c r="O216" i="172"/>
  <c r="N216" i="172"/>
  <c r="P215" i="172"/>
  <c r="O215" i="172"/>
  <c r="N215" i="172"/>
  <c r="O214" i="172"/>
  <c r="N214" i="172"/>
  <c r="P214" i="172"/>
  <c r="P213" i="172"/>
  <c r="O213" i="172"/>
  <c r="N213" i="172"/>
  <c r="P212" i="172"/>
  <c r="O212" i="172"/>
  <c r="N212" i="172"/>
  <c r="O211" i="172"/>
  <c r="N211" i="172"/>
  <c r="P211" i="172"/>
  <c r="O210" i="172"/>
  <c r="N210" i="172"/>
  <c r="P210" i="172"/>
  <c r="P209" i="172"/>
  <c r="O209" i="172"/>
  <c r="N209" i="172"/>
  <c r="O208" i="172"/>
  <c r="P208" i="172"/>
  <c r="N208" i="172"/>
  <c r="O207" i="172"/>
  <c r="N207" i="172"/>
  <c r="O206" i="172"/>
  <c r="N206" i="172"/>
  <c r="O205" i="172"/>
  <c r="N205" i="172"/>
  <c r="P205" i="172"/>
  <c r="O204" i="172"/>
  <c r="P204" i="172"/>
  <c r="N204" i="172"/>
  <c r="O203" i="172"/>
  <c r="N203" i="172"/>
  <c r="P203" i="172"/>
  <c r="O202" i="172"/>
  <c r="N202" i="172"/>
  <c r="O201" i="172"/>
  <c r="N201" i="172"/>
  <c r="P201" i="172"/>
  <c r="P200" i="172"/>
  <c r="O200" i="172"/>
  <c r="N200" i="172"/>
  <c r="P199" i="172"/>
  <c r="O199" i="172"/>
  <c r="N199" i="172"/>
  <c r="O198" i="172"/>
  <c r="N198" i="172"/>
  <c r="O197" i="172"/>
  <c r="N197" i="172"/>
  <c r="P197" i="172"/>
  <c r="P196" i="172"/>
  <c r="O196" i="172"/>
  <c r="N196" i="172"/>
  <c r="P195" i="172"/>
  <c r="O195" i="172"/>
  <c r="N195" i="172"/>
  <c r="O194" i="172"/>
  <c r="N194" i="172"/>
  <c r="P194" i="172"/>
  <c r="P193" i="172"/>
  <c r="O193" i="172"/>
  <c r="N193" i="172"/>
  <c r="P192" i="172"/>
  <c r="O192" i="172"/>
  <c r="N192" i="172"/>
  <c r="O191" i="172"/>
  <c r="N191" i="172"/>
  <c r="P191" i="172"/>
  <c r="O190" i="172"/>
  <c r="N190" i="172"/>
  <c r="O189" i="172"/>
  <c r="N189" i="172"/>
  <c r="P189" i="172"/>
  <c r="O188" i="172"/>
  <c r="P188" i="172"/>
  <c r="N188" i="172"/>
  <c r="P187" i="172"/>
  <c r="O187" i="172"/>
  <c r="N187" i="172"/>
  <c r="O186" i="172"/>
  <c r="N186" i="172"/>
  <c r="P186" i="172"/>
  <c r="O185" i="172"/>
  <c r="N185" i="172"/>
  <c r="P185" i="172"/>
  <c r="P184" i="172"/>
  <c r="O184" i="172"/>
  <c r="N184" i="172"/>
  <c r="P183" i="172"/>
  <c r="O183" i="172"/>
  <c r="N183" i="172"/>
  <c r="O182" i="172"/>
  <c r="N182" i="172"/>
  <c r="O181" i="172"/>
  <c r="N181" i="172"/>
  <c r="P181" i="172"/>
  <c r="P180" i="172"/>
  <c r="O180" i="172"/>
  <c r="N180" i="172"/>
  <c r="P179" i="172"/>
  <c r="O179" i="172"/>
  <c r="N179" i="172"/>
  <c r="O178" i="172"/>
  <c r="N178" i="172"/>
  <c r="P178" i="172"/>
  <c r="P177" i="172"/>
  <c r="O177" i="172"/>
  <c r="N177" i="172"/>
  <c r="P176" i="172"/>
  <c r="O176" i="172"/>
  <c r="N176" i="172"/>
  <c r="O175" i="172"/>
  <c r="N175" i="172"/>
  <c r="O174" i="172"/>
  <c r="N174" i="172"/>
  <c r="P173" i="172"/>
  <c r="O173" i="172"/>
  <c r="N173" i="172"/>
  <c r="O172" i="172"/>
  <c r="P172" i="172"/>
  <c r="N172" i="172"/>
  <c r="P171" i="172"/>
  <c r="O171" i="172"/>
  <c r="N171" i="172"/>
  <c r="O170" i="172"/>
  <c r="N170" i="172"/>
  <c r="O169" i="172"/>
  <c r="N169" i="172"/>
  <c r="P169" i="172"/>
  <c r="P168" i="172"/>
  <c r="O168" i="172"/>
  <c r="N168" i="172"/>
  <c r="O167" i="172"/>
  <c r="P167" i="172"/>
  <c r="N167" i="172"/>
  <c r="O166" i="172"/>
  <c r="N166" i="172"/>
  <c r="P165" i="172"/>
  <c r="O165" i="172"/>
  <c r="N165" i="172"/>
  <c r="O164" i="172"/>
  <c r="P164" i="172"/>
  <c r="N164" i="172"/>
  <c r="O163" i="172"/>
  <c r="N163" i="172"/>
  <c r="P163" i="172"/>
  <c r="O162" i="172"/>
  <c r="N162" i="172"/>
  <c r="P162" i="172"/>
  <c r="P161" i="172"/>
  <c r="O161" i="172"/>
  <c r="N161" i="172"/>
  <c r="P160" i="172"/>
  <c r="O160" i="172"/>
  <c r="N160" i="172"/>
  <c r="O159" i="172"/>
  <c r="N159" i="172"/>
  <c r="O158" i="172"/>
  <c r="N158" i="172"/>
  <c r="P157" i="172"/>
  <c r="O157" i="172"/>
  <c r="N157" i="172"/>
  <c r="O156" i="172"/>
  <c r="P156" i="172"/>
  <c r="N156" i="172"/>
  <c r="O155" i="172"/>
  <c r="N155" i="172"/>
  <c r="P155" i="172"/>
  <c r="O154" i="172"/>
  <c r="N154" i="172"/>
  <c r="O153" i="172"/>
  <c r="N153" i="172"/>
  <c r="P153" i="172"/>
  <c r="P152" i="172"/>
  <c r="O152" i="172"/>
  <c r="N152" i="172"/>
  <c r="P151" i="172"/>
  <c r="O151" i="172"/>
  <c r="N151" i="172"/>
  <c r="O150" i="172"/>
  <c r="N150" i="172"/>
  <c r="P150" i="172"/>
  <c r="P149" i="172"/>
  <c r="O149" i="172"/>
  <c r="N149" i="172"/>
  <c r="P148" i="172"/>
  <c r="O148" i="172"/>
  <c r="N148" i="172"/>
  <c r="O147" i="172"/>
  <c r="N147" i="172"/>
  <c r="O146" i="172"/>
  <c r="N146" i="172"/>
  <c r="P146" i="172"/>
  <c r="P145" i="172"/>
  <c r="O145" i="172"/>
  <c r="N145" i="172"/>
  <c r="O144" i="172"/>
  <c r="P144" i="172"/>
  <c r="N144" i="172"/>
  <c r="O143" i="172"/>
  <c r="N143" i="172"/>
  <c r="O142" i="172"/>
  <c r="N142" i="172"/>
  <c r="O141" i="172"/>
  <c r="N141" i="172"/>
  <c r="P141" i="172"/>
  <c r="O140" i="172"/>
  <c r="P140" i="172"/>
  <c r="N140" i="172"/>
  <c r="O139" i="172"/>
  <c r="N139" i="172"/>
  <c r="P139" i="172"/>
  <c r="O138" i="172"/>
  <c r="N138" i="172"/>
  <c r="O137" i="172"/>
  <c r="N137" i="172"/>
  <c r="P137" i="172"/>
  <c r="P136" i="172"/>
  <c r="O136" i="172"/>
  <c r="N136" i="172"/>
  <c r="P135" i="172"/>
  <c r="O135" i="172"/>
  <c r="N135" i="172"/>
  <c r="O134" i="172"/>
  <c r="N134" i="172"/>
  <c r="O133" i="172"/>
  <c r="N133" i="172"/>
  <c r="P133" i="172"/>
  <c r="P132" i="172"/>
  <c r="O132" i="172"/>
  <c r="N132" i="172"/>
  <c r="P131" i="172"/>
  <c r="O131" i="172"/>
  <c r="N131" i="172"/>
  <c r="O130" i="172"/>
  <c r="N130" i="172"/>
  <c r="P130" i="172"/>
  <c r="P129" i="172"/>
  <c r="O129" i="172"/>
  <c r="N129" i="172"/>
  <c r="P128" i="172"/>
  <c r="O128" i="172"/>
  <c r="N128" i="172"/>
  <c r="O127" i="172"/>
  <c r="N127" i="172"/>
  <c r="P127" i="172"/>
  <c r="O126" i="172"/>
  <c r="N126" i="172"/>
  <c r="O125" i="172"/>
  <c r="N125" i="172"/>
  <c r="P125" i="172"/>
  <c r="O124" i="172"/>
  <c r="P124" i="172"/>
  <c r="N124" i="172"/>
  <c r="P123" i="172"/>
  <c r="O123" i="172"/>
  <c r="N123" i="172"/>
  <c r="O122" i="172"/>
  <c r="N122" i="172"/>
  <c r="P122" i="172"/>
  <c r="O121" i="172"/>
  <c r="N121" i="172"/>
  <c r="P121" i="172"/>
  <c r="P120" i="172"/>
  <c r="O120" i="172"/>
  <c r="N120" i="172"/>
  <c r="P119" i="172"/>
  <c r="O119" i="172"/>
  <c r="N119" i="172"/>
  <c r="O118" i="172"/>
  <c r="N118" i="172"/>
  <c r="O117" i="172"/>
  <c r="N117" i="172"/>
  <c r="P117" i="172"/>
  <c r="P116" i="172"/>
  <c r="O116" i="172"/>
  <c r="N116" i="172"/>
  <c r="P115" i="172"/>
  <c r="O115" i="172"/>
  <c r="N115" i="172"/>
  <c r="O114" i="172"/>
  <c r="N114" i="172"/>
  <c r="P114" i="172"/>
  <c r="P113" i="172"/>
  <c r="O113" i="172"/>
  <c r="N113" i="172"/>
  <c r="P112" i="172"/>
  <c r="O112" i="172"/>
  <c r="N112" i="172"/>
  <c r="O111" i="172"/>
  <c r="N111" i="172"/>
  <c r="O110" i="172"/>
  <c r="N110" i="172"/>
  <c r="P109" i="172"/>
  <c r="O109" i="172"/>
  <c r="N109" i="172"/>
  <c r="O108" i="172"/>
  <c r="P108" i="172"/>
  <c r="N108" i="172"/>
  <c r="P107" i="172"/>
  <c r="O107" i="172"/>
  <c r="N107" i="172"/>
  <c r="O106" i="172"/>
  <c r="N106" i="172"/>
  <c r="O105" i="172"/>
  <c r="N105" i="172"/>
  <c r="P105" i="172"/>
  <c r="P104" i="172"/>
  <c r="O104" i="172"/>
  <c r="N104" i="172"/>
  <c r="O103" i="172"/>
  <c r="P103" i="172"/>
  <c r="N103" i="172"/>
  <c r="O102" i="172"/>
  <c r="N102" i="172"/>
  <c r="P101" i="172"/>
  <c r="O101" i="172"/>
  <c r="N101" i="172"/>
  <c r="O100" i="172"/>
  <c r="P100" i="172"/>
  <c r="N100" i="172"/>
  <c r="O99" i="172"/>
  <c r="N99" i="172"/>
  <c r="P99" i="172"/>
  <c r="O98" i="172"/>
  <c r="N98" i="172"/>
  <c r="P98" i="172"/>
  <c r="P97" i="172"/>
  <c r="O97" i="172"/>
  <c r="N97" i="172"/>
  <c r="P96" i="172"/>
  <c r="O96" i="172"/>
  <c r="N96" i="172"/>
  <c r="O95" i="172"/>
  <c r="N95" i="172"/>
  <c r="O94" i="172"/>
  <c r="N94" i="172"/>
  <c r="P93" i="172"/>
  <c r="O93" i="172"/>
  <c r="N93" i="172"/>
  <c r="O92" i="172"/>
  <c r="P92" i="172"/>
  <c r="N92" i="172"/>
  <c r="O91" i="172"/>
  <c r="N91" i="172"/>
  <c r="P91" i="172"/>
  <c r="O90" i="172"/>
  <c r="N90" i="172"/>
  <c r="O89" i="172"/>
  <c r="N89" i="172"/>
  <c r="P89" i="172"/>
  <c r="P88" i="172"/>
  <c r="O88" i="172"/>
  <c r="N88" i="172"/>
  <c r="P87" i="172"/>
  <c r="O87" i="172"/>
  <c r="N87" i="172"/>
  <c r="O86" i="172"/>
  <c r="N86" i="172"/>
  <c r="P86" i="172"/>
  <c r="P85" i="172"/>
  <c r="O85" i="172"/>
  <c r="N85" i="172"/>
  <c r="P84" i="172"/>
  <c r="O84" i="172"/>
  <c r="N84" i="172"/>
  <c r="O83" i="172"/>
  <c r="N83" i="172"/>
  <c r="O82" i="172"/>
  <c r="N82" i="172"/>
  <c r="P82" i="172"/>
  <c r="P81" i="172"/>
  <c r="O81" i="172"/>
  <c r="N81" i="172"/>
  <c r="O80" i="172"/>
  <c r="P80" i="172"/>
  <c r="N80" i="172"/>
  <c r="O79" i="172"/>
  <c r="N79" i="172"/>
  <c r="O78" i="172"/>
  <c r="N78" i="172"/>
  <c r="O77" i="172"/>
  <c r="N77" i="172"/>
  <c r="P77" i="172"/>
  <c r="O76" i="172"/>
  <c r="P76" i="172"/>
  <c r="N76" i="172"/>
  <c r="O75" i="172"/>
  <c r="N75" i="172"/>
  <c r="P75" i="172"/>
  <c r="O74" i="172"/>
  <c r="N74" i="172"/>
  <c r="O73" i="172"/>
  <c r="N73" i="172"/>
  <c r="P73" i="172"/>
  <c r="P72" i="172"/>
  <c r="O72" i="172"/>
  <c r="N72" i="172"/>
  <c r="P71" i="172"/>
  <c r="O71" i="172"/>
  <c r="N71" i="172"/>
  <c r="O70" i="172"/>
  <c r="N70" i="172"/>
  <c r="O69" i="172"/>
  <c r="N69" i="172"/>
  <c r="P69" i="172"/>
  <c r="P68" i="172"/>
  <c r="O68" i="172"/>
  <c r="N68" i="172"/>
  <c r="P67" i="172"/>
  <c r="O67" i="172"/>
  <c r="N67" i="172"/>
  <c r="O66" i="172"/>
  <c r="N66" i="172"/>
  <c r="P66" i="172"/>
  <c r="P65" i="172"/>
  <c r="O65" i="172"/>
  <c r="N65" i="172"/>
  <c r="P64" i="172"/>
  <c r="O64" i="172"/>
  <c r="N64" i="172"/>
  <c r="O63" i="172"/>
  <c r="N63" i="172"/>
  <c r="P63" i="172"/>
  <c r="O62" i="172"/>
  <c r="N62" i="172"/>
  <c r="O61" i="172"/>
  <c r="N61" i="172"/>
  <c r="P61" i="172"/>
  <c r="O60" i="172"/>
  <c r="P60" i="172"/>
  <c r="N60" i="172"/>
  <c r="P59" i="172"/>
  <c r="O59" i="172"/>
  <c r="N59" i="172"/>
  <c r="O58" i="172"/>
  <c r="N58" i="172"/>
  <c r="P58" i="172"/>
  <c r="O57" i="172"/>
  <c r="N57" i="172"/>
  <c r="P57" i="172"/>
  <c r="P56" i="172"/>
  <c r="O56" i="172"/>
  <c r="N56" i="172"/>
  <c r="P55" i="172"/>
  <c r="O55" i="172"/>
  <c r="N55" i="172"/>
  <c r="O54" i="172"/>
  <c r="N54" i="172"/>
  <c r="O53" i="172"/>
  <c r="N53" i="172"/>
  <c r="P53" i="172"/>
  <c r="P52" i="172"/>
  <c r="O52" i="172"/>
  <c r="N52" i="172"/>
  <c r="P51" i="172"/>
  <c r="O51" i="172"/>
  <c r="N51" i="172"/>
  <c r="O50" i="172"/>
  <c r="N50" i="172"/>
  <c r="P50" i="172"/>
  <c r="P49" i="172"/>
  <c r="O49" i="172"/>
  <c r="N49" i="172"/>
  <c r="P48" i="172"/>
  <c r="O48" i="172"/>
  <c r="N48" i="172"/>
  <c r="O47" i="172"/>
  <c r="N47" i="172"/>
  <c r="O46" i="172"/>
  <c r="N46" i="172"/>
  <c r="P45" i="172"/>
  <c r="O45" i="172"/>
  <c r="N45" i="172"/>
  <c r="O44" i="172"/>
  <c r="P44" i="172"/>
  <c r="N44" i="172"/>
  <c r="P43" i="172"/>
  <c r="O43" i="172"/>
  <c r="N43" i="172"/>
  <c r="O42" i="172"/>
  <c r="N42" i="172"/>
  <c r="O41" i="172"/>
  <c r="N41" i="172"/>
  <c r="P41" i="172"/>
  <c r="P40" i="172"/>
  <c r="O40" i="172"/>
  <c r="N40" i="172"/>
  <c r="O39" i="172"/>
  <c r="P39" i="172"/>
  <c r="N39" i="172"/>
  <c r="O38" i="172"/>
  <c r="N38" i="172"/>
  <c r="P37" i="172"/>
  <c r="O37" i="172"/>
  <c r="N37" i="172"/>
  <c r="O36" i="172"/>
  <c r="P36" i="172"/>
  <c r="N36" i="172"/>
  <c r="O35" i="172"/>
  <c r="N35" i="172"/>
  <c r="P35" i="172"/>
  <c r="O34" i="172"/>
  <c r="N34" i="172"/>
  <c r="P34" i="172"/>
  <c r="P33" i="172"/>
  <c r="O33" i="172"/>
  <c r="N33" i="172"/>
  <c r="P32" i="172"/>
  <c r="O32" i="172"/>
  <c r="N32" i="172"/>
  <c r="O31" i="172"/>
  <c r="N31" i="172"/>
  <c r="O30" i="172"/>
  <c r="N30" i="172"/>
  <c r="P29" i="172"/>
  <c r="O29" i="172"/>
  <c r="N29" i="172"/>
  <c r="O28" i="172"/>
  <c r="P28" i="172"/>
  <c r="N28" i="172"/>
  <c r="O27" i="172"/>
  <c r="N27" i="172"/>
  <c r="P27" i="172"/>
  <c r="O26" i="172"/>
  <c r="N26" i="172"/>
  <c r="O25" i="172"/>
  <c r="N25" i="172"/>
  <c r="P25" i="172"/>
  <c r="P24" i="172"/>
  <c r="O24" i="172"/>
  <c r="N24" i="172"/>
  <c r="P23" i="172"/>
  <c r="O23" i="172"/>
  <c r="N23" i="172"/>
  <c r="O22" i="172"/>
  <c r="N22" i="172"/>
  <c r="P22" i="172"/>
  <c r="P21" i="172"/>
  <c r="O21" i="172"/>
  <c r="N21" i="172"/>
  <c r="P20" i="172"/>
  <c r="O20" i="172"/>
  <c r="N20" i="172"/>
  <c r="O19" i="172"/>
  <c r="N19" i="172"/>
  <c r="P19" i="172"/>
  <c r="O18" i="172"/>
  <c r="N18" i="172"/>
  <c r="P18" i="172"/>
  <c r="P17" i="172"/>
  <c r="O17" i="172"/>
  <c r="N17" i="172"/>
  <c r="O16" i="172"/>
  <c r="P16" i="172"/>
  <c r="N16" i="172"/>
  <c r="O15" i="172"/>
  <c r="N15" i="172"/>
  <c r="O14" i="172"/>
  <c r="N14" i="172"/>
  <c r="O13" i="172"/>
  <c r="N13" i="172"/>
  <c r="P13" i="172"/>
  <c r="O12" i="172"/>
  <c r="P12" i="172"/>
  <c r="N12" i="172"/>
  <c r="O11" i="172"/>
  <c r="N11" i="172"/>
  <c r="P11" i="172"/>
  <c r="O10" i="172"/>
  <c r="N10" i="172"/>
  <c r="O9" i="172"/>
  <c r="N9" i="172"/>
  <c r="P9" i="172"/>
  <c r="P8" i="172"/>
  <c r="O8" i="172"/>
  <c r="N8" i="172"/>
  <c r="P7" i="172"/>
  <c r="O7" i="172"/>
  <c r="N7" i="172"/>
  <c r="O6" i="172"/>
  <c r="N6" i="172"/>
  <c r="O5" i="172"/>
  <c r="N5" i="172"/>
  <c r="P5" i="172"/>
  <c r="P4" i="172"/>
  <c r="P503" i="172" a="1"/>
  <c r="P503" i="172"/>
  <c r="N7" i="171"/>
  <c r="O4" i="172"/>
  <c r="N4" i="172"/>
  <c r="I52" i="171"/>
  <c r="G33" i="171"/>
  <c r="I33" i="171"/>
  <c r="G32" i="171"/>
  <c r="I32" i="171"/>
  <c r="E32" i="171"/>
  <c r="I31" i="171"/>
  <c r="E31" i="171"/>
  <c r="G31" i="171"/>
  <c r="E29" i="171"/>
  <c r="G29" i="171"/>
  <c r="I29" i="171"/>
  <c r="G27" i="171"/>
  <c r="I27" i="171"/>
  <c r="N13" i="171"/>
  <c r="E8" i="171"/>
  <c r="H6" i="171"/>
  <c r="B6" i="171"/>
  <c r="B5" i="171"/>
  <c r="C529" i="170"/>
  <c r="M527" i="170" a="1"/>
  <c r="M527" i="170"/>
  <c r="I527" i="170" a="1"/>
  <c r="I527" i="170"/>
  <c r="C527" i="170"/>
  <c r="M525" i="170" a="1"/>
  <c r="M525" i="170"/>
  <c r="C525" i="170"/>
  <c r="F521" i="170" a="1"/>
  <c r="F521" i="170"/>
  <c r="C521" i="170"/>
  <c r="H521" i="170" a="1"/>
  <c r="H521" i="170"/>
  <c r="J519" i="170" a="1"/>
  <c r="J519" i="170"/>
  <c r="F519" i="170" a="1"/>
  <c r="F519" i="170"/>
  <c r="C519" i="170"/>
  <c r="H519" i="170" a="1"/>
  <c r="H519" i="170"/>
  <c r="M514" i="170" a="1"/>
  <c r="M514" i="170"/>
  <c r="L514" i="170"/>
  <c r="L514" i="170" a="1"/>
  <c r="K514" i="170" a="1"/>
  <c r="K514" i="170"/>
  <c r="J514" i="170"/>
  <c r="J514" i="170" a="1"/>
  <c r="I514" i="170" a="1"/>
  <c r="I514" i="170"/>
  <c r="H514" i="170"/>
  <c r="H514" i="170" a="1"/>
  <c r="G514" i="170" a="1"/>
  <c r="G514" i="170"/>
  <c r="F514" i="170"/>
  <c r="F514" i="170" a="1"/>
  <c r="M511" i="170" a="1"/>
  <c r="M511" i="170"/>
  <c r="I511" i="170" a="1"/>
  <c r="I511" i="170"/>
  <c r="C511" i="170"/>
  <c r="L510" i="170" a="1"/>
  <c r="L510" i="170"/>
  <c r="K510" i="170" a="1"/>
  <c r="K510" i="170"/>
  <c r="J510" i="170" a="1"/>
  <c r="J510" i="170"/>
  <c r="H510" i="170" a="1"/>
  <c r="H510" i="170"/>
  <c r="G510" i="170"/>
  <c r="G510" i="170" a="1"/>
  <c r="C510" i="170"/>
  <c r="M509" i="170" a="1"/>
  <c r="M509" i="170"/>
  <c r="L509" i="170" a="1"/>
  <c r="L509" i="170"/>
  <c r="J509" i="170" a="1"/>
  <c r="J509" i="170"/>
  <c r="I509" i="170"/>
  <c r="I509" i="170" a="1"/>
  <c r="G509" i="170"/>
  <c r="G509" i="170" a="1"/>
  <c r="F509" i="170" a="1"/>
  <c r="F509" i="170"/>
  <c r="C509" i="170"/>
  <c r="K508" i="170"/>
  <c r="K508" i="170" a="1"/>
  <c r="H508" i="170" a="1"/>
  <c r="H508" i="170"/>
  <c r="G508" i="170" a="1"/>
  <c r="G508" i="170"/>
  <c r="F508" i="170" a="1"/>
  <c r="F508" i="170"/>
  <c r="C508" i="170"/>
  <c r="K507" i="170" a="1"/>
  <c r="K507" i="170"/>
  <c r="J507" i="170" a="1"/>
  <c r="J507" i="170"/>
  <c r="F507" i="170" a="1"/>
  <c r="F507" i="170"/>
  <c r="C507" i="170"/>
  <c r="H507" i="170" a="1"/>
  <c r="H507" i="170"/>
  <c r="J506" i="170" a="1"/>
  <c r="J506" i="170"/>
  <c r="G506" i="170" a="1"/>
  <c r="G506" i="170"/>
  <c r="C506" i="170"/>
  <c r="L506" i="170" a="1"/>
  <c r="L506" i="170"/>
  <c r="M505" i="170" a="1"/>
  <c r="M505" i="170"/>
  <c r="L505" i="170" a="1"/>
  <c r="L505" i="170"/>
  <c r="J505" i="170" a="1"/>
  <c r="J505" i="170"/>
  <c r="I505" i="170"/>
  <c r="I505" i="170" a="1"/>
  <c r="G505" i="170"/>
  <c r="G505" i="170" a="1"/>
  <c r="F505" i="170" a="1"/>
  <c r="F505" i="170"/>
  <c r="C505" i="170"/>
  <c r="F504" i="170" a="1"/>
  <c r="F504" i="170"/>
  <c r="C504" i="170"/>
  <c r="H504" i="170" a="1"/>
  <c r="H504" i="170"/>
  <c r="I503" i="170" a="1"/>
  <c r="I503" i="170"/>
  <c r="C503" i="170"/>
  <c r="M503" i="170" a="1"/>
  <c r="M503" i="170"/>
  <c r="L502" i="170" a="1"/>
  <c r="L502" i="170"/>
  <c r="K502" i="170" a="1"/>
  <c r="K502" i="170"/>
  <c r="J502" i="170" a="1"/>
  <c r="J502" i="170"/>
  <c r="H502" i="170" a="1"/>
  <c r="H502" i="170"/>
  <c r="G502" i="170"/>
  <c r="G502" i="170" a="1"/>
  <c r="C502" i="170"/>
  <c r="M501" i="170" a="1"/>
  <c r="M501" i="170"/>
  <c r="L501" i="170" a="1"/>
  <c r="L501" i="170"/>
  <c r="J501" i="170" a="1"/>
  <c r="J501" i="170"/>
  <c r="I501" i="170"/>
  <c r="I501" i="170" a="1"/>
  <c r="G501" i="170"/>
  <c r="G501" i="170" a="1"/>
  <c r="F501" i="170" a="1"/>
  <c r="F501" i="170"/>
  <c r="C501" i="170"/>
  <c r="K500" i="170"/>
  <c r="K500" i="170" a="1"/>
  <c r="H500" i="170" a="1"/>
  <c r="H500" i="170"/>
  <c r="G500" i="170" a="1"/>
  <c r="G500" i="170"/>
  <c r="F500" i="170" a="1"/>
  <c r="F500" i="170"/>
  <c r="C500" i="170"/>
  <c r="K499" i="170" a="1"/>
  <c r="K499" i="170"/>
  <c r="J499" i="170" a="1"/>
  <c r="J499" i="170"/>
  <c r="F499" i="170" a="1"/>
  <c r="F499" i="170"/>
  <c r="C499" i="170"/>
  <c r="H499" i="170" a="1"/>
  <c r="H499" i="170"/>
  <c r="W495" i="170"/>
  <c r="V495" i="170"/>
  <c r="U495" i="170"/>
  <c r="T495" i="170"/>
  <c r="S495" i="170"/>
  <c r="E29" i="169"/>
  <c r="R495" i="170"/>
  <c r="M495" i="170"/>
  <c r="L495" i="170"/>
  <c r="K495" i="170"/>
  <c r="J495" i="170"/>
  <c r="I495" i="170"/>
  <c r="H495" i="170"/>
  <c r="G495" i="170"/>
  <c r="F495" i="170"/>
  <c r="P494" i="170"/>
  <c r="O494" i="170"/>
  <c r="N494" i="170"/>
  <c r="O493" i="170"/>
  <c r="N493" i="170"/>
  <c r="P493" i="170"/>
  <c r="P492" i="170"/>
  <c r="O492" i="170"/>
  <c r="N492" i="170"/>
  <c r="P491" i="170"/>
  <c r="O491" i="170"/>
  <c r="N491" i="170"/>
  <c r="O490" i="170"/>
  <c r="N490" i="170"/>
  <c r="O489" i="170"/>
  <c r="N489" i="170"/>
  <c r="P488" i="170"/>
  <c r="O488" i="170"/>
  <c r="N488" i="170"/>
  <c r="O487" i="170"/>
  <c r="P487" i="170"/>
  <c r="N487" i="170"/>
  <c r="P486" i="170"/>
  <c r="O486" i="170"/>
  <c r="N486" i="170"/>
  <c r="O485" i="170"/>
  <c r="N485" i="170"/>
  <c r="O484" i="170"/>
  <c r="N484" i="170"/>
  <c r="P484" i="170"/>
  <c r="P483" i="170"/>
  <c r="O483" i="170"/>
  <c r="N483" i="170"/>
  <c r="O482" i="170"/>
  <c r="P482" i="170"/>
  <c r="N482" i="170"/>
  <c r="O481" i="170"/>
  <c r="N481" i="170"/>
  <c r="P480" i="170"/>
  <c r="O480" i="170"/>
  <c r="N480" i="170"/>
  <c r="O479" i="170"/>
  <c r="P479" i="170"/>
  <c r="N479" i="170"/>
  <c r="O478" i="170"/>
  <c r="N478" i="170"/>
  <c r="P478" i="170"/>
  <c r="O477" i="170"/>
  <c r="N477" i="170"/>
  <c r="P477" i="170"/>
  <c r="P476" i="170"/>
  <c r="O476" i="170"/>
  <c r="N476" i="170"/>
  <c r="P475" i="170"/>
  <c r="O475" i="170"/>
  <c r="N475" i="170"/>
  <c r="O474" i="170"/>
  <c r="N474" i="170"/>
  <c r="O473" i="170"/>
  <c r="N473" i="170"/>
  <c r="P472" i="170"/>
  <c r="O472" i="170"/>
  <c r="N472" i="170"/>
  <c r="O471" i="170"/>
  <c r="P471" i="170"/>
  <c r="N471" i="170"/>
  <c r="O470" i="170"/>
  <c r="N470" i="170"/>
  <c r="P470" i="170"/>
  <c r="O469" i="170"/>
  <c r="N469" i="170"/>
  <c r="O468" i="170"/>
  <c r="N468" i="170"/>
  <c r="P468" i="170"/>
  <c r="P467" i="170"/>
  <c r="O467" i="170"/>
  <c r="N467" i="170"/>
  <c r="P466" i="170"/>
  <c r="O466" i="170"/>
  <c r="N466" i="170"/>
  <c r="O465" i="170"/>
  <c r="N465" i="170"/>
  <c r="P465" i="170"/>
  <c r="P464" i="170"/>
  <c r="O464" i="170"/>
  <c r="N464" i="170"/>
  <c r="P463" i="170"/>
  <c r="O463" i="170"/>
  <c r="N463" i="170"/>
  <c r="O462" i="170"/>
  <c r="N462" i="170"/>
  <c r="O461" i="170"/>
  <c r="N461" i="170"/>
  <c r="P461" i="170"/>
  <c r="P460" i="170"/>
  <c r="O460" i="170"/>
  <c r="N460" i="170"/>
  <c r="O459" i="170"/>
  <c r="P459" i="170"/>
  <c r="N459" i="170"/>
  <c r="O458" i="170"/>
  <c r="N458" i="170"/>
  <c r="O457" i="170"/>
  <c r="N457" i="170"/>
  <c r="O456" i="170"/>
  <c r="N456" i="170"/>
  <c r="P456" i="170"/>
  <c r="O455" i="170"/>
  <c r="P455" i="170"/>
  <c r="N455" i="170"/>
  <c r="O454" i="170"/>
  <c r="N454" i="170"/>
  <c r="P454" i="170"/>
  <c r="O453" i="170"/>
  <c r="N453" i="170"/>
  <c r="O452" i="170"/>
  <c r="N452" i="170"/>
  <c r="P452" i="170"/>
  <c r="P451" i="170"/>
  <c r="O451" i="170"/>
  <c r="N451" i="170"/>
  <c r="P450" i="170"/>
  <c r="O450" i="170"/>
  <c r="N450" i="170"/>
  <c r="O449" i="170"/>
  <c r="N449" i="170"/>
  <c r="O448" i="170"/>
  <c r="N448" i="170"/>
  <c r="P448" i="170"/>
  <c r="P447" i="170"/>
  <c r="O447" i="170"/>
  <c r="N447" i="170"/>
  <c r="P446" i="170"/>
  <c r="O446" i="170"/>
  <c r="N446" i="170"/>
  <c r="O445" i="170"/>
  <c r="N445" i="170"/>
  <c r="P445" i="170"/>
  <c r="P444" i="170"/>
  <c r="O444" i="170"/>
  <c r="N444" i="170"/>
  <c r="P443" i="170"/>
  <c r="O443" i="170"/>
  <c r="N443" i="170"/>
  <c r="O442" i="170"/>
  <c r="N442" i="170"/>
  <c r="P442" i="170"/>
  <c r="O441" i="170"/>
  <c r="N441" i="170"/>
  <c r="O440" i="170"/>
  <c r="N440" i="170"/>
  <c r="P440" i="170"/>
  <c r="O439" i="170"/>
  <c r="P439" i="170"/>
  <c r="N439" i="170"/>
  <c r="P438" i="170"/>
  <c r="O438" i="170"/>
  <c r="N438" i="170"/>
  <c r="O437" i="170"/>
  <c r="N437" i="170"/>
  <c r="P437" i="170"/>
  <c r="O436" i="170"/>
  <c r="N436" i="170"/>
  <c r="P436" i="170"/>
  <c r="P435" i="170"/>
  <c r="O435" i="170"/>
  <c r="N435" i="170"/>
  <c r="P434" i="170"/>
  <c r="O434" i="170"/>
  <c r="N434" i="170"/>
  <c r="O433" i="170"/>
  <c r="N433" i="170"/>
  <c r="O432" i="170"/>
  <c r="N432" i="170"/>
  <c r="P432" i="170"/>
  <c r="P431" i="170"/>
  <c r="O431" i="170"/>
  <c r="N431" i="170"/>
  <c r="P430" i="170"/>
  <c r="O430" i="170"/>
  <c r="N430" i="170"/>
  <c r="O429" i="170"/>
  <c r="N429" i="170"/>
  <c r="P429" i="170"/>
  <c r="P428" i="170"/>
  <c r="O428" i="170"/>
  <c r="N428" i="170"/>
  <c r="P427" i="170"/>
  <c r="O427" i="170"/>
  <c r="N427" i="170"/>
  <c r="O426" i="170"/>
  <c r="N426" i="170"/>
  <c r="O425" i="170"/>
  <c r="N425" i="170"/>
  <c r="P424" i="170"/>
  <c r="O424" i="170"/>
  <c r="N424" i="170"/>
  <c r="O423" i="170"/>
  <c r="P423" i="170"/>
  <c r="N423" i="170"/>
  <c r="P422" i="170"/>
  <c r="O422" i="170"/>
  <c r="N422" i="170"/>
  <c r="O421" i="170"/>
  <c r="N421" i="170"/>
  <c r="O420" i="170"/>
  <c r="N420" i="170"/>
  <c r="P420" i="170"/>
  <c r="P419" i="170"/>
  <c r="O419" i="170"/>
  <c r="N419" i="170"/>
  <c r="O418" i="170"/>
  <c r="P418" i="170"/>
  <c r="N418" i="170"/>
  <c r="O417" i="170"/>
  <c r="N417" i="170"/>
  <c r="P416" i="170"/>
  <c r="O416" i="170"/>
  <c r="N416" i="170"/>
  <c r="O415" i="170"/>
  <c r="P415" i="170"/>
  <c r="N415" i="170"/>
  <c r="O414" i="170"/>
  <c r="N414" i="170"/>
  <c r="P414" i="170"/>
  <c r="O413" i="170"/>
  <c r="N413" i="170"/>
  <c r="P413" i="170"/>
  <c r="P412" i="170"/>
  <c r="O412" i="170"/>
  <c r="N412" i="170"/>
  <c r="P411" i="170"/>
  <c r="O411" i="170"/>
  <c r="N411" i="170"/>
  <c r="O410" i="170"/>
  <c r="N410" i="170"/>
  <c r="O409" i="170"/>
  <c r="N409" i="170"/>
  <c r="P408" i="170"/>
  <c r="O408" i="170"/>
  <c r="N408" i="170"/>
  <c r="O407" i="170"/>
  <c r="P407" i="170"/>
  <c r="N407" i="170"/>
  <c r="O406" i="170"/>
  <c r="N406" i="170"/>
  <c r="P406" i="170"/>
  <c r="O405" i="170"/>
  <c r="N405" i="170"/>
  <c r="O404" i="170"/>
  <c r="N404" i="170"/>
  <c r="P404" i="170"/>
  <c r="P403" i="170"/>
  <c r="O403" i="170"/>
  <c r="N403" i="170"/>
  <c r="P402" i="170"/>
  <c r="O402" i="170"/>
  <c r="N402" i="170"/>
  <c r="O401" i="170"/>
  <c r="N401" i="170"/>
  <c r="P401" i="170"/>
  <c r="P400" i="170"/>
  <c r="O400" i="170"/>
  <c r="N400" i="170"/>
  <c r="P399" i="170"/>
  <c r="O399" i="170"/>
  <c r="N399" i="170"/>
  <c r="O398" i="170"/>
  <c r="N398" i="170"/>
  <c r="P398" i="170"/>
  <c r="O397" i="170"/>
  <c r="N397" i="170"/>
  <c r="P397" i="170"/>
  <c r="P396" i="170"/>
  <c r="O396" i="170"/>
  <c r="N396" i="170"/>
  <c r="O395" i="170"/>
  <c r="P395" i="170"/>
  <c r="N395" i="170"/>
  <c r="O394" i="170"/>
  <c r="N394" i="170"/>
  <c r="O393" i="170"/>
  <c r="N393" i="170"/>
  <c r="O392" i="170"/>
  <c r="N392" i="170"/>
  <c r="P392" i="170"/>
  <c r="O391" i="170"/>
  <c r="P391" i="170"/>
  <c r="N391" i="170"/>
  <c r="O390" i="170"/>
  <c r="N390" i="170"/>
  <c r="P390" i="170"/>
  <c r="O389" i="170"/>
  <c r="N389" i="170"/>
  <c r="O388" i="170"/>
  <c r="N388" i="170"/>
  <c r="P388" i="170"/>
  <c r="P387" i="170"/>
  <c r="O387" i="170"/>
  <c r="N387" i="170"/>
  <c r="P386" i="170"/>
  <c r="O386" i="170"/>
  <c r="N386" i="170"/>
  <c r="O385" i="170"/>
  <c r="N385" i="170"/>
  <c r="O384" i="170"/>
  <c r="N384" i="170"/>
  <c r="P384" i="170"/>
  <c r="P383" i="170"/>
  <c r="O383" i="170"/>
  <c r="N383" i="170"/>
  <c r="P382" i="170"/>
  <c r="O382" i="170"/>
  <c r="N382" i="170"/>
  <c r="O381" i="170"/>
  <c r="N381" i="170"/>
  <c r="P381" i="170"/>
  <c r="P380" i="170"/>
  <c r="O380" i="170"/>
  <c r="N380" i="170"/>
  <c r="P379" i="170"/>
  <c r="O379" i="170"/>
  <c r="N379" i="170"/>
  <c r="O378" i="170"/>
  <c r="N378" i="170"/>
  <c r="P378" i="170"/>
  <c r="O377" i="170"/>
  <c r="N377" i="170"/>
  <c r="O376" i="170"/>
  <c r="N376" i="170"/>
  <c r="P376" i="170"/>
  <c r="O375" i="170"/>
  <c r="P375" i="170"/>
  <c r="N375" i="170"/>
  <c r="P374" i="170"/>
  <c r="O374" i="170"/>
  <c r="N374" i="170"/>
  <c r="O373" i="170"/>
  <c r="N373" i="170"/>
  <c r="P373" i="170"/>
  <c r="O372" i="170"/>
  <c r="N372" i="170"/>
  <c r="P372" i="170"/>
  <c r="P371" i="170"/>
  <c r="O371" i="170"/>
  <c r="N371" i="170"/>
  <c r="P370" i="170"/>
  <c r="O370" i="170"/>
  <c r="N370" i="170"/>
  <c r="O369" i="170"/>
  <c r="N369" i="170"/>
  <c r="O368" i="170"/>
  <c r="N368" i="170"/>
  <c r="P368" i="170"/>
  <c r="P367" i="170"/>
  <c r="O367" i="170"/>
  <c r="N367" i="170"/>
  <c r="P366" i="170"/>
  <c r="O366" i="170"/>
  <c r="N366" i="170"/>
  <c r="O365" i="170"/>
  <c r="N365" i="170"/>
  <c r="P365" i="170"/>
  <c r="P364" i="170"/>
  <c r="O364" i="170"/>
  <c r="N364" i="170"/>
  <c r="P363" i="170"/>
  <c r="O363" i="170"/>
  <c r="N363" i="170"/>
  <c r="O362" i="170"/>
  <c r="N362" i="170"/>
  <c r="O361" i="170"/>
  <c r="N361" i="170"/>
  <c r="P360" i="170"/>
  <c r="O360" i="170"/>
  <c r="N360" i="170"/>
  <c r="O359" i="170"/>
  <c r="P359" i="170"/>
  <c r="N359" i="170"/>
  <c r="P358" i="170"/>
  <c r="O358" i="170"/>
  <c r="N358" i="170"/>
  <c r="O357" i="170"/>
  <c r="N357" i="170"/>
  <c r="O356" i="170"/>
  <c r="N356" i="170"/>
  <c r="P356" i="170"/>
  <c r="P355" i="170"/>
  <c r="O355" i="170"/>
  <c r="N355" i="170"/>
  <c r="O354" i="170"/>
  <c r="P354" i="170"/>
  <c r="N354" i="170"/>
  <c r="O353" i="170"/>
  <c r="N353" i="170"/>
  <c r="P352" i="170"/>
  <c r="O352" i="170"/>
  <c r="N352" i="170"/>
  <c r="O351" i="170"/>
  <c r="P351" i="170"/>
  <c r="N351" i="170"/>
  <c r="O350" i="170"/>
  <c r="N350" i="170"/>
  <c r="P350" i="170"/>
  <c r="O349" i="170"/>
  <c r="N349" i="170"/>
  <c r="P349" i="170"/>
  <c r="P348" i="170"/>
  <c r="O348" i="170"/>
  <c r="N348" i="170"/>
  <c r="P347" i="170"/>
  <c r="O347" i="170"/>
  <c r="N347" i="170"/>
  <c r="O346" i="170"/>
  <c r="N346" i="170"/>
  <c r="O345" i="170"/>
  <c r="N345" i="170"/>
  <c r="P344" i="170"/>
  <c r="O344" i="170"/>
  <c r="N344" i="170"/>
  <c r="O343" i="170"/>
  <c r="P343" i="170"/>
  <c r="N343" i="170"/>
  <c r="O342" i="170"/>
  <c r="N342" i="170"/>
  <c r="P342" i="170"/>
  <c r="O341" i="170"/>
  <c r="N341" i="170"/>
  <c r="O340" i="170"/>
  <c r="N340" i="170"/>
  <c r="P340" i="170"/>
  <c r="P339" i="170"/>
  <c r="O339" i="170"/>
  <c r="N339" i="170"/>
  <c r="P338" i="170"/>
  <c r="O338" i="170"/>
  <c r="N338" i="170"/>
  <c r="O337" i="170"/>
  <c r="N337" i="170"/>
  <c r="P337" i="170"/>
  <c r="P336" i="170"/>
  <c r="O336" i="170"/>
  <c r="N336" i="170"/>
  <c r="P335" i="170"/>
  <c r="O335" i="170"/>
  <c r="N335" i="170"/>
  <c r="O334" i="170"/>
  <c r="N334" i="170"/>
  <c r="P334" i="170"/>
  <c r="O333" i="170"/>
  <c r="N333" i="170"/>
  <c r="P333" i="170"/>
  <c r="P332" i="170"/>
  <c r="O332" i="170"/>
  <c r="N332" i="170"/>
  <c r="O331" i="170"/>
  <c r="P331" i="170"/>
  <c r="N331" i="170"/>
  <c r="O330" i="170"/>
  <c r="N330" i="170"/>
  <c r="O329" i="170"/>
  <c r="N329" i="170"/>
  <c r="O328" i="170"/>
  <c r="N328" i="170"/>
  <c r="P328" i="170"/>
  <c r="O327" i="170"/>
  <c r="P327" i="170"/>
  <c r="N327" i="170"/>
  <c r="O326" i="170"/>
  <c r="N326" i="170"/>
  <c r="P326" i="170"/>
  <c r="O325" i="170"/>
  <c r="N325" i="170"/>
  <c r="O324" i="170"/>
  <c r="N324" i="170"/>
  <c r="P324" i="170"/>
  <c r="P323" i="170"/>
  <c r="O323" i="170"/>
  <c r="N323" i="170"/>
  <c r="P322" i="170"/>
  <c r="O322" i="170"/>
  <c r="N322" i="170"/>
  <c r="O321" i="170"/>
  <c r="N321" i="170"/>
  <c r="O320" i="170"/>
  <c r="N320" i="170"/>
  <c r="P320" i="170"/>
  <c r="P319" i="170"/>
  <c r="O319" i="170"/>
  <c r="N319" i="170"/>
  <c r="P318" i="170"/>
  <c r="O318" i="170"/>
  <c r="N318" i="170"/>
  <c r="O317" i="170"/>
  <c r="N317" i="170"/>
  <c r="P317" i="170"/>
  <c r="P316" i="170"/>
  <c r="O316" i="170"/>
  <c r="N316" i="170"/>
  <c r="P315" i="170"/>
  <c r="O315" i="170"/>
  <c r="N315" i="170"/>
  <c r="O314" i="170"/>
  <c r="N314" i="170"/>
  <c r="P314" i="170"/>
  <c r="O313" i="170"/>
  <c r="N313" i="170"/>
  <c r="O312" i="170"/>
  <c r="N312" i="170"/>
  <c r="P312" i="170"/>
  <c r="O311" i="170"/>
  <c r="P311" i="170"/>
  <c r="N311" i="170"/>
  <c r="P310" i="170"/>
  <c r="O310" i="170"/>
  <c r="N310" i="170"/>
  <c r="O309" i="170"/>
  <c r="N309" i="170"/>
  <c r="P309" i="170"/>
  <c r="O308" i="170"/>
  <c r="N308" i="170"/>
  <c r="P308" i="170"/>
  <c r="P307" i="170"/>
  <c r="O307" i="170"/>
  <c r="N307" i="170"/>
  <c r="P306" i="170"/>
  <c r="O306" i="170"/>
  <c r="N306" i="170"/>
  <c r="O305" i="170"/>
  <c r="N305" i="170"/>
  <c r="O304" i="170"/>
  <c r="N304" i="170"/>
  <c r="P304" i="170"/>
  <c r="P303" i="170"/>
  <c r="O303" i="170"/>
  <c r="N303" i="170"/>
  <c r="P302" i="170"/>
  <c r="O302" i="170"/>
  <c r="N302" i="170"/>
  <c r="O301" i="170"/>
  <c r="N301" i="170"/>
  <c r="P301" i="170"/>
  <c r="P300" i="170"/>
  <c r="O300" i="170"/>
  <c r="N300" i="170"/>
  <c r="P299" i="170"/>
  <c r="O299" i="170"/>
  <c r="N299" i="170"/>
  <c r="O298" i="170"/>
  <c r="N298" i="170"/>
  <c r="O297" i="170"/>
  <c r="N297" i="170"/>
  <c r="P296" i="170"/>
  <c r="O296" i="170"/>
  <c r="N296" i="170"/>
  <c r="O295" i="170"/>
  <c r="P295" i="170"/>
  <c r="N295" i="170"/>
  <c r="P294" i="170"/>
  <c r="O294" i="170"/>
  <c r="N294" i="170"/>
  <c r="O293" i="170"/>
  <c r="N293" i="170"/>
  <c r="O292" i="170"/>
  <c r="N292" i="170"/>
  <c r="P292" i="170"/>
  <c r="P291" i="170"/>
  <c r="O291" i="170"/>
  <c r="N291" i="170"/>
  <c r="O290" i="170"/>
  <c r="P290" i="170"/>
  <c r="N290" i="170"/>
  <c r="O289" i="170"/>
  <c r="N289" i="170"/>
  <c r="P288" i="170"/>
  <c r="O288" i="170"/>
  <c r="N288" i="170"/>
  <c r="O287" i="170"/>
  <c r="P287" i="170"/>
  <c r="N287" i="170"/>
  <c r="O286" i="170"/>
  <c r="N286" i="170"/>
  <c r="P286" i="170"/>
  <c r="O285" i="170"/>
  <c r="N285" i="170"/>
  <c r="P285" i="170"/>
  <c r="P284" i="170"/>
  <c r="O284" i="170"/>
  <c r="N284" i="170"/>
  <c r="P283" i="170"/>
  <c r="O283" i="170"/>
  <c r="N283" i="170"/>
  <c r="O282" i="170"/>
  <c r="N282" i="170"/>
  <c r="O281" i="170"/>
  <c r="N281" i="170"/>
  <c r="P280" i="170"/>
  <c r="O280" i="170"/>
  <c r="N280" i="170"/>
  <c r="O279" i="170"/>
  <c r="P279" i="170"/>
  <c r="N279" i="170"/>
  <c r="O278" i="170"/>
  <c r="N278" i="170"/>
  <c r="P278" i="170"/>
  <c r="O277" i="170"/>
  <c r="N277" i="170"/>
  <c r="O276" i="170"/>
  <c r="N276" i="170"/>
  <c r="P276" i="170"/>
  <c r="P275" i="170"/>
  <c r="O275" i="170"/>
  <c r="N275" i="170"/>
  <c r="P274" i="170"/>
  <c r="O274" i="170"/>
  <c r="N274" i="170"/>
  <c r="O273" i="170"/>
  <c r="N273" i="170"/>
  <c r="P273" i="170"/>
  <c r="P272" i="170"/>
  <c r="O272" i="170"/>
  <c r="N272" i="170"/>
  <c r="P271" i="170"/>
  <c r="O271" i="170"/>
  <c r="N271" i="170"/>
  <c r="O270" i="170"/>
  <c r="N270" i="170"/>
  <c r="O269" i="170"/>
  <c r="N269" i="170"/>
  <c r="P269" i="170"/>
  <c r="P268" i="170"/>
  <c r="O268" i="170"/>
  <c r="N268" i="170"/>
  <c r="O267" i="170"/>
  <c r="P267" i="170"/>
  <c r="N267" i="170"/>
  <c r="O266" i="170"/>
  <c r="N266" i="170"/>
  <c r="O265" i="170"/>
  <c r="N265" i="170"/>
  <c r="O264" i="170"/>
  <c r="N264" i="170"/>
  <c r="P264" i="170"/>
  <c r="O263" i="170"/>
  <c r="P263" i="170"/>
  <c r="N263" i="170"/>
  <c r="O262" i="170"/>
  <c r="N262" i="170"/>
  <c r="P262" i="170"/>
  <c r="O261" i="170"/>
  <c r="N261" i="170"/>
  <c r="O260" i="170"/>
  <c r="N260" i="170"/>
  <c r="P260" i="170"/>
  <c r="P259" i="170"/>
  <c r="O259" i="170"/>
  <c r="N259" i="170"/>
  <c r="P258" i="170"/>
  <c r="O258" i="170"/>
  <c r="N258" i="170"/>
  <c r="O257" i="170"/>
  <c r="N257" i="170"/>
  <c r="O256" i="170"/>
  <c r="N256" i="170"/>
  <c r="P256" i="170"/>
  <c r="P255" i="170"/>
  <c r="O255" i="170"/>
  <c r="N255" i="170"/>
  <c r="P254" i="170"/>
  <c r="O254" i="170"/>
  <c r="N254" i="170"/>
  <c r="O253" i="170"/>
  <c r="N253" i="170"/>
  <c r="P253" i="170"/>
  <c r="P252" i="170"/>
  <c r="O252" i="170"/>
  <c r="N252" i="170"/>
  <c r="P251" i="170"/>
  <c r="O251" i="170"/>
  <c r="N251" i="170"/>
  <c r="O250" i="170"/>
  <c r="N250" i="170"/>
  <c r="P250" i="170"/>
  <c r="O249" i="170"/>
  <c r="N249" i="170"/>
  <c r="O248" i="170"/>
  <c r="N248" i="170"/>
  <c r="P248" i="170"/>
  <c r="O247" i="170"/>
  <c r="P247" i="170"/>
  <c r="N247" i="170"/>
  <c r="P246" i="170"/>
  <c r="O246" i="170"/>
  <c r="N246" i="170"/>
  <c r="O245" i="170"/>
  <c r="N245" i="170"/>
  <c r="P245" i="170"/>
  <c r="O244" i="170"/>
  <c r="N244" i="170"/>
  <c r="P244" i="170"/>
  <c r="P243" i="170"/>
  <c r="O243" i="170"/>
  <c r="N243" i="170"/>
  <c r="P242" i="170"/>
  <c r="O242" i="170"/>
  <c r="N242" i="170"/>
  <c r="O241" i="170"/>
  <c r="N241" i="170"/>
  <c r="O240" i="170"/>
  <c r="N240" i="170"/>
  <c r="P240" i="170"/>
  <c r="P239" i="170"/>
  <c r="O239" i="170"/>
  <c r="N239" i="170"/>
  <c r="P238" i="170"/>
  <c r="O238" i="170"/>
  <c r="N238" i="170"/>
  <c r="O237" i="170"/>
  <c r="N237" i="170"/>
  <c r="P237" i="170"/>
  <c r="P236" i="170"/>
  <c r="O236" i="170"/>
  <c r="N236" i="170"/>
  <c r="P235" i="170"/>
  <c r="O235" i="170"/>
  <c r="N235" i="170"/>
  <c r="O234" i="170"/>
  <c r="N234" i="170"/>
  <c r="O233" i="170"/>
  <c r="N233" i="170"/>
  <c r="P232" i="170"/>
  <c r="O232" i="170"/>
  <c r="N232" i="170"/>
  <c r="O231" i="170"/>
  <c r="P231" i="170"/>
  <c r="N231" i="170"/>
  <c r="P230" i="170"/>
  <c r="O230" i="170"/>
  <c r="N230" i="170"/>
  <c r="O229" i="170"/>
  <c r="N229" i="170"/>
  <c r="O228" i="170"/>
  <c r="N228" i="170"/>
  <c r="P228" i="170"/>
  <c r="P227" i="170"/>
  <c r="O227" i="170"/>
  <c r="N227" i="170"/>
  <c r="O226" i="170"/>
  <c r="P226" i="170"/>
  <c r="N226" i="170"/>
  <c r="O225" i="170"/>
  <c r="N225" i="170"/>
  <c r="P224" i="170"/>
  <c r="O224" i="170"/>
  <c r="N224" i="170"/>
  <c r="O223" i="170"/>
  <c r="P223" i="170"/>
  <c r="N223" i="170"/>
  <c r="O222" i="170"/>
  <c r="N222" i="170"/>
  <c r="P222" i="170"/>
  <c r="O221" i="170"/>
  <c r="N221" i="170"/>
  <c r="P221" i="170"/>
  <c r="P220" i="170"/>
  <c r="O220" i="170"/>
  <c r="N220" i="170"/>
  <c r="P219" i="170"/>
  <c r="O219" i="170"/>
  <c r="N219" i="170"/>
  <c r="O218" i="170"/>
  <c r="N218" i="170"/>
  <c r="O217" i="170"/>
  <c r="N217" i="170"/>
  <c r="P216" i="170"/>
  <c r="O216" i="170"/>
  <c r="N216" i="170"/>
  <c r="O215" i="170"/>
  <c r="P215" i="170"/>
  <c r="N215" i="170"/>
  <c r="O214" i="170"/>
  <c r="N214" i="170"/>
  <c r="P214" i="170"/>
  <c r="O213" i="170"/>
  <c r="N213" i="170"/>
  <c r="O212" i="170"/>
  <c r="N212" i="170"/>
  <c r="P212" i="170"/>
  <c r="P211" i="170"/>
  <c r="O211" i="170"/>
  <c r="N211" i="170"/>
  <c r="P210" i="170"/>
  <c r="O210" i="170"/>
  <c r="N210" i="170"/>
  <c r="O209" i="170"/>
  <c r="N209" i="170"/>
  <c r="P209" i="170"/>
  <c r="P208" i="170"/>
  <c r="O208" i="170"/>
  <c r="N208" i="170"/>
  <c r="P207" i="170"/>
  <c r="O207" i="170"/>
  <c r="N207" i="170"/>
  <c r="O206" i="170"/>
  <c r="N206" i="170"/>
  <c r="O205" i="170"/>
  <c r="N205" i="170"/>
  <c r="P205" i="170"/>
  <c r="P204" i="170"/>
  <c r="O204" i="170"/>
  <c r="N204" i="170"/>
  <c r="O203" i="170"/>
  <c r="P203" i="170"/>
  <c r="N203" i="170"/>
  <c r="O202" i="170"/>
  <c r="N202" i="170"/>
  <c r="O201" i="170"/>
  <c r="N201" i="170"/>
  <c r="O200" i="170"/>
  <c r="N200" i="170"/>
  <c r="P200" i="170"/>
  <c r="O199" i="170"/>
  <c r="P199" i="170"/>
  <c r="N199" i="170"/>
  <c r="O198" i="170"/>
  <c r="N198" i="170"/>
  <c r="P198" i="170"/>
  <c r="O197" i="170"/>
  <c r="N197" i="170"/>
  <c r="O196" i="170"/>
  <c r="N196" i="170"/>
  <c r="P196" i="170"/>
  <c r="P195" i="170"/>
  <c r="O195" i="170"/>
  <c r="N195" i="170"/>
  <c r="P194" i="170"/>
  <c r="O194" i="170"/>
  <c r="N194" i="170"/>
  <c r="O193" i="170"/>
  <c r="N193" i="170"/>
  <c r="O192" i="170"/>
  <c r="N192" i="170"/>
  <c r="P192" i="170"/>
  <c r="P191" i="170"/>
  <c r="O191" i="170"/>
  <c r="N191" i="170"/>
  <c r="P190" i="170"/>
  <c r="O190" i="170"/>
  <c r="N190" i="170"/>
  <c r="O189" i="170"/>
  <c r="N189" i="170"/>
  <c r="P189" i="170"/>
  <c r="P188" i="170"/>
  <c r="O188" i="170"/>
  <c r="N188" i="170"/>
  <c r="P187" i="170"/>
  <c r="O187" i="170"/>
  <c r="N187" i="170"/>
  <c r="O186" i="170"/>
  <c r="N186" i="170"/>
  <c r="P186" i="170"/>
  <c r="O185" i="170"/>
  <c r="N185" i="170"/>
  <c r="O184" i="170"/>
  <c r="N184" i="170"/>
  <c r="P184" i="170"/>
  <c r="O183" i="170"/>
  <c r="P183" i="170"/>
  <c r="N183" i="170"/>
  <c r="P182" i="170"/>
  <c r="O182" i="170"/>
  <c r="N182" i="170"/>
  <c r="O181" i="170"/>
  <c r="N181" i="170"/>
  <c r="P181" i="170"/>
  <c r="O180" i="170"/>
  <c r="N180" i="170"/>
  <c r="P180" i="170"/>
  <c r="P179" i="170"/>
  <c r="O179" i="170"/>
  <c r="N179" i="170"/>
  <c r="P178" i="170"/>
  <c r="O178" i="170"/>
  <c r="N178" i="170"/>
  <c r="O177" i="170"/>
  <c r="N177" i="170"/>
  <c r="O176" i="170"/>
  <c r="N176" i="170"/>
  <c r="P176" i="170"/>
  <c r="P175" i="170"/>
  <c r="O175" i="170"/>
  <c r="N175" i="170"/>
  <c r="P174" i="170"/>
  <c r="O174" i="170"/>
  <c r="N174" i="170"/>
  <c r="O173" i="170"/>
  <c r="N173" i="170"/>
  <c r="P173" i="170"/>
  <c r="P172" i="170"/>
  <c r="O172" i="170"/>
  <c r="N172" i="170"/>
  <c r="P171" i="170"/>
  <c r="O171" i="170"/>
  <c r="N171" i="170"/>
  <c r="O170" i="170"/>
  <c r="N170" i="170"/>
  <c r="O169" i="170"/>
  <c r="N169" i="170"/>
  <c r="P168" i="170"/>
  <c r="O168" i="170"/>
  <c r="N168" i="170"/>
  <c r="O167" i="170"/>
  <c r="P167" i="170"/>
  <c r="N167" i="170"/>
  <c r="P166" i="170"/>
  <c r="O166" i="170"/>
  <c r="N166" i="170"/>
  <c r="O165" i="170"/>
  <c r="N165" i="170"/>
  <c r="O164" i="170"/>
  <c r="N164" i="170"/>
  <c r="P164" i="170"/>
  <c r="P163" i="170"/>
  <c r="O163" i="170"/>
  <c r="N163" i="170"/>
  <c r="O162" i="170"/>
  <c r="P162" i="170"/>
  <c r="N162" i="170"/>
  <c r="O161" i="170"/>
  <c r="N161" i="170"/>
  <c r="P160" i="170"/>
  <c r="O160" i="170"/>
  <c r="N160" i="170"/>
  <c r="O159" i="170"/>
  <c r="P159" i="170"/>
  <c r="N159" i="170"/>
  <c r="O158" i="170"/>
  <c r="N158" i="170"/>
  <c r="P158" i="170"/>
  <c r="O157" i="170"/>
  <c r="N157" i="170"/>
  <c r="P157" i="170"/>
  <c r="P156" i="170"/>
  <c r="O156" i="170"/>
  <c r="N156" i="170"/>
  <c r="P155" i="170"/>
  <c r="O155" i="170"/>
  <c r="N155" i="170"/>
  <c r="O154" i="170"/>
  <c r="N154" i="170"/>
  <c r="O153" i="170"/>
  <c r="N153" i="170"/>
  <c r="P152" i="170"/>
  <c r="O152" i="170"/>
  <c r="N152" i="170"/>
  <c r="O151" i="170"/>
  <c r="P151" i="170"/>
  <c r="N151" i="170"/>
  <c r="O150" i="170"/>
  <c r="N150" i="170"/>
  <c r="P150" i="170"/>
  <c r="O149" i="170"/>
  <c r="N149" i="170"/>
  <c r="O148" i="170"/>
  <c r="N148" i="170"/>
  <c r="P148" i="170"/>
  <c r="P147" i="170"/>
  <c r="O147" i="170"/>
  <c r="N147" i="170"/>
  <c r="P146" i="170"/>
  <c r="O146" i="170"/>
  <c r="N146" i="170"/>
  <c r="O145" i="170"/>
  <c r="N145" i="170"/>
  <c r="P145" i="170"/>
  <c r="P144" i="170"/>
  <c r="O144" i="170"/>
  <c r="N144" i="170"/>
  <c r="P143" i="170"/>
  <c r="O143" i="170"/>
  <c r="N143" i="170"/>
  <c r="O142" i="170"/>
  <c r="N142" i="170"/>
  <c r="P142" i="170"/>
  <c r="O141" i="170"/>
  <c r="N141" i="170"/>
  <c r="P141" i="170"/>
  <c r="P140" i="170"/>
  <c r="O140" i="170"/>
  <c r="N140" i="170"/>
  <c r="O139" i="170"/>
  <c r="P139" i="170"/>
  <c r="N139" i="170"/>
  <c r="O138" i="170"/>
  <c r="N138" i="170"/>
  <c r="O137" i="170"/>
  <c r="N137" i="170"/>
  <c r="O136" i="170"/>
  <c r="N136" i="170"/>
  <c r="P136" i="170"/>
  <c r="O135" i="170"/>
  <c r="P135" i="170"/>
  <c r="N135" i="170"/>
  <c r="O134" i="170"/>
  <c r="N134" i="170"/>
  <c r="P134" i="170"/>
  <c r="O133" i="170"/>
  <c r="N133" i="170"/>
  <c r="O132" i="170"/>
  <c r="N132" i="170"/>
  <c r="P132" i="170"/>
  <c r="P131" i="170"/>
  <c r="O131" i="170"/>
  <c r="N131" i="170"/>
  <c r="P130" i="170"/>
  <c r="O130" i="170"/>
  <c r="N130" i="170"/>
  <c r="O129" i="170"/>
  <c r="N129" i="170"/>
  <c r="O128" i="170"/>
  <c r="N128" i="170"/>
  <c r="P128" i="170"/>
  <c r="P127" i="170"/>
  <c r="O127" i="170"/>
  <c r="N127" i="170"/>
  <c r="P126" i="170"/>
  <c r="O126" i="170"/>
  <c r="N126" i="170"/>
  <c r="O125" i="170"/>
  <c r="N125" i="170"/>
  <c r="P125" i="170"/>
  <c r="P124" i="170"/>
  <c r="O124" i="170"/>
  <c r="N124" i="170"/>
  <c r="P123" i="170"/>
  <c r="O123" i="170"/>
  <c r="N123" i="170"/>
  <c r="O122" i="170"/>
  <c r="N122" i="170"/>
  <c r="P122" i="170"/>
  <c r="O121" i="170"/>
  <c r="N121" i="170"/>
  <c r="O120" i="170"/>
  <c r="N120" i="170"/>
  <c r="P120" i="170"/>
  <c r="O119" i="170"/>
  <c r="P119" i="170"/>
  <c r="N119" i="170"/>
  <c r="P118" i="170"/>
  <c r="O118" i="170"/>
  <c r="N118" i="170"/>
  <c r="O117" i="170"/>
  <c r="N117" i="170"/>
  <c r="P117" i="170"/>
  <c r="O116" i="170"/>
  <c r="N116" i="170"/>
  <c r="P116" i="170"/>
  <c r="P115" i="170"/>
  <c r="O115" i="170"/>
  <c r="N115" i="170"/>
  <c r="P114" i="170"/>
  <c r="O114" i="170"/>
  <c r="N114" i="170"/>
  <c r="O113" i="170"/>
  <c r="N113" i="170"/>
  <c r="O112" i="170"/>
  <c r="N112" i="170"/>
  <c r="P112" i="170"/>
  <c r="P111" i="170"/>
  <c r="O111" i="170"/>
  <c r="N111" i="170"/>
  <c r="P110" i="170"/>
  <c r="O110" i="170"/>
  <c r="N110" i="170"/>
  <c r="O109" i="170"/>
  <c r="N109" i="170"/>
  <c r="P109" i="170"/>
  <c r="P108" i="170"/>
  <c r="O108" i="170"/>
  <c r="N108" i="170"/>
  <c r="P107" i="170"/>
  <c r="O107" i="170"/>
  <c r="N107" i="170"/>
  <c r="O106" i="170"/>
  <c r="N106" i="170"/>
  <c r="O105" i="170"/>
  <c r="N105" i="170"/>
  <c r="P104" i="170"/>
  <c r="O104" i="170"/>
  <c r="N104" i="170"/>
  <c r="O103" i="170"/>
  <c r="P103" i="170"/>
  <c r="N103" i="170"/>
  <c r="P102" i="170"/>
  <c r="O102" i="170"/>
  <c r="N102" i="170"/>
  <c r="O101" i="170"/>
  <c r="N101" i="170"/>
  <c r="O100" i="170"/>
  <c r="N100" i="170"/>
  <c r="P100" i="170"/>
  <c r="P99" i="170"/>
  <c r="O99" i="170"/>
  <c r="N99" i="170"/>
  <c r="O98" i="170"/>
  <c r="P98" i="170"/>
  <c r="N98" i="170"/>
  <c r="O97" i="170"/>
  <c r="N97" i="170"/>
  <c r="P96" i="170"/>
  <c r="O96" i="170"/>
  <c r="N96" i="170"/>
  <c r="O95" i="170"/>
  <c r="P95" i="170"/>
  <c r="N95" i="170"/>
  <c r="O94" i="170"/>
  <c r="N94" i="170"/>
  <c r="P94" i="170"/>
  <c r="O93" i="170"/>
  <c r="N93" i="170"/>
  <c r="P93" i="170"/>
  <c r="P92" i="170"/>
  <c r="O92" i="170"/>
  <c r="N92" i="170"/>
  <c r="P91" i="170"/>
  <c r="O91" i="170"/>
  <c r="N91" i="170"/>
  <c r="O90" i="170"/>
  <c r="N90" i="170"/>
  <c r="O89" i="170"/>
  <c r="N89" i="170"/>
  <c r="P88" i="170"/>
  <c r="O88" i="170"/>
  <c r="N88" i="170"/>
  <c r="O87" i="170"/>
  <c r="P87" i="170"/>
  <c r="N87" i="170"/>
  <c r="O86" i="170"/>
  <c r="N86" i="170"/>
  <c r="P86" i="170"/>
  <c r="O85" i="170"/>
  <c r="N85" i="170"/>
  <c r="O84" i="170"/>
  <c r="N84" i="170"/>
  <c r="P84" i="170"/>
  <c r="P83" i="170"/>
  <c r="O83" i="170"/>
  <c r="N83" i="170"/>
  <c r="P82" i="170"/>
  <c r="O82" i="170"/>
  <c r="N82" i="170"/>
  <c r="O81" i="170"/>
  <c r="N81" i="170"/>
  <c r="P81" i="170"/>
  <c r="P80" i="170"/>
  <c r="O80" i="170"/>
  <c r="N80" i="170"/>
  <c r="P79" i="170"/>
  <c r="O79" i="170"/>
  <c r="N79" i="170"/>
  <c r="O78" i="170"/>
  <c r="N78" i="170"/>
  <c r="P78" i="170"/>
  <c r="O77" i="170"/>
  <c r="N77" i="170"/>
  <c r="P77" i="170"/>
  <c r="P76" i="170"/>
  <c r="O76" i="170"/>
  <c r="N76" i="170"/>
  <c r="O75" i="170"/>
  <c r="P75" i="170"/>
  <c r="N75" i="170"/>
  <c r="O74" i="170"/>
  <c r="N74" i="170"/>
  <c r="O73" i="170"/>
  <c r="N73" i="170"/>
  <c r="O72" i="170"/>
  <c r="N72" i="170"/>
  <c r="P72" i="170"/>
  <c r="O71" i="170"/>
  <c r="P71" i="170"/>
  <c r="N71" i="170"/>
  <c r="O70" i="170"/>
  <c r="N70" i="170"/>
  <c r="P70" i="170"/>
  <c r="O69" i="170"/>
  <c r="N69" i="170"/>
  <c r="O68" i="170"/>
  <c r="N68" i="170"/>
  <c r="P68" i="170"/>
  <c r="P67" i="170"/>
  <c r="O67" i="170"/>
  <c r="N67" i="170"/>
  <c r="P66" i="170"/>
  <c r="O66" i="170"/>
  <c r="N66" i="170"/>
  <c r="O65" i="170"/>
  <c r="N65" i="170"/>
  <c r="O64" i="170"/>
  <c r="N64" i="170"/>
  <c r="P64" i="170"/>
  <c r="P63" i="170"/>
  <c r="O63" i="170"/>
  <c r="N63" i="170"/>
  <c r="P62" i="170"/>
  <c r="O62" i="170"/>
  <c r="N62" i="170"/>
  <c r="O61" i="170"/>
  <c r="N61" i="170"/>
  <c r="P61" i="170"/>
  <c r="P60" i="170"/>
  <c r="O60" i="170"/>
  <c r="N60" i="170"/>
  <c r="P59" i="170"/>
  <c r="O59" i="170"/>
  <c r="N59" i="170"/>
  <c r="O58" i="170"/>
  <c r="N58" i="170"/>
  <c r="P58" i="170"/>
  <c r="O57" i="170"/>
  <c r="N57" i="170"/>
  <c r="O56" i="170"/>
  <c r="N56" i="170"/>
  <c r="P56" i="170"/>
  <c r="O55" i="170"/>
  <c r="P55" i="170"/>
  <c r="N55" i="170"/>
  <c r="P54" i="170"/>
  <c r="O54" i="170"/>
  <c r="N54" i="170"/>
  <c r="O53" i="170"/>
  <c r="N53" i="170"/>
  <c r="P53" i="170"/>
  <c r="O52" i="170"/>
  <c r="N52" i="170"/>
  <c r="P52" i="170"/>
  <c r="P51" i="170"/>
  <c r="O51" i="170"/>
  <c r="N51" i="170"/>
  <c r="P50" i="170"/>
  <c r="O50" i="170"/>
  <c r="N50" i="170"/>
  <c r="O49" i="170"/>
  <c r="N49" i="170"/>
  <c r="O48" i="170"/>
  <c r="N48" i="170"/>
  <c r="P48" i="170"/>
  <c r="P47" i="170"/>
  <c r="O47" i="170"/>
  <c r="N47" i="170"/>
  <c r="P46" i="170"/>
  <c r="O46" i="170"/>
  <c r="N46" i="170"/>
  <c r="O45" i="170"/>
  <c r="N45" i="170"/>
  <c r="P45" i="170"/>
  <c r="P44" i="170"/>
  <c r="O44" i="170"/>
  <c r="N44" i="170"/>
  <c r="P43" i="170"/>
  <c r="O43" i="170"/>
  <c r="N43" i="170"/>
  <c r="O42" i="170"/>
  <c r="N42" i="170"/>
  <c r="O41" i="170"/>
  <c r="N41" i="170"/>
  <c r="P40" i="170"/>
  <c r="O40" i="170"/>
  <c r="N40" i="170"/>
  <c r="O39" i="170"/>
  <c r="P39" i="170"/>
  <c r="N39" i="170"/>
  <c r="P38" i="170"/>
  <c r="O38" i="170"/>
  <c r="N38" i="170"/>
  <c r="O37" i="170"/>
  <c r="N37" i="170"/>
  <c r="O36" i="170"/>
  <c r="N36" i="170"/>
  <c r="P36" i="170"/>
  <c r="P35" i="170"/>
  <c r="O35" i="170"/>
  <c r="N35" i="170"/>
  <c r="O34" i="170"/>
  <c r="P34" i="170"/>
  <c r="N34" i="170"/>
  <c r="O33" i="170"/>
  <c r="N33" i="170"/>
  <c r="P32" i="170"/>
  <c r="O32" i="170"/>
  <c r="N32" i="170"/>
  <c r="O31" i="170"/>
  <c r="P31" i="170"/>
  <c r="N31" i="170"/>
  <c r="O30" i="170"/>
  <c r="N30" i="170"/>
  <c r="P30" i="170"/>
  <c r="O29" i="170"/>
  <c r="N29" i="170"/>
  <c r="P29" i="170"/>
  <c r="P28" i="170"/>
  <c r="O28" i="170"/>
  <c r="N28" i="170"/>
  <c r="P27" i="170"/>
  <c r="O27" i="170"/>
  <c r="N27" i="170"/>
  <c r="O26" i="170"/>
  <c r="N26" i="170"/>
  <c r="O25" i="170"/>
  <c r="N25" i="170"/>
  <c r="P24" i="170"/>
  <c r="O24" i="170"/>
  <c r="N24" i="170"/>
  <c r="O23" i="170"/>
  <c r="P23" i="170"/>
  <c r="N23" i="170"/>
  <c r="O22" i="170"/>
  <c r="N22" i="170"/>
  <c r="P22" i="170"/>
  <c r="O21" i="170"/>
  <c r="N21" i="170"/>
  <c r="O20" i="170"/>
  <c r="N20" i="170"/>
  <c r="P20" i="170"/>
  <c r="P19" i="170"/>
  <c r="O19" i="170"/>
  <c r="N19" i="170"/>
  <c r="P18" i="170"/>
  <c r="O18" i="170"/>
  <c r="N18" i="170"/>
  <c r="O17" i="170"/>
  <c r="N17" i="170"/>
  <c r="P17" i="170"/>
  <c r="P16" i="170"/>
  <c r="O16" i="170"/>
  <c r="N16" i="170"/>
  <c r="P15" i="170"/>
  <c r="O15" i="170"/>
  <c r="N15" i="170"/>
  <c r="O14" i="170"/>
  <c r="N14" i="170"/>
  <c r="O13" i="170"/>
  <c r="N13" i="170"/>
  <c r="P13" i="170"/>
  <c r="P12" i="170"/>
  <c r="O12" i="170"/>
  <c r="N12" i="170"/>
  <c r="O11" i="170"/>
  <c r="P11" i="170"/>
  <c r="N11" i="170"/>
  <c r="O10" i="170"/>
  <c r="N10" i="170"/>
  <c r="O9" i="170"/>
  <c r="N9" i="170"/>
  <c r="O8" i="170"/>
  <c r="N8" i="170"/>
  <c r="P8" i="170"/>
  <c r="O7" i="170"/>
  <c r="P7" i="170"/>
  <c r="N7" i="170"/>
  <c r="O6" i="170"/>
  <c r="N6" i="170"/>
  <c r="P6" i="170"/>
  <c r="O5" i="170"/>
  <c r="N5" i="170"/>
  <c r="O4" i="170"/>
  <c r="N4" i="170"/>
  <c r="P4" i="170"/>
  <c r="I52" i="169"/>
  <c r="E34" i="169"/>
  <c r="G34" i="169"/>
  <c r="I34" i="169"/>
  <c r="G33" i="169"/>
  <c r="I33" i="169"/>
  <c r="E33" i="169"/>
  <c r="E32" i="169"/>
  <c r="G32" i="169"/>
  <c r="I32" i="169"/>
  <c r="G31" i="169"/>
  <c r="I31" i="169"/>
  <c r="E31" i="169"/>
  <c r="E30" i="169"/>
  <c r="G30" i="169"/>
  <c r="I30" i="169"/>
  <c r="I29" i="169"/>
  <c r="G29" i="169"/>
  <c r="G27" i="169"/>
  <c r="I27" i="169"/>
  <c r="E8" i="169"/>
  <c r="C530" i="168"/>
  <c r="I528" i="168" a="1"/>
  <c r="I528" i="168"/>
  <c r="C528" i="168"/>
  <c r="M528" i="168" a="1"/>
  <c r="M528" i="168"/>
  <c r="M526" i="168" a="1"/>
  <c r="M526" i="168"/>
  <c r="I524" i="168" a="1"/>
  <c r="I524" i="168"/>
  <c r="C524" i="168"/>
  <c r="M524" i="168" a="1"/>
  <c r="M524" i="168"/>
  <c r="C522" i="168"/>
  <c r="K522" i="168" a="1"/>
  <c r="K522" i="168"/>
  <c r="F519" i="168" a="1"/>
  <c r="F519" i="168"/>
  <c r="C519" i="168"/>
  <c r="J519" i="168" a="1"/>
  <c r="J519" i="168"/>
  <c r="M514" i="168" a="1"/>
  <c r="M514" i="168"/>
  <c r="L514" i="168" a="1"/>
  <c r="L514" i="168"/>
  <c r="K514" i="168"/>
  <c r="K514" i="168" a="1"/>
  <c r="J514" i="168" a="1"/>
  <c r="J514" i="168"/>
  <c r="I514" i="168"/>
  <c r="I514" i="168" a="1"/>
  <c r="H514" i="168" a="1"/>
  <c r="H514" i="168"/>
  <c r="G514" i="168"/>
  <c r="G514" i="168" a="1"/>
  <c r="F514" i="168" a="1"/>
  <c r="F514" i="168"/>
  <c r="F511" i="168" a="1"/>
  <c r="F511" i="168"/>
  <c r="C511" i="168"/>
  <c r="J511" i="168" a="1"/>
  <c r="J511" i="168"/>
  <c r="H510" i="168" a="1"/>
  <c r="H510" i="168"/>
  <c r="C510" i="168"/>
  <c r="L509" i="168"/>
  <c r="L509" i="168" a="1"/>
  <c r="J509" i="168" a="1"/>
  <c r="J509" i="168"/>
  <c r="F509" i="168"/>
  <c r="F509" i="168" a="1"/>
  <c r="C509" i="168"/>
  <c r="L508" i="168" a="1"/>
  <c r="L508" i="168"/>
  <c r="F508" i="168"/>
  <c r="F508" i="168" a="1"/>
  <c r="C508" i="168"/>
  <c r="J508" i="168" a="1"/>
  <c r="J508" i="168"/>
  <c r="F507" i="168" a="1"/>
  <c r="F507" i="168"/>
  <c r="C507" i="168"/>
  <c r="C526" i="168"/>
  <c r="C506" i="168"/>
  <c r="L505" i="168"/>
  <c r="L505" i="168" a="1"/>
  <c r="J505" i="168" a="1"/>
  <c r="J505" i="168"/>
  <c r="F505" i="168"/>
  <c r="F505" i="168" a="1"/>
  <c r="C505" i="168"/>
  <c r="L504" i="168" a="1"/>
  <c r="L504" i="168"/>
  <c r="F504" i="168"/>
  <c r="F504" i="168" a="1"/>
  <c r="C504" i="168"/>
  <c r="C523" i="168"/>
  <c r="F503" i="168" a="1"/>
  <c r="F503" i="168"/>
  <c r="C503" i="168"/>
  <c r="J503" i="168" a="1"/>
  <c r="J503" i="168"/>
  <c r="H502" i="168" a="1"/>
  <c r="H502" i="168"/>
  <c r="C502" i="168"/>
  <c r="L501" i="168" a="1"/>
  <c r="L501" i="168"/>
  <c r="J501" i="168" a="1"/>
  <c r="J501" i="168"/>
  <c r="F501" i="168"/>
  <c r="F501" i="168" a="1"/>
  <c r="C501" i="168"/>
  <c r="L500" i="168" a="1"/>
  <c r="L500" i="168"/>
  <c r="F500" i="168"/>
  <c r="F500" i="168" a="1"/>
  <c r="C500" i="168"/>
  <c r="J500" i="168" a="1"/>
  <c r="J500" i="168"/>
  <c r="H499" i="168" a="1"/>
  <c r="H499" i="168"/>
  <c r="F499" i="168" a="1"/>
  <c r="F499" i="168"/>
  <c r="C499" i="168"/>
  <c r="W495" i="168"/>
  <c r="V495" i="168"/>
  <c r="U495" i="168"/>
  <c r="E32" i="167"/>
  <c r="G32" i="167"/>
  <c r="I32" i="167"/>
  <c r="T495" i="168"/>
  <c r="E31" i="167"/>
  <c r="S495" i="168"/>
  <c r="R495" i="168"/>
  <c r="M495" i="168"/>
  <c r="L495" i="168"/>
  <c r="K495" i="168"/>
  <c r="J495" i="168"/>
  <c r="I495" i="168"/>
  <c r="H495" i="168"/>
  <c r="G495" i="168"/>
  <c r="F495" i="168"/>
  <c r="P494" i="168"/>
  <c r="O494" i="168"/>
  <c r="N494" i="168"/>
  <c r="O493" i="168"/>
  <c r="N493" i="168"/>
  <c r="O492" i="168"/>
  <c r="N492" i="168"/>
  <c r="P491" i="168"/>
  <c r="O491" i="168"/>
  <c r="N491" i="168"/>
  <c r="O490" i="168"/>
  <c r="P490" i="168"/>
  <c r="N490" i="168"/>
  <c r="O489" i="168"/>
  <c r="N489" i="168"/>
  <c r="P489" i="168"/>
  <c r="O488" i="168"/>
  <c r="N488" i="168"/>
  <c r="O487" i="168"/>
  <c r="N487" i="168"/>
  <c r="P487" i="168"/>
  <c r="P486" i="168"/>
  <c r="O486" i="168"/>
  <c r="N486" i="168"/>
  <c r="P485" i="168"/>
  <c r="O485" i="168"/>
  <c r="N485" i="168"/>
  <c r="O484" i="168"/>
  <c r="N484" i="168"/>
  <c r="O483" i="168"/>
  <c r="N483" i="168"/>
  <c r="P483" i="168"/>
  <c r="P482" i="168"/>
  <c r="O482" i="168"/>
  <c r="N482" i="168"/>
  <c r="P481" i="168"/>
  <c r="O481" i="168"/>
  <c r="N481" i="168"/>
  <c r="O480" i="168"/>
  <c r="N480" i="168"/>
  <c r="P480" i="168"/>
  <c r="P479" i="168"/>
  <c r="O479" i="168"/>
  <c r="N479" i="168"/>
  <c r="P478" i="168"/>
  <c r="O478" i="168"/>
  <c r="N478" i="168"/>
  <c r="O477" i="168"/>
  <c r="N477" i="168"/>
  <c r="P477" i="168"/>
  <c r="O476" i="168"/>
  <c r="N476" i="168"/>
  <c r="P475" i="168"/>
  <c r="O475" i="168"/>
  <c r="N475" i="168"/>
  <c r="O474" i="168"/>
  <c r="P474" i="168"/>
  <c r="N474" i="168"/>
  <c r="O473" i="168"/>
  <c r="N473" i="168"/>
  <c r="P473" i="168"/>
  <c r="O472" i="168"/>
  <c r="N472" i="168"/>
  <c r="O471" i="168"/>
  <c r="N471" i="168"/>
  <c r="P471" i="168"/>
  <c r="P470" i="168"/>
  <c r="O470" i="168"/>
  <c r="N470" i="168"/>
  <c r="P469" i="168"/>
  <c r="O469" i="168"/>
  <c r="N469" i="168"/>
  <c r="O468" i="168"/>
  <c r="N468" i="168"/>
  <c r="O467" i="168"/>
  <c r="N467" i="168"/>
  <c r="P467" i="168"/>
  <c r="P466" i="168"/>
  <c r="O466" i="168"/>
  <c r="N466" i="168"/>
  <c r="O465" i="168"/>
  <c r="P465" i="168"/>
  <c r="N465" i="168"/>
  <c r="O464" i="168"/>
  <c r="N464" i="168"/>
  <c r="P464" i="168"/>
  <c r="P463" i="168"/>
  <c r="O463" i="168"/>
  <c r="N463" i="168"/>
  <c r="O462" i="168"/>
  <c r="P462" i="168"/>
  <c r="N462" i="168"/>
  <c r="O461" i="168"/>
  <c r="N461" i="168"/>
  <c r="O460" i="168"/>
  <c r="N460" i="168"/>
  <c r="P459" i="168"/>
  <c r="O459" i="168"/>
  <c r="N459" i="168"/>
  <c r="O458" i="168"/>
  <c r="P458" i="168"/>
  <c r="N458" i="168"/>
  <c r="O457" i="168"/>
  <c r="N457" i="168"/>
  <c r="P457" i="168"/>
  <c r="O456" i="168"/>
  <c r="N456" i="168"/>
  <c r="O455" i="168"/>
  <c r="N455" i="168"/>
  <c r="P455" i="168"/>
  <c r="P454" i="168"/>
  <c r="O454" i="168"/>
  <c r="N454" i="168"/>
  <c r="P453" i="168"/>
  <c r="O453" i="168"/>
  <c r="N453" i="168"/>
  <c r="O452" i="168"/>
  <c r="N452" i="168"/>
  <c r="P452" i="168"/>
  <c r="O451" i="168"/>
  <c r="N451" i="168"/>
  <c r="P451" i="168"/>
  <c r="P450" i="168"/>
  <c r="O450" i="168"/>
  <c r="N450" i="168"/>
  <c r="P449" i="168"/>
  <c r="O449" i="168"/>
  <c r="N449" i="168"/>
  <c r="O448" i="168"/>
  <c r="N448" i="168"/>
  <c r="P448" i="168"/>
  <c r="P447" i="168"/>
  <c r="O447" i="168"/>
  <c r="N447" i="168"/>
  <c r="P446" i="168"/>
  <c r="O446" i="168"/>
  <c r="N446" i="168"/>
  <c r="O445" i="168"/>
  <c r="N445" i="168"/>
  <c r="O444" i="168"/>
  <c r="N444" i="168"/>
  <c r="P443" i="168"/>
  <c r="O443" i="168"/>
  <c r="N443" i="168"/>
  <c r="O442" i="168"/>
  <c r="P442" i="168"/>
  <c r="N442" i="168"/>
  <c r="O441" i="168"/>
  <c r="N441" i="168"/>
  <c r="P441" i="168"/>
  <c r="O440" i="168"/>
  <c r="N440" i="168"/>
  <c r="O439" i="168"/>
  <c r="N439" i="168"/>
  <c r="P439" i="168"/>
  <c r="P438" i="168"/>
  <c r="O438" i="168"/>
  <c r="N438" i="168"/>
  <c r="P437" i="168"/>
  <c r="O437" i="168"/>
  <c r="N437" i="168"/>
  <c r="O436" i="168"/>
  <c r="N436" i="168"/>
  <c r="O435" i="168"/>
  <c r="N435" i="168"/>
  <c r="P435" i="168"/>
  <c r="P434" i="168"/>
  <c r="O434" i="168"/>
  <c r="N434" i="168"/>
  <c r="P433" i="168"/>
  <c r="O433" i="168"/>
  <c r="N433" i="168"/>
  <c r="O432" i="168"/>
  <c r="N432" i="168"/>
  <c r="P432" i="168"/>
  <c r="P431" i="168"/>
  <c r="O431" i="168"/>
  <c r="N431" i="168"/>
  <c r="P430" i="168"/>
  <c r="O430" i="168"/>
  <c r="N430" i="168"/>
  <c r="O429" i="168"/>
  <c r="N429" i="168"/>
  <c r="O428" i="168"/>
  <c r="N428" i="168"/>
  <c r="P427" i="168"/>
  <c r="O427" i="168"/>
  <c r="N427" i="168"/>
  <c r="O426" i="168"/>
  <c r="P426" i="168"/>
  <c r="N426" i="168"/>
  <c r="O425" i="168"/>
  <c r="N425" i="168"/>
  <c r="P425" i="168"/>
  <c r="O424" i="168"/>
  <c r="N424" i="168"/>
  <c r="O423" i="168"/>
  <c r="N423" i="168"/>
  <c r="P423" i="168"/>
  <c r="P422" i="168"/>
  <c r="O422" i="168"/>
  <c r="N422" i="168"/>
  <c r="P421" i="168"/>
  <c r="O421" i="168"/>
  <c r="N421" i="168"/>
  <c r="O420" i="168"/>
  <c r="N420" i="168"/>
  <c r="O419" i="168"/>
  <c r="N419" i="168"/>
  <c r="P419" i="168"/>
  <c r="P418" i="168"/>
  <c r="O418" i="168"/>
  <c r="N418" i="168"/>
  <c r="P417" i="168"/>
  <c r="O417" i="168"/>
  <c r="N417" i="168"/>
  <c r="O416" i="168"/>
  <c r="N416" i="168"/>
  <c r="P416" i="168"/>
  <c r="P415" i="168"/>
  <c r="O415" i="168"/>
  <c r="N415" i="168"/>
  <c r="P414" i="168"/>
  <c r="O414" i="168"/>
  <c r="N414" i="168"/>
  <c r="O413" i="168"/>
  <c r="N413" i="168"/>
  <c r="P413" i="168"/>
  <c r="O412" i="168"/>
  <c r="N412" i="168"/>
  <c r="P411" i="168"/>
  <c r="O411" i="168"/>
  <c r="N411" i="168"/>
  <c r="O410" i="168"/>
  <c r="P410" i="168"/>
  <c r="N410" i="168"/>
  <c r="O409" i="168"/>
  <c r="N409" i="168"/>
  <c r="P409" i="168"/>
  <c r="O408" i="168"/>
  <c r="N408" i="168"/>
  <c r="O407" i="168"/>
  <c r="N407" i="168"/>
  <c r="P407" i="168"/>
  <c r="P406" i="168"/>
  <c r="O406" i="168"/>
  <c r="N406" i="168"/>
  <c r="P405" i="168"/>
  <c r="O405" i="168"/>
  <c r="N405" i="168"/>
  <c r="O404" i="168"/>
  <c r="N404" i="168"/>
  <c r="O403" i="168"/>
  <c r="N403" i="168"/>
  <c r="P403" i="168"/>
  <c r="P402" i="168"/>
  <c r="O402" i="168"/>
  <c r="N402" i="168"/>
  <c r="O401" i="168"/>
  <c r="P401" i="168"/>
  <c r="N401" i="168"/>
  <c r="O400" i="168"/>
  <c r="N400" i="168"/>
  <c r="P400" i="168"/>
  <c r="P399" i="168"/>
  <c r="O399" i="168"/>
  <c r="N399" i="168"/>
  <c r="O398" i="168"/>
  <c r="P398" i="168"/>
  <c r="N398" i="168"/>
  <c r="O397" i="168"/>
  <c r="N397" i="168"/>
  <c r="O396" i="168"/>
  <c r="N396" i="168"/>
  <c r="P395" i="168"/>
  <c r="O395" i="168"/>
  <c r="N395" i="168"/>
  <c r="O394" i="168"/>
  <c r="P394" i="168"/>
  <c r="N394" i="168"/>
  <c r="O393" i="168"/>
  <c r="N393" i="168"/>
  <c r="P393" i="168"/>
  <c r="O392" i="168"/>
  <c r="N392" i="168"/>
  <c r="O391" i="168"/>
  <c r="N391" i="168"/>
  <c r="P391" i="168"/>
  <c r="P390" i="168"/>
  <c r="O390" i="168"/>
  <c r="N390" i="168"/>
  <c r="P389" i="168"/>
  <c r="O389" i="168"/>
  <c r="N389" i="168"/>
  <c r="O388" i="168"/>
  <c r="N388" i="168"/>
  <c r="P388" i="168"/>
  <c r="O387" i="168"/>
  <c r="N387" i="168"/>
  <c r="P387" i="168"/>
  <c r="P386" i="168"/>
  <c r="O386" i="168"/>
  <c r="N386" i="168"/>
  <c r="P385" i="168"/>
  <c r="O385" i="168"/>
  <c r="N385" i="168"/>
  <c r="O384" i="168"/>
  <c r="N384" i="168"/>
  <c r="P384" i="168"/>
  <c r="P383" i="168"/>
  <c r="O383" i="168"/>
  <c r="N383" i="168"/>
  <c r="P382" i="168"/>
  <c r="O382" i="168"/>
  <c r="N382" i="168"/>
  <c r="O381" i="168"/>
  <c r="N381" i="168"/>
  <c r="O380" i="168"/>
  <c r="N380" i="168"/>
  <c r="P379" i="168"/>
  <c r="O379" i="168"/>
  <c r="N379" i="168"/>
  <c r="O378" i="168"/>
  <c r="P378" i="168"/>
  <c r="N378" i="168"/>
  <c r="O377" i="168"/>
  <c r="N377" i="168"/>
  <c r="P377" i="168"/>
  <c r="O376" i="168"/>
  <c r="N376" i="168"/>
  <c r="O375" i="168"/>
  <c r="N375" i="168"/>
  <c r="P375" i="168"/>
  <c r="P374" i="168"/>
  <c r="O374" i="168"/>
  <c r="N374" i="168"/>
  <c r="P373" i="168"/>
  <c r="O373" i="168"/>
  <c r="N373" i="168"/>
  <c r="O372" i="168"/>
  <c r="N372" i="168"/>
  <c r="O371" i="168"/>
  <c r="N371" i="168"/>
  <c r="P371" i="168"/>
  <c r="P370" i="168"/>
  <c r="O370" i="168"/>
  <c r="N370" i="168"/>
  <c r="P369" i="168"/>
  <c r="O369" i="168"/>
  <c r="N369" i="168"/>
  <c r="O368" i="168"/>
  <c r="N368" i="168"/>
  <c r="P368" i="168"/>
  <c r="P367" i="168"/>
  <c r="O367" i="168"/>
  <c r="N367" i="168"/>
  <c r="P366" i="168"/>
  <c r="O366" i="168"/>
  <c r="N366" i="168"/>
  <c r="O365" i="168"/>
  <c r="N365" i="168"/>
  <c r="O364" i="168"/>
  <c r="N364" i="168"/>
  <c r="P363" i="168"/>
  <c r="O363" i="168"/>
  <c r="N363" i="168"/>
  <c r="O362" i="168"/>
  <c r="P362" i="168"/>
  <c r="N362" i="168"/>
  <c r="O361" i="168"/>
  <c r="N361" i="168"/>
  <c r="P361" i="168"/>
  <c r="O360" i="168"/>
  <c r="N360" i="168"/>
  <c r="O359" i="168"/>
  <c r="N359" i="168"/>
  <c r="P359" i="168"/>
  <c r="P358" i="168"/>
  <c r="O358" i="168"/>
  <c r="N358" i="168"/>
  <c r="P357" i="168"/>
  <c r="O357" i="168"/>
  <c r="N357" i="168"/>
  <c r="O356" i="168"/>
  <c r="N356" i="168"/>
  <c r="O355" i="168"/>
  <c r="N355" i="168"/>
  <c r="P355" i="168"/>
  <c r="P354" i="168"/>
  <c r="O354" i="168"/>
  <c r="N354" i="168"/>
  <c r="P353" i="168"/>
  <c r="O353" i="168"/>
  <c r="N353" i="168"/>
  <c r="O352" i="168"/>
  <c r="N352" i="168"/>
  <c r="P352" i="168"/>
  <c r="P351" i="168"/>
  <c r="O351" i="168"/>
  <c r="N351" i="168"/>
  <c r="P350" i="168"/>
  <c r="O350" i="168"/>
  <c r="N350" i="168"/>
  <c r="O349" i="168"/>
  <c r="N349" i="168"/>
  <c r="P349" i="168"/>
  <c r="O348" i="168"/>
  <c r="N348" i="168"/>
  <c r="P347" i="168"/>
  <c r="O347" i="168"/>
  <c r="N347" i="168"/>
  <c r="O346" i="168"/>
  <c r="P346" i="168"/>
  <c r="N346" i="168"/>
  <c r="O345" i="168"/>
  <c r="N345" i="168"/>
  <c r="P345" i="168"/>
  <c r="O344" i="168"/>
  <c r="N344" i="168"/>
  <c r="O343" i="168"/>
  <c r="N343" i="168"/>
  <c r="P343" i="168"/>
  <c r="P342" i="168"/>
  <c r="O342" i="168"/>
  <c r="N342" i="168"/>
  <c r="P341" i="168"/>
  <c r="O341" i="168"/>
  <c r="N341" i="168"/>
  <c r="O340" i="168"/>
  <c r="N340" i="168"/>
  <c r="O339" i="168"/>
  <c r="N339" i="168"/>
  <c r="P339" i="168"/>
  <c r="P338" i="168"/>
  <c r="O338" i="168"/>
  <c r="N338" i="168"/>
  <c r="O337" i="168"/>
  <c r="P337" i="168"/>
  <c r="N337" i="168"/>
  <c r="O336" i="168"/>
  <c r="N336" i="168"/>
  <c r="P336" i="168"/>
  <c r="P335" i="168"/>
  <c r="O335" i="168"/>
  <c r="N335" i="168"/>
  <c r="O334" i="168"/>
  <c r="P334" i="168"/>
  <c r="N334" i="168"/>
  <c r="O333" i="168"/>
  <c r="N333" i="168"/>
  <c r="O332" i="168"/>
  <c r="N332" i="168"/>
  <c r="P331" i="168"/>
  <c r="O331" i="168"/>
  <c r="N331" i="168"/>
  <c r="O330" i="168"/>
  <c r="P330" i="168"/>
  <c r="N330" i="168"/>
  <c r="O329" i="168"/>
  <c r="N329" i="168"/>
  <c r="P329" i="168"/>
  <c r="O328" i="168"/>
  <c r="N328" i="168"/>
  <c r="O327" i="168"/>
  <c r="N327" i="168"/>
  <c r="P327" i="168"/>
  <c r="P326" i="168"/>
  <c r="O326" i="168"/>
  <c r="N326" i="168"/>
  <c r="P325" i="168"/>
  <c r="O325" i="168"/>
  <c r="N325" i="168"/>
  <c r="O324" i="168"/>
  <c r="N324" i="168"/>
  <c r="P324" i="168"/>
  <c r="O323" i="168"/>
  <c r="N323" i="168"/>
  <c r="P323" i="168"/>
  <c r="P322" i="168"/>
  <c r="O322" i="168"/>
  <c r="N322" i="168"/>
  <c r="P321" i="168"/>
  <c r="O321" i="168"/>
  <c r="N321" i="168"/>
  <c r="O320" i="168"/>
  <c r="N320" i="168"/>
  <c r="P320" i="168"/>
  <c r="P319" i="168"/>
  <c r="O319" i="168"/>
  <c r="N319" i="168"/>
  <c r="P318" i="168"/>
  <c r="O318" i="168"/>
  <c r="N318" i="168"/>
  <c r="O317" i="168"/>
  <c r="N317" i="168"/>
  <c r="O316" i="168"/>
  <c r="N316" i="168"/>
  <c r="P315" i="168"/>
  <c r="O315" i="168"/>
  <c r="N315" i="168"/>
  <c r="O314" i="168"/>
  <c r="P314" i="168"/>
  <c r="N314" i="168"/>
  <c r="O313" i="168"/>
  <c r="N313" i="168"/>
  <c r="P313" i="168"/>
  <c r="O312" i="168"/>
  <c r="N312" i="168"/>
  <c r="O311" i="168"/>
  <c r="N311" i="168"/>
  <c r="P311" i="168"/>
  <c r="P310" i="168"/>
  <c r="O310" i="168"/>
  <c r="N310" i="168"/>
  <c r="P309" i="168"/>
  <c r="O309" i="168"/>
  <c r="N309" i="168"/>
  <c r="O308" i="168"/>
  <c r="N308" i="168"/>
  <c r="O307" i="168"/>
  <c r="N307" i="168"/>
  <c r="P307" i="168"/>
  <c r="P306" i="168"/>
  <c r="O306" i="168"/>
  <c r="N306" i="168"/>
  <c r="P305" i="168"/>
  <c r="O305" i="168"/>
  <c r="N305" i="168"/>
  <c r="O304" i="168"/>
  <c r="N304" i="168"/>
  <c r="P304" i="168"/>
  <c r="P303" i="168"/>
  <c r="O303" i="168"/>
  <c r="N303" i="168"/>
  <c r="P302" i="168"/>
  <c r="O302" i="168"/>
  <c r="N302" i="168"/>
  <c r="O301" i="168"/>
  <c r="N301" i="168"/>
  <c r="O300" i="168"/>
  <c r="N300" i="168"/>
  <c r="P299" i="168"/>
  <c r="O299" i="168"/>
  <c r="N299" i="168"/>
  <c r="O298" i="168"/>
  <c r="P298" i="168"/>
  <c r="N298" i="168"/>
  <c r="O297" i="168"/>
  <c r="N297" i="168"/>
  <c r="P297" i="168"/>
  <c r="O296" i="168"/>
  <c r="N296" i="168"/>
  <c r="O295" i="168"/>
  <c r="N295" i="168"/>
  <c r="P295" i="168"/>
  <c r="P294" i="168"/>
  <c r="O294" i="168"/>
  <c r="N294" i="168"/>
  <c r="P293" i="168"/>
  <c r="O293" i="168"/>
  <c r="N293" i="168"/>
  <c r="O292" i="168"/>
  <c r="N292" i="168"/>
  <c r="O291" i="168"/>
  <c r="N291" i="168"/>
  <c r="P291" i="168"/>
  <c r="P290" i="168"/>
  <c r="O290" i="168"/>
  <c r="N290" i="168"/>
  <c r="P289" i="168"/>
  <c r="O289" i="168"/>
  <c r="N289" i="168"/>
  <c r="O288" i="168"/>
  <c r="N288" i="168"/>
  <c r="P288" i="168"/>
  <c r="P287" i="168"/>
  <c r="O287" i="168"/>
  <c r="N287" i="168"/>
  <c r="P286" i="168"/>
  <c r="O286" i="168"/>
  <c r="N286" i="168"/>
  <c r="O285" i="168"/>
  <c r="N285" i="168"/>
  <c r="P285" i="168"/>
  <c r="O284" i="168"/>
  <c r="N284" i="168"/>
  <c r="P283" i="168"/>
  <c r="O283" i="168"/>
  <c r="N283" i="168"/>
  <c r="O282" i="168"/>
  <c r="P282" i="168"/>
  <c r="N282" i="168"/>
  <c r="O281" i="168"/>
  <c r="N281" i="168"/>
  <c r="P281" i="168"/>
  <c r="O280" i="168"/>
  <c r="N280" i="168"/>
  <c r="O279" i="168"/>
  <c r="N279" i="168"/>
  <c r="P279" i="168"/>
  <c r="P278" i="168"/>
  <c r="O278" i="168"/>
  <c r="N278" i="168"/>
  <c r="P277" i="168"/>
  <c r="O277" i="168"/>
  <c r="N277" i="168"/>
  <c r="O276" i="168"/>
  <c r="N276" i="168"/>
  <c r="O275" i="168"/>
  <c r="N275" i="168"/>
  <c r="P275" i="168"/>
  <c r="P274" i="168"/>
  <c r="O274" i="168"/>
  <c r="N274" i="168"/>
  <c r="O273" i="168"/>
  <c r="P273" i="168"/>
  <c r="N273" i="168"/>
  <c r="O272" i="168"/>
  <c r="N272" i="168"/>
  <c r="P272" i="168"/>
  <c r="P271" i="168"/>
  <c r="O271" i="168"/>
  <c r="N271" i="168"/>
  <c r="O270" i="168"/>
  <c r="P270" i="168"/>
  <c r="N270" i="168"/>
  <c r="O269" i="168"/>
  <c r="N269" i="168"/>
  <c r="O268" i="168"/>
  <c r="N268" i="168"/>
  <c r="P267" i="168"/>
  <c r="O267" i="168"/>
  <c r="N267" i="168"/>
  <c r="O266" i="168"/>
  <c r="P266" i="168"/>
  <c r="N266" i="168"/>
  <c r="O265" i="168"/>
  <c r="N265" i="168"/>
  <c r="P265" i="168"/>
  <c r="O264" i="168"/>
  <c r="N264" i="168"/>
  <c r="O263" i="168"/>
  <c r="N263" i="168"/>
  <c r="P263" i="168"/>
  <c r="P262" i="168"/>
  <c r="O262" i="168"/>
  <c r="N262" i="168"/>
  <c r="P261" i="168"/>
  <c r="O261" i="168"/>
  <c r="N261" i="168"/>
  <c r="O260" i="168"/>
  <c r="N260" i="168"/>
  <c r="P260" i="168"/>
  <c r="O259" i="168"/>
  <c r="N259" i="168"/>
  <c r="P259" i="168"/>
  <c r="P258" i="168"/>
  <c r="O258" i="168"/>
  <c r="N258" i="168"/>
  <c r="P257" i="168"/>
  <c r="O257" i="168"/>
  <c r="N257" i="168"/>
  <c r="O256" i="168"/>
  <c r="N256" i="168"/>
  <c r="P256" i="168"/>
  <c r="P255" i="168"/>
  <c r="O255" i="168"/>
  <c r="N255" i="168"/>
  <c r="P254" i="168"/>
  <c r="O254" i="168"/>
  <c r="N254" i="168"/>
  <c r="O253" i="168"/>
  <c r="N253" i="168"/>
  <c r="O252" i="168"/>
  <c r="N252" i="168"/>
  <c r="P251" i="168"/>
  <c r="O251" i="168"/>
  <c r="N251" i="168"/>
  <c r="O250" i="168"/>
  <c r="P250" i="168"/>
  <c r="N250" i="168"/>
  <c r="O249" i="168"/>
  <c r="N249" i="168"/>
  <c r="P249" i="168"/>
  <c r="O248" i="168"/>
  <c r="N248" i="168"/>
  <c r="O247" i="168"/>
  <c r="N247" i="168"/>
  <c r="P247" i="168"/>
  <c r="P246" i="168"/>
  <c r="O246" i="168"/>
  <c r="N246" i="168"/>
  <c r="P245" i="168"/>
  <c r="O245" i="168"/>
  <c r="N245" i="168"/>
  <c r="O244" i="168"/>
  <c r="N244" i="168"/>
  <c r="O243" i="168"/>
  <c r="N243" i="168"/>
  <c r="P243" i="168"/>
  <c r="P242" i="168"/>
  <c r="O242" i="168"/>
  <c r="N242" i="168"/>
  <c r="P241" i="168"/>
  <c r="O241" i="168"/>
  <c r="N241" i="168"/>
  <c r="O240" i="168"/>
  <c r="N240" i="168"/>
  <c r="P240" i="168"/>
  <c r="P239" i="168"/>
  <c r="O239" i="168"/>
  <c r="N239" i="168"/>
  <c r="P238" i="168"/>
  <c r="O238" i="168"/>
  <c r="N238" i="168"/>
  <c r="O237" i="168"/>
  <c r="N237" i="168"/>
  <c r="O236" i="168"/>
  <c r="N236" i="168"/>
  <c r="P235" i="168"/>
  <c r="O235" i="168"/>
  <c r="N235" i="168"/>
  <c r="O234" i="168"/>
  <c r="P234" i="168"/>
  <c r="N234" i="168"/>
  <c r="O233" i="168"/>
  <c r="N233" i="168"/>
  <c r="P233" i="168"/>
  <c r="O232" i="168"/>
  <c r="N232" i="168"/>
  <c r="O231" i="168"/>
  <c r="N231" i="168"/>
  <c r="P231" i="168"/>
  <c r="P230" i="168"/>
  <c r="O230" i="168"/>
  <c r="N230" i="168"/>
  <c r="P229" i="168"/>
  <c r="O229" i="168"/>
  <c r="N229" i="168"/>
  <c r="O228" i="168"/>
  <c r="N228" i="168"/>
  <c r="O227" i="168"/>
  <c r="N227" i="168"/>
  <c r="P227" i="168"/>
  <c r="P226" i="168"/>
  <c r="O226" i="168"/>
  <c r="N226" i="168"/>
  <c r="P225" i="168"/>
  <c r="O225" i="168"/>
  <c r="N225" i="168"/>
  <c r="O224" i="168"/>
  <c r="N224" i="168"/>
  <c r="P224" i="168"/>
  <c r="P223" i="168"/>
  <c r="O223" i="168"/>
  <c r="N223" i="168"/>
  <c r="P222" i="168"/>
  <c r="O222" i="168"/>
  <c r="N222" i="168"/>
  <c r="O221" i="168"/>
  <c r="N221" i="168"/>
  <c r="P221" i="168"/>
  <c r="O220" i="168"/>
  <c r="N220" i="168"/>
  <c r="P219" i="168"/>
  <c r="O219" i="168"/>
  <c r="N219" i="168"/>
  <c r="O218" i="168"/>
  <c r="P218" i="168"/>
  <c r="N218" i="168"/>
  <c r="O217" i="168"/>
  <c r="N217" i="168"/>
  <c r="P217" i="168"/>
  <c r="O216" i="168"/>
  <c r="N216" i="168"/>
  <c r="O215" i="168"/>
  <c r="N215" i="168"/>
  <c r="P215" i="168"/>
  <c r="P214" i="168"/>
  <c r="O214" i="168"/>
  <c r="N214" i="168"/>
  <c r="P213" i="168"/>
  <c r="O213" i="168"/>
  <c r="N213" i="168"/>
  <c r="O212" i="168"/>
  <c r="N212" i="168"/>
  <c r="O211" i="168"/>
  <c r="N211" i="168"/>
  <c r="P211" i="168"/>
  <c r="P210" i="168"/>
  <c r="O210" i="168"/>
  <c r="N210" i="168"/>
  <c r="O209" i="168"/>
  <c r="P209" i="168"/>
  <c r="N209" i="168"/>
  <c r="O208" i="168"/>
  <c r="N208" i="168"/>
  <c r="P208" i="168"/>
  <c r="P207" i="168"/>
  <c r="O207" i="168"/>
  <c r="N207" i="168"/>
  <c r="O206" i="168"/>
  <c r="P206" i="168"/>
  <c r="N206" i="168"/>
  <c r="O205" i="168"/>
  <c r="N205" i="168"/>
  <c r="O204" i="168"/>
  <c r="N204" i="168"/>
  <c r="P203" i="168"/>
  <c r="O203" i="168"/>
  <c r="N203" i="168"/>
  <c r="O202" i="168"/>
  <c r="P202" i="168"/>
  <c r="N202" i="168"/>
  <c r="O201" i="168"/>
  <c r="N201" i="168"/>
  <c r="P201" i="168"/>
  <c r="O200" i="168"/>
  <c r="N200" i="168"/>
  <c r="O199" i="168"/>
  <c r="N199" i="168"/>
  <c r="P199" i="168"/>
  <c r="P198" i="168"/>
  <c r="O198" i="168"/>
  <c r="N198" i="168"/>
  <c r="P197" i="168"/>
  <c r="O197" i="168"/>
  <c r="N197" i="168"/>
  <c r="O196" i="168"/>
  <c r="N196" i="168"/>
  <c r="P196" i="168"/>
  <c r="O195" i="168"/>
  <c r="N195" i="168"/>
  <c r="P195" i="168"/>
  <c r="P194" i="168"/>
  <c r="O194" i="168"/>
  <c r="N194" i="168"/>
  <c r="P193" i="168"/>
  <c r="O193" i="168"/>
  <c r="N193" i="168"/>
  <c r="O192" i="168"/>
  <c r="N192" i="168"/>
  <c r="P192" i="168"/>
  <c r="P191" i="168"/>
  <c r="O191" i="168"/>
  <c r="N191" i="168"/>
  <c r="P190" i="168"/>
  <c r="O190" i="168"/>
  <c r="N190" i="168"/>
  <c r="O189" i="168"/>
  <c r="N189" i="168"/>
  <c r="O188" i="168"/>
  <c r="N188" i="168"/>
  <c r="P187" i="168"/>
  <c r="O187" i="168"/>
  <c r="N187" i="168"/>
  <c r="O186" i="168"/>
  <c r="P186" i="168"/>
  <c r="N186" i="168"/>
  <c r="O185" i="168"/>
  <c r="N185" i="168"/>
  <c r="P185" i="168"/>
  <c r="O184" i="168"/>
  <c r="N184" i="168"/>
  <c r="O183" i="168"/>
  <c r="N183" i="168"/>
  <c r="P183" i="168"/>
  <c r="P182" i="168"/>
  <c r="O182" i="168"/>
  <c r="N182" i="168"/>
  <c r="P181" i="168"/>
  <c r="O181" i="168"/>
  <c r="N181" i="168"/>
  <c r="O180" i="168"/>
  <c r="N180" i="168"/>
  <c r="O179" i="168"/>
  <c r="N179" i="168"/>
  <c r="P179" i="168"/>
  <c r="P178" i="168"/>
  <c r="O178" i="168"/>
  <c r="N178" i="168"/>
  <c r="P177" i="168"/>
  <c r="O177" i="168"/>
  <c r="N177" i="168"/>
  <c r="O176" i="168"/>
  <c r="N176" i="168"/>
  <c r="P176" i="168"/>
  <c r="P175" i="168"/>
  <c r="O175" i="168"/>
  <c r="N175" i="168"/>
  <c r="P174" i="168"/>
  <c r="O174" i="168"/>
  <c r="N174" i="168"/>
  <c r="O173" i="168"/>
  <c r="N173" i="168"/>
  <c r="O172" i="168"/>
  <c r="N172" i="168"/>
  <c r="P171" i="168"/>
  <c r="O171" i="168"/>
  <c r="N171" i="168"/>
  <c r="O170" i="168"/>
  <c r="P170" i="168"/>
  <c r="N170" i="168"/>
  <c r="O169" i="168"/>
  <c r="N169" i="168"/>
  <c r="P169" i="168"/>
  <c r="O168" i="168"/>
  <c r="N168" i="168"/>
  <c r="O167" i="168"/>
  <c r="N167" i="168"/>
  <c r="P167" i="168"/>
  <c r="P166" i="168"/>
  <c r="O166" i="168"/>
  <c r="N166" i="168"/>
  <c r="P165" i="168"/>
  <c r="O165" i="168"/>
  <c r="N165" i="168"/>
  <c r="O164" i="168"/>
  <c r="N164" i="168"/>
  <c r="O163" i="168"/>
  <c r="N163" i="168"/>
  <c r="P163" i="168"/>
  <c r="P162" i="168"/>
  <c r="O162" i="168"/>
  <c r="N162" i="168"/>
  <c r="P161" i="168"/>
  <c r="O161" i="168"/>
  <c r="N161" i="168"/>
  <c r="O160" i="168"/>
  <c r="N160" i="168"/>
  <c r="P160" i="168"/>
  <c r="P159" i="168"/>
  <c r="O159" i="168"/>
  <c r="N159" i="168"/>
  <c r="P158" i="168"/>
  <c r="O158" i="168"/>
  <c r="N158" i="168"/>
  <c r="O157" i="168"/>
  <c r="N157" i="168"/>
  <c r="P157" i="168"/>
  <c r="O156" i="168"/>
  <c r="N156" i="168"/>
  <c r="P155" i="168"/>
  <c r="O155" i="168"/>
  <c r="N155" i="168"/>
  <c r="O154" i="168"/>
  <c r="P154" i="168"/>
  <c r="N154" i="168"/>
  <c r="O153" i="168"/>
  <c r="N153" i="168"/>
  <c r="P153" i="168"/>
  <c r="O152" i="168"/>
  <c r="N152" i="168"/>
  <c r="O151" i="168"/>
  <c r="N151" i="168"/>
  <c r="P151" i="168"/>
  <c r="P150" i="168"/>
  <c r="O150" i="168"/>
  <c r="N150" i="168"/>
  <c r="P149" i="168"/>
  <c r="O149" i="168"/>
  <c r="N149" i="168"/>
  <c r="O148" i="168"/>
  <c r="N148" i="168"/>
  <c r="O147" i="168"/>
  <c r="N147" i="168"/>
  <c r="P147" i="168"/>
  <c r="P146" i="168"/>
  <c r="O146" i="168"/>
  <c r="N146" i="168"/>
  <c r="O145" i="168"/>
  <c r="P145" i="168"/>
  <c r="N145" i="168"/>
  <c r="O144" i="168"/>
  <c r="N144" i="168"/>
  <c r="P144" i="168"/>
  <c r="P143" i="168"/>
  <c r="O143" i="168"/>
  <c r="N143" i="168"/>
  <c r="O142" i="168"/>
  <c r="P142" i="168"/>
  <c r="N142" i="168"/>
  <c r="O141" i="168"/>
  <c r="N141" i="168"/>
  <c r="O140" i="168"/>
  <c r="N140" i="168"/>
  <c r="P139" i="168"/>
  <c r="O139" i="168"/>
  <c r="N139" i="168"/>
  <c r="O138" i="168"/>
  <c r="P138" i="168"/>
  <c r="N138" i="168"/>
  <c r="O137" i="168"/>
  <c r="N137" i="168"/>
  <c r="P137" i="168"/>
  <c r="O136" i="168"/>
  <c r="N136" i="168"/>
  <c r="O135" i="168"/>
  <c r="N135" i="168"/>
  <c r="P135" i="168"/>
  <c r="P134" i="168"/>
  <c r="O134" i="168"/>
  <c r="N134" i="168"/>
  <c r="P133" i="168"/>
  <c r="O133" i="168"/>
  <c r="N133" i="168"/>
  <c r="O132" i="168"/>
  <c r="N132" i="168"/>
  <c r="P132" i="168"/>
  <c r="O131" i="168"/>
  <c r="N131" i="168"/>
  <c r="P131" i="168"/>
  <c r="P130" i="168"/>
  <c r="O130" i="168"/>
  <c r="N130" i="168"/>
  <c r="P129" i="168"/>
  <c r="O129" i="168"/>
  <c r="N129" i="168"/>
  <c r="O128" i="168"/>
  <c r="N128" i="168"/>
  <c r="P128" i="168"/>
  <c r="P127" i="168"/>
  <c r="O127" i="168"/>
  <c r="N127" i="168"/>
  <c r="P126" i="168"/>
  <c r="O126" i="168"/>
  <c r="N126" i="168"/>
  <c r="O125" i="168"/>
  <c r="N125" i="168"/>
  <c r="O124" i="168"/>
  <c r="N124" i="168"/>
  <c r="P123" i="168"/>
  <c r="O123" i="168"/>
  <c r="N123" i="168"/>
  <c r="O122" i="168"/>
  <c r="P122" i="168"/>
  <c r="N122" i="168"/>
  <c r="O121" i="168"/>
  <c r="N121" i="168"/>
  <c r="P121" i="168"/>
  <c r="O120" i="168"/>
  <c r="N120" i="168"/>
  <c r="O119" i="168"/>
  <c r="N119" i="168"/>
  <c r="P119" i="168"/>
  <c r="P118" i="168"/>
  <c r="O118" i="168"/>
  <c r="N118" i="168"/>
  <c r="P117" i="168"/>
  <c r="O117" i="168"/>
  <c r="N117" i="168"/>
  <c r="O116" i="168"/>
  <c r="N116" i="168"/>
  <c r="O115" i="168"/>
  <c r="N115" i="168"/>
  <c r="P115" i="168"/>
  <c r="P114" i="168"/>
  <c r="O114" i="168"/>
  <c r="N114" i="168"/>
  <c r="P113" i="168"/>
  <c r="O113" i="168"/>
  <c r="N113" i="168"/>
  <c r="O112" i="168"/>
  <c r="N112" i="168"/>
  <c r="P112" i="168"/>
  <c r="P111" i="168"/>
  <c r="O111" i="168"/>
  <c r="N111" i="168"/>
  <c r="P110" i="168"/>
  <c r="O110" i="168"/>
  <c r="N110" i="168"/>
  <c r="O109" i="168"/>
  <c r="N109" i="168"/>
  <c r="O108" i="168"/>
  <c r="N108" i="168"/>
  <c r="P107" i="168"/>
  <c r="O107" i="168"/>
  <c r="N107" i="168"/>
  <c r="O106" i="168"/>
  <c r="P106" i="168"/>
  <c r="N106" i="168"/>
  <c r="O105" i="168"/>
  <c r="N105" i="168"/>
  <c r="P105" i="168"/>
  <c r="O104" i="168"/>
  <c r="N104" i="168"/>
  <c r="O103" i="168"/>
  <c r="N103" i="168"/>
  <c r="P103" i="168"/>
  <c r="P102" i="168"/>
  <c r="O102" i="168"/>
  <c r="N102" i="168"/>
  <c r="P101" i="168"/>
  <c r="O101" i="168"/>
  <c r="N101" i="168"/>
  <c r="O100" i="168"/>
  <c r="N100" i="168"/>
  <c r="O99" i="168"/>
  <c r="N99" i="168"/>
  <c r="P99" i="168"/>
  <c r="P98" i="168"/>
  <c r="O98" i="168"/>
  <c r="N98" i="168"/>
  <c r="P97" i="168"/>
  <c r="O97" i="168"/>
  <c r="N97" i="168"/>
  <c r="O96" i="168"/>
  <c r="N96" i="168"/>
  <c r="P96" i="168"/>
  <c r="P95" i="168"/>
  <c r="O95" i="168"/>
  <c r="N95" i="168"/>
  <c r="P94" i="168"/>
  <c r="O94" i="168"/>
  <c r="N94" i="168"/>
  <c r="O93" i="168"/>
  <c r="N93" i="168"/>
  <c r="P93" i="168"/>
  <c r="O92" i="168"/>
  <c r="N92" i="168"/>
  <c r="P91" i="168"/>
  <c r="O91" i="168"/>
  <c r="N91" i="168"/>
  <c r="O90" i="168"/>
  <c r="P90" i="168"/>
  <c r="N90" i="168"/>
  <c r="O89" i="168"/>
  <c r="N89" i="168"/>
  <c r="P89" i="168"/>
  <c r="O88" i="168"/>
  <c r="N88" i="168"/>
  <c r="O87" i="168"/>
  <c r="N87" i="168"/>
  <c r="P87" i="168"/>
  <c r="P86" i="168"/>
  <c r="O86" i="168"/>
  <c r="N86" i="168"/>
  <c r="P85" i="168"/>
  <c r="O85" i="168"/>
  <c r="N85" i="168"/>
  <c r="O84" i="168"/>
  <c r="N84" i="168"/>
  <c r="O83" i="168"/>
  <c r="N83" i="168"/>
  <c r="P83" i="168"/>
  <c r="P82" i="168"/>
  <c r="O82" i="168"/>
  <c r="N82" i="168"/>
  <c r="O81" i="168"/>
  <c r="P81" i="168"/>
  <c r="N81" i="168"/>
  <c r="O80" i="168"/>
  <c r="N80" i="168"/>
  <c r="P80" i="168"/>
  <c r="P79" i="168"/>
  <c r="O79" i="168"/>
  <c r="N79" i="168"/>
  <c r="O78" i="168"/>
  <c r="P78" i="168"/>
  <c r="N78" i="168"/>
  <c r="O77" i="168"/>
  <c r="N77" i="168"/>
  <c r="O76" i="168"/>
  <c r="N76" i="168"/>
  <c r="P75" i="168"/>
  <c r="O75" i="168"/>
  <c r="N75" i="168"/>
  <c r="O74" i="168"/>
  <c r="P74" i="168"/>
  <c r="N74" i="168"/>
  <c r="O73" i="168"/>
  <c r="N73" i="168"/>
  <c r="P73" i="168"/>
  <c r="O72" i="168"/>
  <c r="N72" i="168"/>
  <c r="O71" i="168"/>
  <c r="N71" i="168"/>
  <c r="P71" i="168"/>
  <c r="P70" i="168"/>
  <c r="O70" i="168"/>
  <c r="N70" i="168"/>
  <c r="P69" i="168"/>
  <c r="O69" i="168"/>
  <c r="N69" i="168"/>
  <c r="O68" i="168"/>
  <c r="N68" i="168"/>
  <c r="P68" i="168"/>
  <c r="O67" i="168"/>
  <c r="N67" i="168"/>
  <c r="P67" i="168"/>
  <c r="P66" i="168"/>
  <c r="O66" i="168"/>
  <c r="N66" i="168"/>
  <c r="P65" i="168"/>
  <c r="O65" i="168"/>
  <c r="N65" i="168"/>
  <c r="O64" i="168"/>
  <c r="N64" i="168"/>
  <c r="P64" i="168"/>
  <c r="P63" i="168"/>
  <c r="O63" i="168"/>
  <c r="N63" i="168"/>
  <c r="P62" i="168"/>
  <c r="O62" i="168"/>
  <c r="N62" i="168"/>
  <c r="O61" i="168"/>
  <c r="N61" i="168"/>
  <c r="O60" i="168"/>
  <c r="N60" i="168"/>
  <c r="P59" i="168"/>
  <c r="O59" i="168"/>
  <c r="N59" i="168"/>
  <c r="O58" i="168"/>
  <c r="P58" i="168"/>
  <c r="N58" i="168"/>
  <c r="O57" i="168"/>
  <c r="N57" i="168"/>
  <c r="P57" i="168"/>
  <c r="O56" i="168"/>
  <c r="N56" i="168"/>
  <c r="O55" i="168"/>
  <c r="N55" i="168"/>
  <c r="P55" i="168"/>
  <c r="P54" i="168"/>
  <c r="O54" i="168"/>
  <c r="N54" i="168"/>
  <c r="P53" i="168"/>
  <c r="O53" i="168"/>
  <c r="N53" i="168"/>
  <c r="O52" i="168"/>
  <c r="N52" i="168"/>
  <c r="O51" i="168"/>
  <c r="N51" i="168"/>
  <c r="P51" i="168"/>
  <c r="P50" i="168"/>
  <c r="O50" i="168"/>
  <c r="N50" i="168"/>
  <c r="P49" i="168"/>
  <c r="O49" i="168"/>
  <c r="N49" i="168"/>
  <c r="O48" i="168"/>
  <c r="N48" i="168"/>
  <c r="P48" i="168"/>
  <c r="P47" i="168"/>
  <c r="O47" i="168"/>
  <c r="N47" i="168"/>
  <c r="P46" i="168"/>
  <c r="O46" i="168"/>
  <c r="N46" i="168"/>
  <c r="O45" i="168"/>
  <c r="N45" i="168"/>
  <c r="O44" i="168"/>
  <c r="N44" i="168"/>
  <c r="P43" i="168"/>
  <c r="O43" i="168"/>
  <c r="N43" i="168"/>
  <c r="O42" i="168"/>
  <c r="P42" i="168"/>
  <c r="N42" i="168"/>
  <c r="O41" i="168"/>
  <c r="N41" i="168"/>
  <c r="P41" i="168"/>
  <c r="O40" i="168"/>
  <c r="N40" i="168"/>
  <c r="O39" i="168"/>
  <c r="N39" i="168"/>
  <c r="P39" i="168"/>
  <c r="P38" i="168"/>
  <c r="O38" i="168"/>
  <c r="N38" i="168"/>
  <c r="P37" i="168"/>
  <c r="O37" i="168"/>
  <c r="N37" i="168"/>
  <c r="O36" i="168"/>
  <c r="N36" i="168"/>
  <c r="O35" i="168"/>
  <c r="N35" i="168"/>
  <c r="P35" i="168"/>
  <c r="P34" i="168"/>
  <c r="O34" i="168"/>
  <c r="N34" i="168"/>
  <c r="P33" i="168"/>
  <c r="O33" i="168"/>
  <c r="N33" i="168"/>
  <c r="O32" i="168"/>
  <c r="N32" i="168"/>
  <c r="P32" i="168"/>
  <c r="P31" i="168"/>
  <c r="O31" i="168"/>
  <c r="N31" i="168"/>
  <c r="P30" i="168"/>
  <c r="O30" i="168"/>
  <c r="N30" i="168"/>
  <c r="O29" i="168"/>
  <c r="N29" i="168"/>
  <c r="P29" i="168"/>
  <c r="O28" i="168"/>
  <c r="N28" i="168"/>
  <c r="P27" i="168"/>
  <c r="O27" i="168"/>
  <c r="N27" i="168"/>
  <c r="O26" i="168"/>
  <c r="P26" i="168"/>
  <c r="N26" i="168"/>
  <c r="O25" i="168"/>
  <c r="N25" i="168"/>
  <c r="P25" i="168"/>
  <c r="O24" i="168"/>
  <c r="N24" i="168"/>
  <c r="O23" i="168"/>
  <c r="N23" i="168"/>
  <c r="P23" i="168"/>
  <c r="P22" i="168"/>
  <c r="O22" i="168"/>
  <c r="N22" i="168"/>
  <c r="P21" i="168"/>
  <c r="O21" i="168"/>
  <c r="N21" i="168"/>
  <c r="O20" i="168"/>
  <c r="N20" i="168"/>
  <c r="O19" i="168"/>
  <c r="N19" i="168"/>
  <c r="P19" i="168"/>
  <c r="P18" i="168"/>
  <c r="O18" i="168"/>
  <c r="N18" i="168"/>
  <c r="O17" i="168"/>
  <c r="P17" i="168"/>
  <c r="N17" i="168"/>
  <c r="O16" i="168"/>
  <c r="N16" i="168"/>
  <c r="P16" i="168"/>
  <c r="P15" i="168"/>
  <c r="O15" i="168"/>
  <c r="N15" i="168"/>
  <c r="O14" i="168"/>
  <c r="P14" i="168"/>
  <c r="N14" i="168"/>
  <c r="O13" i="168"/>
  <c r="N13" i="168"/>
  <c r="O12" i="168"/>
  <c r="N12" i="168"/>
  <c r="P11" i="168"/>
  <c r="O11" i="168"/>
  <c r="N11" i="168"/>
  <c r="O10" i="168"/>
  <c r="P10" i="168"/>
  <c r="N10" i="168"/>
  <c r="O9" i="168"/>
  <c r="N9" i="168"/>
  <c r="P9" i="168"/>
  <c r="O8" i="168"/>
  <c r="N8" i="168"/>
  <c r="O7" i="168"/>
  <c r="N7" i="168"/>
  <c r="P7" i="168"/>
  <c r="P6" i="168"/>
  <c r="O6" i="168"/>
  <c r="N6" i="168"/>
  <c r="P5" i="168"/>
  <c r="O5" i="168"/>
  <c r="N5" i="168"/>
  <c r="O4" i="168"/>
  <c r="N4" i="168"/>
  <c r="P4" i="168"/>
  <c r="I52" i="167"/>
  <c r="G34" i="167"/>
  <c r="I34" i="167"/>
  <c r="E34" i="167"/>
  <c r="I33" i="167"/>
  <c r="E33" i="167"/>
  <c r="G33" i="167"/>
  <c r="I31" i="167"/>
  <c r="G31" i="167"/>
  <c r="E30" i="167"/>
  <c r="G30" i="167"/>
  <c r="I30" i="167"/>
  <c r="I29" i="167"/>
  <c r="E29" i="167"/>
  <c r="G29" i="167"/>
  <c r="G27" i="167"/>
  <c r="I27" i="167"/>
  <c r="E8" i="167"/>
  <c r="H6" i="167"/>
  <c r="B6" i="167"/>
  <c r="M530" i="166" a="1"/>
  <c r="M530" i="166"/>
  <c r="L530" i="166" a="1"/>
  <c r="L530" i="166"/>
  <c r="J530" i="166" a="1"/>
  <c r="J530" i="166"/>
  <c r="I530" i="166"/>
  <c r="I530" i="166" a="1"/>
  <c r="G530" i="166" a="1"/>
  <c r="G530" i="166"/>
  <c r="F530" i="166" a="1"/>
  <c r="F530" i="166"/>
  <c r="C530" i="166"/>
  <c r="K530" i="166" a="1"/>
  <c r="K530" i="166"/>
  <c r="M529" i="166" a="1"/>
  <c r="M529" i="166"/>
  <c r="H529" i="166" a="1"/>
  <c r="H529" i="166"/>
  <c r="L528" i="166" a="1"/>
  <c r="L528" i="166"/>
  <c r="K528" i="166"/>
  <c r="I528" i="166"/>
  <c r="I528" i="166" a="1"/>
  <c r="G528" i="166" a="1"/>
  <c r="G528" i="166"/>
  <c r="F528" i="166" a="1"/>
  <c r="F528" i="166"/>
  <c r="C528" i="166"/>
  <c r="K528" i="166" a="1"/>
  <c r="I526" i="166" a="1"/>
  <c r="I526" i="166"/>
  <c r="H526" i="166" a="1"/>
  <c r="H526" i="166"/>
  <c r="F526" i="166" a="1"/>
  <c r="F526" i="166"/>
  <c r="C526" i="166"/>
  <c r="G525" i="166" a="1"/>
  <c r="G525" i="166"/>
  <c r="C524" i="166"/>
  <c r="M522" i="166" a="1"/>
  <c r="M522" i="166"/>
  <c r="L522" i="166" a="1"/>
  <c r="L522" i="166"/>
  <c r="J522" i="166" a="1"/>
  <c r="J522" i="166"/>
  <c r="I522" i="166"/>
  <c r="I522" i="166" a="1"/>
  <c r="G522" i="166" a="1"/>
  <c r="G522" i="166"/>
  <c r="F522" i="166" a="1"/>
  <c r="F522" i="166"/>
  <c r="C522" i="166"/>
  <c r="K522" i="166" a="1"/>
  <c r="K522" i="166"/>
  <c r="L520" i="166" a="1"/>
  <c r="L520" i="166"/>
  <c r="K520" i="166"/>
  <c r="I520" i="166" a="1"/>
  <c r="I520" i="166"/>
  <c r="G520" i="166" a="1"/>
  <c r="G520" i="166"/>
  <c r="F520" i="166" a="1"/>
  <c r="F520" i="166"/>
  <c r="C520" i="166"/>
  <c r="K520" i="166" a="1"/>
  <c r="F518" i="166" a="1"/>
  <c r="F518" i="166"/>
  <c r="C518" i="166"/>
  <c r="I518" i="166" a="1"/>
  <c r="I518" i="166"/>
  <c r="M514" i="166"/>
  <c r="M514" i="166" a="1"/>
  <c r="L514" i="166"/>
  <c r="L514" i="166" a="1"/>
  <c r="K514" i="166"/>
  <c r="K514" i="166" a="1"/>
  <c r="J514" i="166"/>
  <c r="J514" i="166" a="1"/>
  <c r="I514" i="166"/>
  <c r="I514" i="166" a="1"/>
  <c r="H514" i="166"/>
  <c r="H514" i="166" a="1"/>
  <c r="G514" i="166"/>
  <c r="G514" i="166" a="1"/>
  <c r="F514" i="166"/>
  <c r="F514" i="166" a="1"/>
  <c r="K512" i="166"/>
  <c r="M511" i="166" a="1"/>
  <c r="M511" i="166"/>
  <c r="L511" i="166"/>
  <c r="L511" i="166" a="1"/>
  <c r="K511" i="166" a="1"/>
  <c r="K511" i="166"/>
  <c r="J511" i="166"/>
  <c r="J511" i="166" a="1"/>
  <c r="I511" i="166" a="1"/>
  <c r="I511" i="166"/>
  <c r="H511" i="166" a="1"/>
  <c r="H511" i="166"/>
  <c r="G511" i="166" a="1"/>
  <c r="G511" i="166"/>
  <c r="F511" i="166"/>
  <c r="F511" i="166" a="1"/>
  <c r="C511" i="166"/>
  <c r="M510" i="166" a="1"/>
  <c r="M510" i="166"/>
  <c r="L510" i="166"/>
  <c r="L510" i="166" a="1"/>
  <c r="K510" i="166" a="1"/>
  <c r="K510" i="166"/>
  <c r="J510" i="166" a="1"/>
  <c r="J510" i="166"/>
  <c r="I510" i="166" a="1"/>
  <c r="I510" i="166"/>
  <c r="H510" i="166" a="1"/>
  <c r="H510" i="166"/>
  <c r="G510" i="166" a="1"/>
  <c r="G510" i="166"/>
  <c r="F510" i="166"/>
  <c r="F510" i="166" a="1"/>
  <c r="C510" i="166"/>
  <c r="C529" i="166"/>
  <c r="M509" i="166" a="1"/>
  <c r="M509" i="166"/>
  <c r="L509" i="166"/>
  <c r="L509" i="166" a="1"/>
  <c r="K509" i="166" a="1"/>
  <c r="K509" i="166"/>
  <c r="J509" i="166"/>
  <c r="J509" i="166" a="1"/>
  <c r="I509" i="166" a="1"/>
  <c r="I509" i="166"/>
  <c r="H509" i="166" a="1"/>
  <c r="H509" i="166"/>
  <c r="G509" i="166" a="1"/>
  <c r="G509" i="166"/>
  <c r="F509" i="166"/>
  <c r="F509" i="166" a="1"/>
  <c r="C509" i="166"/>
  <c r="M508" i="166" a="1"/>
  <c r="M508" i="166"/>
  <c r="L508" i="166"/>
  <c r="L508" i="166" a="1"/>
  <c r="K508" i="166" a="1"/>
  <c r="K508" i="166"/>
  <c r="J508" i="166"/>
  <c r="J508" i="166" a="1"/>
  <c r="I508" i="166" a="1"/>
  <c r="I508" i="166"/>
  <c r="H508" i="166" a="1"/>
  <c r="H508" i="166"/>
  <c r="G508" i="166" a="1"/>
  <c r="G508" i="166"/>
  <c r="F508" i="166"/>
  <c r="F508" i="166" a="1"/>
  <c r="C508" i="166"/>
  <c r="C527" i="166"/>
  <c r="M507" i="166" a="1"/>
  <c r="M507" i="166"/>
  <c r="L507" i="166"/>
  <c r="L507" i="166" a="1"/>
  <c r="K507" i="166" a="1"/>
  <c r="K507" i="166"/>
  <c r="J507" i="166"/>
  <c r="J507" i="166" a="1"/>
  <c r="I507" i="166" a="1"/>
  <c r="I507" i="166"/>
  <c r="H507" i="166" a="1"/>
  <c r="H507" i="166"/>
  <c r="G507" i="166" a="1"/>
  <c r="G507" i="166"/>
  <c r="F507" i="166"/>
  <c r="F507" i="166" a="1"/>
  <c r="C507" i="166"/>
  <c r="M506" i="166" a="1"/>
  <c r="M506" i="166"/>
  <c r="L506" i="166"/>
  <c r="L506" i="166" a="1"/>
  <c r="K506" i="166" a="1"/>
  <c r="K506" i="166"/>
  <c r="J506" i="166" a="1"/>
  <c r="J506" i="166"/>
  <c r="I506" i="166" a="1"/>
  <c r="I506" i="166"/>
  <c r="H506" i="166" a="1"/>
  <c r="H506" i="166"/>
  <c r="G506" i="166" a="1"/>
  <c r="G506" i="166"/>
  <c r="F506" i="166"/>
  <c r="F506" i="166" a="1"/>
  <c r="C506" i="166"/>
  <c r="C525" i="166"/>
  <c r="I525" i="166" a="1"/>
  <c r="I525" i="166"/>
  <c r="M505" i="166" a="1"/>
  <c r="M505" i="166"/>
  <c r="L505" i="166"/>
  <c r="L505" i="166" a="1"/>
  <c r="K505" i="166" a="1"/>
  <c r="K505" i="166"/>
  <c r="J505" i="166"/>
  <c r="J505" i="166" a="1"/>
  <c r="I505" i="166" a="1"/>
  <c r="I505" i="166"/>
  <c r="H505" i="166" a="1"/>
  <c r="H505" i="166"/>
  <c r="G505" i="166" a="1"/>
  <c r="G505" i="166"/>
  <c r="G512" i="166"/>
  <c r="E22" i="165"/>
  <c r="F505" i="166"/>
  <c r="F505" i="166" a="1"/>
  <c r="C505" i="166"/>
  <c r="M504" i="166" a="1"/>
  <c r="M504" i="166"/>
  <c r="L504" i="166"/>
  <c r="L504" i="166" a="1"/>
  <c r="K504" i="166" a="1"/>
  <c r="K504" i="166"/>
  <c r="J504" i="166"/>
  <c r="J504" i="166" a="1"/>
  <c r="I504" i="166" a="1"/>
  <c r="I504" i="166"/>
  <c r="H504" i="166" a="1"/>
  <c r="H504" i="166"/>
  <c r="G504" i="166" a="1"/>
  <c r="G504" i="166"/>
  <c r="F504" i="166"/>
  <c r="F504" i="166" a="1"/>
  <c r="C504" i="166"/>
  <c r="C523" i="166"/>
  <c r="M503" i="166" a="1"/>
  <c r="M503" i="166"/>
  <c r="L503" i="166"/>
  <c r="L503" i="166" a="1"/>
  <c r="K503" i="166" a="1"/>
  <c r="K503" i="166"/>
  <c r="J503" i="166" a="1"/>
  <c r="J503" i="166"/>
  <c r="I503" i="166" a="1"/>
  <c r="I503" i="166"/>
  <c r="H503" i="166" a="1"/>
  <c r="H503" i="166"/>
  <c r="G503" i="166" a="1"/>
  <c r="G503" i="166"/>
  <c r="F503" i="166"/>
  <c r="F503" i="166" a="1"/>
  <c r="C503" i="166"/>
  <c r="M502" i="166" a="1"/>
  <c r="M502" i="166"/>
  <c r="L502" i="166"/>
  <c r="L502" i="166" a="1"/>
  <c r="K502" i="166" a="1"/>
  <c r="K502" i="166"/>
  <c r="J502" i="166"/>
  <c r="J502" i="166" a="1"/>
  <c r="I502" i="166" a="1"/>
  <c r="I502" i="166"/>
  <c r="H502" i="166" a="1"/>
  <c r="H502" i="166"/>
  <c r="G502" i="166" a="1"/>
  <c r="G502" i="166"/>
  <c r="F502" i="166"/>
  <c r="F502" i="166" a="1"/>
  <c r="C502" i="166"/>
  <c r="C521" i="166"/>
  <c r="M501" i="166" a="1"/>
  <c r="M501" i="166"/>
  <c r="L501" i="166"/>
  <c r="L501" i="166" a="1"/>
  <c r="K501" i="166" a="1"/>
  <c r="K501" i="166"/>
  <c r="J501" i="166" a="1"/>
  <c r="J501" i="166"/>
  <c r="I501" i="166" a="1"/>
  <c r="I501" i="166"/>
  <c r="H501" i="166" a="1"/>
  <c r="H501" i="166"/>
  <c r="G501" i="166" a="1"/>
  <c r="G501" i="166"/>
  <c r="F501" i="166"/>
  <c r="F501" i="166" a="1"/>
  <c r="C501" i="166"/>
  <c r="M500" i="166" a="1"/>
  <c r="M500" i="166"/>
  <c r="L500" i="166"/>
  <c r="L500" i="166" a="1"/>
  <c r="K500" i="166" a="1"/>
  <c r="K500" i="166"/>
  <c r="J500" i="166"/>
  <c r="J500" i="166" a="1"/>
  <c r="I500" i="166" a="1"/>
  <c r="I500" i="166"/>
  <c r="H500" i="166" a="1"/>
  <c r="H500" i="166"/>
  <c r="G500" i="166" a="1"/>
  <c r="G500" i="166"/>
  <c r="F500" i="166"/>
  <c r="F500" i="166" a="1"/>
  <c r="C500" i="166"/>
  <c r="C519" i="166"/>
  <c r="M499" i="166" a="1"/>
  <c r="M499" i="166"/>
  <c r="L499" i="166"/>
  <c r="L512" i="166"/>
  <c r="L499" i="166" a="1"/>
  <c r="K499" i="166" a="1"/>
  <c r="K499" i="166"/>
  <c r="J499" i="166" a="1"/>
  <c r="J499" i="166"/>
  <c r="J512" i="166"/>
  <c r="I499" i="166" a="1"/>
  <c r="I499" i="166"/>
  <c r="I512" i="166"/>
  <c r="H499" i="166" a="1"/>
  <c r="H499" i="166"/>
  <c r="G499" i="166" a="1"/>
  <c r="G499" i="166"/>
  <c r="F499" i="166"/>
  <c r="F499" i="166" a="1"/>
  <c r="C499" i="166"/>
  <c r="W495" i="166"/>
  <c r="V495" i="166"/>
  <c r="E33" i="165"/>
  <c r="G33" i="165"/>
  <c r="I33" i="165"/>
  <c r="U495" i="166"/>
  <c r="T495" i="166"/>
  <c r="S495" i="166"/>
  <c r="R495" i="166"/>
  <c r="E30" i="165"/>
  <c r="G30" i="165"/>
  <c r="I30" i="165"/>
  <c r="M495" i="166"/>
  <c r="L495" i="166"/>
  <c r="K495" i="166"/>
  <c r="J495" i="166"/>
  <c r="I495" i="166"/>
  <c r="H495" i="166"/>
  <c r="G495" i="166"/>
  <c r="F495" i="166"/>
  <c r="O494" i="166"/>
  <c r="N494" i="166"/>
  <c r="P494" i="166"/>
  <c r="P493" i="166"/>
  <c r="O493" i="166"/>
  <c r="N493" i="166"/>
  <c r="P492" i="166"/>
  <c r="O492" i="166"/>
  <c r="N492" i="166"/>
  <c r="O491" i="166"/>
  <c r="N491" i="166"/>
  <c r="O490" i="166"/>
  <c r="N490" i="166"/>
  <c r="P490" i="166"/>
  <c r="P489" i="166"/>
  <c r="O489" i="166"/>
  <c r="N489" i="166"/>
  <c r="P488" i="166"/>
  <c r="O488" i="166"/>
  <c r="N488" i="166"/>
  <c r="O487" i="166"/>
  <c r="N487" i="166"/>
  <c r="P487" i="166"/>
  <c r="P486" i="166"/>
  <c r="O486" i="166"/>
  <c r="N486" i="166"/>
  <c r="P485" i="166"/>
  <c r="O485" i="166"/>
  <c r="N485" i="166"/>
  <c r="O484" i="166"/>
  <c r="N484" i="166"/>
  <c r="O483" i="166"/>
  <c r="N483" i="166"/>
  <c r="P482" i="166"/>
  <c r="O482" i="166"/>
  <c r="N482" i="166"/>
  <c r="O481" i="166"/>
  <c r="P481" i="166"/>
  <c r="N481" i="166"/>
  <c r="P480" i="166"/>
  <c r="O480" i="166"/>
  <c r="N480" i="166"/>
  <c r="O479" i="166"/>
  <c r="N479" i="166"/>
  <c r="O478" i="166"/>
  <c r="N478" i="166"/>
  <c r="P478" i="166"/>
  <c r="P477" i="166"/>
  <c r="O477" i="166"/>
  <c r="N477" i="166"/>
  <c r="O476" i="166"/>
  <c r="P476" i="166"/>
  <c r="N476" i="166"/>
  <c r="O475" i="166"/>
  <c r="N475" i="166"/>
  <c r="P474" i="166"/>
  <c r="O474" i="166"/>
  <c r="N474" i="166"/>
  <c r="O473" i="166"/>
  <c r="P473" i="166"/>
  <c r="N473" i="166"/>
  <c r="O472" i="166"/>
  <c r="N472" i="166"/>
  <c r="P472" i="166"/>
  <c r="O471" i="166"/>
  <c r="N471" i="166"/>
  <c r="P471" i="166"/>
  <c r="P470" i="166"/>
  <c r="O470" i="166"/>
  <c r="N470" i="166"/>
  <c r="P469" i="166"/>
  <c r="O469" i="166"/>
  <c r="N469" i="166"/>
  <c r="O468" i="166"/>
  <c r="N468" i="166"/>
  <c r="O467" i="166"/>
  <c r="N467" i="166"/>
  <c r="P466" i="166"/>
  <c r="O466" i="166"/>
  <c r="N466" i="166"/>
  <c r="O465" i="166"/>
  <c r="P465" i="166"/>
  <c r="N465" i="166"/>
  <c r="O464" i="166"/>
  <c r="N464" i="166"/>
  <c r="P464" i="166"/>
  <c r="O463" i="166"/>
  <c r="N463" i="166"/>
  <c r="O462" i="166"/>
  <c r="N462" i="166"/>
  <c r="P462" i="166"/>
  <c r="P461" i="166"/>
  <c r="O461" i="166"/>
  <c r="N461" i="166"/>
  <c r="P460" i="166"/>
  <c r="O460" i="166"/>
  <c r="N460" i="166"/>
  <c r="O459" i="166"/>
  <c r="N459" i="166"/>
  <c r="P459" i="166"/>
  <c r="P458" i="166"/>
  <c r="O458" i="166"/>
  <c r="N458" i="166"/>
  <c r="P457" i="166"/>
  <c r="O457" i="166"/>
  <c r="N457" i="166"/>
  <c r="O456" i="166"/>
  <c r="N456" i="166"/>
  <c r="P456" i="166"/>
  <c r="O455" i="166"/>
  <c r="N455" i="166"/>
  <c r="P455" i="166"/>
  <c r="P454" i="166"/>
  <c r="O454" i="166"/>
  <c r="N454" i="166"/>
  <c r="O453" i="166"/>
  <c r="P453" i="166"/>
  <c r="N453" i="166"/>
  <c r="O452" i="166"/>
  <c r="N452" i="166"/>
  <c r="O451" i="166"/>
  <c r="N451" i="166"/>
  <c r="O450" i="166"/>
  <c r="N450" i="166"/>
  <c r="P450" i="166"/>
  <c r="O449" i="166"/>
  <c r="P449" i="166"/>
  <c r="N449" i="166"/>
  <c r="O448" i="166"/>
  <c r="N448" i="166"/>
  <c r="P448" i="166"/>
  <c r="O447" i="166"/>
  <c r="N447" i="166"/>
  <c r="O446" i="166"/>
  <c r="N446" i="166"/>
  <c r="P446" i="166"/>
  <c r="P445" i="166"/>
  <c r="O445" i="166"/>
  <c r="N445" i="166"/>
  <c r="P444" i="166"/>
  <c r="O444" i="166"/>
  <c r="N444" i="166"/>
  <c r="O443" i="166"/>
  <c r="N443" i="166"/>
  <c r="O442" i="166"/>
  <c r="N442" i="166"/>
  <c r="P442" i="166"/>
  <c r="P441" i="166"/>
  <c r="O441" i="166"/>
  <c r="N441" i="166"/>
  <c r="P440" i="166"/>
  <c r="O440" i="166"/>
  <c r="N440" i="166"/>
  <c r="O439" i="166"/>
  <c r="N439" i="166"/>
  <c r="P439" i="166"/>
  <c r="P438" i="166"/>
  <c r="O438" i="166"/>
  <c r="N438" i="166"/>
  <c r="P437" i="166"/>
  <c r="O437" i="166"/>
  <c r="N437" i="166"/>
  <c r="O436" i="166"/>
  <c r="N436" i="166"/>
  <c r="P436" i="166"/>
  <c r="O435" i="166"/>
  <c r="N435" i="166"/>
  <c r="O434" i="166"/>
  <c r="N434" i="166"/>
  <c r="P434" i="166"/>
  <c r="O433" i="166"/>
  <c r="P433" i="166"/>
  <c r="N433" i="166"/>
  <c r="P432" i="166"/>
  <c r="O432" i="166"/>
  <c r="N432" i="166"/>
  <c r="O431" i="166"/>
  <c r="N431" i="166"/>
  <c r="P431" i="166"/>
  <c r="O430" i="166"/>
  <c r="N430" i="166"/>
  <c r="P430" i="166"/>
  <c r="P429" i="166"/>
  <c r="O429" i="166"/>
  <c r="N429" i="166"/>
  <c r="P428" i="166"/>
  <c r="O428" i="166"/>
  <c r="N428" i="166"/>
  <c r="O427" i="166"/>
  <c r="N427" i="166"/>
  <c r="O426" i="166"/>
  <c r="N426" i="166"/>
  <c r="P426" i="166"/>
  <c r="P425" i="166"/>
  <c r="O425" i="166"/>
  <c r="N425" i="166"/>
  <c r="P424" i="166"/>
  <c r="O424" i="166"/>
  <c r="N424" i="166"/>
  <c r="O423" i="166"/>
  <c r="N423" i="166"/>
  <c r="P423" i="166"/>
  <c r="P422" i="166"/>
  <c r="O422" i="166"/>
  <c r="N422" i="166"/>
  <c r="P421" i="166"/>
  <c r="O421" i="166"/>
  <c r="N421" i="166"/>
  <c r="O420" i="166"/>
  <c r="N420" i="166"/>
  <c r="O419" i="166"/>
  <c r="N419" i="166"/>
  <c r="P418" i="166"/>
  <c r="O418" i="166"/>
  <c r="N418" i="166"/>
  <c r="O417" i="166"/>
  <c r="P417" i="166"/>
  <c r="N417" i="166"/>
  <c r="P416" i="166"/>
  <c r="O416" i="166"/>
  <c r="N416" i="166"/>
  <c r="O415" i="166"/>
  <c r="N415" i="166"/>
  <c r="O414" i="166"/>
  <c r="N414" i="166"/>
  <c r="P414" i="166"/>
  <c r="P413" i="166"/>
  <c r="O413" i="166"/>
  <c r="N413" i="166"/>
  <c r="O412" i="166"/>
  <c r="P412" i="166"/>
  <c r="N412" i="166"/>
  <c r="O411" i="166"/>
  <c r="N411" i="166"/>
  <c r="P410" i="166"/>
  <c r="O410" i="166"/>
  <c r="N410" i="166"/>
  <c r="O409" i="166"/>
  <c r="P409" i="166"/>
  <c r="N409" i="166"/>
  <c r="O408" i="166"/>
  <c r="N408" i="166"/>
  <c r="P408" i="166"/>
  <c r="O407" i="166"/>
  <c r="N407" i="166"/>
  <c r="P407" i="166"/>
  <c r="P406" i="166"/>
  <c r="O406" i="166"/>
  <c r="N406" i="166"/>
  <c r="P405" i="166"/>
  <c r="O405" i="166"/>
  <c r="N405" i="166"/>
  <c r="O404" i="166"/>
  <c r="N404" i="166"/>
  <c r="O403" i="166"/>
  <c r="N403" i="166"/>
  <c r="P402" i="166"/>
  <c r="O402" i="166"/>
  <c r="N402" i="166"/>
  <c r="O401" i="166"/>
  <c r="P401" i="166"/>
  <c r="N401" i="166"/>
  <c r="O400" i="166"/>
  <c r="N400" i="166"/>
  <c r="P400" i="166"/>
  <c r="O399" i="166"/>
  <c r="N399" i="166"/>
  <c r="O398" i="166"/>
  <c r="N398" i="166"/>
  <c r="P398" i="166"/>
  <c r="P397" i="166"/>
  <c r="O397" i="166"/>
  <c r="N397" i="166"/>
  <c r="P396" i="166"/>
  <c r="O396" i="166"/>
  <c r="N396" i="166"/>
  <c r="O395" i="166"/>
  <c r="N395" i="166"/>
  <c r="P395" i="166"/>
  <c r="P394" i="166"/>
  <c r="O394" i="166"/>
  <c r="N394" i="166"/>
  <c r="P393" i="166"/>
  <c r="O393" i="166"/>
  <c r="N393" i="166"/>
  <c r="O392" i="166"/>
  <c r="N392" i="166"/>
  <c r="P392" i="166"/>
  <c r="O391" i="166"/>
  <c r="N391" i="166"/>
  <c r="P391" i="166"/>
  <c r="P390" i="166"/>
  <c r="O390" i="166"/>
  <c r="N390" i="166"/>
  <c r="O389" i="166"/>
  <c r="P389" i="166"/>
  <c r="N389" i="166"/>
  <c r="O388" i="166"/>
  <c r="N388" i="166"/>
  <c r="O387" i="166"/>
  <c r="N387" i="166"/>
  <c r="O386" i="166"/>
  <c r="N386" i="166"/>
  <c r="P386" i="166"/>
  <c r="O385" i="166"/>
  <c r="P385" i="166"/>
  <c r="N385" i="166"/>
  <c r="O384" i="166"/>
  <c r="N384" i="166"/>
  <c r="P384" i="166"/>
  <c r="O383" i="166"/>
  <c r="N383" i="166"/>
  <c r="O382" i="166"/>
  <c r="N382" i="166"/>
  <c r="P382" i="166"/>
  <c r="P381" i="166"/>
  <c r="O381" i="166"/>
  <c r="N381" i="166"/>
  <c r="P380" i="166"/>
  <c r="O380" i="166"/>
  <c r="N380" i="166"/>
  <c r="O379" i="166"/>
  <c r="N379" i="166"/>
  <c r="O378" i="166"/>
  <c r="N378" i="166"/>
  <c r="P378" i="166"/>
  <c r="P377" i="166"/>
  <c r="O377" i="166"/>
  <c r="N377" i="166"/>
  <c r="P376" i="166"/>
  <c r="O376" i="166"/>
  <c r="N376" i="166"/>
  <c r="O375" i="166"/>
  <c r="N375" i="166"/>
  <c r="P375" i="166"/>
  <c r="P374" i="166"/>
  <c r="O374" i="166"/>
  <c r="N374" i="166"/>
  <c r="P373" i="166"/>
  <c r="O373" i="166"/>
  <c r="N373" i="166"/>
  <c r="O372" i="166"/>
  <c r="N372" i="166"/>
  <c r="P372" i="166"/>
  <c r="O371" i="166"/>
  <c r="N371" i="166"/>
  <c r="O370" i="166"/>
  <c r="N370" i="166"/>
  <c r="P370" i="166"/>
  <c r="O369" i="166"/>
  <c r="P369" i="166"/>
  <c r="N369" i="166"/>
  <c r="P368" i="166"/>
  <c r="O368" i="166"/>
  <c r="N368" i="166"/>
  <c r="O367" i="166"/>
  <c r="N367" i="166"/>
  <c r="P367" i="166"/>
  <c r="O366" i="166"/>
  <c r="N366" i="166"/>
  <c r="P366" i="166"/>
  <c r="P365" i="166"/>
  <c r="O365" i="166"/>
  <c r="N365" i="166"/>
  <c r="P364" i="166"/>
  <c r="O364" i="166"/>
  <c r="N364" i="166"/>
  <c r="O363" i="166"/>
  <c r="N363" i="166"/>
  <c r="O362" i="166"/>
  <c r="N362" i="166"/>
  <c r="P362" i="166"/>
  <c r="P361" i="166"/>
  <c r="O361" i="166"/>
  <c r="N361" i="166"/>
  <c r="P360" i="166"/>
  <c r="O360" i="166"/>
  <c r="N360" i="166"/>
  <c r="O359" i="166"/>
  <c r="N359" i="166"/>
  <c r="P359" i="166"/>
  <c r="P358" i="166"/>
  <c r="O358" i="166"/>
  <c r="N358" i="166"/>
  <c r="P357" i="166"/>
  <c r="O357" i="166"/>
  <c r="N357" i="166"/>
  <c r="O356" i="166"/>
  <c r="N356" i="166"/>
  <c r="O355" i="166"/>
  <c r="N355" i="166"/>
  <c r="P354" i="166"/>
  <c r="O354" i="166"/>
  <c r="N354" i="166"/>
  <c r="O353" i="166"/>
  <c r="P353" i="166"/>
  <c r="N353" i="166"/>
  <c r="P352" i="166"/>
  <c r="O352" i="166"/>
  <c r="N352" i="166"/>
  <c r="O351" i="166"/>
  <c r="N351" i="166"/>
  <c r="O350" i="166"/>
  <c r="N350" i="166"/>
  <c r="P350" i="166"/>
  <c r="P349" i="166"/>
  <c r="O349" i="166"/>
  <c r="N349" i="166"/>
  <c r="O348" i="166"/>
  <c r="P348" i="166"/>
  <c r="N348" i="166"/>
  <c r="O347" i="166"/>
  <c r="N347" i="166"/>
  <c r="P346" i="166"/>
  <c r="O346" i="166"/>
  <c r="N346" i="166"/>
  <c r="O345" i="166"/>
  <c r="P345" i="166"/>
  <c r="N345" i="166"/>
  <c r="O344" i="166"/>
  <c r="N344" i="166"/>
  <c r="P344" i="166"/>
  <c r="O343" i="166"/>
  <c r="N343" i="166"/>
  <c r="P343" i="166"/>
  <c r="P342" i="166"/>
  <c r="O342" i="166"/>
  <c r="N342" i="166"/>
  <c r="P341" i="166"/>
  <c r="O341" i="166"/>
  <c r="N341" i="166"/>
  <c r="O340" i="166"/>
  <c r="N340" i="166"/>
  <c r="O339" i="166"/>
  <c r="N339" i="166"/>
  <c r="P338" i="166"/>
  <c r="O338" i="166"/>
  <c r="N338" i="166"/>
  <c r="O337" i="166"/>
  <c r="P337" i="166"/>
  <c r="N337" i="166"/>
  <c r="O336" i="166"/>
  <c r="N336" i="166"/>
  <c r="P336" i="166"/>
  <c r="O335" i="166"/>
  <c r="N335" i="166"/>
  <c r="O334" i="166"/>
  <c r="N334" i="166"/>
  <c r="P334" i="166"/>
  <c r="P333" i="166"/>
  <c r="O333" i="166"/>
  <c r="N333" i="166"/>
  <c r="P332" i="166"/>
  <c r="O332" i="166"/>
  <c r="N332" i="166"/>
  <c r="O331" i="166"/>
  <c r="N331" i="166"/>
  <c r="P331" i="166"/>
  <c r="P330" i="166"/>
  <c r="O330" i="166"/>
  <c r="N330" i="166"/>
  <c r="P329" i="166"/>
  <c r="O329" i="166"/>
  <c r="N329" i="166"/>
  <c r="O328" i="166"/>
  <c r="N328" i="166"/>
  <c r="P328" i="166"/>
  <c r="O327" i="166"/>
  <c r="N327" i="166"/>
  <c r="P327" i="166"/>
  <c r="P326" i="166"/>
  <c r="O326" i="166"/>
  <c r="N326" i="166"/>
  <c r="O325" i="166"/>
  <c r="P325" i="166"/>
  <c r="N325" i="166"/>
  <c r="O324" i="166"/>
  <c r="N324" i="166"/>
  <c r="O323" i="166"/>
  <c r="N323" i="166"/>
  <c r="O322" i="166"/>
  <c r="N322" i="166"/>
  <c r="P322" i="166"/>
  <c r="O321" i="166"/>
  <c r="P321" i="166"/>
  <c r="N321" i="166"/>
  <c r="O320" i="166"/>
  <c r="N320" i="166"/>
  <c r="P320" i="166"/>
  <c r="O319" i="166"/>
  <c r="N319" i="166"/>
  <c r="O318" i="166"/>
  <c r="N318" i="166"/>
  <c r="P318" i="166"/>
  <c r="P317" i="166"/>
  <c r="O317" i="166"/>
  <c r="N317" i="166"/>
  <c r="P316" i="166"/>
  <c r="O316" i="166"/>
  <c r="N316" i="166"/>
  <c r="O315" i="166"/>
  <c r="N315" i="166"/>
  <c r="O314" i="166"/>
  <c r="N314" i="166"/>
  <c r="P314" i="166"/>
  <c r="P313" i="166"/>
  <c r="O313" i="166"/>
  <c r="N313" i="166"/>
  <c r="P312" i="166"/>
  <c r="O312" i="166"/>
  <c r="N312" i="166"/>
  <c r="O311" i="166"/>
  <c r="N311" i="166"/>
  <c r="P311" i="166"/>
  <c r="P310" i="166"/>
  <c r="O310" i="166"/>
  <c r="N310" i="166"/>
  <c r="P309" i="166"/>
  <c r="O309" i="166"/>
  <c r="N309" i="166"/>
  <c r="O308" i="166"/>
  <c r="N308" i="166"/>
  <c r="P308" i="166"/>
  <c r="O307" i="166"/>
  <c r="N307" i="166"/>
  <c r="O306" i="166"/>
  <c r="N306" i="166"/>
  <c r="P306" i="166"/>
  <c r="O305" i="166"/>
  <c r="P305" i="166"/>
  <c r="N305" i="166"/>
  <c r="P304" i="166"/>
  <c r="O304" i="166"/>
  <c r="N304" i="166"/>
  <c r="O303" i="166"/>
  <c r="N303" i="166"/>
  <c r="P303" i="166"/>
  <c r="O302" i="166"/>
  <c r="N302" i="166"/>
  <c r="P302" i="166"/>
  <c r="P301" i="166"/>
  <c r="O301" i="166"/>
  <c r="N301" i="166"/>
  <c r="P300" i="166"/>
  <c r="O300" i="166"/>
  <c r="N300" i="166"/>
  <c r="O299" i="166"/>
  <c r="N299" i="166"/>
  <c r="O298" i="166"/>
  <c r="N298" i="166"/>
  <c r="P298" i="166"/>
  <c r="P297" i="166"/>
  <c r="O297" i="166"/>
  <c r="N297" i="166"/>
  <c r="P296" i="166"/>
  <c r="O296" i="166"/>
  <c r="N296" i="166"/>
  <c r="O295" i="166"/>
  <c r="N295" i="166"/>
  <c r="P295" i="166"/>
  <c r="P294" i="166"/>
  <c r="O294" i="166"/>
  <c r="N294" i="166"/>
  <c r="P293" i="166"/>
  <c r="O293" i="166"/>
  <c r="N293" i="166"/>
  <c r="O292" i="166"/>
  <c r="N292" i="166"/>
  <c r="O291" i="166"/>
  <c r="N291" i="166"/>
  <c r="P290" i="166"/>
  <c r="O290" i="166"/>
  <c r="N290" i="166"/>
  <c r="O289" i="166"/>
  <c r="P289" i="166"/>
  <c r="N289" i="166"/>
  <c r="P288" i="166"/>
  <c r="O288" i="166"/>
  <c r="N288" i="166"/>
  <c r="O287" i="166"/>
  <c r="N287" i="166"/>
  <c r="O286" i="166"/>
  <c r="N286" i="166"/>
  <c r="P286" i="166"/>
  <c r="P285" i="166"/>
  <c r="O285" i="166"/>
  <c r="N285" i="166"/>
  <c r="O284" i="166"/>
  <c r="P284" i="166"/>
  <c r="N284" i="166"/>
  <c r="O283" i="166"/>
  <c r="N283" i="166"/>
  <c r="P282" i="166"/>
  <c r="O282" i="166"/>
  <c r="N282" i="166"/>
  <c r="O281" i="166"/>
  <c r="P281" i="166"/>
  <c r="N281" i="166"/>
  <c r="O280" i="166"/>
  <c r="N280" i="166"/>
  <c r="P280" i="166"/>
  <c r="O279" i="166"/>
  <c r="N279" i="166"/>
  <c r="P279" i="166"/>
  <c r="P278" i="166"/>
  <c r="O278" i="166"/>
  <c r="N278" i="166"/>
  <c r="P277" i="166"/>
  <c r="O277" i="166"/>
  <c r="N277" i="166"/>
  <c r="O276" i="166"/>
  <c r="N276" i="166"/>
  <c r="O275" i="166"/>
  <c r="N275" i="166"/>
  <c r="P274" i="166"/>
  <c r="O274" i="166"/>
  <c r="N274" i="166"/>
  <c r="O273" i="166"/>
  <c r="P273" i="166"/>
  <c r="N273" i="166"/>
  <c r="O272" i="166"/>
  <c r="N272" i="166"/>
  <c r="P272" i="166"/>
  <c r="O271" i="166"/>
  <c r="N271" i="166"/>
  <c r="O270" i="166"/>
  <c r="N270" i="166"/>
  <c r="P270" i="166"/>
  <c r="P269" i="166"/>
  <c r="O269" i="166"/>
  <c r="N269" i="166"/>
  <c r="P268" i="166"/>
  <c r="O268" i="166"/>
  <c r="N268" i="166"/>
  <c r="O267" i="166"/>
  <c r="N267" i="166"/>
  <c r="P267" i="166"/>
  <c r="P266" i="166"/>
  <c r="O266" i="166"/>
  <c r="N266" i="166"/>
  <c r="P265" i="166"/>
  <c r="O265" i="166"/>
  <c r="N265" i="166"/>
  <c r="O264" i="166"/>
  <c r="N264" i="166"/>
  <c r="P264" i="166"/>
  <c r="O263" i="166"/>
  <c r="N263" i="166"/>
  <c r="P263" i="166"/>
  <c r="P262" i="166"/>
  <c r="O262" i="166"/>
  <c r="N262" i="166"/>
  <c r="O261" i="166"/>
  <c r="P261" i="166"/>
  <c r="N261" i="166"/>
  <c r="O260" i="166"/>
  <c r="N260" i="166"/>
  <c r="O259" i="166"/>
  <c r="N259" i="166"/>
  <c r="O258" i="166"/>
  <c r="N258" i="166"/>
  <c r="P258" i="166"/>
  <c r="O257" i="166"/>
  <c r="P257" i="166"/>
  <c r="N257" i="166"/>
  <c r="O256" i="166"/>
  <c r="N256" i="166"/>
  <c r="P256" i="166"/>
  <c r="O255" i="166"/>
  <c r="N255" i="166"/>
  <c r="O254" i="166"/>
  <c r="N254" i="166"/>
  <c r="P254" i="166"/>
  <c r="P253" i="166"/>
  <c r="O253" i="166"/>
  <c r="N253" i="166"/>
  <c r="P252" i="166"/>
  <c r="O252" i="166"/>
  <c r="N252" i="166"/>
  <c r="O251" i="166"/>
  <c r="N251" i="166"/>
  <c r="O250" i="166"/>
  <c r="N250" i="166"/>
  <c r="P250" i="166"/>
  <c r="P249" i="166"/>
  <c r="O249" i="166"/>
  <c r="N249" i="166"/>
  <c r="P248" i="166"/>
  <c r="O248" i="166"/>
  <c r="N248" i="166"/>
  <c r="O247" i="166"/>
  <c r="N247" i="166"/>
  <c r="P247" i="166"/>
  <c r="P246" i="166"/>
  <c r="O246" i="166"/>
  <c r="N246" i="166"/>
  <c r="P245" i="166"/>
  <c r="O245" i="166"/>
  <c r="N245" i="166"/>
  <c r="O244" i="166"/>
  <c r="N244" i="166"/>
  <c r="P244" i="166"/>
  <c r="O243" i="166"/>
  <c r="N243" i="166"/>
  <c r="O242" i="166"/>
  <c r="N242" i="166"/>
  <c r="P242" i="166"/>
  <c r="O241" i="166"/>
  <c r="P241" i="166"/>
  <c r="N241" i="166"/>
  <c r="P240" i="166"/>
  <c r="O240" i="166"/>
  <c r="N240" i="166"/>
  <c r="O239" i="166"/>
  <c r="N239" i="166"/>
  <c r="P239" i="166"/>
  <c r="O238" i="166"/>
  <c r="N238" i="166"/>
  <c r="P238" i="166"/>
  <c r="P237" i="166"/>
  <c r="O237" i="166"/>
  <c r="N237" i="166"/>
  <c r="P236" i="166"/>
  <c r="O236" i="166"/>
  <c r="N236" i="166"/>
  <c r="O235" i="166"/>
  <c r="N235" i="166"/>
  <c r="O234" i="166"/>
  <c r="N234" i="166"/>
  <c r="P234" i="166"/>
  <c r="P233" i="166"/>
  <c r="O233" i="166"/>
  <c r="N233" i="166"/>
  <c r="P232" i="166"/>
  <c r="O232" i="166"/>
  <c r="N232" i="166"/>
  <c r="O231" i="166"/>
  <c r="N231" i="166"/>
  <c r="P231" i="166"/>
  <c r="P230" i="166"/>
  <c r="O230" i="166"/>
  <c r="N230" i="166"/>
  <c r="P229" i="166"/>
  <c r="O229" i="166"/>
  <c r="N229" i="166"/>
  <c r="O228" i="166"/>
  <c r="N228" i="166"/>
  <c r="O227" i="166"/>
  <c r="N227" i="166"/>
  <c r="P226" i="166"/>
  <c r="O226" i="166"/>
  <c r="N226" i="166"/>
  <c r="O225" i="166"/>
  <c r="P225" i="166"/>
  <c r="N225" i="166"/>
  <c r="P224" i="166"/>
  <c r="O224" i="166"/>
  <c r="N224" i="166"/>
  <c r="O223" i="166"/>
  <c r="N223" i="166"/>
  <c r="O222" i="166"/>
  <c r="N222" i="166"/>
  <c r="P222" i="166"/>
  <c r="P221" i="166"/>
  <c r="O221" i="166"/>
  <c r="N221" i="166"/>
  <c r="O220" i="166"/>
  <c r="P220" i="166"/>
  <c r="N220" i="166"/>
  <c r="O219" i="166"/>
  <c r="N219" i="166"/>
  <c r="P218" i="166"/>
  <c r="O218" i="166"/>
  <c r="N218" i="166"/>
  <c r="O217" i="166"/>
  <c r="P217" i="166"/>
  <c r="N217" i="166"/>
  <c r="O216" i="166"/>
  <c r="N216" i="166"/>
  <c r="P216" i="166"/>
  <c r="O215" i="166"/>
  <c r="N215" i="166"/>
  <c r="P215" i="166"/>
  <c r="P214" i="166"/>
  <c r="O214" i="166"/>
  <c r="N214" i="166"/>
  <c r="P213" i="166"/>
  <c r="O213" i="166"/>
  <c r="N213" i="166"/>
  <c r="O212" i="166"/>
  <c r="N212" i="166"/>
  <c r="O211" i="166"/>
  <c r="N211" i="166"/>
  <c r="P210" i="166"/>
  <c r="O210" i="166"/>
  <c r="N210" i="166"/>
  <c r="O209" i="166"/>
  <c r="P209" i="166"/>
  <c r="N209" i="166"/>
  <c r="O208" i="166"/>
  <c r="N208" i="166"/>
  <c r="P208" i="166"/>
  <c r="O207" i="166"/>
  <c r="N207" i="166"/>
  <c r="O206" i="166"/>
  <c r="N206" i="166"/>
  <c r="P206" i="166"/>
  <c r="P205" i="166"/>
  <c r="O205" i="166"/>
  <c r="N205" i="166"/>
  <c r="P204" i="166"/>
  <c r="O204" i="166"/>
  <c r="N204" i="166"/>
  <c r="O203" i="166"/>
  <c r="N203" i="166"/>
  <c r="P203" i="166"/>
  <c r="P202" i="166"/>
  <c r="O202" i="166"/>
  <c r="N202" i="166"/>
  <c r="P201" i="166"/>
  <c r="O201" i="166"/>
  <c r="N201" i="166"/>
  <c r="O200" i="166"/>
  <c r="N200" i="166"/>
  <c r="P200" i="166"/>
  <c r="O199" i="166"/>
  <c r="N199" i="166"/>
  <c r="P199" i="166"/>
  <c r="P198" i="166"/>
  <c r="O198" i="166"/>
  <c r="N198" i="166"/>
  <c r="O197" i="166"/>
  <c r="P197" i="166"/>
  <c r="N197" i="166"/>
  <c r="O196" i="166"/>
  <c r="N196" i="166"/>
  <c r="O195" i="166"/>
  <c r="N195" i="166"/>
  <c r="O194" i="166"/>
  <c r="N194" i="166"/>
  <c r="P194" i="166"/>
  <c r="O193" i="166"/>
  <c r="P193" i="166"/>
  <c r="N193" i="166"/>
  <c r="O192" i="166"/>
  <c r="N192" i="166"/>
  <c r="P192" i="166"/>
  <c r="O191" i="166"/>
  <c r="N191" i="166"/>
  <c r="O190" i="166"/>
  <c r="N190" i="166"/>
  <c r="P190" i="166"/>
  <c r="P189" i="166"/>
  <c r="O189" i="166"/>
  <c r="N189" i="166"/>
  <c r="P188" i="166"/>
  <c r="O188" i="166"/>
  <c r="N188" i="166"/>
  <c r="O187" i="166"/>
  <c r="N187" i="166"/>
  <c r="O186" i="166"/>
  <c r="N186" i="166"/>
  <c r="P186" i="166"/>
  <c r="P185" i="166"/>
  <c r="O185" i="166"/>
  <c r="N185" i="166"/>
  <c r="P184" i="166"/>
  <c r="O184" i="166"/>
  <c r="N184" i="166"/>
  <c r="O183" i="166"/>
  <c r="N183" i="166"/>
  <c r="P183" i="166"/>
  <c r="P182" i="166"/>
  <c r="O182" i="166"/>
  <c r="N182" i="166"/>
  <c r="P181" i="166"/>
  <c r="O181" i="166"/>
  <c r="N181" i="166"/>
  <c r="O180" i="166"/>
  <c r="N180" i="166"/>
  <c r="P180" i="166"/>
  <c r="O179" i="166"/>
  <c r="N179" i="166"/>
  <c r="O178" i="166"/>
  <c r="N178" i="166"/>
  <c r="P178" i="166"/>
  <c r="O177" i="166"/>
  <c r="P177" i="166"/>
  <c r="N177" i="166"/>
  <c r="P176" i="166"/>
  <c r="O176" i="166"/>
  <c r="N176" i="166"/>
  <c r="O175" i="166"/>
  <c r="N175" i="166"/>
  <c r="P175" i="166"/>
  <c r="O174" i="166"/>
  <c r="N174" i="166"/>
  <c r="P174" i="166"/>
  <c r="P173" i="166"/>
  <c r="O173" i="166"/>
  <c r="N173" i="166"/>
  <c r="P172" i="166"/>
  <c r="O172" i="166"/>
  <c r="N172" i="166"/>
  <c r="O171" i="166"/>
  <c r="N171" i="166"/>
  <c r="O170" i="166"/>
  <c r="N170" i="166"/>
  <c r="P170" i="166"/>
  <c r="P169" i="166"/>
  <c r="O169" i="166"/>
  <c r="N169" i="166"/>
  <c r="P168" i="166"/>
  <c r="O168" i="166"/>
  <c r="N168" i="166"/>
  <c r="O167" i="166"/>
  <c r="N167" i="166"/>
  <c r="P167" i="166"/>
  <c r="P166" i="166"/>
  <c r="O166" i="166"/>
  <c r="N166" i="166"/>
  <c r="P165" i="166"/>
  <c r="O165" i="166"/>
  <c r="N165" i="166"/>
  <c r="O164" i="166"/>
  <c r="N164" i="166"/>
  <c r="O163" i="166"/>
  <c r="N163" i="166"/>
  <c r="P162" i="166"/>
  <c r="O162" i="166"/>
  <c r="N162" i="166"/>
  <c r="O161" i="166"/>
  <c r="P161" i="166"/>
  <c r="N161" i="166"/>
  <c r="P160" i="166"/>
  <c r="O160" i="166"/>
  <c r="N160" i="166"/>
  <c r="O159" i="166"/>
  <c r="N159" i="166"/>
  <c r="O158" i="166"/>
  <c r="N158" i="166"/>
  <c r="P158" i="166"/>
  <c r="P157" i="166"/>
  <c r="O157" i="166"/>
  <c r="N157" i="166"/>
  <c r="O156" i="166"/>
  <c r="P156" i="166"/>
  <c r="N156" i="166"/>
  <c r="O155" i="166"/>
  <c r="N155" i="166"/>
  <c r="P154" i="166"/>
  <c r="O154" i="166"/>
  <c r="N154" i="166"/>
  <c r="O153" i="166"/>
  <c r="P153" i="166"/>
  <c r="N153" i="166"/>
  <c r="O152" i="166"/>
  <c r="N152" i="166"/>
  <c r="P152" i="166"/>
  <c r="O151" i="166"/>
  <c r="N151" i="166"/>
  <c r="P151" i="166"/>
  <c r="P150" i="166"/>
  <c r="O150" i="166"/>
  <c r="N150" i="166"/>
  <c r="P149" i="166"/>
  <c r="O149" i="166"/>
  <c r="N149" i="166"/>
  <c r="O148" i="166"/>
  <c r="N148" i="166"/>
  <c r="O147" i="166"/>
  <c r="N147" i="166"/>
  <c r="P146" i="166"/>
  <c r="O146" i="166"/>
  <c r="N146" i="166"/>
  <c r="O145" i="166"/>
  <c r="P145" i="166"/>
  <c r="N145" i="166"/>
  <c r="O144" i="166"/>
  <c r="N144" i="166"/>
  <c r="P144" i="166"/>
  <c r="O143" i="166"/>
  <c r="N143" i="166"/>
  <c r="O142" i="166"/>
  <c r="N142" i="166"/>
  <c r="P142" i="166"/>
  <c r="P141" i="166"/>
  <c r="O141" i="166"/>
  <c r="N141" i="166"/>
  <c r="P140" i="166"/>
  <c r="O140" i="166"/>
  <c r="N140" i="166"/>
  <c r="O139" i="166"/>
  <c r="N139" i="166"/>
  <c r="P139" i="166"/>
  <c r="P138" i="166"/>
  <c r="O138" i="166"/>
  <c r="N138" i="166"/>
  <c r="P137" i="166"/>
  <c r="O137" i="166"/>
  <c r="N137" i="166"/>
  <c r="O136" i="166"/>
  <c r="N136" i="166"/>
  <c r="P136" i="166"/>
  <c r="O135" i="166"/>
  <c r="N135" i="166"/>
  <c r="P135" i="166"/>
  <c r="P134" i="166"/>
  <c r="O134" i="166"/>
  <c r="N134" i="166"/>
  <c r="O133" i="166"/>
  <c r="P133" i="166"/>
  <c r="N133" i="166"/>
  <c r="O132" i="166"/>
  <c r="N132" i="166"/>
  <c r="O131" i="166"/>
  <c r="N131" i="166"/>
  <c r="O130" i="166"/>
  <c r="N130" i="166"/>
  <c r="P130" i="166"/>
  <c r="O129" i="166"/>
  <c r="P129" i="166"/>
  <c r="N129" i="166"/>
  <c r="O128" i="166"/>
  <c r="N128" i="166"/>
  <c r="P128" i="166"/>
  <c r="O127" i="166"/>
  <c r="N127" i="166"/>
  <c r="O126" i="166"/>
  <c r="N126" i="166"/>
  <c r="P126" i="166"/>
  <c r="P125" i="166"/>
  <c r="O125" i="166"/>
  <c r="N125" i="166"/>
  <c r="P124" i="166"/>
  <c r="O124" i="166"/>
  <c r="N124" i="166"/>
  <c r="O123" i="166"/>
  <c r="N123" i="166"/>
  <c r="O122" i="166"/>
  <c r="N122" i="166"/>
  <c r="P122" i="166"/>
  <c r="P121" i="166"/>
  <c r="O121" i="166"/>
  <c r="N121" i="166"/>
  <c r="P120" i="166"/>
  <c r="O120" i="166"/>
  <c r="N120" i="166"/>
  <c r="O119" i="166"/>
  <c r="N119" i="166"/>
  <c r="P119" i="166"/>
  <c r="P118" i="166"/>
  <c r="O118" i="166"/>
  <c r="N118" i="166"/>
  <c r="P117" i="166"/>
  <c r="O117" i="166"/>
  <c r="N117" i="166"/>
  <c r="O116" i="166"/>
  <c r="N116" i="166"/>
  <c r="P116" i="166"/>
  <c r="O115" i="166"/>
  <c r="N115" i="166"/>
  <c r="O114" i="166"/>
  <c r="N114" i="166"/>
  <c r="P114" i="166"/>
  <c r="O113" i="166"/>
  <c r="P113" i="166"/>
  <c r="N113" i="166"/>
  <c r="P112" i="166"/>
  <c r="O112" i="166"/>
  <c r="N112" i="166"/>
  <c r="O111" i="166"/>
  <c r="N111" i="166"/>
  <c r="P111" i="166"/>
  <c r="O110" i="166"/>
  <c r="N110" i="166"/>
  <c r="P110" i="166"/>
  <c r="P109" i="166"/>
  <c r="O109" i="166"/>
  <c r="N109" i="166"/>
  <c r="P108" i="166"/>
  <c r="O108" i="166"/>
  <c r="N108" i="166"/>
  <c r="O107" i="166"/>
  <c r="N107" i="166"/>
  <c r="O106" i="166"/>
  <c r="N106" i="166"/>
  <c r="P106" i="166"/>
  <c r="P105" i="166"/>
  <c r="O105" i="166"/>
  <c r="N105" i="166"/>
  <c r="P104" i="166"/>
  <c r="O104" i="166"/>
  <c r="N104" i="166"/>
  <c r="O103" i="166"/>
  <c r="N103" i="166"/>
  <c r="P103" i="166"/>
  <c r="P102" i="166"/>
  <c r="O102" i="166"/>
  <c r="N102" i="166"/>
  <c r="P101" i="166"/>
  <c r="O101" i="166"/>
  <c r="N101" i="166"/>
  <c r="O100" i="166"/>
  <c r="N100" i="166"/>
  <c r="O99" i="166"/>
  <c r="N99" i="166"/>
  <c r="P98" i="166"/>
  <c r="O98" i="166"/>
  <c r="N98" i="166"/>
  <c r="O97" i="166"/>
  <c r="P97" i="166"/>
  <c r="N97" i="166"/>
  <c r="P96" i="166"/>
  <c r="O96" i="166"/>
  <c r="N96" i="166"/>
  <c r="O95" i="166"/>
  <c r="N95" i="166"/>
  <c r="O94" i="166"/>
  <c r="N94" i="166"/>
  <c r="P94" i="166"/>
  <c r="P93" i="166"/>
  <c r="O93" i="166"/>
  <c r="N93" i="166"/>
  <c r="O92" i="166"/>
  <c r="P92" i="166"/>
  <c r="N92" i="166"/>
  <c r="O91" i="166"/>
  <c r="N91" i="166"/>
  <c r="P90" i="166"/>
  <c r="O90" i="166"/>
  <c r="N90" i="166"/>
  <c r="O89" i="166"/>
  <c r="P89" i="166"/>
  <c r="N89" i="166"/>
  <c r="O88" i="166"/>
  <c r="N88" i="166"/>
  <c r="P88" i="166"/>
  <c r="O87" i="166"/>
  <c r="N87" i="166"/>
  <c r="P87" i="166"/>
  <c r="P86" i="166"/>
  <c r="O86" i="166"/>
  <c r="N86" i="166"/>
  <c r="P85" i="166"/>
  <c r="O85" i="166"/>
  <c r="N85" i="166"/>
  <c r="O84" i="166"/>
  <c r="N84" i="166"/>
  <c r="O83" i="166"/>
  <c r="N83" i="166"/>
  <c r="P82" i="166"/>
  <c r="O82" i="166"/>
  <c r="N82" i="166"/>
  <c r="O81" i="166"/>
  <c r="P81" i="166"/>
  <c r="N81" i="166"/>
  <c r="O80" i="166"/>
  <c r="N80" i="166"/>
  <c r="P80" i="166"/>
  <c r="O79" i="166"/>
  <c r="N79" i="166"/>
  <c r="O78" i="166"/>
  <c r="N78" i="166"/>
  <c r="P78" i="166"/>
  <c r="P77" i="166"/>
  <c r="O77" i="166"/>
  <c r="N77" i="166"/>
  <c r="P76" i="166"/>
  <c r="O76" i="166"/>
  <c r="N76" i="166"/>
  <c r="O75" i="166"/>
  <c r="N75" i="166"/>
  <c r="P75" i="166"/>
  <c r="P74" i="166"/>
  <c r="O74" i="166"/>
  <c r="N74" i="166"/>
  <c r="P73" i="166"/>
  <c r="O73" i="166"/>
  <c r="N73" i="166"/>
  <c r="O72" i="166"/>
  <c r="N72" i="166"/>
  <c r="P72" i="166"/>
  <c r="O71" i="166"/>
  <c r="N71" i="166"/>
  <c r="P71" i="166"/>
  <c r="P70" i="166"/>
  <c r="O70" i="166"/>
  <c r="N70" i="166"/>
  <c r="O69" i="166"/>
  <c r="P69" i="166"/>
  <c r="N69" i="166"/>
  <c r="O68" i="166"/>
  <c r="N68" i="166"/>
  <c r="O67" i="166"/>
  <c r="N67" i="166"/>
  <c r="O66" i="166"/>
  <c r="N66" i="166"/>
  <c r="P66" i="166"/>
  <c r="O65" i="166"/>
  <c r="P65" i="166"/>
  <c r="N65" i="166"/>
  <c r="O64" i="166"/>
  <c r="N64" i="166"/>
  <c r="P64" i="166"/>
  <c r="O63" i="166"/>
  <c r="N63" i="166"/>
  <c r="O62" i="166"/>
  <c r="N62" i="166"/>
  <c r="P62" i="166"/>
  <c r="P61" i="166"/>
  <c r="O61" i="166"/>
  <c r="N61" i="166"/>
  <c r="P60" i="166"/>
  <c r="O60" i="166"/>
  <c r="N60" i="166"/>
  <c r="O59" i="166"/>
  <c r="N59" i="166"/>
  <c r="O58" i="166"/>
  <c r="N58" i="166"/>
  <c r="P58" i="166"/>
  <c r="P57" i="166"/>
  <c r="O57" i="166"/>
  <c r="N57" i="166"/>
  <c r="P56" i="166"/>
  <c r="O56" i="166"/>
  <c r="N56" i="166"/>
  <c r="O55" i="166"/>
  <c r="N55" i="166"/>
  <c r="P55" i="166"/>
  <c r="P54" i="166"/>
  <c r="O54" i="166"/>
  <c r="N54" i="166"/>
  <c r="P53" i="166"/>
  <c r="O53" i="166"/>
  <c r="N53" i="166"/>
  <c r="O52" i="166"/>
  <c r="N52" i="166"/>
  <c r="P52" i="166"/>
  <c r="O51" i="166"/>
  <c r="N51" i="166"/>
  <c r="O50" i="166"/>
  <c r="N50" i="166"/>
  <c r="P50" i="166"/>
  <c r="O49" i="166"/>
  <c r="P49" i="166"/>
  <c r="N49" i="166"/>
  <c r="P48" i="166"/>
  <c r="O48" i="166"/>
  <c r="N48" i="166"/>
  <c r="O47" i="166"/>
  <c r="N47" i="166"/>
  <c r="P47" i="166"/>
  <c r="O46" i="166"/>
  <c r="N46" i="166"/>
  <c r="P46" i="166"/>
  <c r="P45" i="166"/>
  <c r="O45" i="166"/>
  <c r="N45" i="166"/>
  <c r="P44" i="166"/>
  <c r="O44" i="166"/>
  <c r="N44" i="166"/>
  <c r="O43" i="166"/>
  <c r="N43" i="166"/>
  <c r="O42" i="166"/>
  <c r="N42" i="166"/>
  <c r="P42" i="166"/>
  <c r="P41" i="166"/>
  <c r="O41" i="166"/>
  <c r="N41" i="166"/>
  <c r="P40" i="166"/>
  <c r="O40" i="166"/>
  <c r="N40" i="166"/>
  <c r="O39" i="166"/>
  <c r="N39" i="166"/>
  <c r="P39" i="166"/>
  <c r="P38" i="166"/>
  <c r="O38" i="166"/>
  <c r="N38" i="166"/>
  <c r="P37" i="166"/>
  <c r="O37" i="166"/>
  <c r="N37" i="166"/>
  <c r="O36" i="166"/>
  <c r="N36" i="166"/>
  <c r="O35" i="166"/>
  <c r="N35" i="166"/>
  <c r="P34" i="166"/>
  <c r="O34" i="166"/>
  <c r="N34" i="166"/>
  <c r="O33" i="166"/>
  <c r="P33" i="166"/>
  <c r="N33" i="166"/>
  <c r="P32" i="166"/>
  <c r="O32" i="166"/>
  <c r="N32" i="166"/>
  <c r="O31" i="166"/>
  <c r="N31" i="166"/>
  <c r="O30" i="166"/>
  <c r="N30" i="166"/>
  <c r="P30" i="166"/>
  <c r="P29" i="166"/>
  <c r="O29" i="166"/>
  <c r="N29" i="166"/>
  <c r="O28" i="166"/>
  <c r="P28" i="166"/>
  <c r="N28" i="166"/>
  <c r="O27" i="166"/>
  <c r="N27" i="166"/>
  <c r="P26" i="166"/>
  <c r="O26" i="166"/>
  <c r="N26" i="166"/>
  <c r="O25" i="166"/>
  <c r="P25" i="166"/>
  <c r="N25" i="166"/>
  <c r="O24" i="166"/>
  <c r="N24" i="166"/>
  <c r="P24" i="166"/>
  <c r="O23" i="166"/>
  <c r="N23" i="166"/>
  <c r="P23" i="166"/>
  <c r="P22" i="166"/>
  <c r="O22" i="166"/>
  <c r="N22" i="166"/>
  <c r="P21" i="166"/>
  <c r="O21" i="166"/>
  <c r="N21" i="166"/>
  <c r="O20" i="166"/>
  <c r="N20" i="166"/>
  <c r="O19" i="166"/>
  <c r="N19" i="166"/>
  <c r="P18" i="166"/>
  <c r="O18" i="166"/>
  <c r="N18" i="166"/>
  <c r="O17" i="166"/>
  <c r="P17" i="166"/>
  <c r="N17" i="166"/>
  <c r="O16" i="166"/>
  <c r="N16" i="166"/>
  <c r="P16" i="166"/>
  <c r="O15" i="166"/>
  <c r="N15" i="166"/>
  <c r="O14" i="166"/>
  <c r="N14" i="166"/>
  <c r="P14" i="166"/>
  <c r="P13" i="166"/>
  <c r="O13" i="166"/>
  <c r="N13" i="166"/>
  <c r="P12" i="166"/>
  <c r="O12" i="166"/>
  <c r="N12" i="166"/>
  <c r="O11" i="166"/>
  <c r="N11" i="166"/>
  <c r="P11" i="166"/>
  <c r="P10" i="166"/>
  <c r="O10" i="166"/>
  <c r="N10" i="166"/>
  <c r="P9" i="166"/>
  <c r="O9" i="166"/>
  <c r="N9" i="166"/>
  <c r="O8" i="166"/>
  <c r="N8" i="166"/>
  <c r="P8" i="166"/>
  <c r="O7" i="166"/>
  <c r="N7" i="166"/>
  <c r="P7" i="166"/>
  <c r="P6" i="166"/>
  <c r="O6" i="166"/>
  <c r="N6" i="166"/>
  <c r="O5" i="166"/>
  <c r="P5" i="166"/>
  <c r="N5" i="166"/>
  <c r="O4" i="166"/>
  <c r="N4" i="166"/>
  <c r="I52" i="165"/>
  <c r="I34" i="165"/>
  <c r="G34" i="165"/>
  <c r="E34" i="165"/>
  <c r="I32" i="165"/>
  <c r="E32" i="165"/>
  <c r="G32" i="165"/>
  <c r="G31" i="165"/>
  <c r="I31" i="165"/>
  <c r="E31" i="165"/>
  <c r="G29" i="165"/>
  <c r="I29" i="165"/>
  <c r="E29" i="165"/>
  <c r="I27" i="165"/>
  <c r="G27" i="165"/>
  <c r="E8" i="165"/>
  <c r="J526" i="164" a="1"/>
  <c r="J526" i="164"/>
  <c r="F526" i="164" a="1"/>
  <c r="F526" i="164"/>
  <c r="C526" i="164"/>
  <c r="H526" i="164" a="1"/>
  <c r="H526" i="164"/>
  <c r="J524" i="164" a="1"/>
  <c r="J524" i="164"/>
  <c r="C524" i="164"/>
  <c r="L524" i="164" a="1"/>
  <c r="L524" i="164"/>
  <c r="J518" i="164"/>
  <c r="J518" i="164" a="1"/>
  <c r="F518" i="164" a="1"/>
  <c r="F518" i="164"/>
  <c r="C518" i="164"/>
  <c r="H518" i="164" a="1"/>
  <c r="H518" i="164"/>
  <c r="M514" i="164" a="1"/>
  <c r="M514" i="164"/>
  <c r="L514" i="164" a="1"/>
  <c r="L514" i="164"/>
  <c r="K514" i="164" a="1"/>
  <c r="K514" i="164"/>
  <c r="J514" i="164"/>
  <c r="J514" i="164" a="1"/>
  <c r="I514" i="164" a="1"/>
  <c r="I514" i="164"/>
  <c r="H514" i="164"/>
  <c r="H514" i="164" a="1"/>
  <c r="G514" i="164" a="1"/>
  <c r="G514" i="164"/>
  <c r="F514" i="164"/>
  <c r="F514" i="164" a="1"/>
  <c r="P511" i="164" a="1"/>
  <c r="P511" i="164"/>
  <c r="M511" i="164" a="1"/>
  <c r="M511" i="164"/>
  <c r="I511" i="164"/>
  <c r="I511" i="164" a="1"/>
  <c r="G511" i="164" a="1"/>
  <c r="G511" i="164"/>
  <c r="C511" i="164"/>
  <c r="P510" i="164" a="1"/>
  <c r="P510" i="164"/>
  <c r="K510" i="164" a="1"/>
  <c r="K510" i="164"/>
  <c r="G510" i="164" a="1"/>
  <c r="G510" i="164"/>
  <c r="C510" i="164"/>
  <c r="C509" i="164"/>
  <c r="P509" i="164" a="1"/>
  <c r="P509" i="164"/>
  <c r="N13" i="163"/>
  <c r="C508" i="164"/>
  <c r="M507" i="164" a="1"/>
  <c r="M507" i="164"/>
  <c r="I507" i="164" a="1"/>
  <c r="I507" i="164"/>
  <c r="G507" i="164"/>
  <c r="G507" i="164" a="1"/>
  <c r="C507" i="164"/>
  <c r="C506" i="164"/>
  <c r="K505" i="164"/>
  <c r="K505" i="164" a="1"/>
  <c r="C505" i="164"/>
  <c r="K504" i="164" a="1"/>
  <c r="K504" i="164"/>
  <c r="G504" i="164"/>
  <c r="G504" i="164" a="1"/>
  <c r="C504" i="164"/>
  <c r="C523" i="164"/>
  <c r="P503" i="164" a="1"/>
  <c r="P503" i="164"/>
  <c r="N7" i="163"/>
  <c r="M503" i="164" a="1"/>
  <c r="M503" i="164"/>
  <c r="I503" i="164"/>
  <c r="I503" i="164" a="1"/>
  <c r="G503" i="164" a="1"/>
  <c r="G503" i="164"/>
  <c r="C503" i="164"/>
  <c r="P502" i="164" a="1"/>
  <c r="P502" i="164"/>
  <c r="N6" i="163"/>
  <c r="K502" i="164" a="1"/>
  <c r="K502" i="164"/>
  <c r="G502" i="164" a="1"/>
  <c r="G502" i="164"/>
  <c r="C502" i="164"/>
  <c r="C521" i="164"/>
  <c r="C501" i="164"/>
  <c r="C520" i="164"/>
  <c r="C500" i="164"/>
  <c r="M499" i="164" a="1"/>
  <c r="M499" i="164"/>
  <c r="I499" i="164" a="1"/>
  <c r="I499" i="164"/>
  <c r="G499" i="164"/>
  <c r="G499" i="164" a="1"/>
  <c r="C499" i="164"/>
  <c r="W495" i="164"/>
  <c r="E34" i="163"/>
  <c r="G34" i="163"/>
  <c r="I34" i="163"/>
  <c r="V495" i="164"/>
  <c r="E33" i="163"/>
  <c r="U495" i="164"/>
  <c r="T495" i="164"/>
  <c r="S495" i="164"/>
  <c r="R495" i="164"/>
  <c r="E30" i="163"/>
  <c r="G30" i="163"/>
  <c r="I30" i="163"/>
  <c r="M495" i="164"/>
  <c r="L495" i="164"/>
  <c r="K495" i="164"/>
  <c r="J495" i="164"/>
  <c r="I495" i="164"/>
  <c r="H495" i="164"/>
  <c r="G495" i="164"/>
  <c r="F495" i="164"/>
  <c r="O494" i="164"/>
  <c r="N494" i="164"/>
  <c r="P493" i="164"/>
  <c r="O493" i="164"/>
  <c r="N493" i="164"/>
  <c r="O492" i="164"/>
  <c r="P492" i="164"/>
  <c r="N492" i="164"/>
  <c r="O491" i="164"/>
  <c r="N491" i="164"/>
  <c r="P491" i="164"/>
  <c r="O490" i="164"/>
  <c r="N490" i="164"/>
  <c r="O489" i="164"/>
  <c r="N489" i="164"/>
  <c r="P489" i="164"/>
  <c r="P488" i="164"/>
  <c r="O488" i="164"/>
  <c r="N488" i="164"/>
  <c r="P487" i="164"/>
  <c r="O487" i="164"/>
  <c r="N487" i="164"/>
  <c r="O486" i="164"/>
  <c r="N486" i="164"/>
  <c r="P486" i="164"/>
  <c r="P485" i="164"/>
  <c r="O485" i="164"/>
  <c r="N485" i="164"/>
  <c r="P484" i="164"/>
  <c r="O484" i="164"/>
  <c r="N484" i="164"/>
  <c r="O483" i="164"/>
  <c r="N483" i="164"/>
  <c r="P483" i="164"/>
  <c r="O482" i="164"/>
  <c r="N482" i="164"/>
  <c r="P482" i="164"/>
  <c r="P481" i="164"/>
  <c r="O481" i="164"/>
  <c r="N481" i="164"/>
  <c r="O480" i="164"/>
  <c r="P480" i="164"/>
  <c r="N480" i="164"/>
  <c r="O479" i="164"/>
  <c r="N479" i="164"/>
  <c r="O478" i="164"/>
  <c r="N478" i="164"/>
  <c r="O477" i="164"/>
  <c r="N477" i="164"/>
  <c r="P477" i="164"/>
  <c r="O476" i="164"/>
  <c r="P476" i="164"/>
  <c r="N476" i="164"/>
  <c r="O475" i="164"/>
  <c r="N475" i="164"/>
  <c r="P475" i="164"/>
  <c r="O474" i="164"/>
  <c r="N474" i="164"/>
  <c r="O473" i="164"/>
  <c r="N473" i="164"/>
  <c r="P473" i="164"/>
  <c r="P472" i="164"/>
  <c r="O472" i="164"/>
  <c r="N472" i="164"/>
  <c r="P471" i="164"/>
  <c r="O471" i="164"/>
  <c r="N471" i="164"/>
  <c r="O470" i="164"/>
  <c r="N470" i="164"/>
  <c r="O469" i="164"/>
  <c r="N469" i="164"/>
  <c r="P469" i="164"/>
  <c r="P468" i="164"/>
  <c r="O468" i="164"/>
  <c r="N468" i="164"/>
  <c r="P467" i="164"/>
  <c r="O467" i="164"/>
  <c r="N467" i="164"/>
  <c r="O466" i="164"/>
  <c r="N466" i="164"/>
  <c r="P466" i="164"/>
  <c r="P465" i="164"/>
  <c r="O465" i="164"/>
  <c r="N465" i="164"/>
  <c r="P464" i="164"/>
  <c r="O464" i="164"/>
  <c r="N464" i="164"/>
  <c r="O463" i="164"/>
  <c r="N463" i="164"/>
  <c r="P463" i="164"/>
  <c r="O462" i="164"/>
  <c r="N462" i="164"/>
  <c r="O461" i="164"/>
  <c r="N461" i="164"/>
  <c r="P461" i="164"/>
  <c r="O460" i="164"/>
  <c r="P460" i="164"/>
  <c r="N460" i="164"/>
  <c r="P459" i="164"/>
  <c r="O459" i="164"/>
  <c r="N459" i="164"/>
  <c r="O458" i="164"/>
  <c r="N458" i="164"/>
  <c r="P458" i="164"/>
  <c r="O457" i="164"/>
  <c r="N457" i="164"/>
  <c r="P457" i="164"/>
  <c r="P456" i="164"/>
  <c r="O456" i="164"/>
  <c r="N456" i="164"/>
  <c r="P455" i="164"/>
  <c r="O455" i="164"/>
  <c r="N455" i="164"/>
  <c r="O454" i="164"/>
  <c r="N454" i="164"/>
  <c r="O453" i="164"/>
  <c r="N453" i="164"/>
  <c r="P453" i="164"/>
  <c r="P452" i="164"/>
  <c r="O452" i="164"/>
  <c r="N452" i="164"/>
  <c r="P451" i="164"/>
  <c r="O451" i="164"/>
  <c r="N451" i="164"/>
  <c r="O450" i="164"/>
  <c r="N450" i="164"/>
  <c r="P450" i="164"/>
  <c r="P449" i="164"/>
  <c r="O449" i="164"/>
  <c r="N449" i="164"/>
  <c r="P448" i="164"/>
  <c r="O448" i="164"/>
  <c r="N448" i="164"/>
  <c r="O447" i="164"/>
  <c r="N447" i="164"/>
  <c r="O446" i="164"/>
  <c r="N446" i="164"/>
  <c r="P445" i="164"/>
  <c r="O445" i="164"/>
  <c r="N445" i="164"/>
  <c r="O444" i="164"/>
  <c r="P444" i="164"/>
  <c r="N444" i="164"/>
  <c r="P443" i="164"/>
  <c r="O443" i="164"/>
  <c r="N443" i="164"/>
  <c r="O442" i="164"/>
  <c r="N442" i="164"/>
  <c r="O441" i="164"/>
  <c r="N441" i="164"/>
  <c r="P441" i="164"/>
  <c r="P440" i="164"/>
  <c r="O440" i="164"/>
  <c r="N440" i="164"/>
  <c r="O439" i="164"/>
  <c r="P439" i="164"/>
  <c r="N439" i="164"/>
  <c r="O438" i="164"/>
  <c r="N438" i="164"/>
  <c r="P437" i="164"/>
  <c r="O437" i="164"/>
  <c r="N437" i="164"/>
  <c r="O436" i="164"/>
  <c r="P436" i="164"/>
  <c r="N436" i="164"/>
  <c r="O435" i="164"/>
  <c r="N435" i="164"/>
  <c r="P435" i="164"/>
  <c r="O434" i="164"/>
  <c r="N434" i="164"/>
  <c r="P434" i="164"/>
  <c r="P433" i="164"/>
  <c r="O433" i="164"/>
  <c r="N433" i="164"/>
  <c r="P432" i="164"/>
  <c r="O432" i="164"/>
  <c r="N432" i="164"/>
  <c r="O431" i="164"/>
  <c r="N431" i="164"/>
  <c r="O430" i="164"/>
  <c r="N430" i="164"/>
  <c r="P429" i="164"/>
  <c r="O429" i="164"/>
  <c r="N429" i="164"/>
  <c r="O428" i="164"/>
  <c r="P428" i="164"/>
  <c r="N428" i="164"/>
  <c r="O427" i="164"/>
  <c r="N427" i="164"/>
  <c r="P427" i="164"/>
  <c r="O426" i="164"/>
  <c r="N426" i="164"/>
  <c r="O425" i="164"/>
  <c r="N425" i="164"/>
  <c r="P425" i="164"/>
  <c r="P424" i="164"/>
  <c r="O424" i="164"/>
  <c r="N424" i="164"/>
  <c r="P423" i="164"/>
  <c r="O423" i="164"/>
  <c r="N423" i="164"/>
  <c r="O422" i="164"/>
  <c r="N422" i="164"/>
  <c r="P422" i="164"/>
  <c r="P421" i="164"/>
  <c r="O421" i="164"/>
  <c r="N421" i="164"/>
  <c r="P420" i="164"/>
  <c r="O420" i="164"/>
  <c r="N420" i="164"/>
  <c r="O419" i="164"/>
  <c r="N419" i="164"/>
  <c r="P419" i="164"/>
  <c r="O418" i="164"/>
  <c r="N418" i="164"/>
  <c r="P418" i="164"/>
  <c r="P417" i="164"/>
  <c r="O417" i="164"/>
  <c r="N417" i="164"/>
  <c r="O416" i="164"/>
  <c r="P416" i="164"/>
  <c r="N416" i="164"/>
  <c r="O415" i="164"/>
  <c r="N415" i="164"/>
  <c r="O414" i="164"/>
  <c r="N414" i="164"/>
  <c r="O413" i="164"/>
  <c r="N413" i="164"/>
  <c r="P413" i="164"/>
  <c r="O412" i="164"/>
  <c r="P412" i="164"/>
  <c r="N412" i="164"/>
  <c r="O411" i="164"/>
  <c r="N411" i="164"/>
  <c r="P411" i="164"/>
  <c r="O410" i="164"/>
  <c r="N410" i="164"/>
  <c r="O409" i="164"/>
  <c r="N409" i="164"/>
  <c r="P409" i="164"/>
  <c r="P408" i="164"/>
  <c r="O408" i="164"/>
  <c r="N408" i="164"/>
  <c r="P407" i="164"/>
  <c r="O407" i="164"/>
  <c r="N407" i="164"/>
  <c r="O406" i="164"/>
  <c r="N406" i="164"/>
  <c r="O405" i="164"/>
  <c r="N405" i="164"/>
  <c r="P405" i="164"/>
  <c r="P404" i="164"/>
  <c r="O404" i="164"/>
  <c r="N404" i="164"/>
  <c r="P403" i="164"/>
  <c r="O403" i="164"/>
  <c r="N403" i="164"/>
  <c r="O402" i="164"/>
  <c r="N402" i="164"/>
  <c r="P402" i="164"/>
  <c r="P401" i="164"/>
  <c r="O401" i="164"/>
  <c r="N401" i="164"/>
  <c r="P400" i="164"/>
  <c r="O400" i="164"/>
  <c r="N400" i="164"/>
  <c r="O399" i="164"/>
  <c r="N399" i="164"/>
  <c r="P399" i="164"/>
  <c r="O398" i="164"/>
  <c r="N398" i="164"/>
  <c r="O397" i="164"/>
  <c r="N397" i="164"/>
  <c r="P397" i="164"/>
  <c r="O396" i="164"/>
  <c r="P396" i="164"/>
  <c r="N396" i="164"/>
  <c r="P395" i="164"/>
  <c r="O395" i="164"/>
  <c r="N395" i="164"/>
  <c r="O394" i="164"/>
  <c r="N394" i="164"/>
  <c r="P394" i="164"/>
  <c r="O393" i="164"/>
  <c r="N393" i="164"/>
  <c r="P393" i="164"/>
  <c r="P392" i="164"/>
  <c r="O392" i="164"/>
  <c r="N392" i="164"/>
  <c r="P391" i="164"/>
  <c r="O391" i="164"/>
  <c r="N391" i="164"/>
  <c r="O390" i="164"/>
  <c r="N390" i="164"/>
  <c r="O389" i="164"/>
  <c r="N389" i="164"/>
  <c r="P389" i="164"/>
  <c r="P388" i="164"/>
  <c r="O388" i="164"/>
  <c r="N388" i="164"/>
  <c r="P387" i="164"/>
  <c r="O387" i="164"/>
  <c r="N387" i="164"/>
  <c r="O386" i="164"/>
  <c r="N386" i="164"/>
  <c r="P386" i="164"/>
  <c r="P385" i="164"/>
  <c r="O385" i="164"/>
  <c r="N385" i="164"/>
  <c r="P384" i="164"/>
  <c r="O384" i="164"/>
  <c r="N384" i="164"/>
  <c r="O383" i="164"/>
  <c r="N383" i="164"/>
  <c r="O382" i="164"/>
  <c r="N382" i="164"/>
  <c r="P381" i="164"/>
  <c r="O381" i="164"/>
  <c r="N381" i="164"/>
  <c r="O380" i="164"/>
  <c r="P380" i="164"/>
  <c r="N380" i="164"/>
  <c r="P379" i="164"/>
  <c r="O379" i="164"/>
  <c r="N379" i="164"/>
  <c r="O378" i="164"/>
  <c r="N378" i="164"/>
  <c r="O377" i="164"/>
  <c r="N377" i="164"/>
  <c r="P377" i="164"/>
  <c r="P376" i="164"/>
  <c r="O376" i="164"/>
  <c r="N376" i="164"/>
  <c r="O375" i="164"/>
  <c r="P375" i="164"/>
  <c r="N375" i="164"/>
  <c r="O374" i="164"/>
  <c r="N374" i="164"/>
  <c r="P373" i="164"/>
  <c r="O373" i="164"/>
  <c r="N373" i="164"/>
  <c r="O372" i="164"/>
  <c r="P372" i="164"/>
  <c r="N372" i="164"/>
  <c r="O371" i="164"/>
  <c r="N371" i="164"/>
  <c r="P371" i="164"/>
  <c r="O370" i="164"/>
  <c r="N370" i="164"/>
  <c r="P370" i="164"/>
  <c r="P369" i="164"/>
  <c r="O369" i="164"/>
  <c r="N369" i="164"/>
  <c r="P368" i="164"/>
  <c r="O368" i="164"/>
  <c r="N368" i="164"/>
  <c r="O367" i="164"/>
  <c r="N367" i="164"/>
  <c r="O366" i="164"/>
  <c r="N366" i="164"/>
  <c r="P365" i="164"/>
  <c r="O365" i="164"/>
  <c r="N365" i="164"/>
  <c r="O364" i="164"/>
  <c r="P364" i="164"/>
  <c r="N364" i="164"/>
  <c r="O363" i="164"/>
  <c r="N363" i="164"/>
  <c r="P363" i="164"/>
  <c r="O362" i="164"/>
  <c r="N362" i="164"/>
  <c r="O361" i="164"/>
  <c r="N361" i="164"/>
  <c r="P361" i="164"/>
  <c r="P360" i="164"/>
  <c r="O360" i="164"/>
  <c r="N360" i="164"/>
  <c r="P359" i="164"/>
  <c r="O359" i="164"/>
  <c r="N359" i="164"/>
  <c r="O358" i="164"/>
  <c r="N358" i="164"/>
  <c r="P358" i="164"/>
  <c r="P357" i="164"/>
  <c r="O357" i="164"/>
  <c r="N357" i="164"/>
  <c r="P356" i="164"/>
  <c r="O356" i="164"/>
  <c r="N356" i="164"/>
  <c r="O355" i="164"/>
  <c r="N355" i="164"/>
  <c r="P355" i="164"/>
  <c r="O354" i="164"/>
  <c r="N354" i="164"/>
  <c r="P354" i="164"/>
  <c r="P353" i="164"/>
  <c r="O353" i="164"/>
  <c r="N353" i="164"/>
  <c r="O352" i="164"/>
  <c r="P352" i="164"/>
  <c r="N352" i="164"/>
  <c r="O351" i="164"/>
  <c r="N351" i="164"/>
  <c r="O350" i="164"/>
  <c r="N350" i="164"/>
  <c r="O349" i="164"/>
  <c r="N349" i="164"/>
  <c r="P349" i="164"/>
  <c r="O348" i="164"/>
  <c r="P348" i="164"/>
  <c r="N348" i="164"/>
  <c r="O347" i="164"/>
  <c r="N347" i="164"/>
  <c r="P347" i="164"/>
  <c r="O346" i="164"/>
  <c r="N346" i="164"/>
  <c r="O345" i="164"/>
  <c r="N345" i="164"/>
  <c r="P345" i="164"/>
  <c r="P344" i="164"/>
  <c r="O344" i="164"/>
  <c r="N344" i="164"/>
  <c r="P343" i="164"/>
  <c r="O343" i="164"/>
  <c r="N343" i="164"/>
  <c r="O342" i="164"/>
  <c r="N342" i="164"/>
  <c r="O341" i="164"/>
  <c r="N341" i="164"/>
  <c r="P341" i="164"/>
  <c r="P340" i="164"/>
  <c r="O340" i="164"/>
  <c r="N340" i="164"/>
  <c r="P339" i="164"/>
  <c r="O339" i="164"/>
  <c r="N339" i="164"/>
  <c r="O338" i="164"/>
  <c r="N338" i="164"/>
  <c r="P338" i="164"/>
  <c r="P337" i="164"/>
  <c r="O337" i="164"/>
  <c r="N337" i="164"/>
  <c r="P336" i="164"/>
  <c r="O336" i="164"/>
  <c r="N336" i="164"/>
  <c r="O335" i="164"/>
  <c r="N335" i="164"/>
  <c r="P335" i="164"/>
  <c r="O334" i="164"/>
  <c r="N334" i="164"/>
  <c r="O333" i="164"/>
  <c r="N333" i="164"/>
  <c r="P333" i="164"/>
  <c r="O332" i="164"/>
  <c r="P332" i="164"/>
  <c r="N332" i="164"/>
  <c r="P331" i="164"/>
  <c r="O331" i="164"/>
  <c r="N331" i="164"/>
  <c r="O330" i="164"/>
  <c r="N330" i="164"/>
  <c r="P330" i="164"/>
  <c r="O329" i="164"/>
  <c r="N329" i="164"/>
  <c r="P329" i="164"/>
  <c r="P328" i="164"/>
  <c r="O328" i="164"/>
  <c r="N328" i="164"/>
  <c r="P327" i="164"/>
  <c r="O327" i="164"/>
  <c r="N327" i="164"/>
  <c r="O326" i="164"/>
  <c r="N326" i="164"/>
  <c r="O325" i="164"/>
  <c r="N325" i="164"/>
  <c r="P325" i="164"/>
  <c r="P324" i="164"/>
  <c r="O324" i="164"/>
  <c r="N324" i="164"/>
  <c r="P323" i="164"/>
  <c r="O323" i="164"/>
  <c r="N323" i="164"/>
  <c r="O322" i="164"/>
  <c r="N322" i="164"/>
  <c r="P322" i="164"/>
  <c r="P321" i="164"/>
  <c r="O321" i="164"/>
  <c r="N321" i="164"/>
  <c r="P320" i="164"/>
  <c r="O320" i="164"/>
  <c r="N320" i="164"/>
  <c r="O319" i="164"/>
  <c r="N319" i="164"/>
  <c r="O318" i="164"/>
  <c r="N318" i="164"/>
  <c r="P317" i="164"/>
  <c r="O317" i="164"/>
  <c r="N317" i="164"/>
  <c r="O316" i="164"/>
  <c r="P316" i="164"/>
  <c r="N316" i="164"/>
  <c r="P315" i="164"/>
  <c r="O315" i="164"/>
  <c r="N315" i="164"/>
  <c r="O314" i="164"/>
  <c r="N314" i="164"/>
  <c r="O313" i="164"/>
  <c r="N313" i="164"/>
  <c r="P313" i="164"/>
  <c r="P312" i="164"/>
  <c r="O312" i="164"/>
  <c r="N312" i="164"/>
  <c r="O311" i="164"/>
  <c r="P311" i="164"/>
  <c r="N311" i="164"/>
  <c r="O310" i="164"/>
  <c r="N310" i="164"/>
  <c r="P309" i="164"/>
  <c r="O309" i="164"/>
  <c r="N309" i="164"/>
  <c r="O308" i="164"/>
  <c r="P308" i="164"/>
  <c r="N308" i="164"/>
  <c r="O307" i="164"/>
  <c r="N307" i="164"/>
  <c r="P307" i="164"/>
  <c r="O306" i="164"/>
  <c r="N306" i="164"/>
  <c r="P306" i="164"/>
  <c r="P305" i="164"/>
  <c r="O305" i="164"/>
  <c r="N305" i="164"/>
  <c r="P304" i="164"/>
  <c r="O304" i="164"/>
  <c r="N304" i="164"/>
  <c r="O303" i="164"/>
  <c r="N303" i="164"/>
  <c r="O302" i="164"/>
  <c r="N302" i="164"/>
  <c r="P301" i="164"/>
  <c r="O301" i="164"/>
  <c r="N301" i="164"/>
  <c r="O300" i="164"/>
  <c r="P300" i="164"/>
  <c r="N300" i="164"/>
  <c r="O299" i="164"/>
  <c r="N299" i="164"/>
  <c r="P299" i="164"/>
  <c r="O298" i="164"/>
  <c r="N298" i="164"/>
  <c r="O297" i="164"/>
  <c r="N297" i="164"/>
  <c r="P297" i="164"/>
  <c r="P296" i="164"/>
  <c r="O296" i="164"/>
  <c r="N296" i="164"/>
  <c r="P295" i="164"/>
  <c r="O295" i="164"/>
  <c r="N295" i="164"/>
  <c r="O294" i="164"/>
  <c r="N294" i="164"/>
  <c r="P294" i="164"/>
  <c r="P293" i="164"/>
  <c r="O293" i="164"/>
  <c r="N293" i="164"/>
  <c r="P292" i="164"/>
  <c r="O292" i="164"/>
  <c r="N292" i="164"/>
  <c r="O291" i="164"/>
  <c r="N291" i="164"/>
  <c r="P291" i="164"/>
  <c r="O290" i="164"/>
  <c r="N290" i="164"/>
  <c r="P290" i="164"/>
  <c r="P289" i="164"/>
  <c r="O289" i="164"/>
  <c r="N289" i="164"/>
  <c r="O288" i="164"/>
  <c r="P288" i="164"/>
  <c r="N288" i="164"/>
  <c r="O287" i="164"/>
  <c r="N287" i="164"/>
  <c r="O286" i="164"/>
  <c r="N286" i="164"/>
  <c r="O285" i="164"/>
  <c r="N285" i="164"/>
  <c r="P285" i="164"/>
  <c r="O284" i="164"/>
  <c r="P284" i="164"/>
  <c r="N284" i="164"/>
  <c r="O283" i="164"/>
  <c r="N283" i="164"/>
  <c r="P283" i="164"/>
  <c r="O282" i="164"/>
  <c r="N282" i="164"/>
  <c r="O281" i="164"/>
  <c r="N281" i="164"/>
  <c r="P281" i="164"/>
  <c r="P280" i="164"/>
  <c r="O280" i="164"/>
  <c r="N280" i="164"/>
  <c r="P279" i="164"/>
  <c r="O279" i="164"/>
  <c r="N279" i="164"/>
  <c r="O278" i="164"/>
  <c r="N278" i="164"/>
  <c r="O277" i="164"/>
  <c r="N277" i="164"/>
  <c r="P277" i="164"/>
  <c r="P276" i="164"/>
  <c r="O276" i="164"/>
  <c r="N276" i="164"/>
  <c r="P275" i="164"/>
  <c r="O275" i="164"/>
  <c r="N275" i="164"/>
  <c r="O274" i="164"/>
  <c r="N274" i="164"/>
  <c r="P274" i="164"/>
  <c r="P273" i="164"/>
  <c r="O273" i="164"/>
  <c r="N273" i="164"/>
  <c r="P272" i="164"/>
  <c r="O272" i="164"/>
  <c r="N272" i="164"/>
  <c r="O271" i="164"/>
  <c r="N271" i="164"/>
  <c r="P271" i="164"/>
  <c r="O270" i="164"/>
  <c r="N270" i="164"/>
  <c r="O269" i="164"/>
  <c r="N269" i="164"/>
  <c r="P269" i="164"/>
  <c r="O268" i="164"/>
  <c r="P268" i="164"/>
  <c r="N268" i="164"/>
  <c r="P267" i="164"/>
  <c r="O267" i="164"/>
  <c r="N267" i="164"/>
  <c r="O266" i="164"/>
  <c r="N266" i="164"/>
  <c r="P266" i="164"/>
  <c r="O265" i="164"/>
  <c r="N265" i="164"/>
  <c r="P265" i="164"/>
  <c r="P264" i="164"/>
  <c r="O264" i="164"/>
  <c r="N264" i="164"/>
  <c r="P263" i="164"/>
  <c r="O263" i="164"/>
  <c r="N263" i="164"/>
  <c r="O262" i="164"/>
  <c r="N262" i="164"/>
  <c r="O261" i="164"/>
  <c r="N261" i="164"/>
  <c r="P261" i="164"/>
  <c r="P260" i="164"/>
  <c r="O260" i="164"/>
  <c r="N260" i="164"/>
  <c r="P259" i="164"/>
  <c r="O259" i="164"/>
  <c r="N259" i="164"/>
  <c r="O258" i="164"/>
  <c r="N258" i="164"/>
  <c r="P258" i="164"/>
  <c r="P257" i="164"/>
  <c r="O257" i="164"/>
  <c r="N257" i="164"/>
  <c r="P256" i="164"/>
  <c r="O256" i="164"/>
  <c r="N256" i="164"/>
  <c r="O255" i="164"/>
  <c r="N255" i="164"/>
  <c r="O254" i="164"/>
  <c r="N254" i="164"/>
  <c r="P253" i="164"/>
  <c r="O253" i="164"/>
  <c r="N253" i="164"/>
  <c r="O252" i="164"/>
  <c r="P252" i="164"/>
  <c r="N252" i="164"/>
  <c r="P251" i="164"/>
  <c r="O251" i="164"/>
  <c r="N251" i="164"/>
  <c r="O250" i="164"/>
  <c r="N250" i="164"/>
  <c r="O249" i="164"/>
  <c r="N249" i="164"/>
  <c r="P249" i="164"/>
  <c r="P248" i="164"/>
  <c r="O248" i="164"/>
  <c r="N248" i="164"/>
  <c r="O247" i="164"/>
  <c r="P247" i="164"/>
  <c r="N247" i="164"/>
  <c r="O246" i="164"/>
  <c r="N246" i="164"/>
  <c r="P245" i="164"/>
  <c r="O245" i="164"/>
  <c r="N245" i="164"/>
  <c r="O244" i="164"/>
  <c r="P244" i="164"/>
  <c r="N244" i="164"/>
  <c r="O243" i="164"/>
  <c r="N243" i="164"/>
  <c r="P243" i="164"/>
  <c r="O242" i="164"/>
  <c r="N242" i="164"/>
  <c r="P242" i="164"/>
  <c r="P241" i="164"/>
  <c r="O241" i="164"/>
  <c r="N241" i="164"/>
  <c r="P240" i="164"/>
  <c r="O240" i="164"/>
  <c r="N240" i="164"/>
  <c r="O239" i="164"/>
  <c r="N239" i="164"/>
  <c r="O238" i="164"/>
  <c r="N238" i="164"/>
  <c r="P237" i="164"/>
  <c r="O237" i="164"/>
  <c r="N237" i="164"/>
  <c r="O236" i="164"/>
  <c r="P236" i="164"/>
  <c r="N236" i="164"/>
  <c r="O235" i="164"/>
  <c r="N235" i="164"/>
  <c r="P235" i="164"/>
  <c r="O234" i="164"/>
  <c r="N234" i="164"/>
  <c r="O233" i="164"/>
  <c r="N233" i="164"/>
  <c r="P233" i="164"/>
  <c r="P232" i="164"/>
  <c r="O232" i="164"/>
  <c r="N232" i="164"/>
  <c r="P231" i="164"/>
  <c r="O231" i="164"/>
  <c r="N231" i="164"/>
  <c r="O230" i="164"/>
  <c r="N230" i="164"/>
  <c r="P230" i="164"/>
  <c r="P229" i="164"/>
  <c r="O229" i="164"/>
  <c r="N229" i="164"/>
  <c r="P228" i="164"/>
  <c r="O228" i="164"/>
  <c r="N228" i="164"/>
  <c r="O227" i="164"/>
  <c r="N227" i="164"/>
  <c r="P227" i="164"/>
  <c r="O226" i="164"/>
  <c r="N226" i="164"/>
  <c r="P226" i="164"/>
  <c r="P225" i="164"/>
  <c r="O225" i="164"/>
  <c r="N225" i="164"/>
  <c r="O224" i="164"/>
  <c r="P224" i="164"/>
  <c r="N224" i="164"/>
  <c r="O223" i="164"/>
  <c r="N223" i="164"/>
  <c r="O222" i="164"/>
  <c r="N222" i="164"/>
  <c r="O221" i="164"/>
  <c r="N221" i="164"/>
  <c r="P221" i="164"/>
  <c r="O220" i="164"/>
  <c r="P220" i="164"/>
  <c r="N220" i="164"/>
  <c r="O219" i="164"/>
  <c r="N219" i="164"/>
  <c r="P219" i="164"/>
  <c r="O218" i="164"/>
  <c r="N218" i="164"/>
  <c r="O217" i="164"/>
  <c r="N217" i="164"/>
  <c r="P217" i="164"/>
  <c r="P216" i="164"/>
  <c r="O216" i="164"/>
  <c r="N216" i="164"/>
  <c r="P215" i="164"/>
  <c r="O215" i="164"/>
  <c r="N215" i="164"/>
  <c r="O214" i="164"/>
  <c r="N214" i="164"/>
  <c r="O213" i="164"/>
  <c r="N213" i="164"/>
  <c r="P213" i="164"/>
  <c r="P212" i="164"/>
  <c r="O212" i="164"/>
  <c r="N212" i="164"/>
  <c r="P211" i="164"/>
  <c r="O211" i="164"/>
  <c r="N211" i="164"/>
  <c r="O210" i="164"/>
  <c r="N210" i="164"/>
  <c r="P210" i="164"/>
  <c r="P209" i="164"/>
  <c r="O209" i="164"/>
  <c r="N209" i="164"/>
  <c r="P208" i="164"/>
  <c r="O208" i="164"/>
  <c r="N208" i="164"/>
  <c r="O207" i="164"/>
  <c r="N207" i="164"/>
  <c r="P207" i="164"/>
  <c r="O206" i="164"/>
  <c r="N206" i="164"/>
  <c r="O205" i="164"/>
  <c r="N205" i="164"/>
  <c r="P205" i="164"/>
  <c r="O204" i="164"/>
  <c r="P204" i="164"/>
  <c r="N204" i="164"/>
  <c r="P203" i="164"/>
  <c r="O203" i="164"/>
  <c r="N203" i="164"/>
  <c r="O202" i="164"/>
  <c r="N202" i="164"/>
  <c r="P202" i="164"/>
  <c r="O201" i="164"/>
  <c r="N201" i="164"/>
  <c r="P201" i="164"/>
  <c r="P200" i="164"/>
  <c r="O200" i="164"/>
  <c r="N200" i="164"/>
  <c r="P199" i="164"/>
  <c r="O199" i="164"/>
  <c r="N199" i="164"/>
  <c r="O198" i="164"/>
  <c r="N198" i="164"/>
  <c r="O197" i="164"/>
  <c r="N197" i="164"/>
  <c r="P197" i="164"/>
  <c r="P196" i="164"/>
  <c r="O196" i="164"/>
  <c r="N196" i="164"/>
  <c r="P195" i="164"/>
  <c r="O195" i="164"/>
  <c r="N195" i="164"/>
  <c r="O194" i="164"/>
  <c r="N194" i="164"/>
  <c r="P194" i="164"/>
  <c r="P193" i="164"/>
  <c r="O193" i="164"/>
  <c r="N193" i="164"/>
  <c r="P192" i="164"/>
  <c r="O192" i="164"/>
  <c r="N192" i="164"/>
  <c r="O191" i="164"/>
  <c r="N191" i="164"/>
  <c r="O190" i="164"/>
  <c r="N190" i="164"/>
  <c r="P189" i="164"/>
  <c r="O189" i="164"/>
  <c r="N189" i="164"/>
  <c r="O188" i="164"/>
  <c r="P188" i="164"/>
  <c r="N188" i="164"/>
  <c r="P187" i="164"/>
  <c r="O187" i="164"/>
  <c r="N187" i="164"/>
  <c r="O186" i="164"/>
  <c r="N186" i="164"/>
  <c r="O185" i="164"/>
  <c r="N185" i="164"/>
  <c r="P185" i="164"/>
  <c r="P184" i="164"/>
  <c r="O184" i="164"/>
  <c r="N184" i="164"/>
  <c r="O183" i="164"/>
  <c r="P183" i="164"/>
  <c r="N183" i="164"/>
  <c r="O182" i="164"/>
  <c r="N182" i="164"/>
  <c r="P181" i="164"/>
  <c r="O181" i="164"/>
  <c r="N181" i="164"/>
  <c r="O180" i="164"/>
  <c r="P180" i="164"/>
  <c r="N180" i="164"/>
  <c r="O179" i="164"/>
  <c r="N179" i="164"/>
  <c r="P179" i="164"/>
  <c r="O178" i="164"/>
  <c r="N178" i="164"/>
  <c r="P178" i="164"/>
  <c r="P177" i="164"/>
  <c r="O177" i="164"/>
  <c r="N177" i="164"/>
  <c r="P176" i="164"/>
  <c r="O176" i="164"/>
  <c r="N176" i="164"/>
  <c r="O175" i="164"/>
  <c r="N175" i="164"/>
  <c r="O174" i="164"/>
  <c r="N174" i="164"/>
  <c r="P173" i="164"/>
  <c r="O173" i="164"/>
  <c r="N173" i="164"/>
  <c r="O172" i="164"/>
  <c r="P172" i="164"/>
  <c r="N172" i="164"/>
  <c r="O171" i="164"/>
  <c r="N171" i="164"/>
  <c r="P171" i="164"/>
  <c r="O170" i="164"/>
  <c r="N170" i="164"/>
  <c r="O169" i="164"/>
  <c r="N169" i="164"/>
  <c r="P169" i="164"/>
  <c r="P168" i="164"/>
  <c r="O168" i="164"/>
  <c r="N168" i="164"/>
  <c r="P167" i="164"/>
  <c r="O167" i="164"/>
  <c r="N167" i="164"/>
  <c r="O166" i="164"/>
  <c r="N166" i="164"/>
  <c r="P166" i="164"/>
  <c r="P165" i="164"/>
  <c r="O165" i="164"/>
  <c r="N165" i="164"/>
  <c r="P164" i="164"/>
  <c r="O164" i="164"/>
  <c r="N164" i="164"/>
  <c r="O163" i="164"/>
  <c r="N163" i="164"/>
  <c r="P163" i="164"/>
  <c r="O162" i="164"/>
  <c r="N162" i="164"/>
  <c r="P162" i="164"/>
  <c r="P161" i="164"/>
  <c r="O161" i="164"/>
  <c r="N161" i="164"/>
  <c r="O160" i="164"/>
  <c r="P160" i="164"/>
  <c r="N160" i="164"/>
  <c r="O159" i="164"/>
  <c r="N159" i="164"/>
  <c r="O158" i="164"/>
  <c r="N158" i="164"/>
  <c r="O157" i="164"/>
  <c r="N157" i="164"/>
  <c r="P157" i="164"/>
  <c r="O156" i="164"/>
  <c r="P156" i="164"/>
  <c r="N156" i="164"/>
  <c r="O155" i="164"/>
  <c r="N155" i="164"/>
  <c r="P155" i="164"/>
  <c r="O154" i="164"/>
  <c r="N154" i="164"/>
  <c r="O153" i="164"/>
  <c r="N153" i="164"/>
  <c r="P153" i="164"/>
  <c r="P152" i="164"/>
  <c r="O152" i="164"/>
  <c r="N152" i="164"/>
  <c r="P151" i="164"/>
  <c r="O151" i="164"/>
  <c r="N151" i="164"/>
  <c r="O150" i="164"/>
  <c r="N150" i="164"/>
  <c r="O149" i="164"/>
  <c r="N149" i="164"/>
  <c r="P149" i="164"/>
  <c r="P148" i="164"/>
  <c r="O148" i="164"/>
  <c r="N148" i="164"/>
  <c r="P147" i="164"/>
  <c r="O147" i="164"/>
  <c r="N147" i="164"/>
  <c r="O146" i="164"/>
  <c r="N146" i="164"/>
  <c r="P146" i="164"/>
  <c r="P145" i="164"/>
  <c r="O145" i="164"/>
  <c r="N145" i="164"/>
  <c r="P144" i="164"/>
  <c r="O144" i="164"/>
  <c r="N144" i="164"/>
  <c r="O143" i="164"/>
  <c r="N143" i="164"/>
  <c r="P143" i="164"/>
  <c r="O142" i="164"/>
  <c r="N142" i="164"/>
  <c r="O141" i="164"/>
  <c r="N141" i="164"/>
  <c r="P141" i="164"/>
  <c r="O140" i="164"/>
  <c r="P140" i="164"/>
  <c r="N140" i="164"/>
  <c r="P139" i="164"/>
  <c r="O139" i="164"/>
  <c r="N139" i="164"/>
  <c r="O138" i="164"/>
  <c r="N138" i="164"/>
  <c r="P138" i="164"/>
  <c r="O137" i="164"/>
  <c r="N137" i="164"/>
  <c r="P137" i="164"/>
  <c r="P136" i="164"/>
  <c r="O136" i="164"/>
  <c r="N136" i="164"/>
  <c r="P135" i="164"/>
  <c r="O135" i="164"/>
  <c r="N135" i="164"/>
  <c r="O134" i="164"/>
  <c r="N134" i="164"/>
  <c r="O133" i="164"/>
  <c r="N133" i="164"/>
  <c r="P133" i="164"/>
  <c r="P132" i="164"/>
  <c r="O132" i="164"/>
  <c r="N132" i="164"/>
  <c r="P131" i="164"/>
  <c r="O131" i="164"/>
  <c r="N131" i="164"/>
  <c r="O130" i="164"/>
  <c r="N130" i="164"/>
  <c r="P130" i="164"/>
  <c r="P129" i="164"/>
  <c r="O129" i="164"/>
  <c r="N129" i="164"/>
  <c r="P128" i="164"/>
  <c r="O128" i="164"/>
  <c r="N128" i="164"/>
  <c r="O127" i="164"/>
  <c r="N127" i="164"/>
  <c r="O126" i="164"/>
  <c r="N126" i="164"/>
  <c r="P125" i="164"/>
  <c r="O125" i="164"/>
  <c r="N125" i="164"/>
  <c r="O124" i="164"/>
  <c r="P124" i="164"/>
  <c r="N124" i="164"/>
  <c r="P123" i="164"/>
  <c r="O123" i="164"/>
  <c r="N123" i="164"/>
  <c r="O122" i="164"/>
  <c r="N122" i="164"/>
  <c r="O121" i="164"/>
  <c r="N121" i="164"/>
  <c r="P121" i="164"/>
  <c r="P120" i="164"/>
  <c r="O120" i="164"/>
  <c r="N120" i="164"/>
  <c r="O119" i="164"/>
  <c r="P119" i="164"/>
  <c r="N119" i="164"/>
  <c r="O118" i="164"/>
  <c r="N118" i="164"/>
  <c r="P117" i="164"/>
  <c r="O117" i="164"/>
  <c r="N117" i="164"/>
  <c r="O116" i="164"/>
  <c r="P116" i="164"/>
  <c r="N116" i="164"/>
  <c r="O115" i="164"/>
  <c r="N115" i="164"/>
  <c r="P115" i="164"/>
  <c r="O114" i="164"/>
  <c r="N114" i="164"/>
  <c r="P114" i="164"/>
  <c r="P113" i="164"/>
  <c r="O113" i="164"/>
  <c r="N113" i="164"/>
  <c r="P112" i="164"/>
  <c r="O112" i="164"/>
  <c r="N112" i="164"/>
  <c r="O111" i="164"/>
  <c r="N111" i="164"/>
  <c r="O110" i="164"/>
  <c r="N110" i="164"/>
  <c r="P109" i="164"/>
  <c r="O109" i="164"/>
  <c r="N109" i="164"/>
  <c r="O108" i="164"/>
  <c r="P108" i="164"/>
  <c r="N108" i="164"/>
  <c r="O107" i="164"/>
  <c r="N107" i="164"/>
  <c r="P107" i="164"/>
  <c r="O106" i="164"/>
  <c r="N106" i="164"/>
  <c r="O105" i="164"/>
  <c r="N105" i="164"/>
  <c r="P105" i="164"/>
  <c r="P104" i="164"/>
  <c r="O104" i="164"/>
  <c r="N104" i="164"/>
  <c r="P103" i="164"/>
  <c r="O103" i="164"/>
  <c r="N103" i="164"/>
  <c r="O102" i="164"/>
  <c r="N102" i="164"/>
  <c r="P102" i="164"/>
  <c r="P101" i="164"/>
  <c r="O101" i="164"/>
  <c r="N101" i="164"/>
  <c r="P100" i="164"/>
  <c r="O100" i="164"/>
  <c r="N100" i="164"/>
  <c r="O99" i="164"/>
  <c r="N99" i="164"/>
  <c r="P99" i="164"/>
  <c r="O98" i="164"/>
  <c r="N98" i="164"/>
  <c r="P98" i="164"/>
  <c r="P97" i="164"/>
  <c r="O97" i="164"/>
  <c r="N97" i="164"/>
  <c r="O96" i="164"/>
  <c r="P96" i="164"/>
  <c r="N96" i="164"/>
  <c r="O95" i="164"/>
  <c r="N95" i="164"/>
  <c r="O94" i="164"/>
  <c r="N94" i="164"/>
  <c r="O93" i="164"/>
  <c r="N93" i="164"/>
  <c r="P93" i="164"/>
  <c r="O92" i="164"/>
  <c r="P92" i="164"/>
  <c r="N92" i="164"/>
  <c r="O91" i="164"/>
  <c r="N91" i="164"/>
  <c r="P91" i="164"/>
  <c r="O90" i="164"/>
  <c r="N90" i="164"/>
  <c r="O89" i="164"/>
  <c r="N89" i="164"/>
  <c r="P89" i="164"/>
  <c r="P88" i="164"/>
  <c r="O88" i="164"/>
  <c r="N88" i="164"/>
  <c r="P87" i="164"/>
  <c r="O87" i="164"/>
  <c r="N87" i="164"/>
  <c r="O86" i="164"/>
  <c r="N86" i="164"/>
  <c r="O85" i="164"/>
  <c r="N85" i="164"/>
  <c r="P85" i="164"/>
  <c r="P84" i="164"/>
  <c r="O84" i="164"/>
  <c r="N84" i="164"/>
  <c r="P83" i="164"/>
  <c r="O83" i="164"/>
  <c r="N83" i="164"/>
  <c r="O82" i="164"/>
  <c r="N82" i="164"/>
  <c r="P82" i="164"/>
  <c r="P81" i="164"/>
  <c r="O81" i="164"/>
  <c r="N81" i="164"/>
  <c r="P80" i="164"/>
  <c r="O80" i="164"/>
  <c r="N80" i="164"/>
  <c r="O79" i="164"/>
  <c r="N79" i="164"/>
  <c r="P79" i="164"/>
  <c r="O78" i="164"/>
  <c r="N78" i="164"/>
  <c r="O77" i="164"/>
  <c r="N77" i="164"/>
  <c r="P77" i="164"/>
  <c r="O76" i="164"/>
  <c r="P76" i="164"/>
  <c r="N76" i="164"/>
  <c r="P75" i="164"/>
  <c r="O75" i="164"/>
  <c r="N75" i="164"/>
  <c r="O74" i="164"/>
  <c r="N74" i="164"/>
  <c r="P74" i="164"/>
  <c r="O73" i="164"/>
  <c r="N73" i="164"/>
  <c r="P73" i="164"/>
  <c r="P72" i="164"/>
  <c r="O72" i="164"/>
  <c r="N72" i="164"/>
  <c r="P71" i="164"/>
  <c r="O71" i="164"/>
  <c r="N71" i="164"/>
  <c r="O70" i="164"/>
  <c r="N70" i="164"/>
  <c r="O69" i="164"/>
  <c r="N69" i="164"/>
  <c r="P69" i="164"/>
  <c r="P68" i="164"/>
  <c r="O68" i="164"/>
  <c r="N68" i="164"/>
  <c r="P67" i="164"/>
  <c r="O67" i="164"/>
  <c r="N67" i="164"/>
  <c r="O66" i="164"/>
  <c r="N66" i="164"/>
  <c r="P66" i="164"/>
  <c r="P65" i="164"/>
  <c r="O65" i="164"/>
  <c r="N65" i="164"/>
  <c r="P64" i="164"/>
  <c r="O64" i="164"/>
  <c r="N64" i="164"/>
  <c r="O63" i="164"/>
  <c r="N63" i="164"/>
  <c r="O62" i="164"/>
  <c r="N62" i="164"/>
  <c r="P61" i="164"/>
  <c r="O61" i="164"/>
  <c r="N61" i="164"/>
  <c r="O60" i="164"/>
  <c r="P60" i="164"/>
  <c r="N60" i="164"/>
  <c r="P59" i="164"/>
  <c r="O59" i="164"/>
  <c r="N59" i="164"/>
  <c r="O58" i="164"/>
  <c r="N58" i="164"/>
  <c r="O57" i="164"/>
  <c r="N57" i="164"/>
  <c r="P57" i="164"/>
  <c r="P56" i="164"/>
  <c r="O56" i="164"/>
  <c r="N56" i="164"/>
  <c r="O55" i="164"/>
  <c r="P55" i="164"/>
  <c r="N55" i="164"/>
  <c r="O54" i="164"/>
  <c r="N54" i="164"/>
  <c r="P53" i="164"/>
  <c r="O53" i="164"/>
  <c r="N53" i="164"/>
  <c r="O52" i="164"/>
  <c r="P52" i="164"/>
  <c r="N52" i="164"/>
  <c r="O51" i="164"/>
  <c r="N51" i="164"/>
  <c r="P51" i="164"/>
  <c r="O50" i="164"/>
  <c r="N50" i="164"/>
  <c r="P50" i="164"/>
  <c r="P49" i="164"/>
  <c r="O49" i="164"/>
  <c r="N49" i="164"/>
  <c r="P48" i="164"/>
  <c r="O48" i="164"/>
  <c r="N48" i="164"/>
  <c r="O47" i="164"/>
  <c r="N47" i="164"/>
  <c r="O46" i="164"/>
  <c r="N46" i="164"/>
  <c r="P45" i="164"/>
  <c r="O45" i="164"/>
  <c r="N45" i="164"/>
  <c r="O44" i="164"/>
  <c r="P44" i="164"/>
  <c r="N44" i="164"/>
  <c r="O43" i="164"/>
  <c r="N43" i="164"/>
  <c r="P43" i="164"/>
  <c r="O42" i="164"/>
  <c r="N42" i="164"/>
  <c r="O41" i="164"/>
  <c r="N41" i="164"/>
  <c r="P41" i="164"/>
  <c r="P40" i="164"/>
  <c r="O40" i="164"/>
  <c r="N40" i="164"/>
  <c r="P39" i="164"/>
  <c r="O39" i="164"/>
  <c r="N39" i="164"/>
  <c r="O38" i="164"/>
  <c r="N38" i="164"/>
  <c r="P38" i="164"/>
  <c r="P37" i="164"/>
  <c r="O37" i="164"/>
  <c r="N37" i="164"/>
  <c r="P36" i="164"/>
  <c r="O36" i="164"/>
  <c r="N36" i="164"/>
  <c r="O35" i="164"/>
  <c r="N35" i="164"/>
  <c r="P35" i="164"/>
  <c r="O34" i="164"/>
  <c r="N34" i="164"/>
  <c r="P34" i="164"/>
  <c r="P33" i="164"/>
  <c r="O33" i="164"/>
  <c r="N33" i="164"/>
  <c r="O32" i="164"/>
  <c r="P32" i="164"/>
  <c r="N32" i="164"/>
  <c r="O31" i="164"/>
  <c r="N31" i="164"/>
  <c r="O30" i="164"/>
  <c r="N30" i="164"/>
  <c r="O29" i="164"/>
  <c r="N29" i="164"/>
  <c r="P29" i="164"/>
  <c r="O28" i="164"/>
  <c r="P28" i="164"/>
  <c r="N28" i="164"/>
  <c r="O27" i="164"/>
  <c r="N27" i="164"/>
  <c r="P27" i="164"/>
  <c r="O26" i="164"/>
  <c r="N26" i="164"/>
  <c r="O25" i="164"/>
  <c r="N25" i="164"/>
  <c r="P25" i="164"/>
  <c r="P24" i="164"/>
  <c r="O24" i="164"/>
  <c r="N24" i="164"/>
  <c r="P23" i="164"/>
  <c r="O23" i="164"/>
  <c r="N23" i="164"/>
  <c r="O22" i="164"/>
  <c r="N22" i="164"/>
  <c r="O21" i="164"/>
  <c r="N21" i="164"/>
  <c r="P21" i="164"/>
  <c r="P20" i="164"/>
  <c r="O20" i="164"/>
  <c r="N20" i="164"/>
  <c r="P19" i="164"/>
  <c r="O19" i="164"/>
  <c r="N19" i="164"/>
  <c r="O18" i="164"/>
  <c r="N18" i="164"/>
  <c r="P18" i="164"/>
  <c r="P17" i="164"/>
  <c r="O17" i="164"/>
  <c r="N17" i="164"/>
  <c r="P16" i="164"/>
  <c r="O16" i="164"/>
  <c r="N16" i="164"/>
  <c r="O15" i="164"/>
  <c r="N15" i="164"/>
  <c r="P15" i="164"/>
  <c r="O14" i="164"/>
  <c r="N14" i="164"/>
  <c r="O13" i="164"/>
  <c r="N13" i="164"/>
  <c r="P13" i="164"/>
  <c r="O12" i="164"/>
  <c r="P12" i="164"/>
  <c r="N12" i="164"/>
  <c r="P11" i="164"/>
  <c r="O11" i="164"/>
  <c r="N11" i="164"/>
  <c r="O10" i="164"/>
  <c r="N10" i="164"/>
  <c r="P10" i="164"/>
  <c r="O9" i="164"/>
  <c r="N9" i="164"/>
  <c r="P9" i="164"/>
  <c r="P8" i="164"/>
  <c r="O8" i="164"/>
  <c r="N8" i="164"/>
  <c r="P7" i="164"/>
  <c r="O7" i="164"/>
  <c r="N7" i="164"/>
  <c r="O6" i="164"/>
  <c r="N6" i="164"/>
  <c r="O5" i="164"/>
  <c r="N5" i="164"/>
  <c r="P5" i="164"/>
  <c r="P4" i="164"/>
  <c r="P505" i="164" a="1"/>
  <c r="P505" i="164"/>
  <c r="N9" i="163"/>
  <c r="O4" i="164"/>
  <c r="N4" i="164"/>
  <c r="I52" i="163"/>
  <c r="I33" i="163"/>
  <c r="G33" i="163"/>
  <c r="G32" i="163"/>
  <c r="I32" i="163"/>
  <c r="E32" i="163"/>
  <c r="I31" i="163"/>
  <c r="E31" i="163"/>
  <c r="G31" i="163"/>
  <c r="I29" i="163"/>
  <c r="E29" i="163"/>
  <c r="G29" i="163"/>
  <c r="G27" i="163"/>
  <c r="I27" i="163"/>
  <c r="E8" i="163"/>
  <c r="M514" i="162" a="1"/>
  <c r="M514" i="162"/>
  <c r="L514" i="162"/>
  <c r="L514" i="162" a="1"/>
  <c r="K514" i="162" a="1"/>
  <c r="K514" i="162"/>
  <c r="J514" i="162"/>
  <c r="J514" i="162" a="1"/>
  <c r="I514" i="162" a="1"/>
  <c r="I514" i="162"/>
  <c r="H514" i="162"/>
  <c r="H514" i="162" a="1"/>
  <c r="G514" i="162" a="1"/>
  <c r="G514" i="162"/>
  <c r="F514" i="162"/>
  <c r="F514" i="162" a="1"/>
  <c r="J511" i="162" a="1"/>
  <c r="J511" i="162"/>
  <c r="F511" i="162" a="1"/>
  <c r="F511" i="162"/>
  <c r="C511" i="162"/>
  <c r="H511" i="162" a="1"/>
  <c r="H511" i="162"/>
  <c r="C510" i="162"/>
  <c r="M509" i="162" a="1"/>
  <c r="M509" i="162"/>
  <c r="L509" i="162" a="1"/>
  <c r="L509" i="162"/>
  <c r="J509" i="162" a="1"/>
  <c r="J509" i="162"/>
  <c r="I509" i="162" a="1"/>
  <c r="I509" i="162"/>
  <c r="G509" i="162"/>
  <c r="G509" i="162" a="1"/>
  <c r="F509" i="162" a="1"/>
  <c r="F509" i="162"/>
  <c r="C509" i="162"/>
  <c r="C508" i="162"/>
  <c r="K507" i="162"/>
  <c r="K507" i="162" a="1"/>
  <c r="J507" i="162" a="1"/>
  <c r="J507" i="162"/>
  <c r="H507" i="162" a="1"/>
  <c r="H507" i="162"/>
  <c r="F507" i="162" a="1"/>
  <c r="F507" i="162"/>
  <c r="C507" i="162"/>
  <c r="K506" i="162" a="1"/>
  <c r="K506" i="162"/>
  <c r="J506" i="162" a="1"/>
  <c r="J506" i="162"/>
  <c r="G506" i="162"/>
  <c r="G506" i="162" a="1"/>
  <c r="C506" i="162"/>
  <c r="L506" i="162" a="1"/>
  <c r="L506" i="162"/>
  <c r="M505" i="162" a="1"/>
  <c r="M505" i="162"/>
  <c r="L505" i="162" a="1"/>
  <c r="L505" i="162"/>
  <c r="J505" i="162" a="1"/>
  <c r="J505" i="162"/>
  <c r="I505" i="162"/>
  <c r="I505" i="162" a="1"/>
  <c r="G505" i="162" a="1"/>
  <c r="G505" i="162"/>
  <c r="F505" i="162" a="1"/>
  <c r="F505" i="162"/>
  <c r="C505" i="162"/>
  <c r="K504" i="162" a="1"/>
  <c r="K504" i="162"/>
  <c r="G504" i="162" a="1"/>
  <c r="G504" i="162"/>
  <c r="F504" i="162" a="1"/>
  <c r="F504" i="162"/>
  <c r="C504" i="162"/>
  <c r="H504" i="162" a="1"/>
  <c r="H504" i="162"/>
  <c r="J503" i="162" a="1"/>
  <c r="J503" i="162"/>
  <c r="F503" i="162" a="1"/>
  <c r="F503" i="162"/>
  <c r="C503" i="162"/>
  <c r="H503" i="162" a="1"/>
  <c r="H503" i="162"/>
  <c r="C502" i="162"/>
  <c r="M501" i="162" a="1"/>
  <c r="M501" i="162"/>
  <c r="L501" i="162" a="1"/>
  <c r="L501" i="162"/>
  <c r="J501" i="162" a="1"/>
  <c r="J501" i="162"/>
  <c r="I501" i="162" a="1"/>
  <c r="I501" i="162"/>
  <c r="G501" i="162"/>
  <c r="G501" i="162" a="1"/>
  <c r="F501" i="162" a="1"/>
  <c r="F501" i="162"/>
  <c r="C501" i="162"/>
  <c r="C500" i="162"/>
  <c r="K499" i="162"/>
  <c r="K499" i="162" a="1"/>
  <c r="J499" i="162" a="1"/>
  <c r="J499" i="162"/>
  <c r="H499" i="162" a="1"/>
  <c r="H499" i="162"/>
  <c r="F499" i="162" a="1"/>
  <c r="F499" i="162"/>
  <c r="C499" i="162"/>
  <c r="W495" i="162"/>
  <c r="E34" i="161"/>
  <c r="G34" i="161"/>
  <c r="I34" i="161"/>
  <c r="V495" i="162"/>
  <c r="U495" i="162"/>
  <c r="T495" i="162"/>
  <c r="S495" i="162"/>
  <c r="E29" i="161"/>
  <c r="G29" i="161"/>
  <c r="I29" i="161"/>
  <c r="R495" i="162"/>
  <c r="M495" i="162"/>
  <c r="L495" i="162"/>
  <c r="K495" i="162"/>
  <c r="J495" i="162"/>
  <c r="I495" i="162"/>
  <c r="H495" i="162"/>
  <c r="G495" i="162"/>
  <c r="F495" i="162"/>
  <c r="O494" i="162"/>
  <c r="N494" i="162"/>
  <c r="P494" i="162"/>
  <c r="O493" i="162"/>
  <c r="N493" i="162"/>
  <c r="P493" i="162"/>
  <c r="P492" i="162"/>
  <c r="O492" i="162"/>
  <c r="N492" i="162"/>
  <c r="P491" i="162"/>
  <c r="O491" i="162"/>
  <c r="N491" i="162"/>
  <c r="O490" i="162"/>
  <c r="N490" i="162"/>
  <c r="O489" i="162"/>
  <c r="N489" i="162"/>
  <c r="P488" i="162"/>
  <c r="O488" i="162"/>
  <c r="N488" i="162"/>
  <c r="O487" i="162"/>
  <c r="P487" i="162"/>
  <c r="N487" i="162"/>
  <c r="O486" i="162"/>
  <c r="N486" i="162"/>
  <c r="P486" i="162"/>
  <c r="O485" i="162"/>
  <c r="N485" i="162"/>
  <c r="O484" i="162"/>
  <c r="N484" i="162"/>
  <c r="P484" i="162"/>
  <c r="P483" i="162"/>
  <c r="O483" i="162"/>
  <c r="N483" i="162"/>
  <c r="P482" i="162"/>
  <c r="O482" i="162"/>
  <c r="N482" i="162"/>
  <c r="O481" i="162"/>
  <c r="N481" i="162"/>
  <c r="P481" i="162"/>
  <c r="P480" i="162"/>
  <c r="O480" i="162"/>
  <c r="N480" i="162"/>
  <c r="P479" i="162"/>
  <c r="O479" i="162"/>
  <c r="N479" i="162"/>
  <c r="O478" i="162"/>
  <c r="N478" i="162"/>
  <c r="P478" i="162"/>
  <c r="O477" i="162"/>
  <c r="N477" i="162"/>
  <c r="P477" i="162"/>
  <c r="P476" i="162"/>
  <c r="O476" i="162"/>
  <c r="N476" i="162"/>
  <c r="O475" i="162"/>
  <c r="P475" i="162"/>
  <c r="N475" i="162"/>
  <c r="O474" i="162"/>
  <c r="N474" i="162"/>
  <c r="O473" i="162"/>
  <c r="N473" i="162"/>
  <c r="O472" i="162"/>
  <c r="N472" i="162"/>
  <c r="P472" i="162"/>
  <c r="O471" i="162"/>
  <c r="P471" i="162"/>
  <c r="N471" i="162"/>
  <c r="O470" i="162"/>
  <c r="N470" i="162"/>
  <c r="P470" i="162"/>
  <c r="O469" i="162"/>
  <c r="N469" i="162"/>
  <c r="O468" i="162"/>
  <c r="N468" i="162"/>
  <c r="P468" i="162"/>
  <c r="P467" i="162"/>
  <c r="O467" i="162"/>
  <c r="N467" i="162"/>
  <c r="P466" i="162"/>
  <c r="O466" i="162"/>
  <c r="N466" i="162"/>
  <c r="O465" i="162"/>
  <c r="N465" i="162"/>
  <c r="O464" i="162"/>
  <c r="N464" i="162"/>
  <c r="P464" i="162"/>
  <c r="P463" i="162"/>
  <c r="O463" i="162"/>
  <c r="N463" i="162"/>
  <c r="P462" i="162"/>
  <c r="O462" i="162"/>
  <c r="N462" i="162"/>
  <c r="O461" i="162"/>
  <c r="N461" i="162"/>
  <c r="P461" i="162"/>
  <c r="P460" i="162"/>
  <c r="O460" i="162"/>
  <c r="N460" i="162"/>
  <c r="P459" i="162"/>
  <c r="O459" i="162"/>
  <c r="N459" i="162"/>
  <c r="O458" i="162"/>
  <c r="N458" i="162"/>
  <c r="P458" i="162"/>
  <c r="O457" i="162"/>
  <c r="N457" i="162"/>
  <c r="O456" i="162"/>
  <c r="N456" i="162"/>
  <c r="P456" i="162"/>
  <c r="O455" i="162"/>
  <c r="P455" i="162"/>
  <c r="N455" i="162"/>
  <c r="P454" i="162"/>
  <c r="O454" i="162"/>
  <c r="N454" i="162"/>
  <c r="O453" i="162"/>
  <c r="N453" i="162"/>
  <c r="P453" i="162"/>
  <c r="O452" i="162"/>
  <c r="N452" i="162"/>
  <c r="P452" i="162"/>
  <c r="P451" i="162"/>
  <c r="O451" i="162"/>
  <c r="N451" i="162"/>
  <c r="P450" i="162"/>
  <c r="O450" i="162"/>
  <c r="N450" i="162"/>
  <c r="O449" i="162"/>
  <c r="N449" i="162"/>
  <c r="O448" i="162"/>
  <c r="N448" i="162"/>
  <c r="P448" i="162"/>
  <c r="P447" i="162"/>
  <c r="O447" i="162"/>
  <c r="N447" i="162"/>
  <c r="P446" i="162"/>
  <c r="O446" i="162"/>
  <c r="N446" i="162"/>
  <c r="O445" i="162"/>
  <c r="N445" i="162"/>
  <c r="P445" i="162"/>
  <c r="P444" i="162"/>
  <c r="O444" i="162"/>
  <c r="N444" i="162"/>
  <c r="P443" i="162"/>
  <c r="O443" i="162"/>
  <c r="N443" i="162"/>
  <c r="O442" i="162"/>
  <c r="N442" i="162"/>
  <c r="O441" i="162"/>
  <c r="N441" i="162"/>
  <c r="P440" i="162"/>
  <c r="O440" i="162"/>
  <c r="N440" i="162"/>
  <c r="O439" i="162"/>
  <c r="P439" i="162"/>
  <c r="N439" i="162"/>
  <c r="P438" i="162"/>
  <c r="O438" i="162"/>
  <c r="N438" i="162"/>
  <c r="O437" i="162"/>
  <c r="N437" i="162"/>
  <c r="O436" i="162"/>
  <c r="N436" i="162"/>
  <c r="P436" i="162"/>
  <c r="P435" i="162"/>
  <c r="O435" i="162"/>
  <c r="N435" i="162"/>
  <c r="O434" i="162"/>
  <c r="P434" i="162"/>
  <c r="N434" i="162"/>
  <c r="O433" i="162"/>
  <c r="N433" i="162"/>
  <c r="P432" i="162"/>
  <c r="O432" i="162"/>
  <c r="N432" i="162"/>
  <c r="O431" i="162"/>
  <c r="P431" i="162"/>
  <c r="N431" i="162"/>
  <c r="O430" i="162"/>
  <c r="N430" i="162"/>
  <c r="P430" i="162"/>
  <c r="O429" i="162"/>
  <c r="N429" i="162"/>
  <c r="P429" i="162"/>
  <c r="P428" i="162"/>
  <c r="O428" i="162"/>
  <c r="N428" i="162"/>
  <c r="P427" i="162"/>
  <c r="O427" i="162"/>
  <c r="N427" i="162"/>
  <c r="O426" i="162"/>
  <c r="N426" i="162"/>
  <c r="O425" i="162"/>
  <c r="N425" i="162"/>
  <c r="P424" i="162"/>
  <c r="O424" i="162"/>
  <c r="N424" i="162"/>
  <c r="O423" i="162"/>
  <c r="P423" i="162"/>
  <c r="N423" i="162"/>
  <c r="O422" i="162"/>
  <c r="N422" i="162"/>
  <c r="P422" i="162"/>
  <c r="O421" i="162"/>
  <c r="N421" i="162"/>
  <c r="O420" i="162"/>
  <c r="N420" i="162"/>
  <c r="P420" i="162"/>
  <c r="P419" i="162"/>
  <c r="O419" i="162"/>
  <c r="N419" i="162"/>
  <c r="P418" i="162"/>
  <c r="O418" i="162"/>
  <c r="N418" i="162"/>
  <c r="O417" i="162"/>
  <c r="N417" i="162"/>
  <c r="P417" i="162"/>
  <c r="P416" i="162"/>
  <c r="O416" i="162"/>
  <c r="N416" i="162"/>
  <c r="P415" i="162"/>
  <c r="O415" i="162"/>
  <c r="N415" i="162"/>
  <c r="O414" i="162"/>
  <c r="N414" i="162"/>
  <c r="P414" i="162"/>
  <c r="O413" i="162"/>
  <c r="N413" i="162"/>
  <c r="P413" i="162"/>
  <c r="P412" i="162"/>
  <c r="O412" i="162"/>
  <c r="N412" i="162"/>
  <c r="O411" i="162"/>
  <c r="P411" i="162"/>
  <c r="N411" i="162"/>
  <c r="O410" i="162"/>
  <c r="N410" i="162"/>
  <c r="O409" i="162"/>
  <c r="N409" i="162"/>
  <c r="O408" i="162"/>
  <c r="N408" i="162"/>
  <c r="P408" i="162"/>
  <c r="O407" i="162"/>
  <c r="P407" i="162"/>
  <c r="N407" i="162"/>
  <c r="O406" i="162"/>
  <c r="N406" i="162"/>
  <c r="P406" i="162"/>
  <c r="O405" i="162"/>
  <c r="N405" i="162"/>
  <c r="O404" i="162"/>
  <c r="N404" i="162"/>
  <c r="P404" i="162"/>
  <c r="P403" i="162"/>
  <c r="O403" i="162"/>
  <c r="N403" i="162"/>
  <c r="P402" i="162"/>
  <c r="O402" i="162"/>
  <c r="N402" i="162"/>
  <c r="O401" i="162"/>
  <c r="N401" i="162"/>
  <c r="O400" i="162"/>
  <c r="N400" i="162"/>
  <c r="P400" i="162"/>
  <c r="P399" i="162"/>
  <c r="O399" i="162"/>
  <c r="N399" i="162"/>
  <c r="P398" i="162"/>
  <c r="O398" i="162"/>
  <c r="N398" i="162"/>
  <c r="O397" i="162"/>
  <c r="N397" i="162"/>
  <c r="P397" i="162"/>
  <c r="P396" i="162"/>
  <c r="O396" i="162"/>
  <c r="N396" i="162"/>
  <c r="P395" i="162"/>
  <c r="O395" i="162"/>
  <c r="N395" i="162"/>
  <c r="O394" i="162"/>
  <c r="N394" i="162"/>
  <c r="P394" i="162"/>
  <c r="O393" i="162"/>
  <c r="N393" i="162"/>
  <c r="O392" i="162"/>
  <c r="N392" i="162"/>
  <c r="P392" i="162"/>
  <c r="O391" i="162"/>
  <c r="P391" i="162"/>
  <c r="N391" i="162"/>
  <c r="P390" i="162"/>
  <c r="O390" i="162"/>
  <c r="N390" i="162"/>
  <c r="O389" i="162"/>
  <c r="N389" i="162"/>
  <c r="P389" i="162"/>
  <c r="O388" i="162"/>
  <c r="N388" i="162"/>
  <c r="P388" i="162"/>
  <c r="P387" i="162"/>
  <c r="O387" i="162"/>
  <c r="N387" i="162"/>
  <c r="P386" i="162"/>
  <c r="O386" i="162"/>
  <c r="N386" i="162"/>
  <c r="O385" i="162"/>
  <c r="N385" i="162"/>
  <c r="O384" i="162"/>
  <c r="N384" i="162"/>
  <c r="P384" i="162"/>
  <c r="P383" i="162"/>
  <c r="O383" i="162"/>
  <c r="N383" i="162"/>
  <c r="P382" i="162"/>
  <c r="O382" i="162"/>
  <c r="N382" i="162"/>
  <c r="O381" i="162"/>
  <c r="N381" i="162"/>
  <c r="P381" i="162"/>
  <c r="P380" i="162"/>
  <c r="O380" i="162"/>
  <c r="N380" i="162"/>
  <c r="P379" i="162"/>
  <c r="O379" i="162"/>
  <c r="N379" i="162"/>
  <c r="O378" i="162"/>
  <c r="N378" i="162"/>
  <c r="O377" i="162"/>
  <c r="N377" i="162"/>
  <c r="P376" i="162"/>
  <c r="O376" i="162"/>
  <c r="N376" i="162"/>
  <c r="O375" i="162"/>
  <c r="P375" i="162"/>
  <c r="N375" i="162"/>
  <c r="P374" i="162"/>
  <c r="O374" i="162"/>
  <c r="N374" i="162"/>
  <c r="O373" i="162"/>
  <c r="N373" i="162"/>
  <c r="O372" i="162"/>
  <c r="N372" i="162"/>
  <c r="P372" i="162"/>
  <c r="P371" i="162"/>
  <c r="O371" i="162"/>
  <c r="N371" i="162"/>
  <c r="O370" i="162"/>
  <c r="P370" i="162"/>
  <c r="N370" i="162"/>
  <c r="O369" i="162"/>
  <c r="N369" i="162"/>
  <c r="P368" i="162"/>
  <c r="O368" i="162"/>
  <c r="N368" i="162"/>
  <c r="O367" i="162"/>
  <c r="P367" i="162"/>
  <c r="N367" i="162"/>
  <c r="O366" i="162"/>
  <c r="N366" i="162"/>
  <c r="P366" i="162"/>
  <c r="O365" i="162"/>
  <c r="N365" i="162"/>
  <c r="P365" i="162"/>
  <c r="P364" i="162"/>
  <c r="O364" i="162"/>
  <c r="N364" i="162"/>
  <c r="P363" i="162"/>
  <c r="O363" i="162"/>
  <c r="N363" i="162"/>
  <c r="O362" i="162"/>
  <c r="N362" i="162"/>
  <c r="O361" i="162"/>
  <c r="N361" i="162"/>
  <c r="P360" i="162"/>
  <c r="O360" i="162"/>
  <c r="N360" i="162"/>
  <c r="O359" i="162"/>
  <c r="P359" i="162"/>
  <c r="N359" i="162"/>
  <c r="O358" i="162"/>
  <c r="N358" i="162"/>
  <c r="P358" i="162"/>
  <c r="O357" i="162"/>
  <c r="N357" i="162"/>
  <c r="O356" i="162"/>
  <c r="N356" i="162"/>
  <c r="P356" i="162"/>
  <c r="P355" i="162"/>
  <c r="O355" i="162"/>
  <c r="N355" i="162"/>
  <c r="P354" i="162"/>
  <c r="O354" i="162"/>
  <c r="N354" i="162"/>
  <c r="O353" i="162"/>
  <c r="N353" i="162"/>
  <c r="P353" i="162"/>
  <c r="P352" i="162"/>
  <c r="O352" i="162"/>
  <c r="N352" i="162"/>
  <c r="P351" i="162"/>
  <c r="O351" i="162"/>
  <c r="N351" i="162"/>
  <c r="O350" i="162"/>
  <c r="N350" i="162"/>
  <c r="P350" i="162"/>
  <c r="O349" i="162"/>
  <c r="N349" i="162"/>
  <c r="P349" i="162"/>
  <c r="P348" i="162"/>
  <c r="O348" i="162"/>
  <c r="N348" i="162"/>
  <c r="O347" i="162"/>
  <c r="P347" i="162"/>
  <c r="N347" i="162"/>
  <c r="O346" i="162"/>
  <c r="N346" i="162"/>
  <c r="O345" i="162"/>
  <c r="N345" i="162"/>
  <c r="O344" i="162"/>
  <c r="N344" i="162"/>
  <c r="P344" i="162"/>
  <c r="O343" i="162"/>
  <c r="P343" i="162"/>
  <c r="N343" i="162"/>
  <c r="O342" i="162"/>
  <c r="N342" i="162"/>
  <c r="P342" i="162"/>
  <c r="O341" i="162"/>
  <c r="N341" i="162"/>
  <c r="O340" i="162"/>
  <c r="N340" i="162"/>
  <c r="P340" i="162"/>
  <c r="P339" i="162"/>
  <c r="O339" i="162"/>
  <c r="N339" i="162"/>
  <c r="P338" i="162"/>
  <c r="O338" i="162"/>
  <c r="N338" i="162"/>
  <c r="O337" i="162"/>
  <c r="N337" i="162"/>
  <c r="O336" i="162"/>
  <c r="N336" i="162"/>
  <c r="P336" i="162"/>
  <c r="P335" i="162"/>
  <c r="O335" i="162"/>
  <c r="N335" i="162"/>
  <c r="P334" i="162"/>
  <c r="O334" i="162"/>
  <c r="N334" i="162"/>
  <c r="O333" i="162"/>
  <c r="N333" i="162"/>
  <c r="P333" i="162"/>
  <c r="P332" i="162"/>
  <c r="O332" i="162"/>
  <c r="N332" i="162"/>
  <c r="P331" i="162"/>
  <c r="O331" i="162"/>
  <c r="N331" i="162"/>
  <c r="O330" i="162"/>
  <c r="N330" i="162"/>
  <c r="P330" i="162"/>
  <c r="O329" i="162"/>
  <c r="N329" i="162"/>
  <c r="O328" i="162"/>
  <c r="N328" i="162"/>
  <c r="P328" i="162"/>
  <c r="O327" i="162"/>
  <c r="P327" i="162"/>
  <c r="N327" i="162"/>
  <c r="P326" i="162"/>
  <c r="O326" i="162"/>
  <c r="N326" i="162"/>
  <c r="O325" i="162"/>
  <c r="N325" i="162"/>
  <c r="P325" i="162"/>
  <c r="O324" i="162"/>
  <c r="N324" i="162"/>
  <c r="P324" i="162"/>
  <c r="P323" i="162"/>
  <c r="O323" i="162"/>
  <c r="N323" i="162"/>
  <c r="P322" i="162"/>
  <c r="O322" i="162"/>
  <c r="N322" i="162"/>
  <c r="O321" i="162"/>
  <c r="N321" i="162"/>
  <c r="O320" i="162"/>
  <c r="N320" i="162"/>
  <c r="P320" i="162"/>
  <c r="P319" i="162"/>
  <c r="O319" i="162"/>
  <c r="N319" i="162"/>
  <c r="P318" i="162"/>
  <c r="O318" i="162"/>
  <c r="N318" i="162"/>
  <c r="O317" i="162"/>
  <c r="N317" i="162"/>
  <c r="P317" i="162"/>
  <c r="P316" i="162"/>
  <c r="O316" i="162"/>
  <c r="N316" i="162"/>
  <c r="P315" i="162"/>
  <c r="O315" i="162"/>
  <c r="N315" i="162"/>
  <c r="O314" i="162"/>
  <c r="N314" i="162"/>
  <c r="O313" i="162"/>
  <c r="N313" i="162"/>
  <c r="P312" i="162"/>
  <c r="O312" i="162"/>
  <c r="N312" i="162"/>
  <c r="O311" i="162"/>
  <c r="P311" i="162"/>
  <c r="N311" i="162"/>
  <c r="P310" i="162"/>
  <c r="O310" i="162"/>
  <c r="N310" i="162"/>
  <c r="O309" i="162"/>
  <c r="N309" i="162"/>
  <c r="O308" i="162"/>
  <c r="N308" i="162"/>
  <c r="P308" i="162"/>
  <c r="P307" i="162"/>
  <c r="O307" i="162"/>
  <c r="N307" i="162"/>
  <c r="O306" i="162"/>
  <c r="P306" i="162"/>
  <c r="N306" i="162"/>
  <c r="O305" i="162"/>
  <c r="N305" i="162"/>
  <c r="P304" i="162"/>
  <c r="O304" i="162"/>
  <c r="N304" i="162"/>
  <c r="O303" i="162"/>
  <c r="P303" i="162"/>
  <c r="N303" i="162"/>
  <c r="O302" i="162"/>
  <c r="N302" i="162"/>
  <c r="P302" i="162"/>
  <c r="O301" i="162"/>
  <c r="N301" i="162"/>
  <c r="P301" i="162"/>
  <c r="P300" i="162"/>
  <c r="O300" i="162"/>
  <c r="N300" i="162"/>
  <c r="P299" i="162"/>
  <c r="O299" i="162"/>
  <c r="N299" i="162"/>
  <c r="O298" i="162"/>
  <c r="N298" i="162"/>
  <c r="O297" i="162"/>
  <c r="N297" i="162"/>
  <c r="P296" i="162"/>
  <c r="O296" i="162"/>
  <c r="N296" i="162"/>
  <c r="O295" i="162"/>
  <c r="P295" i="162"/>
  <c r="N295" i="162"/>
  <c r="O294" i="162"/>
  <c r="N294" i="162"/>
  <c r="P294" i="162"/>
  <c r="O293" i="162"/>
  <c r="N293" i="162"/>
  <c r="O292" i="162"/>
  <c r="N292" i="162"/>
  <c r="P292" i="162"/>
  <c r="P291" i="162"/>
  <c r="O291" i="162"/>
  <c r="N291" i="162"/>
  <c r="P290" i="162"/>
  <c r="O290" i="162"/>
  <c r="N290" i="162"/>
  <c r="O289" i="162"/>
  <c r="N289" i="162"/>
  <c r="P289" i="162"/>
  <c r="P288" i="162"/>
  <c r="O288" i="162"/>
  <c r="N288" i="162"/>
  <c r="P287" i="162"/>
  <c r="O287" i="162"/>
  <c r="N287" i="162"/>
  <c r="O286" i="162"/>
  <c r="N286" i="162"/>
  <c r="P286" i="162"/>
  <c r="O285" i="162"/>
  <c r="N285" i="162"/>
  <c r="P285" i="162"/>
  <c r="P284" i="162"/>
  <c r="O284" i="162"/>
  <c r="N284" i="162"/>
  <c r="O283" i="162"/>
  <c r="P283" i="162"/>
  <c r="N283" i="162"/>
  <c r="O282" i="162"/>
  <c r="N282" i="162"/>
  <c r="O281" i="162"/>
  <c r="N281" i="162"/>
  <c r="O280" i="162"/>
  <c r="N280" i="162"/>
  <c r="P280" i="162"/>
  <c r="O279" i="162"/>
  <c r="P279" i="162"/>
  <c r="N279" i="162"/>
  <c r="O278" i="162"/>
  <c r="N278" i="162"/>
  <c r="P278" i="162"/>
  <c r="O277" i="162"/>
  <c r="N277" i="162"/>
  <c r="O276" i="162"/>
  <c r="N276" i="162"/>
  <c r="P276" i="162"/>
  <c r="P275" i="162"/>
  <c r="O275" i="162"/>
  <c r="N275" i="162"/>
  <c r="P274" i="162"/>
  <c r="O274" i="162"/>
  <c r="N274" i="162"/>
  <c r="O273" i="162"/>
  <c r="N273" i="162"/>
  <c r="O272" i="162"/>
  <c r="N272" i="162"/>
  <c r="P272" i="162"/>
  <c r="P271" i="162"/>
  <c r="O271" i="162"/>
  <c r="N271" i="162"/>
  <c r="P270" i="162"/>
  <c r="O270" i="162"/>
  <c r="N270" i="162"/>
  <c r="O269" i="162"/>
  <c r="N269" i="162"/>
  <c r="P269" i="162"/>
  <c r="P268" i="162"/>
  <c r="O268" i="162"/>
  <c r="N268" i="162"/>
  <c r="P267" i="162"/>
  <c r="O267" i="162"/>
  <c r="N267" i="162"/>
  <c r="O266" i="162"/>
  <c r="N266" i="162"/>
  <c r="P266" i="162"/>
  <c r="O265" i="162"/>
  <c r="N265" i="162"/>
  <c r="O264" i="162"/>
  <c r="N264" i="162"/>
  <c r="P264" i="162"/>
  <c r="O263" i="162"/>
  <c r="P263" i="162"/>
  <c r="N263" i="162"/>
  <c r="P262" i="162"/>
  <c r="O262" i="162"/>
  <c r="N262" i="162"/>
  <c r="O261" i="162"/>
  <c r="N261" i="162"/>
  <c r="P261" i="162"/>
  <c r="O260" i="162"/>
  <c r="N260" i="162"/>
  <c r="P260" i="162"/>
  <c r="P259" i="162"/>
  <c r="O259" i="162"/>
  <c r="N259" i="162"/>
  <c r="P258" i="162"/>
  <c r="O258" i="162"/>
  <c r="N258" i="162"/>
  <c r="O257" i="162"/>
  <c r="N257" i="162"/>
  <c r="O256" i="162"/>
  <c r="N256" i="162"/>
  <c r="P256" i="162"/>
  <c r="P255" i="162"/>
  <c r="O255" i="162"/>
  <c r="N255" i="162"/>
  <c r="P254" i="162"/>
  <c r="O254" i="162"/>
  <c r="N254" i="162"/>
  <c r="O253" i="162"/>
  <c r="N253" i="162"/>
  <c r="P253" i="162"/>
  <c r="P252" i="162"/>
  <c r="O252" i="162"/>
  <c r="N252" i="162"/>
  <c r="P251" i="162"/>
  <c r="O251" i="162"/>
  <c r="N251" i="162"/>
  <c r="O250" i="162"/>
  <c r="N250" i="162"/>
  <c r="O249" i="162"/>
  <c r="N249" i="162"/>
  <c r="P248" i="162"/>
  <c r="O248" i="162"/>
  <c r="N248" i="162"/>
  <c r="O247" i="162"/>
  <c r="P247" i="162"/>
  <c r="N247" i="162"/>
  <c r="P246" i="162"/>
  <c r="O246" i="162"/>
  <c r="N246" i="162"/>
  <c r="O245" i="162"/>
  <c r="N245" i="162"/>
  <c r="O244" i="162"/>
  <c r="N244" i="162"/>
  <c r="P244" i="162"/>
  <c r="P243" i="162"/>
  <c r="O243" i="162"/>
  <c r="N243" i="162"/>
  <c r="O242" i="162"/>
  <c r="P242" i="162"/>
  <c r="N242" i="162"/>
  <c r="O241" i="162"/>
  <c r="N241" i="162"/>
  <c r="P240" i="162"/>
  <c r="O240" i="162"/>
  <c r="N240" i="162"/>
  <c r="O239" i="162"/>
  <c r="P239" i="162"/>
  <c r="N239" i="162"/>
  <c r="O238" i="162"/>
  <c r="N238" i="162"/>
  <c r="P238" i="162"/>
  <c r="O237" i="162"/>
  <c r="N237" i="162"/>
  <c r="P237" i="162"/>
  <c r="P236" i="162"/>
  <c r="O236" i="162"/>
  <c r="N236" i="162"/>
  <c r="P235" i="162"/>
  <c r="O235" i="162"/>
  <c r="N235" i="162"/>
  <c r="O234" i="162"/>
  <c r="N234" i="162"/>
  <c r="O233" i="162"/>
  <c r="N233" i="162"/>
  <c r="P232" i="162"/>
  <c r="O232" i="162"/>
  <c r="N232" i="162"/>
  <c r="O231" i="162"/>
  <c r="P231" i="162"/>
  <c r="N231" i="162"/>
  <c r="O230" i="162"/>
  <c r="N230" i="162"/>
  <c r="P230" i="162"/>
  <c r="O229" i="162"/>
  <c r="N229" i="162"/>
  <c r="O228" i="162"/>
  <c r="N228" i="162"/>
  <c r="P228" i="162"/>
  <c r="P227" i="162"/>
  <c r="O227" i="162"/>
  <c r="N227" i="162"/>
  <c r="P226" i="162"/>
  <c r="O226" i="162"/>
  <c r="N226" i="162"/>
  <c r="O225" i="162"/>
  <c r="N225" i="162"/>
  <c r="P225" i="162"/>
  <c r="P224" i="162"/>
  <c r="O224" i="162"/>
  <c r="N224" i="162"/>
  <c r="P223" i="162"/>
  <c r="O223" i="162"/>
  <c r="N223" i="162"/>
  <c r="O222" i="162"/>
  <c r="N222" i="162"/>
  <c r="P222" i="162"/>
  <c r="O221" i="162"/>
  <c r="N221" i="162"/>
  <c r="P221" i="162"/>
  <c r="P220" i="162"/>
  <c r="O220" i="162"/>
  <c r="N220" i="162"/>
  <c r="O219" i="162"/>
  <c r="P219" i="162"/>
  <c r="N219" i="162"/>
  <c r="O218" i="162"/>
  <c r="N218" i="162"/>
  <c r="O217" i="162"/>
  <c r="N217" i="162"/>
  <c r="O216" i="162"/>
  <c r="N216" i="162"/>
  <c r="P216" i="162"/>
  <c r="O215" i="162"/>
  <c r="P215" i="162"/>
  <c r="N215" i="162"/>
  <c r="O214" i="162"/>
  <c r="N214" i="162"/>
  <c r="P214" i="162"/>
  <c r="O213" i="162"/>
  <c r="N213" i="162"/>
  <c r="O212" i="162"/>
  <c r="N212" i="162"/>
  <c r="P212" i="162"/>
  <c r="P211" i="162"/>
  <c r="O211" i="162"/>
  <c r="N211" i="162"/>
  <c r="P210" i="162"/>
  <c r="O210" i="162"/>
  <c r="N210" i="162"/>
  <c r="O209" i="162"/>
  <c r="N209" i="162"/>
  <c r="O208" i="162"/>
  <c r="N208" i="162"/>
  <c r="P208" i="162"/>
  <c r="P207" i="162"/>
  <c r="O207" i="162"/>
  <c r="N207" i="162"/>
  <c r="P206" i="162"/>
  <c r="O206" i="162"/>
  <c r="N206" i="162"/>
  <c r="O205" i="162"/>
  <c r="N205" i="162"/>
  <c r="P205" i="162"/>
  <c r="P204" i="162"/>
  <c r="O204" i="162"/>
  <c r="N204" i="162"/>
  <c r="P203" i="162"/>
  <c r="O203" i="162"/>
  <c r="N203" i="162"/>
  <c r="O202" i="162"/>
  <c r="N202" i="162"/>
  <c r="P202" i="162"/>
  <c r="O201" i="162"/>
  <c r="N201" i="162"/>
  <c r="O200" i="162"/>
  <c r="N200" i="162"/>
  <c r="P200" i="162"/>
  <c r="O199" i="162"/>
  <c r="P199" i="162"/>
  <c r="N199" i="162"/>
  <c r="P198" i="162"/>
  <c r="O198" i="162"/>
  <c r="N198" i="162"/>
  <c r="O197" i="162"/>
  <c r="N197" i="162"/>
  <c r="P197" i="162"/>
  <c r="O196" i="162"/>
  <c r="N196" i="162"/>
  <c r="P196" i="162"/>
  <c r="P195" i="162"/>
  <c r="O195" i="162"/>
  <c r="N195" i="162"/>
  <c r="P194" i="162"/>
  <c r="O194" i="162"/>
  <c r="N194" i="162"/>
  <c r="O193" i="162"/>
  <c r="N193" i="162"/>
  <c r="O192" i="162"/>
  <c r="N192" i="162"/>
  <c r="P192" i="162"/>
  <c r="P191" i="162"/>
  <c r="O191" i="162"/>
  <c r="N191" i="162"/>
  <c r="P190" i="162"/>
  <c r="O190" i="162"/>
  <c r="N190" i="162"/>
  <c r="O189" i="162"/>
  <c r="N189" i="162"/>
  <c r="P189" i="162"/>
  <c r="P188" i="162"/>
  <c r="O188" i="162"/>
  <c r="N188" i="162"/>
  <c r="P187" i="162"/>
  <c r="O187" i="162"/>
  <c r="N187" i="162"/>
  <c r="O186" i="162"/>
  <c r="N186" i="162"/>
  <c r="O185" i="162"/>
  <c r="N185" i="162"/>
  <c r="P184" i="162"/>
  <c r="O184" i="162"/>
  <c r="N184" i="162"/>
  <c r="O183" i="162"/>
  <c r="P183" i="162"/>
  <c r="N183" i="162"/>
  <c r="P182" i="162"/>
  <c r="O182" i="162"/>
  <c r="N182" i="162"/>
  <c r="O181" i="162"/>
  <c r="N181" i="162"/>
  <c r="O180" i="162"/>
  <c r="N180" i="162"/>
  <c r="P180" i="162"/>
  <c r="P179" i="162"/>
  <c r="O179" i="162"/>
  <c r="N179" i="162"/>
  <c r="O178" i="162"/>
  <c r="P178" i="162"/>
  <c r="N178" i="162"/>
  <c r="O177" i="162"/>
  <c r="N177" i="162"/>
  <c r="P176" i="162"/>
  <c r="O176" i="162"/>
  <c r="N176" i="162"/>
  <c r="O175" i="162"/>
  <c r="P175" i="162"/>
  <c r="N175" i="162"/>
  <c r="O174" i="162"/>
  <c r="N174" i="162"/>
  <c r="P174" i="162"/>
  <c r="O173" i="162"/>
  <c r="N173" i="162"/>
  <c r="P173" i="162"/>
  <c r="P172" i="162"/>
  <c r="O172" i="162"/>
  <c r="N172" i="162"/>
  <c r="P171" i="162"/>
  <c r="O171" i="162"/>
  <c r="N171" i="162"/>
  <c r="O170" i="162"/>
  <c r="N170" i="162"/>
  <c r="O169" i="162"/>
  <c r="N169" i="162"/>
  <c r="P168" i="162"/>
  <c r="O168" i="162"/>
  <c r="N168" i="162"/>
  <c r="O167" i="162"/>
  <c r="P167" i="162"/>
  <c r="N167" i="162"/>
  <c r="O166" i="162"/>
  <c r="N166" i="162"/>
  <c r="P166" i="162"/>
  <c r="O165" i="162"/>
  <c r="N165" i="162"/>
  <c r="O164" i="162"/>
  <c r="N164" i="162"/>
  <c r="P164" i="162"/>
  <c r="P163" i="162"/>
  <c r="O163" i="162"/>
  <c r="N163" i="162"/>
  <c r="P162" i="162"/>
  <c r="O162" i="162"/>
  <c r="N162" i="162"/>
  <c r="O161" i="162"/>
  <c r="N161" i="162"/>
  <c r="P161" i="162"/>
  <c r="P160" i="162"/>
  <c r="O160" i="162"/>
  <c r="N160" i="162"/>
  <c r="P159" i="162"/>
  <c r="O159" i="162"/>
  <c r="N159" i="162"/>
  <c r="O158" i="162"/>
  <c r="N158" i="162"/>
  <c r="P158" i="162"/>
  <c r="O157" i="162"/>
  <c r="N157" i="162"/>
  <c r="P157" i="162"/>
  <c r="P156" i="162"/>
  <c r="O156" i="162"/>
  <c r="N156" i="162"/>
  <c r="O155" i="162"/>
  <c r="P155" i="162"/>
  <c r="N155" i="162"/>
  <c r="O154" i="162"/>
  <c r="N154" i="162"/>
  <c r="O153" i="162"/>
  <c r="N153" i="162"/>
  <c r="O152" i="162"/>
  <c r="N152" i="162"/>
  <c r="P152" i="162"/>
  <c r="O151" i="162"/>
  <c r="P151" i="162"/>
  <c r="N151" i="162"/>
  <c r="O150" i="162"/>
  <c r="N150" i="162"/>
  <c r="P150" i="162"/>
  <c r="O149" i="162"/>
  <c r="N149" i="162"/>
  <c r="O148" i="162"/>
  <c r="N148" i="162"/>
  <c r="P148" i="162"/>
  <c r="P147" i="162"/>
  <c r="O147" i="162"/>
  <c r="N147" i="162"/>
  <c r="P146" i="162"/>
  <c r="O146" i="162"/>
  <c r="N146" i="162"/>
  <c r="O145" i="162"/>
  <c r="N145" i="162"/>
  <c r="O144" i="162"/>
  <c r="N144" i="162"/>
  <c r="P144" i="162"/>
  <c r="P143" i="162"/>
  <c r="O143" i="162"/>
  <c r="N143" i="162"/>
  <c r="P142" i="162"/>
  <c r="O142" i="162"/>
  <c r="N142" i="162"/>
  <c r="O141" i="162"/>
  <c r="N141" i="162"/>
  <c r="P141" i="162"/>
  <c r="P140" i="162"/>
  <c r="O140" i="162"/>
  <c r="N140" i="162"/>
  <c r="P139" i="162"/>
  <c r="O139" i="162"/>
  <c r="N139" i="162"/>
  <c r="O138" i="162"/>
  <c r="N138" i="162"/>
  <c r="P138" i="162"/>
  <c r="O137" i="162"/>
  <c r="N137" i="162"/>
  <c r="O136" i="162"/>
  <c r="N136" i="162"/>
  <c r="P136" i="162"/>
  <c r="O135" i="162"/>
  <c r="P135" i="162"/>
  <c r="N135" i="162"/>
  <c r="P134" i="162"/>
  <c r="O134" i="162"/>
  <c r="N134" i="162"/>
  <c r="O133" i="162"/>
  <c r="N133" i="162"/>
  <c r="P133" i="162"/>
  <c r="O132" i="162"/>
  <c r="N132" i="162"/>
  <c r="P132" i="162"/>
  <c r="P131" i="162"/>
  <c r="O131" i="162"/>
  <c r="N131" i="162"/>
  <c r="P130" i="162"/>
  <c r="O130" i="162"/>
  <c r="N130" i="162"/>
  <c r="O129" i="162"/>
  <c r="N129" i="162"/>
  <c r="O128" i="162"/>
  <c r="N128" i="162"/>
  <c r="P128" i="162"/>
  <c r="P127" i="162"/>
  <c r="O127" i="162"/>
  <c r="N127" i="162"/>
  <c r="P126" i="162"/>
  <c r="O126" i="162"/>
  <c r="N126" i="162"/>
  <c r="O125" i="162"/>
  <c r="N125" i="162"/>
  <c r="P125" i="162"/>
  <c r="P124" i="162"/>
  <c r="O124" i="162"/>
  <c r="N124" i="162"/>
  <c r="P123" i="162"/>
  <c r="O123" i="162"/>
  <c r="N123" i="162"/>
  <c r="O122" i="162"/>
  <c r="N122" i="162"/>
  <c r="O121" i="162"/>
  <c r="N121" i="162"/>
  <c r="P120" i="162"/>
  <c r="O120" i="162"/>
  <c r="N120" i="162"/>
  <c r="O119" i="162"/>
  <c r="P119" i="162"/>
  <c r="N119" i="162"/>
  <c r="P118" i="162"/>
  <c r="O118" i="162"/>
  <c r="N118" i="162"/>
  <c r="O117" i="162"/>
  <c r="N117" i="162"/>
  <c r="O116" i="162"/>
  <c r="N116" i="162"/>
  <c r="P116" i="162"/>
  <c r="P115" i="162"/>
  <c r="O115" i="162"/>
  <c r="N115" i="162"/>
  <c r="O114" i="162"/>
  <c r="P114" i="162"/>
  <c r="N114" i="162"/>
  <c r="O113" i="162"/>
  <c r="N113" i="162"/>
  <c r="P112" i="162"/>
  <c r="O112" i="162"/>
  <c r="N112" i="162"/>
  <c r="O111" i="162"/>
  <c r="P111" i="162"/>
  <c r="N111" i="162"/>
  <c r="O110" i="162"/>
  <c r="N110" i="162"/>
  <c r="P110" i="162"/>
  <c r="O109" i="162"/>
  <c r="N109" i="162"/>
  <c r="P109" i="162"/>
  <c r="P108" i="162"/>
  <c r="O108" i="162"/>
  <c r="N108" i="162"/>
  <c r="P107" i="162"/>
  <c r="O107" i="162"/>
  <c r="N107" i="162"/>
  <c r="O106" i="162"/>
  <c r="N106" i="162"/>
  <c r="O105" i="162"/>
  <c r="N105" i="162"/>
  <c r="P104" i="162"/>
  <c r="O104" i="162"/>
  <c r="N104" i="162"/>
  <c r="O103" i="162"/>
  <c r="P103" i="162"/>
  <c r="N103" i="162"/>
  <c r="O102" i="162"/>
  <c r="N102" i="162"/>
  <c r="P102" i="162"/>
  <c r="O101" i="162"/>
  <c r="N101" i="162"/>
  <c r="O100" i="162"/>
  <c r="N100" i="162"/>
  <c r="P100" i="162"/>
  <c r="P99" i="162"/>
  <c r="O99" i="162"/>
  <c r="N99" i="162"/>
  <c r="P98" i="162"/>
  <c r="O98" i="162"/>
  <c r="N98" i="162"/>
  <c r="O97" i="162"/>
  <c r="N97" i="162"/>
  <c r="P97" i="162"/>
  <c r="P96" i="162"/>
  <c r="O96" i="162"/>
  <c r="N96" i="162"/>
  <c r="P95" i="162"/>
  <c r="O95" i="162"/>
  <c r="N95" i="162"/>
  <c r="O94" i="162"/>
  <c r="N94" i="162"/>
  <c r="P94" i="162"/>
  <c r="O93" i="162"/>
  <c r="N93" i="162"/>
  <c r="P93" i="162"/>
  <c r="P92" i="162"/>
  <c r="O92" i="162"/>
  <c r="N92" i="162"/>
  <c r="O91" i="162"/>
  <c r="P91" i="162"/>
  <c r="N91" i="162"/>
  <c r="O90" i="162"/>
  <c r="N90" i="162"/>
  <c r="O89" i="162"/>
  <c r="N89" i="162"/>
  <c r="O88" i="162"/>
  <c r="N88" i="162"/>
  <c r="P88" i="162"/>
  <c r="O87" i="162"/>
  <c r="P87" i="162"/>
  <c r="N87" i="162"/>
  <c r="O86" i="162"/>
  <c r="N86" i="162"/>
  <c r="P86" i="162"/>
  <c r="O85" i="162"/>
  <c r="N85" i="162"/>
  <c r="O84" i="162"/>
  <c r="N84" i="162"/>
  <c r="P84" i="162"/>
  <c r="P83" i="162"/>
  <c r="O83" i="162"/>
  <c r="N83" i="162"/>
  <c r="P82" i="162"/>
  <c r="O82" i="162"/>
  <c r="N82" i="162"/>
  <c r="O81" i="162"/>
  <c r="N81" i="162"/>
  <c r="O80" i="162"/>
  <c r="N80" i="162"/>
  <c r="P80" i="162"/>
  <c r="P79" i="162"/>
  <c r="O79" i="162"/>
  <c r="N79" i="162"/>
  <c r="P78" i="162"/>
  <c r="O78" i="162"/>
  <c r="N78" i="162"/>
  <c r="O77" i="162"/>
  <c r="N77" i="162"/>
  <c r="P77" i="162"/>
  <c r="P76" i="162"/>
  <c r="O76" i="162"/>
  <c r="N76" i="162"/>
  <c r="P75" i="162"/>
  <c r="O75" i="162"/>
  <c r="N75" i="162"/>
  <c r="O74" i="162"/>
  <c r="N74" i="162"/>
  <c r="P74" i="162"/>
  <c r="O73" i="162"/>
  <c r="N73" i="162"/>
  <c r="O72" i="162"/>
  <c r="N72" i="162"/>
  <c r="P72" i="162"/>
  <c r="O71" i="162"/>
  <c r="P71" i="162"/>
  <c r="N71" i="162"/>
  <c r="P70" i="162"/>
  <c r="O70" i="162"/>
  <c r="N70" i="162"/>
  <c r="O69" i="162"/>
  <c r="N69" i="162"/>
  <c r="P69" i="162"/>
  <c r="O68" i="162"/>
  <c r="N68" i="162"/>
  <c r="P68" i="162"/>
  <c r="P67" i="162"/>
  <c r="O67" i="162"/>
  <c r="N67" i="162"/>
  <c r="P66" i="162"/>
  <c r="O66" i="162"/>
  <c r="N66" i="162"/>
  <c r="O65" i="162"/>
  <c r="N65" i="162"/>
  <c r="O64" i="162"/>
  <c r="N64" i="162"/>
  <c r="P64" i="162"/>
  <c r="P63" i="162"/>
  <c r="O63" i="162"/>
  <c r="N63" i="162"/>
  <c r="P62" i="162"/>
  <c r="O62" i="162"/>
  <c r="N62" i="162"/>
  <c r="O61" i="162"/>
  <c r="N61" i="162"/>
  <c r="P61" i="162"/>
  <c r="P60" i="162"/>
  <c r="O60" i="162"/>
  <c r="N60" i="162"/>
  <c r="P59" i="162"/>
  <c r="O59" i="162"/>
  <c r="N59" i="162"/>
  <c r="O58" i="162"/>
  <c r="N58" i="162"/>
  <c r="O57" i="162"/>
  <c r="N57" i="162"/>
  <c r="P56" i="162"/>
  <c r="O56" i="162"/>
  <c r="N56" i="162"/>
  <c r="O55" i="162"/>
  <c r="P55" i="162"/>
  <c r="N55" i="162"/>
  <c r="P54" i="162"/>
  <c r="O54" i="162"/>
  <c r="N54" i="162"/>
  <c r="O53" i="162"/>
  <c r="N53" i="162"/>
  <c r="O52" i="162"/>
  <c r="N52" i="162"/>
  <c r="P52" i="162"/>
  <c r="P51" i="162"/>
  <c r="O51" i="162"/>
  <c r="N51" i="162"/>
  <c r="O50" i="162"/>
  <c r="P50" i="162"/>
  <c r="N50" i="162"/>
  <c r="O49" i="162"/>
  <c r="N49" i="162"/>
  <c r="P48" i="162"/>
  <c r="O48" i="162"/>
  <c r="N48" i="162"/>
  <c r="O47" i="162"/>
  <c r="P47" i="162"/>
  <c r="N47" i="162"/>
  <c r="O46" i="162"/>
  <c r="N46" i="162"/>
  <c r="P46" i="162"/>
  <c r="O45" i="162"/>
  <c r="N45" i="162"/>
  <c r="P45" i="162"/>
  <c r="P44" i="162"/>
  <c r="O44" i="162"/>
  <c r="N44" i="162"/>
  <c r="P43" i="162"/>
  <c r="O43" i="162"/>
  <c r="N43" i="162"/>
  <c r="O42" i="162"/>
  <c r="N42" i="162"/>
  <c r="O41" i="162"/>
  <c r="N41" i="162"/>
  <c r="P40" i="162"/>
  <c r="O40" i="162"/>
  <c r="N40" i="162"/>
  <c r="O39" i="162"/>
  <c r="P39" i="162"/>
  <c r="N39" i="162"/>
  <c r="O38" i="162"/>
  <c r="N38" i="162"/>
  <c r="P38" i="162"/>
  <c r="O37" i="162"/>
  <c r="N37" i="162"/>
  <c r="O36" i="162"/>
  <c r="N36" i="162"/>
  <c r="P36" i="162"/>
  <c r="P35" i="162"/>
  <c r="O35" i="162"/>
  <c r="N35" i="162"/>
  <c r="P34" i="162"/>
  <c r="O34" i="162"/>
  <c r="N34" i="162"/>
  <c r="O33" i="162"/>
  <c r="N33" i="162"/>
  <c r="P33" i="162"/>
  <c r="P32" i="162"/>
  <c r="O32" i="162"/>
  <c r="N32" i="162"/>
  <c r="P31" i="162"/>
  <c r="O31" i="162"/>
  <c r="N31" i="162"/>
  <c r="O30" i="162"/>
  <c r="N30" i="162"/>
  <c r="P30" i="162"/>
  <c r="O29" i="162"/>
  <c r="N29" i="162"/>
  <c r="P29" i="162"/>
  <c r="P28" i="162"/>
  <c r="O28" i="162"/>
  <c r="N28" i="162"/>
  <c r="O27" i="162"/>
  <c r="P27" i="162"/>
  <c r="N27" i="162"/>
  <c r="O26" i="162"/>
  <c r="N26" i="162"/>
  <c r="O25" i="162"/>
  <c r="N25" i="162"/>
  <c r="O24" i="162"/>
  <c r="N24" i="162"/>
  <c r="P24" i="162"/>
  <c r="O23" i="162"/>
  <c r="P23" i="162"/>
  <c r="N23" i="162"/>
  <c r="O22" i="162"/>
  <c r="N22" i="162"/>
  <c r="P22" i="162"/>
  <c r="O21" i="162"/>
  <c r="N21" i="162"/>
  <c r="O20" i="162"/>
  <c r="N20" i="162"/>
  <c r="P20" i="162"/>
  <c r="P19" i="162"/>
  <c r="O19" i="162"/>
  <c r="N19" i="162"/>
  <c r="P18" i="162"/>
  <c r="O18" i="162"/>
  <c r="N18" i="162"/>
  <c r="O17" i="162"/>
  <c r="N17" i="162"/>
  <c r="O16" i="162"/>
  <c r="N16" i="162"/>
  <c r="P16" i="162"/>
  <c r="P15" i="162"/>
  <c r="O15" i="162"/>
  <c r="N15" i="162"/>
  <c r="P14" i="162"/>
  <c r="O14" i="162"/>
  <c r="N14" i="162"/>
  <c r="O13" i="162"/>
  <c r="N13" i="162"/>
  <c r="P13" i="162"/>
  <c r="P12" i="162"/>
  <c r="O12" i="162"/>
  <c r="N12" i="162"/>
  <c r="P11" i="162"/>
  <c r="O11" i="162"/>
  <c r="N11" i="162"/>
  <c r="O10" i="162"/>
  <c r="N10" i="162"/>
  <c r="P10" i="162"/>
  <c r="O9" i="162"/>
  <c r="N9" i="162"/>
  <c r="O8" i="162"/>
  <c r="N8" i="162"/>
  <c r="P8" i="162"/>
  <c r="O7" i="162"/>
  <c r="P7" i="162"/>
  <c r="N7" i="162"/>
  <c r="P6" i="162"/>
  <c r="O6" i="162"/>
  <c r="N6" i="162"/>
  <c r="O5" i="162"/>
  <c r="N5" i="162"/>
  <c r="P5" i="162"/>
  <c r="O4" i="162"/>
  <c r="N4" i="162"/>
  <c r="P4" i="162"/>
  <c r="I52" i="161"/>
  <c r="G33" i="161"/>
  <c r="I33" i="161"/>
  <c r="E33" i="161"/>
  <c r="I32" i="161"/>
  <c r="E32" i="161"/>
  <c r="G32" i="161"/>
  <c r="G31" i="161"/>
  <c r="I31" i="161"/>
  <c r="E31" i="161"/>
  <c r="E30" i="161"/>
  <c r="G30" i="161"/>
  <c r="I30" i="161"/>
  <c r="G27" i="161"/>
  <c r="I27" i="161"/>
  <c r="E8" i="161"/>
  <c r="H6" i="161"/>
  <c r="B6" i="161"/>
  <c r="D2" i="161"/>
  <c r="C530" i="160"/>
  <c r="K530" i="160" a="1"/>
  <c r="K530" i="160" s="1"/>
  <c r="G526" i="160" a="1"/>
  <c r="G526" i="160" s="1"/>
  <c r="C526" i="160"/>
  <c r="K526" i="160" a="1"/>
  <c r="K526" i="160" s="1"/>
  <c r="C525" i="160"/>
  <c r="C523" i="160"/>
  <c r="K522" i="160" a="1"/>
  <c r="K522" i="160"/>
  <c r="G522" i="160" a="1"/>
  <c r="G522" i="160" s="1"/>
  <c r="C522" i="160"/>
  <c r="C521" i="160"/>
  <c r="K518" i="160" a="1"/>
  <c r="K518" i="160" s="1"/>
  <c r="G518" i="160" a="1"/>
  <c r="G518" i="160" s="1"/>
  <c r="C518" i="160"/>
  <c r="M514" i="160" a="1"/>
  <c r="M514" i="160" s="1"/>
  <c r="L514" i="160" a="1"/>
  <c r="L514" i="160" s="1"/>
  <c r="K514" i="160" a="1"/>
  <c r="K514" i="160" s="1"/>
  <c r="J514" i="160" a="1"/>
  <c r="J514" i="160" s="1"/>
  <c r="I514" i="160" a="1"/>
  <c r="I514" i="160" s="1"/>
  <c r="H514" i="160" a="1"/>
  <c r="H514" i="160" s="1"/>
  <c r="G514" i="160" a="1"/>
  <c r="G514" i="160" s="1"/>
  <c r="F514" i="160" a="1"/>
  <c r="F514" i="160" s="1"/>
  <c r="L511" i="160" a="1"/>
  <c r="L511" i="160" s="1"/>
  <c r="J511" i="160" a="1"/>
  <c r="J511" i="160" s="1"/>
  <c r="F511" i="160" a="1"/>
  <c r="F511" i="160" s="1"/>
  <c r="C511" i="160"/>
  <c r="H510" i="160" a="1"/>
  <c r="H510" i="160" s="1"/>
  <c r="F510" i="160" a="1"/>
  <c r="F510" i="160" s="1"/>
  <c r="C510" i="160"/>
  <c r="J509" i="160" a="1"/>
  <c r="J509" i="160" s="1"/>
  <c r="F509" i="160" a="1"/>
  <c r="F509" i="160" s="1"/>
  <c r="C509" i="160"/>
  <c r="H509" i="160" a="1"/>
  <c r="H509" i="160" s="1"/>
  <c r="J508" i="160" a="1"/>
  <c r="J508" i="160" s="1"/>
  <c r="C508" i="160"/>
  <c r="L508" i="160" a="1"/>
  <c r="L508" i="160" s="1"/>
  <c r="L507" i="160" a="1"/>
  <c r="L507" i="160" s="1"/>
  <c r="J507" i="160" a="1"/>
  <c r="J507" i="160" s="1"/>
  <c r="F507" i="160" a="1"/>
  <c r="F507" i="160" s="1"/>
  <c r="C507" i="160"/>
  <c r="F506" i="160" a="1"/>
  <c r="F506" i="160" s="1"/>
  <c r="C506" i="160"/>
  <c r="C505" i="160"/>
  <c r="L504" i="160" a="1"/>
  <c r="L504" i="160" s="1"/>
  <c r="J504" i="160" a="1"/>
  <c r="J504" i="160" s="1"/>
  <c r="H504" i="160" a="1"/>
  <c r="H504" i="160" s="1"/>
  <c r="C504" i="160"/>
  <c r="L503" i="160" a="1"/>
  <c r="L503" i="160" s="1"/>
  <c r="J503" i="160" a="1"/>
  <c r="J503" i="160" s="1"/>
  <c r="F503" i="160" a="1"/>
  <c r="F503" i="160" s="1"/>
  <c r="C503" i="160"/>
  <c r="H502" i="160" a="1"/>
  <c r="H502" i="160" s="1"/>
  <c r="F502" i="160" a="1"/>
  <c r="F502" i="160" s="1"/>
  <c r="C502" i="160"/>
  <c r="J501" i="160" a="1"/>
  <c r="J501" i="160" s="1"/>
  <c r="F501" i="160" a="1"/>
  <c r="F501" i="160" s="1"/>
  <c r="C501" i="160"/>
  <c r="H501" i="160" a="1"/>
  <c r="H501" i="160" s="1"/>
  <c r="J500" i="160" a="1"/>
  <c r="J500" i="160" s="1"/>
  <c r="C500" i="160"/>
  <c r="L500" i="160" a="1"/>
  <c r="L500" i="160" s="1"/>
  <c r="L499" i="160" a="1"/>
  <c r="L499" i="160" s="1"/>
  <c r="J499" i="160" a="1"/>
  <c r="J499" i="160" s="1"/>
  <c r="F499" i="160" a="1"/>
  <c r="F499" i="160" s="1"/>
  <c r="C499" i="160"/>
  <c r="W495" i="160"/>
  <c r="V495" i="160"/>
  <c r="U495" i="160"/>
  <c r="E32" i="159"/>
  <c r="G32" i="159" s="1"/>
  <c r="T495" i="160"/>
  <c r="E31" i="159" s="1"/>
  <c r="G31" i="159" s="1"/>
  <c r="I31" i="159" s="1"/>
  <c r="S495" i="160"/>
  <c r="E29" i="159" s="1"/>
  <c r="G29" i="159" s="1"/>
  <c r="I29" i="159" s="1"/>
  <c r="R495" i="160"/>
  <c r="E30" i="159" s="1"/>
  <c r="G30" i="159" s="1"/>
  <c r="I30" i="159" s="1"/>
  <c r="M495" i="160"/>
  <c r="L495" i="160"/>
  <c r="K495" i="160"/>
  <c r="J495" i="160"/>
  <c r="I495" i="160"/>
  <c r="H495" i="160"/>
  <c r="G495" i="160"/>
  <c r="F495" i="160"/>
  <c r="O25" i="160"/>
  <c r="N25" i="160"/>
  <c r="O24" i="160"/>
  <c r="N24" i="160"/>
  <c r="O23" i="160"/>
  <c r="N23" i="160"/>
  <c r="O22" i="160"/>
  <c r="N22" i="160"/>
  <c r="O21" i="160"/>
  <c r="P21" i="160" s="1"/>
  <c r="N21" i="160"/>
  <c r="O20" i="160"/>
  <c r="N20" i="160"/>
  <c r="O19" i="160"/>
  <c r="N19" i="160"/>
  <c r="O18" i="160"/>
  <c r="P18" i="160" s="1"/>
  <c r="N18" i="160"/>
  <c r="O17" i="160"/>
  <c r="P17" i="160" s="1"/>
  <c r="N17" i="160"/>
  <c r="O16" i="160"/>
  <c r="N16" i="160"/>
  <c r="O15" i="160"/>
  <c r="N15" i="160"/>
  <c r="O14" i="160"/>
  <c r="N14" i="160"/>
  <c r="O13" i="160"/>
  <c r="N13" i="160"/>
  <c r="O12" i="160"/>
  <c r="N12" i="160"/>
  <c r="O11" i="160"/>
  <c r="N11" i="160"/>
  <c r="O10" i="160"/>
  <c r="P10" i="160" s="1"/>
  <c r="N10" i="160"/>
  <c r="O9" i="160"/>
  <c r="N9" i="160"/>
  <c r="O8" i="160"/>
  <c r="N8" i="160"/>
  <c r="O6" i="160"/>
  <c r="N6" i="160"/>
  <c r="P6" i="160" s="1"/>
  <c r="O5" i="160"/>
  <c r="P5" i="160" s="1"/>
  <c r="N5" i="160"/>
  <c r="I52" i="159"/>
  <c r="E34" i="159"/>
  <c r="G34" i="159" s="1"/>
  <c r="E33" i="159"/>
  <c r="G33" i="159" s="1"/>
  <c r="G27" i="159"/>
  <c r="I27" i="159"/>
  <c r="E8" i="159"/>
  <c r="D2" i="159"/>
  <c r="M514" i="158" a="1"/>
  <c r="M514" i="158" s="1"/>
  <c r="L514" i="158" a="1"/>
  <c r="L514" i="158" s="1"/>
  <c r="K514" i="158" a="1"/>
  <c r="K514" i="158" s="1"/>
  <c r="J514" i="158" a="1"/>
  <c r="J514" i="158" s="1"/>
  <c r="I514" i="158" a="1"/>
  <c r="I514" i="158" s="1"/>
  <c r="H514" i="158" a="1"/>
  <c r="H514" i="158" s="1"/>
  <c r="G514" i="158" a="1"/>
  <c r="G514" i="158" s="1"/>
  <c r="F514" i="158" a="1"/>
  <c r="F514" i="158" s="1"/>
  <c r="C511" i="158"/>
  <c r="G511" i="158" s="1" a="1"/>
  <c r="G511" i="158" s="1"/>
  <c r="M511" i="158" a="1"/>
  <c r="M511" i="158" s="1"/>
  <c r="C510" i="158"/>
  <c r="I510" i="158" s="1" a="1"/>
  <c r="I510" i="158" s="1"/>
  <c r="C509" i="158"/>
  <c r="L509" i="158" s="1" a="1"/>
  <c r="L509" i="158" s="1"/>
  <c r="M509" i="158" a="1"/>
  <c r="M509" i="158" s="1"/>
  <c r="C508" i="158"/>
  <c r="J508" i="158" s="1" a="1"/>
  <c r="J508" i="158" s="1"/>
  <c r="C507" i="158"/>
  <c r="H507" i="158" s="1" a="1"/>
  <c r="H507" i="158" s="1"/>
  <c r="M507" i="158" a="1"/>
  <c r="M507" i="158" s="1"/>
  <c r="C506" i="158"/>
  <c r="M506" i="158" s="1" a="1"/>
  <c r="M506" i="158" s="1"/>
  <c r="C505" i="158"/>
  <c r="L505" i="158" s="1" a="1"/>
  <c r="L505" i="158" s="1"/>
  <c r="C504" i="158"/>
  <c r="C523" i="158" s="1"/>
  <c r="H523" i="158" s="1" a="1"/>
  <c r="H523" i="158" s="1"/>
  <c r="C503" i="158"/>
  <c r="C502" i="158"/>
  <c r="C521" i="158" s="1"/>
  <c r="F521" i="158" s="1" a="1"/>
  <c r="F521" i="158" s="1"/>
  <c r="C501" i="158"/>
  <c r="F501" i="158" s="1" a="1"/>
  <c r="F501" i="158" s="1"/>
  <c r="C500" i="158"/>
  <c r="J500" i="158" s="1" a="1"/>
  <c r="J500" i="158" s="1"/>
  <c r="C499" i="158"/>
  <c r="K499" i="158" s="1" a="1"/>
  <c r="K499" i="158" s="1"/>
  <c r="W495" i="158"/>
  <c r="E34" i="157" s="1"/>
  <c r="G34" i="157" s="1"/>
  <c r="V495" i="158"/>
  <c r="E33" i="157" s="1"/>
  <c r="G33" i="157" s="1"/>
  <c r="U495" i="158"/>
  <c r="E32" i="157" s="1"/>
  <c r="G32" i="157" s="1"/>
  <c r="T495" i="158"/>
  <c r="E31" i="157" s="1"/>
  <c r="G31" i="157" s="1"/>
  <c r="I31" i="157" s="1"/>
  <c r="S495" i="158"/>
  <c r="E29" i="157" s="1"/>
  <c r="G29" i="157" s="1"/>
  <c r="I29" i="157" s="1"/>
  <c r="R495" i="158"/>
  <c r="E30" i="157" s="1"/>
  <c r="G30" i="157" s="1"/>
  <c r="I30" i="157" s="1"/>
  <c r="M495" i="158"/>
  <c r="L495" i="158"/>
  <c r="K495" i="158"/>
  <c r="J495" i="158"/>
  <c r="I495" i="158"/>
  <c r="H495" i="158"/>
  <c r="G495" i="158"/>
  <c r="F495" i="158"/>
  <c r="O66" i="158"/>
  <c r="O65" i="158"/>
  <c r="O64" i="158"/>
  <c r="O63" i="158"/>
  <c r="O62" i="158"/>
  <c r="O61" i="158"/>
  <c r="O60" i="158"/>
  <c r="O59" i="158"/>
  <c r="O58" i="158"/>
  <c r="O57" i="158"/>
  <c r="O56" i="158"/>
  <c r="O55" i="158"/>
  <c r="O54" i="158"/>
  <c r="O53" i="158"/>
  <c r="O52" i="158"/>
  <c r="O51" i="158"/>
  <c r="O50" i="158"/>
  <c r="O49" i="158"/>
  <c r="O48" i="158"/>
  <c r="O47" i="158"/>
  <c r="O46" i="158"/>
  <c r="O45" i="158"/>
  <c r="O44" i="158"/>
  <c r="O42" i="158"/>
  <c r="O41" i="158"/>
  <c r="O40" i="158"/>
  <c r="O39" i="158"/>
  <c r="O38" i="158"/>
  <c r="O37" i="158"/>
  <c r="O36" i="158"/>
  <c r="O35" i="158"/>
  <c r="O34" i="158"/>
  <c r="O33" i="158"/>
  <c r="O32" i="158"/>
  <c r="O31" i="158"/>
  <c r="O30" i="158"/>
  <c r="O29" i="158"/>
  <c r="O28" i="158"/>
  <c r="O27" i="158"/>
  <c r="O26" i="158"/>
  <c r="O25" i="158"/>
  <c r="O24" i="158"/>
  <c r="O23" i="158"/>
  <c r="O22" i="158"/>
  <c r="O21" i="158"/>
  <c r="O20" i="158"/>
  <c r="O19" i="158"/>
  <c r="O18" i="158"/>
  <c r="O17" i="158"/>
  <c r="O16" i="158"/>
  <c r="O15" i="158"/>
  <c r="O14" i="158"/>
  <c r="O13" i="158"/>
  <c r="O12" i="158"/>
  <c r="O11" i="158"/>
  <c r="O10" i="158"/>
  <c r="O9" i="158"/>
  <c r="O8" i="158"/>
  <c r="O7" i="158"/>
  <c r="O6" i="158"/>
  <c r="O5" i="158"/>
  <c r="N5" i="158"/>
  <c r="I52" i="157"/>
  <c r="G27" i="157"/>
  <c r="I27" i="157" s="1"/>
  <c r="E8" i="157"/>
  <c r="H6" i="157"/>
  <c r="C530" i="156"/>
  <c r="M530" i="156" a="1"/>
  <c r="M530" i="156" s="1"/>
  <c r="C528" i="156"/>
  <c r="M528" i="156" a="1"/>
  <c r="M528" i="156" s="1"/>
  <c r="C526" i="156"/>
  <c r="M526" i="156" a="1"/>
  <c r="M526" i="156" s="1"/>
  <c r="C524" i="156"/>
  <c r="M524" i="156" a="1"/>
  <c r="M524" i="156" s="1"/>
  <c r="C522" i="156"/>
  <c r="M522" i="156" a="1"/>
  <c r="M522" i="156" s="1"/>
  <c r="C520" i="156"/>
  <c r="M520" i="156" a="1"/>
  <c r="M520" i="156" s="1"/>
  <c r="C518" i="156"/>
  <c r="M518" i="156" a="1"/>
  <c r="M518" i="156" s="1"/>
  <c r="M514" i="156" a="1"/>
  <c r="M514" i="156" s="1"/>
  <c r="L514" i="156" a="1"/>
  <c r="L514" i="156" s="1"/>
  <c r="K514" i="156" a="1"/>
  <c r="K514" i="156" s="1"/>
  <c r="J514" i="156" a="1"/>
  <c r="J514" i="156" s="1"/>
  <c r="I514" i="156" a="1"/>
  <c r="I514" i="156" s="1"/>
  <c r="H514" i="156" a="1"/>
  <c r="H514" i="156" s="1"/>
  <c r="G514" i="156" a="1"/>
  <c r="G514" i="156" s="1"/>
  <c r="F514" i="156" a="1"/>
  <c r="F514" i="156" s="1"/>
  <c r="L511" i="156" a="1"/>
  <c r="L511" i="156" s="1"/>
  <c r="J511" i="156" a="1"/>
  <c r="J511" i="156" s="1"/>
  <c r="H511" i="156" a="1"/>
  <c r="H511" i="156" s="1"/>
  <c r="F511" i="156" a="1"/>
  <c r="F511" i="156" s="1"/>
  <c r="C511" i="156"/>
  <c r="M511" i="156" a="1"/>
  <c r="M511" i="156" s="1"/>
  <c r="L510" i="156" a="1"/>
  <c r="L510" i="156" s="1"/>
  <c r="J510" i="156" a="1"/>
  <c r="J510" i="156" s="1"/>
  <c r="H510" i="156" a="1"/>
  <c r="H510" i="156" s="1"/>
  <c r="F510" i="156" a="1"/>
  <c r="F510" i="156" s="1"/>
  <c r="C510" i="156"/>
  <c r="C529" i="156"/>
  <c r="L509" i="156" a="1"/>
  <c r="L509" i="156" s="1"/>
  <c r="J509" i="156" a="1"/>
  <c r="J509" i="156" s="1"/>
  <c r="H509" i="156" a="1"/>
  <c r="H509" i="156" s="1"/>
  <c r="F509" i="156" a="1"/>
  <c r="F509" i="156" s="1"/>
  <c r="C509" i="156"/>
  <c r="M509" i="156" a="1"/>
  <c r="M509" i="156" s="1"/>
  <c r="L508" i="156" a="1"/>
  <c r="L508" i="156" s="1"/>
  <c r="J508" i="156" a="1"/>
  <c r="J508" i="156" s="1"/>
  <c r="H508" i="156" a="1"/>
  <c r="H508" i="156" s="1"/>
  <c r="F508" i="156" a="1"/>
  <c r="F508" i="156" s="1"/>
  <c r="C508" i="156"/>
  <c r="C527" i="156"/>
  <c r="L507" i="156" a="1"/>
  <c r="L507" i="156" s="1"/>
  <c r="J507" i="156" a="1"/>
  <c r="J507" i="156" s="1"/>
  <c r="H507" i="156" a="1"/>
  <c r="H507" i="156" s="1"/>
  <c r="F507" i="156" a="1"/>
  <c r="F507" i="156" s="1"/>
  <c r="C507" i="156"/>
  <c r="M507" i="156" a="1"/>
  <c r="M507" i="156" s="1"/>
  <c r="L506" i="156" a="1"/>
  <c r="L506" i="156" s="1"/>
  <c r="J506" i="156" a="1"/>
  <c r="J506" i="156" s="1"/>
  <c r="H506" i="156" a="1"/>
  <c r="H506" i="156" s="1"/>
  <c r="F506" i="156" a="1"/>
  <c r="F506" i="156" s="1"/>
  <c r="C506" i="156"/>
  <c r="C525" i="156"/>
  <c r="L505" i="156" a="1"/>
  <c r="L505" i="156" s="1"/>
  <c r="J505" i="156" a="1"/>
  <c r="J505" i="156" s="1"/>
  <c r="H505" i="156" a="1"/>
  <c r="H505" i="156" s="1"/>
  <c r="F505" i="156" a="1"/>
  <c r="F505" i="156" s="1"/>
  <c r="C505" i="156"/>
  <c r="M505" i="156" a="1"/>
  <c r="M505" i="156" s="1"/>
  <c r="L504" i="156" a="1"/>
  <c r="L504" i="156" s="1"/>
  <c r="J504" i="156" a="1"/>
  <c r="J504" i="156" s="1"/>
  <c r="H504" i="156" a="1"/>
  <c r="H504" i="156" s="1"/>
  <c r="F504" i="156" a="1"/>
  <c r="F504" i="156" s="1"/>
  <c r="C504" i="156"/>
  <c r="C523" i="156"/>
  <c r="L503" i="156" a="1"/>
  <c r="L503" i="156" s="1"/>
  <c r="J503" i="156" a="1"/>
  <c r="J503" i="156" s="1"/>
  <c r="H503" i="156" a="1"/>
  <c r="H503" i="156" s="1"/>
  <c r="F503" i="156" a="1"/>
  <c r="F503" i="156" s="1"/>
  <c r="C503" i="156"/>
  <c r="M503" i="156" a="1"/>
  <c r="M503" i="156" s="1"/>
  <c r="L502" i="156" a="1"/>
  <c r="L502" i="156" s="1"/>
  <c r="J502" i="156" a="1"/>
  <c r="J502" i="156" s="1"/>
  <c r="H502" i="156" a="1"/>
  <c r="H502" i="156" s="1"/>
  <c r="F502" i="156" a="1"/>
  <c r="F502" i="156" s="1"/>
  <c r="C502" i="156"/>
  <c r="C521" i="156"/>
  <c r="L501" i="156" a="1"/>
  <c r="L501" i="156" s="1"/>
  <c r="J501" i="156" a="1"/>
  <c r="J501" i="156" s="1"/>
  <c r="H501" i="156" a="1"/>
  <c r="H501" i="156" s="1"/>
  <c r="F501" i="156" a="1"/>
  <c r="F501" i="156" s="1"/>
  <c r="C501" i="156"/>
  <c r="M501" i="156" a="1"/>
  <c r="M501" i="156" s="1"/>
  <c r="L500" i="156" a="1"/>
  <c r="L500" i="156" s="1"/>
  <c r="J500" i="156" a="1"/>
  <c r="J500" i="156" s="1"/>
  <c r="H500" i="156" a="1"/>
  <c r="H500" i="156" s="1"/>
  <c r="F500" i="156" a="1"/>
  <c r="F500" i="156" s="1"/>
  <c r="C500" i="156"/>
  <c r="C519" i="156"/>
  <c r="L499" i="156" a="1"/>
  <c r="L499" i="156" s="1"/>
  <c r="J499" i="156" a="1"/>
  <c r="J499" i="156" s="1"/>
  <c r="H499" i="156" a="1"/>
  <c r="H499" i="156" s="1"/>
  <c r="F499" i="156" a="1"/>
  <c r="F499" i="156" s="1"/>
  <c r="C499" i="156"/>
  <c r="M499" i="156" a="1"/>
  <c r="M499" i="156" s="1"/>
  <c r="W495" i="156"/>
  <c r="E34" i="155" s="1"/>
  <c r="G34" i="155" s="1"/>
  <c r="E34" i="179"/>
  <c r="G34" i="179" s="1"/>
  <c r="I34" i="179" s="1"/>
  <c r="V495" i="156"/>
  <c r="E33" i="179"/>
  <c r="G33" i="179" s="1"/>
  <c r="I33" i="179" s="1"/>
  <c r="U495" i="156"/>
  <c r="E32" i="155" s="1"/>
  <c r="G32" i="155" s="1"/>
  <c r="E32" i="179"/>
  <c r="G32" i="179" s="1"/>
  <c r="I32" i="179" s="1"/>
  <c r="T495" i="156"/>
  <c r="E31" i="179"/>
  <c r="G31" i="179" s="1"/>
  <c r="I31" i="179" s="1"/>
  <c r="S495" i="156"/>
  <c r="E29" i="155" s="1"/>
  <c r="G29" i="155" s="1"/>
  <c r="I29" i="155" s="1"/>
  <c r="E29" i="179"/>
  <c r="G29" i="179" s="1"/>
  <c r="I29" i="179" s="1"/>
  <c r="R495" i="156"/>
  <c r="E30" i="155" s="1"/>
  <c r="G30" i="155" s="1"/>
  <c r="I30" i="155" s="1"/>
  <c r="E30" i="179"/>
  <c r="G30" i="179" s="1"/>
  <c r="I30" i="179" s="1"/>
  <c r="M495" i="156"/>
  <c r="L495" i="156"/>
  <c r="K495" i="156"/>
  <c r="J495" i="156"/>
  <c r="I495" i="156"/>
  <c r="H495" i="156"/>
  <c r="G495" i="156"/>
  <c r="F495" i="156"/>
  <c r="O66" i="156"/>
  <c r="O65" i="156"/>
  <c r="O64" i="156"/>
  <c r="O63" i="156"/>
  <c r="O62" i="156"/>
  <c r="O61" i="156"/>
  <c r="O60" i="156"/>
  <c r="O59" i="156"/>
  <c r="O58" i="156"/>
  <c r="O57" i="156"/>
  <c r="O56" i="156"/>
  <c r="O55" i="156"/>
  <c r="O54" i="156"/>
  <c r="O53" i="156"/>
  <c r="O52" i="156"/>
  <c r="O51" i="156"/>
  <c r="O50" i="156"/>
  <c r="O49" i="156"/>
  <c r="O48" i="156"/>
  <c r="O47" i="156"/>
  <c r="O46" i="156"/>
  <c r="O45" i="156"/>
  <c r="O44" i="156"/>
  <c r="O43" i="156"/>
  <c r="O41" i="156"/>
  <c r="O40" i="156"/>
  <c r="O39" i="156"/>
  <c r="O38" i="156"/>
  <c r="O37" i="156"/>
  <c r="O36" i="156"/>
  <c r="O35" i="156"/>
  <c r="O34" i="156"/>
  <c r="O33" i="156"/>
  <c r="O32" i="156"/>
  <c r="O31" i="156"/>
  <c r="O30" i="156"/>
  <c r="O29" i="156"/>
  <c r="O28" i="156"/>
  <c r="O27" i="156"/>
  <c r="O26" i="156"/>
  <c r="O25" i="156"/>
  <c r="O24" i="156"/>
  <c r="O23" i="156"/>
  <c r="O22" i="156"/>
  <c r="O21" i="156"/>
  <c r="O20" i="156"/>
  <c r="O19" i="156"/>
  <c r="O18" i="156"/>
  <c r="O17" i="156"/>
  <c r="O16" i="156"/>
  <c r="O15" i="156"/>
  <c r="O14" i="156"/>
  <c r="O13" i="156"/>
  <c r="O12" i="156"/>
  <c r="O11" i="156"/>
  <c r="O10" i="156"/>
  <c r="O9" i="156"/>
  <c r="O8" i="156"/>
  <c r="O7" i="156"/>
  <c r="O6" i="156"/>
  <c r="O5" i="156"/>
  <c r="N5" i="156"/>
  <c r="I52" i="155"/>
  <c r="E33" i="155"/>
  <c r="G33" i="155" s="1"/>
  <c r="E31" i="155"/>
  <c r="G31" i="155" s="1"/>
  <c r="I31" i="155" s="1"/>
  <c r="G27" i="155"/>
  <c r="I27" i="155" s="1"/>
  <c r="E8" i="155"/>
  <c r="H5" i="153"/>
  <c r="M530" i="154" a="1"/>
  <c r="M530" i="154" s="1"/>
  <c r="K530" i="154" a="1"/>
  <c r="K530" i="154" s="1"/>
  <c r="I530" i="154" a="1"/>
  <c r="I530" i="154" s="1"/>
  <c r="G530" i="154" a="1"/>
  <c r="G530" i="154" s="1"/>
  <c r="C530" i="154"/>
  <c r="L529" i="154" a="1"/>
  <c r="L529" i="154" s="1"/>
  <c r="J529" i="154" a="1"/>
  <c r="J529" i="154" s="1"/>
  <c r="H529" i="154" a="1"/>
  <c r="H529" i="154" s="1"/>
  <c r="F529" i="154" a="1"/>
  <c r="F529" i="154" s="1"/>
  <c r="M528" i="154" a="1"/>
  <c r="M528" i="154" s="1"/>
  <c r="K528" i="154" a="1"/>
  <c r="K528" i="154" s="1"/>
  <c r="I528" i="154" a="1"/>
  <c r="I528" i="154" s="1"/>
  <c r="G528" i="154" a="1"/>
  <c r="G528" i="154" s="1"/>
  <c r="C528" i="154"/>
  <c r="M526" i="154" a="1"/>
  <c r="M526" i="154" s="1"/>
  <c r="K526" i="154" a="1"/>
  <c r="K526" i="154" s="1"/>
  <c r="I526" i="154" a="1"/>
  <c r="I526" i="154" s="1"/>
  <c r="G526" i="154" a="1"/>
  <c r="G526" i="154" s="1"/>
  <c r="C526" i="154"/>
  <c r="M514" i="154" a="1"/>
  <c r="M514" i="154" s="1"/>
  <c r="L514" i="154" a="1"/>
  <c r="L514" i="154" s="1"/>
  <c r="K514" i="154" a="1"/>
  <c r="K514" i="154" s="1"/>
  <c r="J514" i="154" a="1"/>
  <c r="J514" i="154" s="1"/>
  <c r="I514" i="154" a="1"/>
  <c r="I514" i="154" s="1"/>
  <c r="H514" i="154" a="1"/>
  <c r="H514" i="154" s="1"/>
  <c r="G514" i="154" a="1"/>
  <c r="G514" i="154" s="1"/>
  <c r="F514" i="154" a="1"/>
  <c r="F514" i="154" s="1"/>
  <c r="M511" i="154" a="1"/>
  <c r="M511" i="154" s="1"/>
  <c r="L511" i="154" a="1"/>
  <c r="L511" i="154" s="1"/>
  <c r="K511" i="154" a="1"/>
  <c r="K511" i="154" s="1"/>
  <c r="J511" i="154" a="1"/>
  <c r="J511" i="154" s="1"/>
  <c r="I511" i="154" a="1"/>
  <c r="I511" i="154" s="1"/>
  <c r="H511" i="154" a="1"/>
  <c r="H511" i="154" s="1"/>
  <c r="G511" i="154" a="1"/>
  <c r="G511" i="154" s="1"/>
  <c r="F511" i="154" a="1"/>
  <c r="F511" i="154" s="1"/>
  <c r="C511" i="154"/>
  <c r="M510" i="154" a="1"/>
  <c r="M510" i="154" s="1"/>
  <c r="L510" i="154" a="1"/>
  <c r="L510" i="154" s="1"/>
  <c r="K510" i="154" a="1"/>
  <c r="K510" i="154" s="1"/>
  <c r="J510" i="154" a="1"/>
  <c r="J510" i="154" s="1"/>
  <c r="I510" i="154" a="1"/>
  <c r="I510" i="154" s="1"/>
  <c r="H510" i="154" a="1"/>
  <c r="H510" i="154" s="1"/>
  <c r="G510" i="154" a="1"/>
  <c r="G510" i="154" s="1"/>
  <c r="F510" i="154" a="1"/>
  <c r="F510" i="154" s="1"/>
  <c r="C510" i="154"/>
  <c r="C529" i="154"/>
  <c r="M509" i="154" a="1"/>
  <c r="M509" i="154" s="1"/>
  <c r="L509" i="154" a="1"/>
  <c r="L509" i="154" s="1"/>
  <c r="K509" i="154" a="1"/>
  <c r="K509" i="154" s="1"/>
  <c r="J509" i="154" a="1"/>
  <c r="J509" i="154" s="1"/>
  <c r="I509" i="154" a="1"/>
  <c r="I509" i="154" s="1"/>
  <c r="H509" i="154" a="1"/>
  <c r="H509" i="154" s="1"/>
  <c r="G509" i="154" a="1"/>
  <c r="G509" i="154" s="1"/>
  <c r="F509" i="154" a="1"/>
  <c r="F509" i="154" s="1"/>
  <c r="C509" i="154"/>
  <c r="M508" i="154" a="1"/>
  <c r="M508" i="154" s="1"/>
  <c r="L508" i="154" a="1"/>
  <c r="L508" i="154" s="1"/>
  <c r="K508" i="154" a="1"/>
  <c r="K508" i="154" s="1"/>
  <c r="J508" i="154" a="1"/>
  <c r="J508" i="154" s="1"/>
  <c r="I508" i="154" a="1"/>
  <c r="I508" i="154" s="1"/>
  <c r="H508" i="154" a="1"/>
  <c r="H508" i="154" s="1"/>
  <c r="G508" i="154" a="1"/>
  <c r="G508" i="154" s="1"/>
  <c r="F508" i="154" a="1"/>
  <c r="F508" i="154" s="1"/>
  <c r="C508" i="154"/>
  <c r="C527" i="154"/>
  <c r="M507" i="154" a="1"/>
  <c r="M507" i="154" s="1"/>
  <c r="L507" i="154" a="1"/>
  <c r="L507" i="154" s="1"/>
  <c r="K507" i="154" a="1"/>
  <c r="K507" i="154" s="1"/>
  <c r="J507" i="154" a="1"/>
  <c r="J507" i="154" s="1"/>
  <c r="I507" i="154" a="1"/>
  <c r="I507" i="154" s="1"/>
  <c r="H507" i="154" a="1"/>
  <c r="H507" i="154" s="1"/>
  <c r="G507" i="154" a="1"/>
  <c r="G507" i="154" s="1"/>
  <c r="F507" i="154" a="1"/>
  <c r="F507" i="154" s="1"/>
  <c r="C507" i="154"/>
  <c r="M506" i="154" a="1"/>
  <c r="M506" i="154" s="1"/>
  <c r="I506" i="154" a="1"/>
  <c r="I506" i="154" s="1"/>
  <c r="G506" i="154" a="1"/>
  <c r="G506" i="154" s="1"/>
  <c r="C506" i="154"/>
  <c r="I505" i="154" a="1"/>
  <c r="I505" i="154" s="1"/>
  <c r="G505" i="154" a="1"/>
  <c r="G505" i="154" s="1"/>
  <c r="C505" i="154"/>
  <c r="I504" i="154" a="1"/>
  <c r="I504" i="154" s="1"/>
  <c r="C504" i="154"/>
  <c r="C503" i="154"/>
  <c r="M502" i="154" a="1"/>
  <c r="M502" i="154" s="1"/>
  <c r="I502" i="154" a="1"/>
  <c r="I502" i="154" s="1"/>
  <c r="G502" i="154" a="1"/>
  <c r="G502" i="154" s="1"/>
  <c r="C502" i="154"/>
  <c r="G501" i="154" a="1"/>
  <c r="G501" i="154" s="1"/>
  <c r="C501" i="154"/>
  <c r="K500" i="154" a="1"/>
  <c r="K500" i="154" s="1"/>
  <c r="C500" i="154"/>
  <c r="M499" i="154" a="1"/>
  <c r="M499" i="154" s="1"/>
  <c r="K499" i="154" a="1"/>
  <c r="K499" i="154" s="1"/>
  <c r="G499" i="154" a="1"/>
  <c r="G499" i="154" s="1"/>
  <c r="C499" i="154"/>
  <c r="W495" i="154"/>
  <c r="E34" i="153" s="1"/>
  <c r="G34" i="153" s="1"/>
  <c r="V495" i="154"/>
  <c r="E33" i="153" s="1"/>
  <c r="G33" i="153" s="1"/>
  <c r="U495" i="154"/>
  <c r="E32" i="153" s="1"/>
  <c r="G32" i="153" s="1"/>
  <c r="T495" i="154"/>
  <c r="E31" i="153" s="1"/>
  <c r="G31" i="153" s="1"/>
  <c r="I31" i="153" s="1"/>
  <c r="S495" i="154"/>
  <c r="E29" i="153" s="1"/>
  <c r="G29" i="153" s="1"/>
  <c r="I29" i="153" s="1"/>
  <c r="R495" i="154"/>
  <c r="E30" i="153" s="1"/>
  <c r="G30" i="153" s="1"/>
  <c r="I30" i="153" s="1"/>
  <c r="M495" i="154"/>
  <c r="L495" i="154"/>
  <c r="K495" i="154"/>
  <c r="J495" i="154"/>
  <c r="I495" i="154"/>
  <c r="H495" i="154"/>
  <c r="G495" i="154"/>
  <c r="F495" i="154"/>
  <c r="O49" i="154"/>
  <c r="P49" i="154" s="1"/>
  <c r="O48" i="154"/>
  <c r="P48" i="154" s="1"/>
  <c r="O47" i="154"/>
  <c r="O46" i="154"/>
  <c r="O45" i="154"/>
  <c r="P45" i="154" s="1"/>
  <c r="O44" i="154"/>
  <c r="P44" i="154"/>
  <c r="O43" i="154"/>
  <c r="P43" i="154" s="1"/>
  <c r="O42" i="154"/>
  <c r="O41" i="154"/>
  <c r="O40" i="154"/>
  <c r="O39" i="154"/>
  <c r="O38" i="154"/>
  <c r="O37" i="154"/>
  <c r="O36" i="154"/>
  <c r="P36" i="154" s="1"/>
  <c r="O35" i="154"/>
  <c r="P35" i="154" s="1"/>
  <c r="O34" i="154"/>
  <c r="P34" i="154"/>
  <c r="O33" i="154"/>
  <c r="P33" i="154" s="1"/>
  <c r="O32" i="154"/>
  <c r="P32" i="154" s="1"/>
  <c r="O31" i="154"/>
  <c r="O30" i="154"/>
  <c r="P30" i="154" s="1"/>
  <c r="O29" i="154"/>
  <c r="O28" i="154"/>
  <c r="P28" i="154" s="1"/>
  <c r="O27" i="154"/>
  <c r="O26" i="154"/>
  <c r="O25" i="154"/>
  <c r="O24" i="154"/>
  <c r="O23" i="154"/>
  <c r="P23" i="154" s="1"/>
  <c r="O22" i="154"/>
  <c r="P22" i="154" s="1"/>
  <c r="O21" i="154"/>
  <c r="O20" i="154"/>
  <c r="P20" i="154" s="1"/>
  <c r="O19" i="154"/>
  <c r="P19" i="154" s="1"/>
  <c r="O18" i="154"/>
  <c r="O17" i="154"/>
  <c r="O16" i="154"/>
  <c r="O15" i="154"/>
  <c r="O14" i="154"/>
  <c r="O13" i="154"/>
  <c r="O12" i="154"/>
  <c r="O11" i="154"/>
  <c r="O10" i="154"/>
  <c r="O9" i="154"/>
  <c r="P9" i="154" s="1"/>
  <c r="O8" i="154"/>
  <c r="O7" i="154"/>
  <c r="P7" i="154" s="1"/>
  <c r="O6" i="154"/>
  <c r="P6" i="154" s="1"/>
  <c r="O5" i="154"/>
  <c r="P5" i="154" s="1"/>
  <c r="I52" i="153"/>
  <c r="G27" i="153"/>
  <c r="I27" i="153" s="1"/>
  <c r="E8" i="153"/>
  <c r="B6" i="153"/>
  <c r="A1" i="154"/>
  <c r="H5" i="150"/>
  <c r="H5" i="148"/>
  <c r="H5" i="146"/>
  <c r="H5" i="144"/>
  <c r="H5" i="142"/>
  <c r="H5" i="140"/>
  <c r="H5" i="138"/>
  <c r="H5" i="136"/>
  <c r="H5" i="134"/>
  <c r="H5" i="132"/>
  <c r="H5" i="130"/>
  <c r="I52" i="152"/>
  <c r="G27" i="152"/>
  <c r="I27" i="152" s="1"/>
  <c r="E8" i="152"/>
  <c r="B6" i="152"/>
  <c r="H6" i="152"/>
  <c r="B4" i="152"/>
  <c r="H5" i="127"/>
  <c r="H5" i="125"/>
  <c r="H5" i="123"/>
  <c r="H5" i="121"/>
  <c r="H5" i="119"/>
  <c r="M514" i="151" a="1"/>
  <c r="M514" i="151" s="1"/>
  <c r="L514" i="151" a="1"/>
  <c r="L514" i="151" s="1"/>
  <c r="K514" i="151" a="1"/>
  <c r="K514" i="151" s="1"/>
  <c r="J514" i="151" a="1"/>
  <c r="J514" i="151" s="1"/>
  <c r="I514" i="151" a="1"/>
  <c r="I514" i="151" s="1"/>
  <c r="H514" i="151" a="1"/>
  <c r="H514" i="151" s="1"/>
  <c r="G514" i="151" a="1"/>
  <c r="G514" i="151" s="1"/>
  <c r="F514" i="151" a="1"/>
  <c r="F514" i="151" s="1"/>
  <c r="M511" i="151" a="1"/>
  <c r="M511" i="151" s="1"/>
  <c r="L511" i="151" a="1"/>
  <c r="L511" i="151" s="1"/>
  <c r="K511" i="151" a="1"/>
  <c r="K511" i="151" s="1"/>
  <c r="J511" i="151" a="1"/>
  <c r="J511" i="151" s="1"/>
  <c r="I511" i="151" a="1"/>
  <c r="I511" i="151"/>
  <c r="H511" i="151" a="1"/>
  <c r="H511" i="151"/>
  <c r="G511" i="151" a="1"/>
  <c r="G511" i="151" s="1"/>
  <c r="F511" i="151" a="1"/>
  <c r="F511" i="151" s="1"/>
  <c r="C511" i="151"/>
  <c r="C530" i="151"/>
  <c r="H530" i="151" a="1"/>
  <c r="H530" i="151" s="1"/>
  <c r="M510" i="151" a="1"/>
  <c r="M510" i="151" s="1"/>
  <c r="L510" i="151" a="1"/>
  <c r="L510" i="151" s="1"/>
  <c r="K510" i="151" a="1"/>
  <c r="K510" i="151" s="1"/>
  <c r="J510" i="151" a="1"/>
  <c r="J510" i="151" s="1"/>
  <c r="I510" i="151" a="1"/>
  <c r="I510" i="151" s="1"/>
  <c r="H510" i="151" a="1"/>
  <c r="H510" i="151" s="1"/>
  <c r="G510" i="151" a="1"/>
  <c r="G510" i="151" s="1"/>
  <c r="F510" i="151" a="1"/>
  <c r="F510" i="151" s="1"/>
  <c r="C510" i="151"/>
  <c r="C529" i="151"/>
  <c r="M509" i="151" a="1"/>
  <c r="M509" i="151" s="1"/>
  <c r="L509" i="151" a="1"/>
  <c r="L509" i="151" s="1"/>
  <c r="K509" i="151" a="1"/>
  <c r="K509" i="151" s="1"/>
  <c r="J509" i="151" a="1"/>
  <c r="J509" i="151" s="1"/>
  <c r="I509" i="151" a="1"/>
  <c r="I509" i="151" s="1"/>
  <c r="H509" i="151" a="1"/>
  <c r="H509" i="151" s="1"/>
  <c r="G509" i="151" a="1"/>
  <c r="G509" i="151" s="1"/>
  <c r="F509" i="151" a="1"/>
  <c r="F509" i="151" s="1"/>
  <c r="C509" i="151"/>
  <c r="C528" i="151"/>
  <c r="F528" i="151" a="1"/>
  <c r="F528" i="151" s="1"/>
  <c r="M508" i="151" a="1"/>
  <c r="M508" i="151" s="1"/>
  <c r="L508" i="151" a="1"/>
  <c r="L508" i="151" s="1"/>
  <c r="K508" i="151" a="1"/>
  <c r="K508" i="151" s="1"/>
  <c r="J508" i="151" a="1"/>
  <c r="J508" i="151" s="1"/>
  <c r="I508" i="151" a="1"/>
  <c r="I508" i="151" s="1"/>
  <c r="H508" i="151" a="1"/>
  <c r="H508" i="151" s="1"/>
  <c r="G508" i="151" a="1"/>
  <c r="G508" i="151" s="1"/>
  <c r="F508" i="151" a="1"/>
  <c r="F508" i="151" s="1"/>
  <c r="C508" i="151"/>
  <c r="C527" i="151"/>
  <c r="I527" i="151" a="1"/>
  <c r="I527" i="151" s="1"/>
  <c r="M507" i="151" a="1"/>
  <c r="M507" i="151" s="1"/>
  <c r="L507" i="151" a="1"/>
  <c r="L507" i="151" s="1"/>
  <c r="K507" i="151" a="1"/>
  <c r="K507" i="151" s="1"/>
  <c r="J507" i="151" a="1"/>
  <c r="J507" i="151" s="1"/>
  <c r="I507" i="151" a="1"/>
  <c r="I507" i="151" s="1"/>
  <c r="H507" i="151" a="1"/>
  <c r="H507" i="151" s="1"/>
  <c r="G507" i="151" a="1"/>
  <c r="G507" i="151" s="1"/>
  <c r="F507" i="151" a="1"/>
  <c r="F507" i="151" s="1"/>
  <c r="C507" i="151"/>
  <c r="C526" i="151"/>
  <c r="L526" i="151" a="1"/>
  <c r="L526" i="151" s="1"/>
  <c r="L506" i="151" a="1"/>
  <c r="L506" i="151" s="1"/>
  <c r="J506" i="151" a="1"/>
  <c r="J506" i="151" s="1"/>
  <c r="H506" i="151" a="1"/>
  <c r="H506" i="151" s="1"/>
  <c r="F506" i="151" a="1"/>
  <c r="F506" i="151" s="1"/>
  <c r="C506" i="151"/>
  <c r="L505" i="151" a="1"/>
  <c r="L505" i="151" s="1"/>
  <c r="J505" i="151" a="1"/>
  <c r="J505" i="151" s="1"/>
  <c r="H505" i="151" a="1"/>
  <c r="H505" i="151" s="1"/>
  <c r="F505" i="151" a="1"/>
  <c r="F505" i="151" s="1"/>
  <c r="C505" i="151"/>
  <c r="L504" i="151" a="1"/>
  <c r="L504" i="151" s="1"/>
  <c r="J504" i="151" a="1"/>
  <c r="J504" i="151" s="1"/>
  <c r="I504" i="151" a="1"/>
  <c r="I504" i="151" s="1"/>
  <c r="F504" i="151" a="1"/>
  <c r="F504" i="151" s="1"/>
  <c r="C504" i="151"/>
  <c r="L503" i="151" a="1"/>
  <c r="L503" i="151" s="1"/>
  <c r="G503" i="151" a="1"/>
  <c r="G503" i="151" s="1"/>
  <c r="C503" i="151"/>
  <c r="H503" i="151" a="1"/>
  <c r="H503" i="151" s="1"/>
  <c r="M502" i="151" a="1"/>
  <c r="M502" i="151" s="1"/>
  <c r="L502" i="151" a="1"/>
  <c r="L502" i="151" s="1"/>
  <c r="J502" i="151" a="1"/>
  <c r="J502" i="151" s="1"/>
  <c r="I502" i="151" a="1"/>
  <c r="I502" i="151" s="1"/>
  <c r="G502" i="151" a="1"/>
  <c r="G502" i="151" s="1"/>
  <c r="F502" i="151" a="1"/>
  <c r="F502" i="151" s="1"/>
  <c r="C502" i="151"/>
  <c r="H501" i="151" a="1"/>
  <c r="H501" i="151" s="1"/>
  <c r="F501" i="151" a="1"/>
  <c r="F501" i="151" s="1"/>
  <c r="C501" i="151"/>
  <c r="K500" i="151" a="1"/>
  <c r="K500" i="151" s="1"/>
  <c r="C500" i="151"/>
  <c r="H500" i="151" a="1"/>
  <c r="H500" i="151" s="1"/>
  <c r="L499" i="151" a="1"/>
  <c r="L499" i="151"/>
  <c r="K499" i="151" a="1"/>
  <c r="K499" i="151" s="1"/>
  <c r="J499" i="151" a="1"/>
  <c r="J499" i="151" s="1"/>
  <c r="H499" i="151" a="1"/>
  <c r="H499" i="151" s="1"/>
  <c r="G499" i="151" a="1"/>
  <c r="G499" i="151" s="1"/>
  <c r="C499" i="151"/>
  <c r="W495" i="151"/>
  <c r="E34" i="150" s="1"/>
  <c r="G34" i="150" s="1"/>
  <c r="V495" i="151"/>
  <c r="U495" i="151"/>
  <c r="T495" i="151"/>
  <c r="E31" i="150" s="1"/>
  <c r="G31" i="150" s="1"/>
  <c r="I31" i="150" s="1"/>
  <c r="S495" i="151"/>
  <c r="R495" i="151"/>
  <c r="E30" i="150" s="1"/>
  <c r="G30" i="150" s="1"/>
  <c r="I30" i="150" s="1"/>
  <c r="M495" i="151"/>
  <c r="L495" i="151"/>
  <c r="K495" i="151"/>
  <c r="J495" i="151"/>
  <c r="I495" i="151"/>
  <c r="H495" i="151"/>
  <c r="G495" i="151"/>
  <c r="F495" i="151"/>
  <c r="O39" i="151"/>
  <c r="O38" i="151"/>
  <c r="O37" i="151"/>
  <c r="O36" i="151"/>
  <c r="O35" i="151"/>
  <c r="P35" i="151" s="1"/>
  <c r="O34" i="151"/>
  <c r="O33" i="151"/>
  <c r="P33" i="151" s="1"/>
  <c r="O32" i="151"/>
  <c r="P32" i="151" s="1"/>
  <c r="O31" i="151"/>
  <c r="O30" i="151"/>
  <c r="P30" i="151" s="1"/>
  <c r="O29" i="151"/>
  <c r="O28" i="151"/>
  <c r="O27" i="151"/>
  <c r="P27" i="151" s="1"/>
  <c r="O26" i="151"/>
  <c r="O25" i="151"/>
  <c r="O24" i="151"/>
  <c r="O23" i="151"/>
  <c r="P23" i="151" s="1"/>
  <c r="O22" i="151"/>
  <c r="P22" i="151" s="1"/>
  <c r="O21" i="151"/>
  <c r="P21" i="151" s="1"/>
  <c r="O20" i="151"/>
  <c r="O19" i="151"/>
  <c r="P19" i="151" s="1"/>
  <c r="O18" i="151"/>
  <c r="P18" i="151" s="1"/>
  <c r="O17" i="151"/>
  <c r="O16" i="151"/>
  <c r="O15" i="151"/>
  <c r="P15" i="151"/>
  <c r="O14" i="151"/>
  <c r="O13" i="151"/>
  <c r="O12" i="151"/>
  <c r="O11" i="151"/>
  <c r="O10" i="151"/>
  <c r="P10" i="151" s="1"/>
  <c r="O9" i="151"/>
  <c r="P9" i="151" s="1"/>
  <c r="O8" i="151"/>
  <c r="O7" i="151"/>
  <c r="O6" i="151"/>
  <c r="P6" i="151" s="1"/>
  <c r="O5" i="151"/>
  <c r="N5" i="151"/>
  <c r="I52" i="150"/>
  <c r="E33" i="150"/>
  <c r="G33" i="150" s="1"/>
  <c r="E32" i="150"/>
  <c r="G32" i="150" s="1"/>
  <c r="E29" i="150"/>
  <c r="G29" i="150" s="1"/>
  <c r="I29" i="150" s="1"/>
  <c r="G27" i="150"/>
  <c r="I27" i="150" s="1"/>
  <c r="E8" i="150"/>
  <c r="M514" i="149" a="1"/>
  <c r="M514" i="149" s="1"/>
  <c r="L514" i="149" a="1"/>
  <c r="L514" i="149" s="1"/>
  <c r="K514" i="149" a="1"/>
  <c r="K514" i="149" s="1"/>
  <c r="J514" i="149" a="1"/>
  <c r="J514" i="149" s="1"/>
  <c r="I514" i="149" a="1"/>
  <c r="I514" i="149" s="1"/>
  <c r="H514" i="149" a="1"/>
  <c r="H514" i="149"/>
  <c r="G514" i="149" a="1"/>
  <c r="G514" i="149"/>
  <c r="F514" i="149" a="1"/>
  <c r="F514" i="149" s="1"/>
  <c r="C511" i="149"/>
  <c r="C530" i="149"/>
  <c r="C510" i="149"/>
  <c r="L510" i="149" a="1"/>
  <c r="L510" i="149" s="1"/>
  <c r="C509" i="149"/>
  <c r="C528" i="149"/>
  <c r="L528" i="149" a="1"/>
  <c r="L528" i="149" s="1"/>
  <c r="C508" i="149"/>
  <c r="C527" i="149"/>
  <c r="C507" i="149"/>
  <c r="C526" i="149"/>
  <c r="F526" i="149" a="1"/>
  <c r="F526" i="149" s="1"/>
  <c r="C506" i="149"/>
  <c r="C525" i="149"/>
  <c r="G525" i="149" a="1"/>
  <c r="G525" i="149" s="1"/>
  <c r="C505" i="149"/>
  <c r="L505" i="149" a="1"/>
  <c r="L505" i="149" s="1"/>
  <c r="C504" i="149"/>
  <c r="L504" i="149" a="1"/>
  <c r="L504" i="149" s="1"/>
  <c r="C503" i="149"/>
  <c r="C522" i="149"/>
  <c r="C502" i="149"/>
  <c r="L502" i="149" a="1"/>
  <c r="L502" i="149" s="1"/>
  <c r="C501" i="149"/>
  <c r="L501" i="149" a="1"/>
  <c r="L501" i="149" s="1"/>
  <c r="C500" i="149"/>
  <c r="L500" i="149" a="1"/>
  <c r="L500" i="149"/>
  <c r="H499" i="149" a="1"/>
  <c r="H499" i="149" s="1"/>
  <c r="F499" i="149" a="1"/>
  <c r="F499" i="149" s="1"/>
  <c r="C499" i="149"/>
  <c r="L499" i="149" a="1"/>
  <c r="L499" i="149" s="1"/>
  <c r="W495" i="149"/>
  <c r="E34" i="148" s="1"/>
  <c r="G34" i="148" s="1"/>
  <c r="V495" i="149"/>
  <c r="E33" i="148" s="1"/>
  <c r="G33" i="148" s="1"/>
  <c r="U495" i="149"/>
  <c r="E32" i="148" s="1"/>
  <c r="G32" i="148" s="1"/>
  <c r="T495" i="149"/>
  <c r="E31" i="148" s="1"/>
  <c r="G31" i="148" s="1"/>
  <c r="I31" i="148" s="1"/>
  <c r="S495" i="149"/>
  <c r="E29" i="148" s="1"/>
  <c r="G29" i="148" s="1"/>
  <c r="I29" i="148" s="1"/>
  <c r="R495" i="149"/>
  <c r="E30" i="148" s="1"/>
  <c r="G30" i="148" s="1"/>
  <c r="I30" i="148" s="1"/>
  <c r="M495" i="149"/>
  <c r="L495" i="149"/>
  <c r="K495" i="149"/>
  <c r="J495" i="149"/>
  <c r="I495" i="149"/>
  <c r="H495" i="149"/>
  <c r="G495" i="149"/>
  <c r="F495" i="149"/>
  <c r="O23" i="149"/>
  <c r="N23" i="149"/>
  <c r="O22" i="149"/>
  <c r="P22" i="149" s="1"/>
  <c r="N22" i="149"/>
  <c r="O21" i="149"/>
  <c r="N21" i="149"/>
  <c r="O20" i="149"/>
  <c r="N20" i="149"/>
  <c r="O19" i="149"/>
  <c r="N19" i="149"/>
  <c r="O18" i="149"/>
  <c r="P18" i="149" s="1"/>
  <c r="N18" i="149"/>
  <c r="O17" i="149"/>
  <c r="N17" i="149"/>
  <c r="O16" i="149"/>
  <c r="N16" i="149"/>
  <c r="O15" i="149"/>
  <c r="N15" i="149"/>
  <c r="O14" i="149"/>
  <c r="N14" i="149"/>
  <c r="O13" i="149"/>
  <c r="N13" i="149"/>
  <c r="O12" i="149"/>
  <c r="N12" i="149"/>
  <c r="O11" i="149"/>
  <c r="N11" i="149"/>
  <c r="O10" i="149"/>
  <c r="P10" i="149" s="1"/>
  <c r="N10" i="149"/>
  <c r="O9" i="149"/>
  <c r="N9" i="149"/>
  <c r="O8" i="149"/>
  <c r="N8" i="149"/>
  <c r="O7" i="149"/>
  <c r="N7" i="149"/>
  <c r="O6" i="149"/>
  <c r="P6" i="149" s="1"/>
  <c r="N6" i="149"/>
  <c r="O5" i="149"/>
  <c r="N5" i="149"/>
  <c r="A1" i="149"/>
  <c r="I52" i="148"/>
  <c r="G27" i="148"/>
  <c r="I27" i="148" s="1"/>
  <c r="E8" i="148"/>
  <c r="H6" i="148"/>
  <c r="B6" i="148"/>
  <c r="B5" i="148"/>
  <c r="B4" i="148"/>
  <c r="D2" i="148"/>
  <c r="K530" i="147" a="1"/>
  <c r="K530" i="147" s="1"/>
  <c r="F530" i="147" a="1"/>
  <c r="F530" i="147" s="1"/>
  <c r="M528" i="147" a="1"/>
  <c r="M528" i="147" s="1"/>
  <c r="H528" i="147" a="1"/>
  <c r="H528" i="147" s="1"/>
  <c r="C526" i="147"/>
  <c r="C524" i="147"/>
  <c r="C522" i="147"/>
  <c r="C520" i="147"/>
  <c r="C518" i="147"/>
  <c r="M514" i="147" a="1"/>
  <c r="M514" i="147" s="1"/>
  <c r="L514" i="147" a="1"/>
  <c r="L514" i="147" s="1"/>
  <c r="K514" i="147" a="1"/>
  <c r="K514" i="147" s="1"/>
  <c r="J514" i="147" a="1"/>
  <c r="J514" i="147" s="1"/>
  <c r="I514" i="147" a="1"/>
  <c r="I514" i="147" s="1"/>
  <c r="H514" i="147" a="1"/>
  <c r="H514" i="147" s="1"/>
  <c r="G514" i="147" a="1"/>
  <c r="G514" i="147" s="1"/>
  <c r="F514" i="147" a="1"/>
  <c r="F514" i="147" s="1"/>
  <c r="M511" i="147" a="1"/>
  <c r="M511" i="147" s="1"/>
  <c r="L511" i="147" a="1"/>
  <c r="L511" i="147" s="1"/>
  <c r="K511" i="147" a="1"/>
  <c r="K511" i="147" s="1"/>
  <c r="J511" i="147" a="1"/>
  <c r="J511" i="147" s="1"/>
  <c r="I511" i="147" a="1"/>
  <c r="I511" i="147" s="1"/>
  <c r="H511" i="147" a="1"/>
  <c r="H511" i="147" s="1"/>
  <c r="G511" i="147" a="1"/>
  <c r="G511" i="147" s="1"/>
  <c r="F511" i="147" a="1"/>
  <c r="F511" i="147" s="1"/>
  <c r="C511" i="147"/>
  <c r="C530" i="147"/>
  <c r="M530" i="147" a="1"/>
  <c r="M530" i="147" s="1"/>
  <c r="M510" i="147" a="1"/>
  <c r="M510" i="147" s="1"/>
  <c r="L510" i="147" a="1"/>
  <c r="L510" i="147" s="1"/>
  <c r="K510" i="147" a="1"/>
  <c r="K510" i="147" s="1"/>
  <c r="J510" i="147" a="1"/>
  <c r="J510" i="147" s="1"/>
  <c r="I510" i="147" a="1"/>
  <c r="I510" i="147" s="1"/>
  <c r="H510" i="147" a="1"/>
  <c r="H510" i="147" s="1"/>
  <c r="G510" i="147" a="1"/>
  <c r="G510" i="147" s="1"/>
  <c r="F510" i="147" a="1"/>
  <c r="F510" i="147" s="1"/>
  <c r="C510" i="147"/>
  <c r="C529" i="147"/>
  <c r="M509" i="147" a="1"/>
  <c r="M509" i="147" s="1"/>
  <c r="L509" i="147" a="1"/>
  <c r="L509" i="147" s="1"/>
  <c r="K509" i="147" a="1"/>
  <c r="K509" i="147" s="1"/>
  <c r="J509" i="147" a="1"/>
  <c r="J509" i="147" s="1"/>
  <c r="I509" i="147" a="1"/>
  <c r="I509" i="147" s="1"/>
  <c r="H509" i="147" a="1"/>
  <c r="H509" i="147" s="1"/>
  <c r="G509" i="147" a="1"/>
  <c r="G509" i="147" s="1"/>
  <c r="F509" i="147" a="1"/>
  <c r="F509" i="147" s="1"/>
  <c r="C509" i="147"/>
  <c r="C528" i="147"/>
  <c r="J528" i="147" a="1"/>
  <c r="J528" i="147" s="1"/>
  <c r="M508" i="147" a="1"/>
  <c r="M508" i="147" s="1"/>
  <c r="L508" i="147" a="1"/>
  <c r="L508" i="147" s="1"/>
  <c r="K508" i="147" a="1"/>
  <c r="K508" i="147" s="1"/>
  <c r="J508" i="147" a="1"/>
  <c r="J508" i="147" s="1"/>
  <c r="I508" i="147" a="1"/>
  <c r="I508" i="147" s="1"/>
  <c r="H508" i="147" a="1"/>
  <c r="H508" i="147" s="1"/>
  <c r="G508" i="147" a="1"/>
  <c r="G508" i="147" s="1"/>
  <c r="F508" i="147" a="1"/>
  <c r="F508" i="147" s="1"/>
  <c r="C508" i="147"/>
  <c r="C527" i="147"/>
  <c r="M507" i="147" a="1"/>
  <c r="M507" i="147" s="1"/>
  <c r="L507" i="147" a="1"/>
  <c r="L507" i="147" s="1"/>
  <c r="K507" i="147" a="1"/>
  <c r="K507" i="147" s="1"/>
  <c r="J507" i="147" a="1"/>
  <c r="J507" i="147" s="1"/>
  <c r="I507" i="147" a="1"/>
  <c r="I507" i="147" s="1"/>
  <c r="H507" i="147" a="1"/>
  <c r="H507" i="147" s="1"/>
  <c r="G507" i="147" a="1"/>
  <c r="G507" i="147" s="1"/>
  <c r="F507" i="147" a="1"/>
  <c r="F507" i="147" s="1"/>
  <c r="C507" i="147"/>
  <c r="M506" i="147" a="1"/>
  <c r="M506" i="147" s="1"/>
  <c r="L506" i="147" a="1"/>
  <c r="L506" i="147" s="1"/>
  <c r="K506" i="147" a="1"/>
  <c r="K506" i="147" s="1"/>
  <c r="J506" i="147" a="1"/>
  <c r="J506" i="147" s="1"/>
  <c r="I506" i="147" a="1"/>
  <c r="I506" i="147" s="1"/>
  <c r="H506" i="147" a="1"/>
  <c r="H506" i="147" s="1"/>
  <c r="G506" i="147" a="1"/>
  <c r="G506" i="147" s="1"/>
  <c r="F506" i="147" a="1"/>
  <c r="F506" i="147" s="1"/>
  <c r="C506" i="147"/>
  <c r="C525" i="147"/>
  <c r="M505" i="147" a="1"/>
  <c r="M505" i="147" s="1"/>
  <c r="L505" i="147" a="1"/>
  <c r="L505" i="147" s="1"/>
  <c r="K505" i="147" a="1"/>
  <c r="K505" i="147" s="1"/>
  <c r="J505" i="147" a="1"/>
  <c r="J505" i="147" s="1"/>
  <c r="I505" i="147" a="1"/>
  <c r="I505" i="147" s="1"/>
  <c r="H505" i="147" a="1"/>
  <c r="H505" i="147" s="1"/>
  <c r="G505" i="147" a="1"/>
  <c r="G505" i="147" s="1"/>
  <c r="F505" i="147" a="1"/>
  <c r="F505" i="147" s="1"/>
  <c r="C505" i="147"/>
  <c r="M504" i="147" a="1"/>
  <c r="M504" i="147" s="1"/>
  <c r="L504" i="147" a="1"/>
  <c r="L504" i="147" s="1"/>
  <c r="K504" i="147" a="1"/>
  <c r="K504" i="147" s="1"/>
  <c r="J504" i="147" a="1"/>
  <c r="J504" i="147" s="1"/>
  <c r="I504" i="147" a="1"/>
  <c r="I504" i="147" s="1"/>
  <c r="H504" i="147" a="1"/>
  <c r="H504" i="147" s="1"/>
  <c r="G504" i="147" a="1"/>
  <c r="G504" i="147" s="1"/>
  <c r="F504" i="147" a="1"/>
  <c r="F504" i="147" s="1"/>
  <c r="C504" i="147"/>
  <c r="C523" i="147"/>
  <c r="M503" i="147" a="1"/>
  <c r="M503" i="147" s="1"/>
  <c r="L503" i="147" a="1"/>
  <c r="L503" i="147" s="1"/>
  <c r="K503" i="147" a="1"/>
  <c r="K503" i="147" s="1"/>
  <c r="J503" i="147" a="1"/>
  <c r="J503" i="147" s="1"/>
  <c r="I503" i="147" a="1"/>
  <c r="I503" i="147" s="1"/>
  <c r="H503" i="147" a="1"/>
  <c r="H503" i="147" s="1"/>
  <c r="G503" i="147" a="1"/>
  <c r="G503" i="147" s="1"/>
  <c r="F503" i="147" a="1"/>
  <c r="F503" i="147" s="1"/>
  <c r="C503" i="147"/>
  <c r="M502" i="147" a="1"/>
  <c r="M502" i="147" s="1"/>
  <c r="L502" i="147" a="1"/>
  <c r="L502" i="147" s="1"/>
  <c r="K502" i="147" a="1"/>
  <c r="K502" i="147" s="1"/>
  <c r="J502" i="147" a="1"/>
  <c r="J502" i="147" s="1"/>
  <c r="I502" i="147" a="1"/>
  <c r="I502" i="147" s="1"/>
  <c r="H502" i="147" a="1"/>
  <c r="H502" i="147" s="1"/>
  <c r="G502" i="147" a="1"/>
  <c r="G502" i="147" s="1"/>
  <c r="F502" i="147" a="1"/>
  <c r="F502" i="147" s="1"/>
  <c r="C502" i="147"/>
  <c r="C521" i="147"/>
  <c r="M501" i="147" a="1"/>
  <c r="M501" i="147" s="1"/>
  <c r="L501" i="147" a="1"/>
  <c r="L501" i="147" s="1"/>
  <c r="K501" i="147" a="1"/>
  <c r="K501" i="147" s="1"/>
  <c r="J501" i="147" a="1"/>
  <c r="J501" i="147" s="1"/>
  <c r="I501" i="147" a="1"/>
  <c r="I501" i="147" s="1"/>
  <c r="H501" i="147" a="1"/>
  <c r="H501" i="147" s="1"/>
  <c r="G501" i="147" a="1"/>
  <c r="G501" i="147" s="1"/>
  <c r="F501" i="147" a="1"/>
  <c r="F501" i="147" s="1"/>
  <c r="C501" i="147"/>
  <c r="M500" i="147" a="1"/>
  <c r="M500" i="147" s="1"/>
  <c r="L500" i="147" a="1"/>
  <c r="L500" i="147" s="1"/>
  <c r="K500" i="147" a="1"/>
  <c r="K500" i="147" s="1"/>
  <c r="J500" i="147" a="1"/>
  <c r="J500" i="147" s="1"/>
  <c r="I500" i="147" a="1"/>
  <c r="I500" i="147" s="1"/>
  <c r="H500" i="147" a="1"/>
  <c r="H500" i="147" s="1"/>
  <c r="G500" i="147" a="1"/>
  <c r="G500" i="147" s="1"/>
  <c r="F500" i="147" a="1"/>
  <c r="F500" i="147" s="1"/>
  <c r="C500" i="147"/>
  <c r="C519" i="147"/>
  <c r="M499" i="147" a="1"/>
  <c r="M499" i="147" s="1"/>
  <c r="L499" i="147" a="1"/>
  <c r="L499" i="147" s="1"/>
  <c r="K499" i="147" a="1"/>
  <c r="K499" i="147" s="1"/>
  <c r="J499" i="147" a="1"/>
  <c r="J499" i="147" s="1"/>
  <c r="I499" i="147" a="1"/>
  <c r="I499" i="147" s="1"/>
  <c r="H499" i="147" a="1"/>
  <c r="H499" i="147" s="1"/>
  <c r="G499" i="147" a="1"/>
  <c r="G499" i="147" s="1"/>
  <c r="F499" i="147" a="1"/>
  <c r="F499" i="147" s="1"/>
  <c r="C499" i="147"/>
  <c r="W495" i="147"/>
  <c r="E34" i="146" s="1"/>
  <c r="G34" i="146" s="1"/>
  <c r="V495" i="147"/>
  <c r="E33" i="146" s="1"/>
  <c r="G33" i="146" s="1"/>
  <c r="U495" i="147"/>
  <c r="E32" i="146"/>
  <c r="G32" i="146" s="1"/>
  <c r="T495" i="147"/>
  <c r="E31" i="146" s="1"/>
  <c r="G31" i="146" s="1"/>
  <c r="I31" i="146" s="1"/>
  <c r="S495" i="147"/>
  <c r="E29" i="146" s="1"/>
  <c r="G29" i="146" s="1"/>
  <c r="I29" i="146" s="1"/>
  <c r="R495" i="147"/>
  <c r="E30" i="146" s="1"/>
  <c r="G30" i="146" s="1"/>
  <c r="I30" i="146" s="1"/>
  <c r="M495" i="147"/>
  <c r="L495" i="147"/>
  <c r="K495" i="147"/>
  <c r="J495" i="147"/>
  <c r="I495" i="147"/>
  <c r="H495" i="147"/>
  <c r="G495" i="147"/>
  <c r="F495" i="147"/>
  <c r="O94" i="147"/>
  <c r="P94" i="147" s="1"/>
  <c r="O93" i="147"/>
  <c r="P93" i="147" s="1"/>
  <c r="O92" i="147"/>
  <c r="P92" i="147" s="1"/>
  <c r="O91" i="147"/>
  <c r="P91" i="147" s="1"/>
  <c r="O90" i="147"/>
  <c r="P90" i="147"/>
  <c r="O89" i="147"/>
  <c r="P89" i="147" s="1"/>
  <c r="O88" i="147"/>
  <c r="O87" i="147"/>
  <c r="O86" i="147"/>
  <c r="P86" i="147" s="1"/>
  <c r="O85" i="147"/>
  <c r="O84" i="147"/>
  <c r="O83" i="147"/>
  <c r="O82" i="147"/>
  <c r="P82" i="147" s="1"/>
  <c r="O81" i="147"/>
  <c r="O80" i="147"/>
  <c r="P80" i="147"/>
  <c r="O79" i="147"/>
  <c r="P79" i="147" s="1"/>
  <c r="O78" i="147"/>
  <c r="O77" i="147"/>
  <c r="O76" i="147"/>
  <c r="P76" i="147" s="1"/>
  <c r="O75" i="147"/>
  <c r="O74" i="147"/>
  <c r="O73" i="147"/>
  <c r="O72" i="147"/>
  <c r="O71" i="147"/>
  <c r="P71" i="147" s="1"/>
  <c r="O70" i="147"/>
  <c r="O69" i="147"/>
  <c r="O68" i="147"/>
  <c r="P68" i="147" s="1"/>
  <c r="O67" i="147"/>
  <c r="P67" i="147" s="1"/>
  <c r="O66" i="147"/>
  <c r="P66" i="147" s="1"/>
  <c r="O65" i="147"/>
  <c r="P65" i="147" s="1"/>
  <c r="O64" i="147"/>
  <c r="O63" i="147"/>
  <c r="O62" i="147"/>
  <c r="O61" i="147"/>
  <c r="O60" i="147"/>
  <c r="O59" i="147"/>
  <c r="P59" i="147" s="1"/>
  <c r="O58" i="147"/>
  <c r="P58" i="147" s="1"/>
  <c r="O57" i="147"/>
  <c r="P57" i="147" s="1"/>
  <c r="O56" i="147"/>
  <c r="P56" i="147" s="1"/>
  <c r="O55" i="147"/>
  <c r="O54" i="147"/>
  <c r="P54" i="147" s="1"/>
  <c r="O53" i="147"/>
  <c r="P53" i="147" s="1"/>
  <c r="O51" i="147"/>
  <c r="O50" i="147"/>
  <c r="P50" i="147" s="1"/>
  <c r="O49" i="147"/>
  <c r="O48" i="147"/>
  <c r="O47" i="147"/>
  <c r="O46" i="147"/>
  <c r="O45" i="147"/>
  <c r="P45" i="147" s="1"/>
  <c r="O44" i="147"/>
  <c r="O43" i="147"/>
  <c r="P43" i="147" s="1"/>
  <c r="O42" i="147"/>
  <c r="P42" i="147"/>
  <c r="O41" i="147"/>
  <c r="O40" i="147"/>
  <c r="P40" i="147"/>
  <c r="O39" i="147"/>
  <c r="O38" i="147"/>
  <c r="O37" i="147"/>
  <c r="O36" i="147"/>
  <c r="P36" i="147" s="1"/>
  <c r="O35" i="147"/>
  <c r="O34" i="147"/>
  <c r="O33" i="147"/>
  <c r="P33" i="147"/>
  <c r="O32" i="147"/>
  <c r="P32" i="147" s="1"/>
  <c r="O31" i="147"/>
  <c r="P31" i="147" s="1"/>
  <c r="O30" i="147"/>
  <c r="P30" i="147" s="1"/>
  <c r="O29" i="147"/>
  <c r="P29" i="147" s="1"/>
  <c r="O28" i="147"/>
  <c r="O27" i="147"/>
  <c r="O26" i="147"/>
  <c r="O25" i="147"/>
  <c r="O24" i="147"/>
  <c r="P24" i="147" s="1"/>
  <c r="O23" i="147"/>
  <c r="P23" i="147" s="1"/>
  <c r="O22" i="147"/>
  <c r="O21" i="147"/>
  <c r="O20" i="147"/>
  <c r="P20" i="147" s="1"/>
  <c r="O19" i="147"/>
  <c r="P19" i="147" s="1"/>
  <c r="O18" i="147"/>
  <c r="P18" i="147" s="1"/>
  <c r="O17" i="147"/>
  <c r="P17" i="147" s="1"/>
  <c r="O16" i="147"/>
  <c r="P16" i="147"/>
  <c r="O15" i="147"/>
  <c r="O14" i="147"/>
  <c r="O13" i="147"/>
  <c r="O12" i="147"/>
  <c r="O11" i="147"/>
  <c r="P11" i="147" s="1"/>
  <c r="O10" i="147"/>
  <c r="P10" i="147" s="1"/>
  <c r="O9" i="147"/>
  <c r="P9" i="147" s="1"/>
  <c r="O8" i="147"/>
  <c r="P8" i="147" s="1"/>
  <c r="O7" i="147"/>
  <c r="O6" i="147"/>
  <c r="P6" i="147" s="1"/>
  <c r="O5" i="147"/>
  <c r="N5" i="147"/>
  <c r="P5" i="147" s="1"/>
  <c r="A1" i="147"/>
  <c r="I52" i="146"/>
  <c r="G27" i="146"/>
  <c r="I27" i="146" s="1"/>
  <c r="E8" i="146"/>
  <c r="B6" i="146"/>
  <c r="B4" i="146"/>
  <c r="H530" i="145" a="1"/>
  <c r="H530" i="145" s="1"/>
  <c r="F530" i="145" a="1"/>
  <c r="F530" i="145" s="1"/>
  <c r="C530" i="145"/>
  <c r="M529" i="145" a="1"/>
  <c r="M529" i="145" s="1"/>
  <c r="J528" i="145" a="1"/>
  <c r="J528" i="145" s="1"/>
  <c r="H528" i="145" a="1"/>
  <c r="H528" i="145" s="1"/>
  <c r="F528" i="145" a="1"/>
  <c r="F528" i="145" s="1"/>
  <c r="C528" i="145"/>
  <c r="K527" i="145" a="1"/>
  <c r="K527" i="145" s="1"/>
  <c r="F527" i="145" a="1"/>
  <c r="F527" i="145" s="1"/>
  <c r="L526" i="145" a="1"/>
  <c r="L526" i="145" s="1"/>
  <c r="G526" i="145" a="1"/>
  <c r="G526" i="145" s="1"/>
  <c r="C526" i="145"/>
  <c r="M526" i="145" a="1"/>
  <c r="M526" i="145" s="1"/>
  <c r="M525" i="145" a="1"/>
  <c r="M525" i="145" s="1"/>
  <c r="H525" i="145" a="1"/>
  <c r="H525" i="145" s="1"/>
  <c r="M524" i="145" a="1"/>
  <c r="M524" i="145" s="1"/>
  <c r="L524" i="145" a="1"/>
  <c r="L524" i="145" s="1"/>
  <c r="J524" i="145" a="1"/>
  <c r="J524" i="145" s="1"/>
  <c r="I524" i="145" a="1"/>
  <c r="I524" i="145" s="1"/>
  <c r="G524" i="145" a="1"/>
  <c r="G524" i="145" s="1"/>
  <c r="F524" i="145" a="1"/>
  <c r="F524" i="145" s="1"/>
  <c r="C524" i="145"/>
  <c r="K524" i="145" a="1"/>
  <c r="K524" i="145" s="1"/>
  <c r="J523" i="145" a="1"/>
  <c r="J523" i="145" s="1"/>
  <c r="G523" i="145" a="1"/>
  <c r="G523" i="145" s="1"/>
  <c r="C522" i="145"/>
  <c r="I522" i="145" a="1"/>
  <c r="I522" i="145" s="1"/>
  <c r="M520" i="145" a="1"/>
  <c r="M520" i="145" s="1"/>
  <c r="J520" i="145" a="1"/>
  <c r="J520" i="145" s="1"/>
  <c r="I520" i="145" a="1"/>
  <c r="I520" i="145" s="1"/>
  <c r="F520" i="145" a="1"/>
  <c r="F520" i="145" s="1"/>
  <c r="C520" i="145"/>
  <c r="K520" i="145" a="1"/>
  <c r="K520" i="145" s="1"/>
  <c r="L518" i="145" a="1"/>
  <c r="L518" i="145" s="1"/>
  <c r="G518" i="145" a="1"/>
  <c r="G518" i="145" s="1"/>
  <c r="C518" i="145"/>
  <c r="M518" i="145" a="1"/>
  <c r="M518" i="145" s="1"/>
  <c r="M514" i="145" a="1"/>
  <c r="M514" i="145" s="1"/>
  <c r="L514" i="145" a="1"/>
  <c r="L514" i="145" s="1"/>
  <c r="K514" i="145" a="1"/>
  <c r="K514" i="145" s="1"/>
  <c r="J514" i="145" a="1"/>
  <c r="J514" i="145" s="1"/>
  <c r="I514" i="145" a="1"/>
  <c r="I514" i="145" s="1"/>
  <c r="H514" i="145" a="1"/>
  <c r="H514" i="145" s="1"/>
  <c r="G514" i="145" a="1"/>
  <c r="G514" i="145" s="1"/>
  <c r="F514" i="145" a="1"/>
  <c r="F514" i="145" s="1"/>
  <c r="M511" i="145" a="1"/>
  <c r="M511" i="145" s="1"/>
  <c r="L511" i="145" a="1"/>
  <c r="L511" i="145" s="1"/>
  <c r="K511" i="145" a="1"/>
  <c r="K511" i="145" s="1"/>
  <c r="J511" i="145" a="1"/>
  <c r="J511" i="145" s="1"/>
  <c r="I511" i="145" a="1"/>
  <c r="I511" i="145" s="1"/>
  <c r="H511" i="145" a="1"/>
  <c r="H511" i="145" s="1"/>
  <c r="G511" i="145" a="1"/>
  <c r="G511" i="145" s="1"/>
  <c r="F511" i="145" a="1"/>
  <c r="F511" i="145" s="1"/>
  <c r="C511" i="145"/>
  <c r="M510" i="145" a="1"/>
  <c r="M510" i="145" s="1"/>
  <c r="L510" i="145" a="1"/>
  <c r="L510" i="145" s="1"/>
  <c r="K510" i="145" a="1"/>
  <c r="K510" i="145" s="1"/>
  <c r="J510" i="145" a="1"/>
  <c r="J510" i="145" s="1"/>
  <c r="I510" i="145" a="1"/>
  <c r="I510" i="145" s="1"/>
  <c r="H510" i="145" a="1"/>
  <c r="H510" i="145" s="1"/>
  <c r="G510" i="145" a="1"/>
  <c r="G510" i="145" s="1"/>
  <c r="F510" i="145" a="1"/>
  <c r="F510" i="145" s="1"/>
  <c r="C510" i="145"/>
  <c r="C529" i="145"/>
  <c r="M509" i="145" a="1"/>
  <c r="M509" i="145" s="1"/>
  <c r="L509" i="145" a="1"/>
  <c r="L509" i="145" s="1"/>
  <c r="K509" i="145" a="1"/>
  <c r="K509" i="145" s="1"/>
  <c r="J509" i="145" a="1"/>
  <c r="J509" i="145" s="1"/>
  <c r="I509" i="145" a="1"/>
  <c r="I509" i="145" s="1"/>
  <c r="H509" i="145" a="1"/>
  <c r="H509" i="145" s="1"/>
  <c r="G509" i="145" a="1"/>
  <c r="G509" i="145" s="1"/>
  <c r="F509" i="145" a="1"/>
  <c r="F509" i="145" s="1"/>
  <c r="C509" i="145"/>
  <c r="M508" i="145" a="1"/>
  <c r="M508" i="145" s="1"/>
  <c r="L508" i="145" a="1"/>
  <c r="L508" i="145" s="1"/>
  <c r="K508" i="145" a="1"/>
  <c r="K508" i="145" s="1"/>
  <c r="J508" i="145" a="1"/>
  <c r="J508" i="145" s="1"/>
  <c r="I508" i="145" a="1"/>
  <c r="I508" i="145" s="1"/>
  <c r="H508" i="145" a="1"/>
  <c r="H508" i="145" s="1"/>
  <c r="G508" i="145" a="1"/>
  <c r="G508" i="145" s="1"/>
  <c r="F508" i="145" a="1"/>
  <c r="F508" i="145" s="1"/>
  <c r="C508" i="145"/>
  <c r="C527" i="145"/>
  <c r="L527" i="145" a="1"/>
  <c r="L527" i="145" s="1"/>
  <c r="M507" i="145" a="1"/>
  <c r="M507" i="145" s="1"/>
  <c r="L507" i="145" a="1"/>
  <c r="L507" i="145" s="1"/>
  <c r="K507" i="145" a="1"/>
  <c r="K507" i="145" s="1"/>
  <c r="J507" i="145" a="1"/>
  <c r="J507" i="145" s="1"/>
  <c r="I507" i="145" a="1"/>
  <c r="I507" i="145" s="1"/>
  <c r="H507" i="145" a="1"/>
  <c r="H507" i="145" s="1"/>
  <c r="G507" i="145" a="1"/>
  <c r="G507" i="145" s="1"/>
  <c r="F507" i="145" a="1"/>
  <c r="F507" i="145" s="1"/>
  <c r="C507" i="145"/>
  <c r="M506" i="145" a="1"/>
  <c r="M506" i="145" s="1"/>
  <c r="L506" i="145" a="1"/>
  <c r="L506" i="145" s="1"/>
  <c r="K506" i="145" a="1"/>
  <c r="K506" i="145" s="1"/>
  <c r="J506" i="145" a="1"/>
  <c r="J506" i="145" s="1"/>
  <c r="I506" i="145" a="1"/>
  <c r="I506" i="145" s="1"/>
  <c r="H506" i="145" a="1"/>
  <c r="H506" i="145" s="1"/>
  <c r="G506" i="145" a="1"/>
  <c r="G506" i="145" s="1"/>
  <c r="F506" i="145" a="1"/>
  <c r="F506" i="145" s="1"/>
  <c r="C506" i="145"/>
  <c r="C525" i="145"/>
  <c r="K525" i="145" a="1"/>
  <c r="K525" i="145" s="1"/>
  <c r="M505" i="145" a="1"/>
  <c r="M505" i="145" s="1"/>
  <c r="L505" i="145" a="1"/>
  <c r="L505" i="145" s="1"/>
  <c r="K505" i="145" a="1"/>
  <c r="K505" i="145" s="1"/>
  <c r="J505" i="145" a="1"/>
  <c r="J505" i="145" s="1"/>
  <c r="I505" i="145" a="1"/>
  <c r="I505" i="145" s="1"/>
  <c r="H505" i="145" a="1"/>
  <c r="H505" i="145" s="1"/>
  <c r="G505" i="145" a="1"/>
  <c r="G505" i="145" s="1"/>
  <c r="F505" i="145" a="1"/>
  <c r="F505" i="145" s="1"/>
  <c r="C505" i="145"/>
  <c r="M504" i="145" a="1"/>
  <c r="M504" i="145" s="1"/>
  <c r="L504" i="145" a="1"/>
  <c r="L504" i="145" s="1"/>
  <c r="K504" i="145" a="1"/>
  <c r="K504" i="145" s="1"/>
  <c r="J504" i="145" a="1"/>
  <c r="J504" i="145" s="1"/>
  <c r="I504" i="145" a="1"/>
  <c r="I504" i="145" s="1"/>
  <c r="H504" i="145" a="1"/>
  <c r="H504" i="145" s="1"/>
  <c r="G504" i="145" a="1"/>
  <c r="G504" i="145" s="1"/>
  <c r="F504" i="145" a="1"/>
  <c r="F504" i="145" s="1"/>
  <c r="C504" i="145"/>
  <c r="C523" i="145"/>
  <c r="M523" i="145" a="1"/>
  <c r="M523" i="145" s="1"/>
  <c r="M503" i="145" a="1"/>
  <c r="M503" i="145" s="1"/>
  <c r="L503" i="145" a="1"/>
  <c r="L503" i="145" s="1"/>
  <c r="K503" i="145" a="1"/>
  <c r="K503" i="145" s="1"/>
  <c r="J503" i="145" a="1"/>
  <c r="J503" i="145" s="1"/>
  <c r="I503" i="145" a="1"/>
  <c r="I503" i="145" s="1"/>
  <c r="H503" i="145" a="1"/>
  <c r="H503" i="145" s="1"/>
  <c r="G503" i="145" a="1"/>
  <c r="G503" i="145" s="1"/>
  <c r="F503" i="145" a="1"/>
  <c r="F503" i="145" s="1"/>
  <c r="C503" i="145"/>
  <c r="M502" i="145" a="1"/>
  <c r="M502" i="145" s="1"/>
  <c r="L502" i="145" a="1"/>
  <c r="L502" i="145" s="1"/>
  <c r="K502" i="145" a="1"/>
  <c r="K502" i="145" s="1"/>
  <c r="J502" i="145" a="1"/>
  <c r="J502" i="145" s="1"/>
  <c r="I502" i="145" a="1"/>
  <c r="I502" i="145" s="1"/>
  <c r="H502" i="145" a="1"/>
  <c r="H502" i="145" s="1"/>
  <c r="G502" i="145" a="1"/>
  <c r="G502" i="145" s="1"/>
  <c r="F502" i="145" a="1"/>
  <c r="F502" i="145" s="1"/>
  <c r="C502" i="145"/>
  <c r="C521" i="145"/>
  <c r="J521" i="145" a="1"/>
  <c r="J521" i="145" s="1"/>
  <c r="M501" i="145" a="1"/>
  <c r="M501" i="145" s="1"/>
  <c r="L501" i="145" a="1"/>
  <c r="L501" i="145" s="1"/>
  <c r="K501" i="145" a="1"/>
  <c r="K501" i="145" s="1"/>
  <c r="J501" i="145" a="1"/>
  <c r="J501" i="145" s="1"/>
  <c r="I501" i="145" a="1"/>
  <c r="I501" i="145" s="1"/>
  <c r="H501" i="145" a="1"/>
  <c r="H501" i="145" s="1"/>
  <c r="G501" i="145" a="1"/>
  <c r="G501" i="145" s="1"/>
  <c r="F501" i="145" a="1"/>
  <c r="F501" i="145" s="1"/>
  <c r="C501" i="145"/>
  <c r="M500" i="145" a="1"/>
  <c r="M500" i="145" s="1"/>
  <c r="L500" i="145" a="1"/>
  <c r="L500" i="145" s="1"/>
  <c r="K500" i="145" a="1"/>
  <c r="K500" i="145" s="1"/>
  <c r="J500" i="145" a="1"/>
  <c r="J500" i="145" s="1"/>
  <c r="I500" i="145" a="1"/>
  <c r="I500" i="145" s="1"/>
  <c r="H500" i="145" a="1"/>
  <c r="H500" i="145" s="1"/>
  <c r="G500" i="145" a="1"/>
  <c r="G500" i="145" s="1"/>
  <c r="F500" i="145" a="1"/>
  <c r="F500" i="145" s="1"/>
  <c r="C500" i="145"/>
  <c r="C519" i="145"/>
  <c r="M499" i="145" a="1"/>
  <c r="M499" i="145" s="1"/>
  <c r="L499" i="145" a="1"/>
  <c r="L499" i="145" s="1"/>
  <c r="K499" i="145" a="1"/>
  <c r="K499" i="145" s="1"/>
  <c r="J499" i="145" a="1"/>
  <c r="J499" i="145" s="1"/>
  <c r="I499" i="145" a="1"/>
  <c r="I499" i="145" s="1"/>
  <c r="H499" i="145" a="1"/>
  <c r="H499" i="145" s="1"/>
  <c r="G499" i="145" a="1"/>
  <c r="G499" i="145" s="1"/>
  <c r="F499" i="145" a="1"/>
  <c r="F499" i="145" s="1"/>
  <c r="C499" i="145"/>
  <c r="W495" i="145"/>
  <c r="E34" i="144" s="1"/>
  <c r="G34" i="144" s="1"/>
  <c r="V495" i="145"/>
  <c r="E33" i="144" s="1"/>
  <c r="G33" i="144" s="1"/>
  <c r="U495" i="145"/>
  <c r="T495" i="145"/>
  <c r="E31" i="144" s="1"/>
  <c r="G31" i="144" s="1"/>
  <c r="I31" i="144" s="1"/>
  <c r="S495" i="145"/>
  <c r="R495" i="145"/>
  <c r="E30" i="144" s="1"/>
  <c r="G30" i="144" s="1"/>
  <c r="I30" i="144" s="1"/>
  <c r="M495" i="145"/>
  <c r="L495" i="145"/>
  <c r="K495" i="145"/>
  <c r="J495" i="145"/>
  <c r="I495" i="145"/>
  <c r="H495" i="145"/>
  <c r="G495" i="145"/>
  <c r="F495" i="145"/>
  <c r="O52" i="145"/>
  <c r="P52" i="145" s="1"/>
  <c r="O51" i="145"/>
  <c r="O50" i="145"/>
  <c r="O49" i="145"/>
  <c r="O48" i="145"/>
  <c r="O47" i="145"/>
  <c r="O46" i="145"/>
  <c r="P46" i="145" s="1"/>
  <c r="O45" i="145"/>
  <c r="O44" i="145"/>
  <c r="O43" i="145"/>
  <c r="P43" i="145"/>
  <c r="O42" i="145"/>
  <c r="O41" i="145"/>
  <c r="O40" i="145"/>
  <c r="O39" i="145"/>
  <c r="O38" i="145"/>
  <c r="O37" i="145"/>
  <c r="P37" i="145" s="1"/>
  <c r="O36" i="145"/>
  <c r="O35" i="145"/>
  <c r="P35" i="145" s="1"/>
  <c r="O34" i="145"/>
  <c r="O33" i="145"/>
  <c r="P33" i="145" s="1"/>
  <c r="O32" i="145"/>
  <c r="P32" i="145" s="1"/>
  <c r="O31" i="145"/>
  <c r="O30" i="145"/>
  <c r="O29" i="145"/>
  <c r="O28" i="145"/>
  <c r="P28" i="145" s="1"/>
  <c r="O27" i="145"/>
  <c r="O26" i="145"/>
  <c r="O25" i="145"/>
  <c r="O24" i="145"/>
  <c r="O23" i="145"/>
  <c r="O22" i="145"/>
  <c r="O21" i="145"/>
  <c r="P21" i="145" s="1"/>
  <c r="O20" i="145"/>
  <c r="O19" i="145"/>
  <c r="P19" i="145" s="1"/>
  <c r="O18" i="145"/>
  <c r="O17" i="145"/>
  <c r="O16" i="145"/>
  <c r="O15" i="145"/>
  <c r="O14" i="145"/>
  <c r="O13" i="145"/>
  <c r="O12" i="145"/>
  <c r="P12" i="145" s="1"/>
  <c r="O11" i="145"/>
  <c r="P11" i="145" s="1"/>
  <c r="O10" i="145"/>
  <c r="O9" i="145"/>
  <c r="O8" i="145"/>
  <c r="P8" i="145" s="1"/>
  <c r="O7" i="145"/>
  <c r="P7" i="145" s="1"/>
  <c r="O6" i="145"/>
  <c r="O5" i="145"/>
  <c r="N5" i="145"/>
  <c r="A1" i="145"/>
  <c r="I52" i="144"/>
  <c r="E32" i="144"/>
  <c r="G32" i="144" s="1"/>
  <c r="E29" i="144"/>
  <c r="G29" i="144" s="1"/>
  <c r="I29" i="144" s="1"/>
  <c r="G27" i="144"/>
  <c r="I27" i="144" s="1"/>
  <c r="E8" i="144"/>
  <c r="B6" i="144"/>
  <c r="B4" i="144"/>
  <c r="M514" i="143" a="1"/>
  <c r="M514" i="143" s="1"/>
  <c r="L514" i="143" a="1"/>
  <c r="L514" i="143" s="1"/>
  <c r="K514" i="143" a="1"/>
  <c r="K514" i="143" s="1"/>
  <c r="J514" i="143" a="1"/>
  <c r="J514" i="143" s="1"/>
  <c r="I514" i="143" a="1"/>
  <c r="I514" i="143" s="1"/>
  <c r="H514" i="143" a="1"/>
  <c r="H514" i="143" s="1"/>
  <c r="G514" i="143" a="1"/>
  <c r="G514" i="143" s="1"/>
  <c r="F514" i="143" a="1"/>
  <c r="F514" i="143" s="1"/>
  <c r="M511" i="143" a="1"/>
  <c r="M511" i="143" s="1"/>
  <c r="I511" i="143" a="1"/>
  <c r="I511" i="143" s="1"/>
  <c r="C511" i="143"/>
  <c r="G511" i="143" a="1"/>
  <c r="G511" i="143" s="1"/>
  <c r="C510" i="143"/>
  <c r="M509" i="143" a="1"/>
  <c r="M509" i="143" s="1"/>
  <c r="I509" i="143" a="1"/>
  <c r="I509" i="143" s="1"/>
  <c r="G509" i="143" a="1"/>
  <c r="G509" i="143" s="1"/>
  <c r="C509" i="143"/>
  <c r="G508" i="143" a="1"/>
  <c r="G508" i="143" s="1"/>
  <c r="C508" i="143"/>
  <c r="M508" i="143" a="1"/>
  <c r="M508" i="143" s="1"/>
  <c r="M507" i="143" a="1"/>
  <c r="M507" i="143" s="1"/>
  <c r="I507" i="143" a="1"/>
  <c r="I507" i="143" s="1"/>
  <c r="C507" i="143"/>
  <c r="G507" i="143" a="1"/>
  <c r="G507" i="143" s="1"/>
  <c r="C506" i="143"/>
  <c r="M505" i="143" a="1"/>
  <c r="M505" i="143" s="1"/>
  <c r="I505" i="143" a="1"/>
  <c r="I505" i="143" s="1"/>
  <c r="G505" i="143" a="1"/>
  <c r="G505" i="143" s="1"/>
  <c r="C505" i="143"/>
  <c r="G504" i="143" a="1"/>
  <c r="G504" i="143" s="1"/>
  <c r="C504" i="143"/>
  <c r="M504" i="143" a="1"/>
  <c r="M504" i="143" s="1"/>
  <c r="M503" i="143" a="1"/>
  <c r="M503" i="143" s="1"/>
  <c r="I503" i="143" a="1"/>
  <c r="I503" i="143" s="1"/>
  <c r="C503" i="143"/>
  <c r="G503" i="143" a="1"/>
  <c r="G503" i="143" s="1"/>
  <c r="C502" i="143"/>
  <c r="M501" i="143" a="1"/>
  <c r="M501" i="143" s="1"/>
  <c r="I501" i="143" a="1"/>
  <c r="I501" i="143" s="1"/>
  <c r="G501" i="143" a="1"/>
  <c r="G501" i="143" s="1"/>
  <c r="C501" i="143"/>
  <c r="G500" i="143" a="1"/>
  <c r="G500" i="143" s="1"/>
  <c r="C500" i="143"/>
  <c r="M500" i="143" a="1"/>
  <c r="M500" i="143" s="1"/>
  <c r="M499" i="143" a="1"/>
  <c r="M499" i="143" s="1"/>
  <c r="I499" i="143" a="1"/>
  <c r="I499" i="143" s="1"/>
  <c r="C499" i="143"/>
  <c r="G499" i="143" a="1"/>
  <c r="G499" i="143" s="1"/>
  <c r="W495" i="143"/>
  <c r="E34" i="142" s="1"/>
  <c r="G34" i="142" s="1"/>
  <c r="V495" i="143"/>
  <c r="U495" i="143"/>
  <c r="E32" i="142" s="1"/>
  <c r="G32" i="142" s="1"/>
  <c r="T495" i="143"/>
  <c r="S495" i="143"/>
  <c r="R495" i="143"/>
  <c r="E30" i="142" s="1"/>
  <c r="G30" i="142" s="1"/>
  <c r="I30" i="142" s="1"/>
  <c r="M495" i="143"/>
  <c r="L495" i="143"/>
  <c r="K495" i="143"/>
  <c r="J495" i="143"/>
  <c r="I495" i="143"/>
  <c r="H495" i="143"/>
  <c r="G495" i="143"/>
  <c r="F495" i="143"/>
  <c r="O55" i="143"/>
  <c r="P55" i="143" s="1"/>
  <c r="O54" i="143"/>
  <c r="P54" i="143" s="1"/>
  <c r="O53" i="143"/>
  <c r="O52" i="143"/>
  <c r="P52" i="143" s="1"/>
  <c r="O51" i="143"/>
  <c r="O50" i="143"/>
  <c r="O49" i="143"/>
  <c r="O48" i="143"/>
  <c r="P48" i="143" s="1"/>
  <c r="O47" i="143"/>
  <c r="P47" i="143" s="1"/>
  <c r="O46" i="143"/>
  <c r="P46" i="143" s="1"/>
  <c r="O45" i="143"/>
  <c r="P45" i="143" s="1"/>
  <c r="O44" i="143"/>
  <c r="P44" i="143" s="1"/>
  <c r="O43" i="143"/>
  <c r="P43" i="143" s="1"/>
  <c r="O42" i="143"/>
  <c r="P42" i="143" s="1"/>
  <c r="O41" i="143"/>
  <c r="O40" i="143"/>
  <c r="P40" i="143" s="1"/>
  <c r="O39" i="143"/>
  <c r="O38" i="143"/>
  <c r="O37" i="143"/>
  <c r="O36" i="143"/>
  <c r="P36" i="143" s="1"/>
  <c r="O35" i="143"/>
  <c r="P35" i="143" s="1"/>
  <c r="O34" i="143"/>
  <c r="P34" i="143" s="1"/>
  <c r="O33" i="143"/>
  <c r="P33" i="143" s="1"/>
  <c r="O32" i="143"/>
  <c r="P32" i="143" s="1"/>
  <c r="O31" i="143"/>
  <c r="P31" i="143" s="1"/>
  <c r="O30" i="143"/>
  <c r="P30" i="143" s="1"/>
  <c r="O29" i="143"/>
  <c r="O28" i="143"/>
  <c r="P28" i="143" s="1"/>
  <c r="O27" i="143"/>
  <c r="O26" i="143"/>
  <c r="O25" i="143"/>
  <c r="O24" i="143"/>
  <c r="P24" i="143" s="1"/>
  <c r="O23" i="143"/>
  <c r="P23" i="143" s="1"/>
  <c r="O22" i="143"/>
  <c r="P22" i="143" s="1"/>
  <c r="O21" i="143"/>
  <c r="P21" i="143" s="1"/>
  <c r="O20" i="143"/>
  <c r="P20" i="143" s="1"/>
  <c r="O19" i="143"/>
  <c r="P19" i="143" s="1"/>
  <c r="O18" i="143"/>
  <c r="P18" i="143" s="1"/>
  <c r="O17" i="143"/>
  <c r="O16" i="143"/>
  <c r="P16" i="143" s="1"/>
  <c r="O15" i="143"/>
  <c r="O14" i="143"/>
  <c r="O13" i="143"/>
  <c r="O12" i="143"/>
  <c r="P12" i="143" s="1"/>
  <c r="O11" i="143"/>
  <c r="P11" i="143" s="1"/>
  <c r="O10" i="143"/>
  <c r="P10" i="143" s="1"/>
  <c r="O9" i="143"/>
  <c r="P9" i="143" s="1"/>
  <c r="O8" i="143"/>
  <c r="P8" i="143" s="1"/>
  <c r="O7" i="143"/>
  <c r="P7" i="143" s="1"/>
  <c r="O6" i="143"/>
  <c r="P6" i="143" s="1"/>
  <c r="O5" i="143"/>
  <c r="P5" i="143" s="1"/>
  <c r="A1" i="143"/>
  <c r="I52" i="142"/>
  <c r="E33" i="142"/>
  <c r="G33" i="142" s="1"/>
  <c r="E31" i="142"/>
  <c r="G31" i="142" s="1"/>
  <c r="I31" i="142" s="1"/>
  <c r="E29" i="142"/>
  <c r="G29" i="142" s="1"/>
  <c r="I29" i="142" s="1"/>
  <c r="G27" i="142"/>
  <c r="I27" i="142" s="1"/>
  <c r="E8" i="142"/>
  <c r="H6" i="142"/>
  <c r="B6" i="142"/>
  <c r="B5" i="142"/>
  <c r="B4" i="142"/>
  <c r="D2" i="142"/>
  <c r="M530" i="141" a="1"/>
  <c r="M530" i="141" s="1"/>
  <c r="L530" i="141" a="1"/>
  <c r="L530" i="141" s="1"/>
  <c r="K530" i="141" a="1"/>
  <c r="K530" i="141" s="1"/>
  <c r="J530" i="141" a="1"/>
  <c r="J530" i="141" s="1"/>
  <c r="I530" i="141" a="1"/>
  <c r="I530" i="141" s="1"/>
  <c r="H530" i="141" a="1"/>
  <c r="H530" i="141" s="1"/>
  <c r="G530" i="141" a="1"/>
  <c r="G530" i="141" s="1"/>
  <c r="F530" i="141" a="1"/>
  <c r="F530" i="141" s="1"/>
  <c r="C530" i="141"/>
  <c r="M528" i="141" a="1"/>
  <c r="M528" i="141" s="1"/>
  <c r="L528" i="141" a="1"/>
  <c r="L528" i="141" s="1"/>
  <c r="K528" i="141" a="1"/>
  <c r="K528" i="141" s="1"/>
  <c r="J528" i="141" a="1"/>
  <c r="J528" i="141" s="1"/>
  <c r="I528" i="141" a="1"/>
  <c r="I528" i="141" s="1"/>
  <c r="H528" i="141" a="1"/>
  <c r="H528" i="141" s="1"/>
  <c r="G528" i="141" a="1"/>
  <c r="G528" i="141" s="1"/>
  <c r="F528" i="141" a="1"/>
  <c r="F528" i="141" s="1"/>
  <c r="C528" i="141"/>
  <c r="M526" i="141" a="1"/>
  <c r="M526" i="141" s="1"/>
  <c r="L526" i="141" a="1"/>
  <c r="L526" i="141" s="1"/>
  <c r="K526" i="141" a="1"/>
  <c r="K526" i="141" s="1"/>
  <c r="J526" i="141" a="1"/>
  <c r="J526" i="141" s="1"/>
  <c r="I526" i="141" a="1"/>
  <c r="I526" i="141" s="1"/>
  <c r="H526" i="141" a="1"/>
  <c r="H526" i="141" s="1"/>
  <c r="G526" i="141" a="1"/>
  <c r="G526" i="141" s="1"/>
  <c r="F526" i="141" a="1"/>
  <c r="F526" i="141" s="1"/>
  <c r="C526" i="141"/>
  <c r="M524" i="141" a="1"/>
  <c r="M524" i="141" s="1"/>
  <c r="L524" i="141" a="1"/>
  <c r="L524" i="141" s="1"/>
  <c r="K524" i="141" a="1"/>
  <c r="K524" i="141" s="1"/>
  <c r="J524" i="141" a="1"/>
  <c r="J524" i="141" s="1"/>
  <c r="I524" i="141" a="1"/>
  <c r="I524" i="141" s="1"/>
  <c r="H524" i="141" a="1"/>
  <c r="H524" i="141" s="1"/>
  <c r="G524" i="141" a="1"/>
  <c r="G524" i="141" s="1"/>
  <c r="F524" i="141" a="1"/>
  <c r="F524" i="141" s="1"/>
  <c r="C524" i="141"/>
  <c r="M522" i="141" a="1"/>
  <c r="M522" i="141" s="1"/>
  <c r="L522" i="141" a="1"/>
  <c r="L522" i="141" s="1"/>
  <c r="K522" i="141" a="1"/>
  <c r="K522" i="141" s="1"/>
  <c r="J522" i="141" a="1"/>
  <c r="J522" i="141" s="1"/>
  <c r="I522" i="141" a="1"/>
  <c r="I522" i="141" s="1"/>
  <c r="H522" i="141" a="1"/>
  <c r="H522" i="141" s="1"/>
  <c r="G522" i="141" a="1"/>
  <c r="G522" i="141" s="1"/>
  <c r="F522" i="141" a="1"/>
  <c r="F522" i="141" s="1"/>
  <c r="C522" i="141"/>
  <c r="M520" i="141" a="1"/>
  <c r="M520" i="141" s="1"/>
  <c r="L520" i="141" a="1"/>
  <c r="L520" i="141" s="1"/>
  <c r="K520" i="141" a="1"/>
  <c r="K520" i="141" s="1"/>
  <c r="J520" i="141" a="1"/>
  <c r="J520" i="141" s="1"/>
  <c r="I520" i="141" a="1"/>
  <c r="I520" i="141" s="1"/>
  <c r="H520" i="141" a="1"/>
  <c r="H520" i="141" s="1"/>
  <c r="G520" i="141" a="1"/>
  <c r="G520" i="141" s="1"/>
  <c r="F520" i="141" a="1"/>
  <c r="F520" i="141" s="1"/>
  <c r="C520" i="141"/>
  <c r="M518" i="141" a="1"/>
  <c r="M518" i="141" s="1"/>
  <c r="L518" i="141" a="1"/>
  <c r="L518" i="141" s="1"/>
  <c r="K518" i="141" a="1"/>
  <c r="K518" i="141" s="1"/>
  <c r="J518" i="141" a="1"/>
  <c r="J518" i="141" s="1"/>
  <c r="I518" i="141" a="1"/>
  <c r="I518" i="141" s="1"/>
  <c r="H518" i="141" a="1"/>
  <c r="H518" i="141" s="1"/>
  <c r="G518" i="141" a="1"/>
  <c r="G518" i="141" s="1"/>
  <c r="F518" i="141" a="1"/>
  <c r="F518" i="141" s="1"/>
  <c r="C518" i="141"/>
  <c r="M514" i="141" a="1"/>
  <c r="M514" i="141" s="1"/>
  <c r="L514" i="141" a="1"/>
  <c r="L514" i="141" s="1"/>
  <c r="K514" i="141" a="1"/>
  <c r="K514" i="141" s="1"/>
  <c r="J514" i="141" a="1"/>
  <c r="J514" i="141" s="1"/>
  <c r="I514" i="141" a="1"/>
  <c r="I514" i="141" s="1"/>
  <c r="H514" i="141" a="1"/>
  <c r="H514" i="141" s="1"/>
  <c r="G514" i="141" a="1"/>
  <c r="G514" i="141" s="1"/>
  <c r="F514" i="141" a="1"/>
  <c r="F514" i="141" s="1"/>
  <c r="M511" i="141" a="1"/>
  <c r="M511" i="141" s="1"/>
  <c r="L511" i="141" a="1"/>
  <c r="L511" i="141" s="1"/>
  <c r="K511" i="141" a="1"/>
  <c r="K511" i="141" s="1"/>
  <c r="J511" i="141" a="1"/>
  <c r="J511" i="141" s="1"/>
  <c r="I511" i="141" a="1"/>
  <c r="I511" i="141" s="1"/>
  <c r="H511" i="141" a="1"/>
  <c r="H511" i="141" s="1"/>
  <c r="G511" i="141" a="1"/>
  <c r="G511" i="141" s="1"/>
  <c r="F511" i="141" a="1"/>
  <c r="F511" i="141" s="1"/>
  <c r="C511" i="141"/>
  <c r="M510" i="141" a="1"/>
  <c r="M510" i="141" s="1"/>
  <c r="L510" i="141" a="1"/>
  <c r="L510" i="141" s="1"/>
  <c r="K510" i="141" a="1"/>
  <c r="K510" i="141" s="1"/>
  <c r="J510" i="141" a="1"/>
  <c r="J510" i="141" s="1"/>
  <c r="I510" i="141" a="1"/>
  <c r="I510" i="141" s="1"/>
  <c r="H510" i="141" a="1"/>
  <c r="H510" i="141" s="1"/>
  <c r="G510" i="141" a="1"/>
  <c r="G510" i="141" s="1"/>
  <c r="F510" i="141" a="1"/>
  <c r="F510" i="141" s="1"/>
  <c r="C510" i="141"/>
  <c r="C529" i="141"/>
  <c r="L529" i="141" a="1"/>
  <c r="L529" i="141" s="1"/>
  <c r="M509" i="141" a="1"/>
  <c r="M509" i="141" s="1"/>
  <c r="L509" i="141" a="1"/>
  <c r="L509" i="141" s="1"/>
  <c r="K509" i="141" a="1"/>
  <c r="K509" i="141" s="1"/>
  <c r="J509" i="141" a="1"/>
  <c r="J509" i="141" s="1"/>
  <c r="I509" i="141" a="1"/>
  <c r="I509" i="141" s="1"/>
  <c r="H509" i="141" a="1"/>
  <c r="H509" i="141" s="1"/>
  <c r="G509" i="141" a="1"/>
  <c r="G509" i="141" s="1"/>
  <c r="F509" i="141" a="1"/>
  <c r="F509" i="141" s="1"/>
  <c r="C509" i="141"/>
  <c r="M508" i="141" a="1"/>
  <c r="M508" i="141" s="1"/>
  <c r="L508" i="141" a="1"/>
  <c r="L508" i="141" s="1"/>
  <c r="K508" i="141" a="1"/>
  <c r="K508" i="141" s="1"/>
  <c r="J508" i="141" a="1"/>
  <c r="J508" i="141" s="1"/>
  <c r="I508" i="141" a="1"/>
  <c r="I508" i="141" s="1"/>
  <c r="H508" i="141" a="1"/>
  <c r="H508" i="141" s="1"/>
  <c r="G508" i="141" a="1"/>
  <c r="G508" i="141" s="1"/>
  <c r="F508" i="141" a="1"/>
  <c r="F508" i="141" s="1"/>
  <c r="C508" i="141"/>
  <c r="C527" i="141"/>
  <c r="K527" i="141" a="1"/>
  <c r="K527" i="141" s="1"/>
  <c r="M507" i="141" a="1"/>
  <c r="M507" i="141" s="1"/>
  <c r="L507" i="141" a="1"/>
  <c r="L507" i="141" s="1"/>
  <c r="K507" i="141" a="1"/>
  <c r="K507" i="141" s="1"/>
  <c r="J507" i="141" a="1"/>
  <c r="J507" i="141" s="1"/>
  <c r="I507" i="141" a="1"/>
  <c r="I507" i="141" s="1"/>
  <c r="H507" i="141" a="1"/>
  <c r="H507" i="141" s="1"/>
  <c r="G507" i="141" a="1"/>
  <c r="G507" i="141" s="1"/>
  <c r="F507" i="141" a="1"/>
  <c r="F507" i="141" s="1"/>
  <c r="C507" i="141"/>
  <c r="M506" i="141" a="1"/>
  <c r="M506" i="141" s="1"/>
  <c r="L506" i="141" a="1"/>
  <c r="L506" i="141" s="1"/>
  <c r="K506" i="141" a="1"/>
  <c r="K506" i="141" s="1"/>
  <c r="J506" i="141" a="1"/>
  <c r="J506" i="141" s="1"/>
  <c r="I506" i="141" a="1"/>
  <c r="I506" i="141" s="1"/>
  <c r="H506" i="141" a="1"/>
  <c r="H506" i="141" s="1"/>
  <c r="G506" i="141" a="1"/>
  <c r="G506" i="141" s="1"/>
  <c r="F506" i="141" a="1"/>
  <c r="F506" i="141" s="1"/>
  <c r="C506" i="141"/>
  <c r="C525" i="141"/>
  <c r="J525" i="141" a="1"/>
  <c r="J525" i="141" s="1"/>
  <c r="M505" i="141" a="1"/>
  <c r="M505" i="141" s="1"/>
  <c r="L505" i="141" a="1"/>
  <c r="L505" i="141" s="1"/>
  <c r="K505" i="141" a="1"/>
  <c r="K505" i="141" s="1"/>
  <c r="J505" i="141" a="1"/>
  <c r="J505" i="141" s="1"/>
  <c r="I505" i="141" a="1"/>
  <c r="I505" i="141" s="1"/>
  <c r="H505" i="141" a="1"/>
  <c r="H505" i="141" s="1"/>
  <c r="G505" i="141" a="1"/>
  <c r="G505" i="141" s="1"/>
  <c r="F505" i="141" a="1"/>
  <c r="F505" i="141" s="1"/>
  <c r="C505" i="141"/>
  <c r="M504" i="141" a="1"/>
  <c r="M504" i="141" s="1"/>
  <c r="L504" i="141" a="1"/>
  <c r="L504" i="141" s="1"/>
  <c r="K504" i="141" a="1"/>
  <c r="K504" i="141" s="1"/>
  <c r="J504" i="141" a="1"/>
  <c r="J504" i="141" s="1"/>
  <c r="I504" i="141" a="1"/>
  <c r="I504" i="141" s="1"/>
  <c r="H504" i="141" a="1"/>
  <c r="H504" i="141" s="1"/>
  <c r="G504" i="141" a="1"/>
  <c r="G504" i="141" s="1"/>
  <c r="F504" i="141" a="1"/>
  <c r="F504" i="141" s="1"/>
  <c r="C504" i="141"/>
  <c r="C523" i="141"/>
  <c r="M523" i="141" a="1"/>
  <c r="M523" i="141" s="1"/>
  <c r="M503" i="141" a="1"/>
  <c r="M503" i="141" s="1"/>
  <c r="L503" i="141" a="1"/>
  <c r="L503" i="141" s="1"/>
  <c r="K503" i="141" a="1"/>
  <c r="K503" i="141" s="1"/>
  <c r="J503" i="141" a="1"/>
  <c r="J503" i="141" s="1"/>
  <c r="I503" i="141" a="1"/>
  <c r="I503" i="141" s="1"/>
  <c r="H503" i="141" a="1"/>
  <c r="H503" i="141" s="1"/>
  <c r="G503" i="141" a="1"/>
  <c r="G503" i="141" s="1"/>
  <c r="F503" i="141" a="1"/>
  <c r="F503" i="141" s="1"/>
  <c r="C503" i="141"/>
  <c r="M502" i="141" a="1"/>
  <c r="M502" i="141" s="1"/>
  <c r="L502" i="141" a="1"/>
  <c r="L502" i="141" s="1"/>
  <c r="K502" i="141" a="1"/>
  <c r="K502" i="141" s="1"/>
  <c r="J502" i="141" a="1"/>
  <c r="J502" i="141" s="1"/>
  <c r="I502" i="141" a="1"/>
  <c r="I502" i="141" s="1"/>
  <c r="H502" i="141" a="1"/>
  <c r="H502" i="141" s="1"/>
  <c r="G502" i="141" a="1"/>
  <c r="G502" i="141" s="1"/>
  <c r="F502" i="141" a="1"/>
  <c r="F502" i="141" s="1"/>
  <c r="C502" i="141"/>
  <c r="C521" i="141"/>
  <c r="L521" i="141" a="1"/>
  <c r="L521" i="141" s="1"/>
  <c r="M501" i="141" a="1"/>
  <c r="M501" i="141" s="1"/>
  <c r="L501" i="141" a="1"/>
  <c r="L501" i="141" s="1"/>
  <c r="K501" i="141" a="1"/>
  <c r="K501" i="141" s="1"/>
  <c r="J501" i="141" a="1"/>
  <c r="J501" i="141" s="1"/>
  <c r="I501" i="141" a="1"/>
  <c r="I501" i="141" s="1"/>
  <c r="H501" i="141" a="1"/>
  <c r="H501" i="141" s="1"/>
  <c r="G501" i="141" a="1"/>
  <c r="G501" i="141" s="1"/>
  <c r="F501" i="141" a="1"/>
  <c r="F501" i="141" s="1"/>
  <c r="C501" i="141"/>
  <c r="M500" i="141" a="1"/>
  <c r="M500" i="141" s="1"/>
  <c r="L500" i="141" a="1"/>
  <c r="L500" i="141" s="1"/>
  <c r="K500" i="141" a="1"/>
  <c r="K500" i="141" s="1"/>
  <c r="J500" i="141" a="1"/>
  <c r="J500" i="141" s="1"/>
  <c r="I500" i="141" a="1"/>
  <c r="I500" i="141" s="1"/>
  <c r="H500" i="141" a="1"/>
  <c r="H500" i="141" s="1"/>
  <c r="G500" i="141" a="1"/>
  <c r="G500" i="141" s="1"/>
  <c r="F500" i="141" a="1"/>
  <c r="F500" i="141" s="1"/>
  <c r="C500" i="141"/>
  <c r="C519" i="141"/>
  <c r="K519" i="141" a="1"/>
  <c r="K519" i="141" s="1"/>
  <c r="M499" i="141" a="1"/>
  <c r="M499" i="141" s="1"/>
  <c r="L499" i="141" a="1"/>
  <c r="L499" i="141" s="1"/>
  <c r="K499" i="141" a="1"/>
  <c r="K499" i="141" s="1"/>
  <c r="J499" i="141" a="1"/>
  <c r="J499" i="141" s="1"/>
  <c r="I499" i="141" a="1"/>
  <c r="I499" i="141" s="1"/>
  <c r="H499" i="141" a="1"/>
  <c r="H499" i="141" s="1"/>
  <c r="G499" i="141" a="1"/>
  <c r="G499" i="141" s="1"/>
  <c r="F499" i="141" a="1"/>
  <c r="F499" i="141" s="1"/>
  <c r="C499" i="141"/>
  <c r="W495" i="141"/>
  <c r="V495" i="141"/>
  <c r="E33" i="140"/>
  <c r="G33" i="140" s="1"/>
  <c r="U495" i="141"/>
  <c r="T495" i="141"/>
  <c r="S495" i="141"/>
  <c r="E29" i="140" s="1"/>
  <c r="G29" i="140" s="1"/>
  <c r="I29" i="140" s="1"/>
  <c r="R495" i="141"/>
  <c r="E30" i="140" s="1"/>
  <c r="G30" i="140" s="1"/>
  <c r="I30" i="140" s="1"/>
  <c r="M495" i="141"/>
  <c r="L495" i="141"/>
  <c r="K495" i="141"/>
  <c r="J495" i="141"/>
  <c r="I495" i="141"/>
  <c r="H495" i="141"/>
  <c r="G495" i="141"/>
  <c r="F495" i="141"/>
  <c r="O49" i="141"/>
  <c r="O48" i="141"/>
  <c r="O47" i="141"/>
  <c r="O46" i="141"/>
  <c r="P46" i="141" s="1"/>
  <c r="O45" i="141"/>
  <c r="P45" i="141" s="1"/>
  <c r="O44" i="141"/>
  <c r="P44" i="141" s="1"/>
  <c r="O43" i="141"/>
  <c r="P43" i="141" s="1"/>
  <c r="O42" i="141"/>
  <c r="P42" i="141" s="1"/>
  <c r="O41" i="141"/>
  <c r="O40" i="141"/>
  <c r="O39" i="141"/>
  <c r="O38" i="141"/>
  <c r="O37" i="141"/>
  <c r="O36" i="141"/>
  <c r="O35" i="141"/>
  <c r="P35" i="141" s="1"/>
  <c r="O34" i="141"/>
  <c r="P34" i="141" s="1"/>
  <c r="O33" i="141"/>
  <c r="O32" i="141"/>
  <c r="O31" i="141"/>
  <c r="O30" i="141"/>
  <c r="P30" i="141" s="1"/>
  <c r="O29" i="141"/>
  <c r="O28" i="141"/>
  <c r="O27" i="141"/>
  <c r="O26" i="141"/>
  <c r="P26" i="141" s="1"/>
  <c r="O25" i="141"/>
  <c r="P25" i="141" s="1"/>
  <c r="O24" i="141"/>
  <c r="P24" i="141" s="1"/>
  <c r="O23" i="141"/>
  <c r="P23" i="141" s="1"/>
  <c r="O22" i="141"/>
  <c r="P22" i="141" s="1"/>
  <c r="O21" i="141"/>
  <c r="P21" i="141" s="1"/>
  <c r="O20" i="141"/>
  <c r="P20" i="141" s="1"/>
  <c r="O19" i="141"/>
  <c r="O18" i="141"/>
  <c r="P18" i="141" s="1"/>
  <c r="O17" i="141"/>
  <c r="O16" i="141"/>
  <c r="O15" i="141"/>
  <c r="O14" i="141"/>
  <c r="O13" i="141"/>
  <c r="P13" i="141" s="1"/>
  <c r="O12" i="141"/>
  <c r="P12" i="141" s="1"/>
  <c r="O11" i="141"/>
  <c r="P11" i="141" s="1"/>
  <c r="O10" i="141"/>
  <c r="O9" i="141"/>
  <c r="P9" i="141" s="1"/>
  <c r="O8" i="141"/>
  <c r="P8" i="141" s="1"/>
  <c r="O7" i="141"/>
  <c r="P7" i="141" s="1"/>
  <c r="O6" i="141"/>
  <c r="O5" i="141"/>
  <c r="P5" i="141" s="1"/>
  <c r="I52" i="140"/>
  <c r="E34" i="140"/>
  <c r="G34" i="140" s="1"/>
  <c r="E32" i="140"/>
  <c r="G32" i="140" s="1"/>
  <c r="E31" i="140"/>
  <c r="G31" i="140" s="1"/>
  <c r="I31" i="140" s="1"/>
  <c r="G27" i="140"/>
  <c r="I27" i="140" s="1"/>
  <c r="E8" i="140"/>
  <c r="B6" i="140"/>
  <c r="B4" i="140"/>
  <c r="C528" i="139"/>
  <c r="J528" i="139" a="1"/>
  <c r="J528" i="139" s="1"/>
  <c r="C520" i="139"/>
  <c r="J520" i="139" a="1"/>
  <c r="J520" i="139" s="1"/>
  <c r="M514" i="139" a="1"/>
  <c r="M514" i="139"/>
  <c r="L514" i="139" a="1"/>
  <c r="L514" i="139" s="1"/>
  <c r="K514" i="139" a="1"/>
  <c r="K514" i="139" s="1"/>
  <c r="J514" i="139" a="1"/>
  <c r="J514" i="139" s="1"/>
  <c r="I514" i="139" a="1"/>
  <c r="I514" i="139" s="1"/>
  <c r="H514" i="139" a="1"/>
  <c r="H514" i="139" s="1"/>
  <c r="G514" i="139" a="1"/>
  <c r="G514" i="139" s="1"/>
  <c r="F514" i="139" a="1"/>
  <c r="F514" i="139" s="1"/>
  <c r="M511" i="139" a="1"/>
  <c r="M511" i="139" s="1"/>
  <c r="I511" i="139" a="1"/>
  <c r="I511" i="139" s="1"/>
  <c r="G511" i="139" a="1"/>
  <c r="G511" i="139" s="1"/>
  <c r="C511" i="139"/>
  <c r="K510" i="139" a="1"/>
  <c r="K510" i="139" s="1"/>
  <c r="C510" i="139"/>
  <c r="M509" i="139" a="1"/>
  <c r="M509" i="139" s="1"/>
  <c r="C509" i="139"/>
  <c r="M508" i="139" a="1"/>
  <c r="M508" i="139" s="1"/>
  <c r="G508" i="139" a="1"/>
  <c r="G508" i="139" s="1"/>
  <c r="C508" i="139"/>
  <c r="M507" i="139" a="1"/>
  <c r="M507" i="139" s="1"/>
  <c r="I507" i="139" a="1"/>
  <c r="I507" i="139" s="1"/>
  <c r="G507" i="139" a="1"/>
  <c r="G507" i="139" s="1"/>
  <c r="C507" i="139"/>
  <c r="C526" i="139"/>
  <c r="K506" i="139" a="1"/>
  <c r="K506" i="139" s="1"/>
  <c r="C506" i="139"/>
  <c r="M505" i="139" a="1"/>
  <c r="M505" i="139" s="1"/>
  <c r="C505" i="139"/>
  <c r="M504" i="139" a="1"/>
  <c r="M504" i="139" s="1"/>
  <c r="G504" i="139" a="1"/>
  <c r="G504" i="139" s="1"/>
  <c r="C504" i="139"/>
  <c r="C523" i="139"/>
  <c r="M503" i="139" a="1"/>
  <c r="M503" i="139" s="1"/>
  <c r="I503" i="139" a="1"/>
  <c r="I503" i="139" s="1"/>
  <c r="G503" i="139" a="1"/>
  <c r="G503" i="139" s="1"/>
  <c r="C503" i="139"/>
  <c r="C502" i="139"/>
  <c r="M501" i="139" a="1"/>
  <c r="M501" i="139" s="1"/>
  <c r="C501" i="139"/>
  <c r="M500" i="139" a="1"/>
  <c r="M500" i="139" s="1"/>
  <c r="G500" i="139" a="1"/>
  <c r="G500" i="139" s="1"/>
  <c r="C500" i="139"/>
  <c r="M499" i="139" a="1"/>
  <c r="M499" i="139" s="1"/>
  <c r="I499" i="139" a="1"/>
  <c r="I499" i="139" s="1"/>
  <c r="G499" i="139" a="1"/>
  <c r="G499" i="139" s="1"/>
  <c r="C499" i="139"/>
  <c r="C518" i="139"/>
  <c r="W495" i="139"/>
  <c r="E34" i="138"/>
  <c r="G34" i="138" s="1"/>
  <c r="V495" i="139"/>
  <c r="E33" i="138" s="1"/>
  <c r="G33" i="138" s="1"/>
  <c r="U495" i="139"/>
  <c r="E32" i="138" s="1"/>
  <c r="G32" i="138" s="1"/>
  <c r="T495" i="139"/>
  <c r="S495" i="139"/>
  <c r="E29" i="138" s="1"/>
  <c r="G29" i="138" s="1"/>
  <c r="I29" i="138" s="1"/>
  <c r="R495" i="139"/>
  <c r="E30" i="138" s="1"/>
  <c r="G30" i="138" s="1"/>
  <c r="I30" i="138" s="1"/>
  <c r="M495" i="139"/>
  <c r="L495" i="139"/>
  <c r="K495" i="139"/>
  <c r="J495" i="139"/>
  <c r="I495" i="139"/>
  <c r="H495" i="139"/>
  <c r="G495" i="139"/>
  <c r="F495" i="139"/>
  <c r="O31" i="139"/>
  <c r="P31" i="139" s="1"/>
  <c r="O30" i="139"/>
  <c r="O29" i="139"/>
  <c r="O28" i="139"/>
  <c r="O27" i="139"/>
  <c r="P27" i="139" s="1"/>
  <c r="O26" i="139"/>
  <c r="O25" i="139"/>
  <c r="O24" i="139"/>
  <c r="O23" i="139"/>
  <c r="O22" i="139"/>
  <c r="O21" i="139"/>
  <c r="O20" i="139"/>
  <c r="P20" i="139" s="1"/>
  <c r="O19" i="139"/>
  <c r="O18" i="139"/>
  <c r="P18" i="139"/>
  <c r="O17" i="139"/>
  <c r="O16" i="139"/>
  <c r="O15" i="139"/>
  <c r="O14" i="139"/>
  <c r="O13" i="139"/>
  <c r="O12" i="139"/>
  <c r="O11" i="139"/>
  <c r="P11" i="139" s="1"/>
  <c r="O10" i="139"/>
  <c r="P10" i="139" s="1"/>
  <c r="O9" i="139"/>
  <c r="O8" i="139"/>
  <c r="P8" i="139"/>
  <c r="O7" i="139"/>
  <c r="P7" i="139" s="1"/>
  <c r="O6" i="139"/>
  <c r="P6" i="139" s="1"/>
  <c r="O5" i="139"/>
  <c r="N5" i="139"/>
  <c r="A1" i="139"/>
  <c r="D2" i="139"/>
  <c r="I52" i="138"/>
  <c r="E31" i="138"/>
  <c r="G31" i="138" s="1"/>
  <c r="I31" i="138" s="1"/>
  <c r="G27" i="138"/>
  <c r="I27" i="138" s="1"/>
  <c r="E8" i="138"/>
  <c r="H6" i="138"/>
  <c r="B6" i="138"/>
  <c r="B5" i="138"/>
  <c r="B4" i="138"/>
  <c r="D2" i="138"/>
  <c r="C529" i="137"/>
  <c r="M514" i="137" a="1"/>
  <c r="M514" i="137" s="1"/>
  <c r="L514" i="137" a="1"/>
  <c r="L514" i="137" s="1"/>
  <c r="K514" i="137" a="1"/>
  <c r="K514" i="137" s="1"/>
  <c r="J514" i="137" a="1"/>
  <c r="J514" i="137" s="1"/>
  <c r="I514" i="137" a="1"/>
  <c r="I514" i="137" s="1"/>
  <c r="H514" i="137" a="1"/>
  <c r="H514" i="137" s="1"/>
  <c r="G514" i="137" a="1"/>
  <c r="G514" i="137" s="1"/>
  <c r="F514" i="137" a="1"/>
  <c r="F514" i="137" s="1"/>
  <c r="M511" i="137" a="1"/>
  <c r="M511" i="137" s="1"/>
  <c r="J511" i="137" a="1"/>
  <c r="J511" i="137" s="1"/>
  <c r="C511" i="137"/>
  <c r="M510" i="137" a="1"/>
  <c r="M510" i="137" s="1"/>
  <c r="L510" i="137" a="1"/>
  <c r="L510" i="137" s="1"/>
  <c r="J510" i="137" a="1"/>
  <c r="J510" i="137" s="1"/>
  <c r="G510" i="137" a="1"/>
  <c r="G510" i="137" s="1"/>
  <c r="C510" i="137"/>
  <c r="M509" i="137" a="1"/>
  <c r="M509" i="137" s="1"/>
  <c r="L509" i="137" a="1"/>
  <c r="L509" i="137" s="1"/>
  <c r="J509" i="137" a="1"/>
  <c r="J509" i="137" s="1"/>
  <c r="I509" i="137" a="1"/>
  <c r="I509" i="137" s="1"/>
  <c r="G509" i="137" a="1"/>
  <c r="G509" i="137"/>
  <c r="F509" i="137" a="1"/>
  <c r="F509" i="137" s="1"/>
  <c r="C509" i="137"/>
  <c r="F508" i="137" a="1"/>
  <c r="F508" i="137" s="1"/>
  <c r="C508" i="137"/>
  <c r="H508" i="137" a="1"/>
  <c r="H508" i="137" s="1"/>
  <c r="C507" i="137"/>
  <c r="H507" i="137" a="1"/>
  <c r="H507" i="137" s="1"/>
  <c r="L506" i="137" a="1"/>
  <c r="L506" i="137" s="1"/>
  <c r="K506" i="137" a="1"/>
  <c r="K506" i="137" s="1"/>
  <c r="H506" i="137" a="1"/>
  <c r="H506" i="137" s="1"/>
  <c r="C506" i="137"/>
  <c r="M505" i="137" a="1"/>
  <c r="M505" i="137" s="1"/>
  <c r="L505" i="137" a="1"/>
  <c r="L505" i="137" s="1"/>
  <c r="J505" i="137" a="1"/>
  <c r="J505" i="137" s="1"/>
  <c r="I505" i="137" a="1"/>
  <c r="I505" i="137" s="1"/>
  <c r="G505" i="137" a="1"/>
  <c r="G505" i="137" s="1"/>
  <c r="F505" i="137" a="1"/>
  <c r="F505" i="137" s="1"/>
  <c r="C505" i="137"/>
  <c r="K504" i="137" a="1"/>
  <c r="K504" i="137" s="1"/>
  <c r="H504" i="137" a="1"/>
  <c r="H504" i="137" s="1"/>
  <c r="G504" i="137" a="1"/>
  <c r="G504" i="137" s="1"/>
  <c r="C504" i="137"/>
  <c r="K503" i="137" a="1"/>
  <c r="K503" i="137" s="1"/>
  <c r="J503" i="137" a="1"/>
  <c r="J503" i="137" s="1"/>
  <c r="H503" i="137" a="1"/>
  <c r="H503" i="137" s="1"/>
  <c r="F503" i="137" a="1"/>
  <c r="F503" i="137" s="1"/>
  <c r="C503" i="137"/>
  <c r="J502" i="137" a="1"/>
  <c r="J502" i="137" s="1"/>
  <c r="G502" i="137" a="1"/>
  <c r="G502" i="137" s="1"/>
  <c r="C502" i="137"/>
  <c r="C521" i="137"/>
  <c r="M501" i="137" a="1"/>
  <c r="M501" i="137" s="1"/>
  <c r="L501" i="137" a="1"/>
  <c r="L501" i="137" s="1"/>
  <c r="J501" i="137" a="1"/>
  <c r="J501" i="137" s="1"/>
  <c r="I501" i="137" a="1"/>
  <c r="I501" i="137" s="1"/>
  <c r="G501" i="137" a="1"/>
  <c r="G501" i="137" s="1"/>
  <c r="F501" i="137" a="1"/>
  <c r="F501" i="137" s="1"/>
  <c r="C501" i="137"/>
  <c r="F500" i="137" a="1"/>
  <c r="F500" i="137" s="1"/>
  <c r="C500" i="137"/>
  <c r="H500" i="137" a="1"/>
  <c r="H500" i="137" s="1"/>
  <c r="C499" i="137"/>
  <c r="H499" i="137" a="1"/>
  <c r="H499" i="137" s="1"/>
  <c r="W495" i="137"/>
  <c r="E34" i="136"/>
  <c r="G34" i="136" s="1"/>
  <c r="V495" i="137"/>
  <c r="E33" i="136" s="1"/>
  <c r="G33" i="136" s="1"/>
  <c r="U495" i="137"/>
  <c r="E32" i="136" s="1"/>
  <c r="G32" i="136" s="1"/>
  <c r="T495" i="137"/>
  <c r="E31" i="136" s="1"/>
  <c r="G31" i="136" s="1"/>
  <c r="I31" i="136" s="1"/>
  <c r="S495" i="137"/>
  <c r="E29" i="136" s="1"/>
  <c r="G29" i="136" s="1"/>
  <c r="I29" i="136" s="1"/>
  <c r="R495" i="137"/>
  <c r="E30" i="136" s="1"/>
  <c r="G30" i="136" s="1"/>
  <c r="I30" i="136" s="1"/>
  <c r="M495" i="137"/>
  <c r="L495" i="137"/>
  <c r="K495" i="137"/>
  <c r="J495" i="137"/>
  <c r="I495" i="137"/>
  <c r="H495" i="137"/>
  <c r="G495" i="137"/>
  <c r="F495" i="137"/>
  <c r="O42" i="137"/>
  <c r="P42" i="137" s="1"/>
  <c r="O41" i="137"/>
  <c r="O40" i="137"/>
  <c r="N40" i="137"/>
  <c r="O38" i="137"/>
  <c r="O37" i="137"/>
  <c r="O36" i="137"/>
  <c r="O35" i="137"/>
  <c r="O34" i="137"/>
  <c r="O33" i="137"/>
  <c r="P33" i="137"/>
  <c r="O32" i="137"/>
  <c r="O31" i="137"/>
  <c r="P31" i="137" s="1"/>
  <c r="O30" i="137"/>
  <c r="P30" i="137" s="1"/>
  <c r="O29" i="137"/>
  <c r="O28" i="137"/>
  <c r="O27" i="137"/>
  <c r="O26" i="137"/>
  <c r="O25" i="137"/>
  <c r="P25" i="137" s="1"/>
  <c r="O24" i="137"/>
  <c r="O23" i="137"/>
  <c r="O22" i="137"/>
  <c r="O21" i="137"/>
  <c r="P21" i="137" s="1"/>
  <c r="O20" i="137"/>
  <c r="P20" i="137" s="1"/>
  <c r="O19" i="137"/>
  <c r="P19" i="137" s="1"/>
  <c r="O18" i="137"/>
  <c r="O17" i="137"/>
  <c r="O16" i="137"/>
  <c r="P16" i="137" s="1"/>
  <c r="O15" i="137"/>
  <c r="O14" i="137"/>
  <c r="O13" i="137"/>
  <c r="O12" i="137"/>
  <c r="O11" i="137"/>
  <c r="O10" i="137"/>
  <c r="P10" i="137" s="1"/>
  <c r="O9" i="137"/>
  <c r="P9" i="137" s="1"/>
  <c r="O8" i="137"/>
  <c r="O7" i="137"/>
  <c r="P7" i="137" s="1"/>
  <c r="O6" i="137"/>
  <c r="O5" i="137"/>
  <c r="N5" i="137"/>
  <c r="I52" i="136"/>
  <c r="G27" i="136"/>
  <c r="I27" i="136" s="1"/>
  <c r="E8" i="136"/>
  <c r="B6" i="136"/>
  <c r="B4" i="136"/>
  <c r="C526" i="135"/>
  <c r="J526" i="135" a="1"/>
  <c r="J526" i="135"/>
  <c r="C523" i="135"/>
  <c r="M523" i="135" a="1"/>
  <c r="M523" i="135" s="1"/>
  <c r="M514" i="135" a="1"/>
  <c r="M514" i="135" s="1"/>
  <c r="L514" i="135" a="1"/>
  <c r="L514" i="135" s="1"/>
  <c r="K514" i="135" a="1"/>
  <c r="K514" i="135" s="1"/>
  <c r="J514" i="135" a="1"/>
  <c r="J514" i="135" s="1"/>
  <c r="I514" i="135" a="1"/>
  <c r="I514" i="135" s="1"/>
  <c r="H514" i="135" a="1"/>
  <c r="H514" i="135" s="1"/>
  <c r="G514" i="135" a="1"/>
  <c r="G514" i="135" s="1"/>
  <c r="F514" i="135" a="1"/>
  <c r="F514" i="135"/>
  <c r="L511" i="135" a="1"/>
  <c r="L511" i="135"/>
  <c r="J511" i="135" a="1"/>
  <c r="J511" i="135" s="1"/>
  <c r="H511" i="135" a="1"/>
  <c r="H511" i="135" s="1"/>
  <c r="F511" i="135" a="1"/>
  <c r="F511" i="135" s="1"/>
  <c r="C511" i="135"/>
  <c r="C530" i="135"/>
  <c r="L510" i="135" a="1"/>
  <c r="L510" i="135" s="1"/>
  <c r="J510" i="135" a="1"/>
  <c r="J510" i="135"/>
  <c r="H510" i="135" a="1"/>
  <c r="H510" i="135" s="1"/>
  <c r="F510" i="135" a="1"/>
  <c r="F510" i="135" s="1"/>
  <c r="C510" i="135"/>
  <c r="M510" i="135" a="1"/>
  <c r="M510" i="135" s="1"/>
  <c r="L509" i="135" a="1"/>
  <c r="L509" i="135" s="1"/>
  <c r="J509" i="135" a="1"/>
  <c r="J509" i="135" s="1"/>
  <c r="H509" i="135" a="1"/>
  <c r="H509" i="135" s="1"/>
  <c r="F509" i="135" a="1"/>
  <c r="F509" i="135" s="1"/>
  <c r="C509" i="135"/>
  <c r="C528" i="135"/>
  <c r="L508" i="135" a="1"/>
  <c r="L508" i="135" s="1"/>
  <c r="J508" i="135" a="1"/>
  <c r="J508" i="135" s="1"/>
  <c r="H508" i="135" a="1"/>
  <c r="H508" i="135" s="1"/>
  <c r="F508" i="135" a="1"/>
  <c r="F508" i="135" s="1"/>
  <c r="C508" i="135"/>
  <c r="C527" i="135"/>
  <c r="L507" i="135" a="1"/>
  <c r="L507" i="135" s="1"/>
  <c r="J507" i="135" a="1"/>
  <c r="J507" i="135" s="1"/>
  <c r="H507" i="135" a="1"/>
  <c r="H507" i="135" s="1"/>
  <c r="F507" i="135" a="1"/>
  <c r="F507" i="135" s="1"/>
  <c r="C507" i="135"/>
  <c r="M507" i="135" a="1"/>
  <c r="M507" i="135" s="1"/>
  <c r="L506" i="135" a="1"/>
  <c r="L506" i="135" s="1"/>
  <c r="J506" i="135" a="1"/>
  <c r="J506" i="135" s="1"/>
  <c r="H506" i="135" a="1"/>
  <c r="H506" i="135" s="1"/>
  <c r="F506" i="135" a="1"/>
  <c r="F506" i="135" s="1"/>
  <c r="C506" i="135"/>
  <c r="C525" i="135"/>
  <c r="L505" i="135" a="1"/>
  <c r="L505" i="135" s="1"/>
  <c r="J505" i="135" a="1"/>
  <c r="J505" i="135" s="1"/>
  <c r="H505" i="135" a="1"/>
  <c r="H505" i="135" s="1"/>
  <c r="F505" i="135" a="1"/>
  <c r="F505" i="135" s="1"/>
  <c r="C505" i="135"/>
  <c r="M505" i="135" a="1"/>
  <c r="M505" i="135" s="1"/>
  <c r="L504" i="135" a="1"/>
  <c r="L504" i="135" s="1"/>
  <c r="J504" i="135" a="1"/>
  <c r="J504" i="135" s="1"/>
  <c r="H504" i="135" a="1"/>
  <c r="H504" i="135" s="1"/>
  <c r="F504" i="135" a="1"/>
  <c r="F504" i="135" s="1"/>
  <c r="C504" i="135"/>
  <c r="M504" i="135" a="1"/>
  <c r="M504" i="135" s="1"/>
  <c r="L503" i="135" a="1"/>
  <c r="L503" i="135" s="1"/>
  <c r="J503" i="135" a="1"/>
  <c r="J503" i="135" s="1"/>
  <c r="H503" i="135" a="1"/>
  <c r="H503" i="135" s="1"/>
  <c r="F503" i="135" a="1"/>
  <c r="F503" i="135" s="1"/>
  <c r="C503" i="135"/>
  <c r="C522" i="135"/>
  <c r="L502" i="135" a="1"/>
  <c r="L502" i="135" s="1"/>
  <c r="J502" i="135" a="1"/>
  <c r="J502" i="135" s="1"/>
  <c r="H502" i="135" a="1"/>
  <c r="H502" i="135" s="1"/>
  <c r="F502" i="135" a="1"/>
  <c r="F502" i="135" s="1"/>
  <c r="C502" i="135"/>
  <c r="M502" i="135" a="1"/>
  <c r="M502" i="135" s="1"/>
  <c r="L501" i="135" a="1"/>
  <c r="L501" i="135" s="1"/>
  <c r="J501" i="135" a="1"/>
  <c r="J501" i="135" s="1"/>
  <c r="H501" i="135" a="1"/>
  <c r="H501" i="135" s="1"/>
  <c r="F501" i="135" a="1"/>
  <c r="F501" i="135" s="1"/>
  <c r="C501" i="135"/>
  <c r="C520" i="135"/>
  <c r="L500" i="135" a="1"/>
  <c r="L500" i="135" s="1"/>
  <c r="J500" i="135" a="1"/>
  <c r="J500" i="135" s="1"/>
  <c r="H500" i="135" a="1"/>
  <c r="H500" i="135" s="1"/>
  <c r="F500" i="135" a="1"/>
  <c r="F500" i="135" s="1"/>
  <c r="C500" i="135"/>
  <c r="C519" i="135"/>
  <c r="L499" i="135" a="1"/>
  <c r="L499" i="135" s="1"/>
  <c r="J499" i="135" a="1"/>
  <c r="J499" i="135" s="1"/>
  <c r="H499" i="135" a="1"/>
  <c r="H499" i="135" s="1"/>
  <c r="F499" i="135" a="1"/>
  <c r="F499" i="135" s="1"/>
  <c r="C499" i="135"/>
  <c r="M499" i="135" a="1"/>
  <c r="M499" i="135" s="1"/>
  <c r="W495" i="135"/>
  <c r="V495" i="135"/>
  <c r="U495" i="135"/>
  <c r="E32" i="134"/>
  <c r="G32" i="134"/>
  <c r="T495" i="135"/>
  <c r="E31" i="134" s="1"/>
  <c r="G31" i="134" s="1"/>
  <c r="I31" i="134" s="1"/>
  <c r="S495" i="135"/>
  <c r="R495" i="135"/>
  <c r="E30" i="134" s="1"/>
  <c r="G30" i="134" s="1"/>
  <c r="I30" i="134" s="1"/>
  <c r="M495" i="135"/>
  <c r="L495" i="135"/>
  <c r="K495" i="135"/>
  <c r="J495" i="135"/>
  <c r="I495" i="135"/>
  <c r="H495" i="135"/>
  <c r="G495" i="135"/>
  <c r="F495" i="135"/>
  <c r="O81" i="135"/>
  <c r="P81" i="135" s="1"/>
  <c r="O80" i="135"/>
  <c r="P80" i="135" s="1"/>
  <c r="O79" i="135"/>
  <c r="O78" i="135"/>
  <c r="O77" i="135"/>
  <c r="O76" i="135"/>
  <c r="O75" i="135"/>
  <c r="O74" i="135"/>
  <c r="O73" i="135"/>
  <c r="P73" i="135" s="1"/>
  <c r="O72" i="135"/>
  <c r="O71" i="135"/>
  <c r="O70" i="135"/>
  <c r="O69" i="135"/>
  <c r="O68" i="135"/>
  <c r="O67" i="135"/>
  <c r="O66" i="135"/>
  <c r="O65" i="135"/>
  <c r="P65" i="135" s="1"/>
  <c r="O64" i="135"/>
  <c r="O63" i="135"/>
  <c r="O62" i="135"/>
  <c r="O61" i="135"/>
  <c r="O60" i="135"/>
  <c r="P60" i="135" s="1"/>
  <c r="O59" i="135"/>
  <c r="O58" i="135"/>
  <c r="O57" i="135"/>
  <c r="O56" i="135"/>
  <c r="O55" i="135"/>
  <c r="O54" i="135"/>
  <c r="O53" i="135"/>
  <c r="O52" i="135"/>
  <c r="P52" i="135" s="1"/>
  <c r="O51" i="135"/>
  <c r="O50" i="135"/>
  <c r="O49" i="135"/>
  <c r="O48" i="135"/>
  <c r="N48" i="135"/>
  <c r="O46" i="135"/>
  <c r="O45" i="135"/>
  <c r="O44" i="135"/>
  <c r="O43" i="135"/>
  <c r="O42" i="135"/>
  <c r="O41" i="135"/>
  <c r="O40" i="135"/>
  <c r="O39" i="135"/>
  <c r="O38" i="135"/>
  <c r="O37" i="135"/>
  <c r="O36" i="135"/>
  <c r="O35" i="135"/>
  <c r="O34" i="135"/>
  <c r="O33" i="135"/>
  <c r="O32" i="135"/>
  <c r="O31" i="135"/>
  <c r="O30" i="135"/>
  <c r="O29" i="135"/>
  <c r="O28" i="135"/>
  <c r="O27" i="135"/>
  <c r="O26" i="135"/>
  <c r="O25" i="135"/>
  <c r="O24" i="135"/>
  <c r="O23" i="135"/>
  <c r="O22" i="135"/>
  <c r="O21" i="135"/>
  <c r="O20" i="135"/>
  <c r="O19" i="135"/>
  <c r="O18" i="135"/>
  <c r="O17" i="135"/>
  <c r="O16" i="135"/>
  <c r="O15" i="135"/>
  <c r="O14" i="135"/>
  <c r="O13" i="135"/>
  <c r="O12" i="135"/>
  <c r="O11" i="135"/>
  <c r="O10" i="135"/>
  <c r="O9" i="135"/>
  <c r="O8" i="135"/>
  <c r="O7" i="135"/>
  <c r="O6" i="135"/>
  <c r="O5" i="135"/>
  <c r="P5" i="135" s="1"/>
  <c r="N5" i="135"/>
  <c r="I52" i="134"/>
  <c r="E34" i="134"/>
  <c r="G34" i="134" s="1"/>
  <c r="E33" i="134"/>
  <c r="G33" i="134" s="1"/>
  <c r="E29" i="134"/>
  <c r="G29" i="134" s="1"/>
  <c r="I29" i="134" s="1"/>
  <c r="G27" i="134"/>
  <c r="I27" i="134" s="1"/>
  <c r="E8" i="134"/>
  <c r="C530" i="133"/>
  <c r="C528" i="133"/>
  <c r="C526" i="133"/>
  <c r="C524" i="133"/>
  <c r="C522" i="133"/>
  <c r="C520" i="133"/>
  <c r="C518" i="133"/>
  <c r="M514" i="133" a="1"/>
  <c r="M514" i="133" s="1"/>
  <c r="L514" i="133" a="1"/>
  <c r="L514" i="133" s="1"/>
  <c r="K514" i="133" a="1"/>
  <c r="K514" i="133" s="1"/>
  <c r="J514" i="133" a="1"/>
  <c r="J514" i="133"/>
  <c r="I514" i="133" a="1"/>
  <c r="I514" i="133" s="1"/>
  <c r="H514" i="133" a="1"/>
  <c r="H514" i="133" s="1"/>
  <c r="G514" i="133" a="1"/>
  <c r="G514" i="133" s="1"/>
  <c r="F514" i="133" a="1"/>
  <c r="F514" i="133" s="1"/>
  <c r="M511" i="133" a="1"/>
  <c r="M511" i="133" s="1"/>
  <c r="L511" i="133" a="1"/>
  <c r="L511" i="133" s="1"/>
  <c r="K511" i="133" a="1"/>
  <c r="K511" i="133" s="1"/>
  <c r="J511" i="133" a="1"/>
  <c r="J511" i="133" s="1"/>
  <c r="I511" i="133" a="1"/>
  <c r="I511" i="133"/>
  <c r="H511" i="133" a="1"/>
  <c r="H511" i="133" s="1"/>
  <c r="G511" i="133" a="1"/>
  <c r="G511" i="133" s="1"/>
  <c r="F511" i="133" a="1"/>
  <c r="F511" i="133" s="1"/>
  <c r="C511" i="133"/>
  <c r="M510" i="133" a="1"/>
  <c r="M510" i="133" s="1"/>
  <c r="L510" i="133" a="1"/>
  <c r="L510" i="133" s="1"/>
  <c r="K510" i="133" a="1"/>
  <c r="K510" i="133" s="1"/>
  <c r="J510" i="133" a="1"/>
  <c r="J510" i="133" s="1"/>
  <c r="I510" i="133" a="1"/>
  <c r="I510" i="133"/>
  <c r="H510" i="133" a="1"/>
  <c r="H510" i="133" s="1"/>
  <c r="G510" i="133" a="1"/>
  <c r="G510" i="133" s="1"/>
  <c r="F510" i="133" a="1"/>
  <c r="F510" i="133" s="1"/>
  <c r="C510" i="133"/>
  <c r="C529" i="133"/>
  <c r="M509" i="133" a="1"/>
  <c r="M509" i="133" s="1"/>
  <c r="L509" i="133" a="1"/>
  <c r="L509" i="133" s="1"/>
  <c r="K509" i="133" a="1"/>
  <c r="K509" i="133" s="1"/>
  <c r="J509" i="133" a="1"/>
  <c r="J509" i="133" s="1"/>
  <c r="I509" i="133" a="1"/>
  <c r="I509" i="133" s="1"/>
  <c r="H509" i="133" a="1"/>
  <c r="H509" i="133" s="1"/>
  <c r="G509" i="133" a="1"/>
  <c r="G509" i="133" s="1"/>
  <c r="F509" i="133" a="1"/>
  <c r="F509" i="133" s="1"/>
  <c r="C509" i="133"/>
  <c r="M508" i="133" a="1"/>
  <c r="M508" i="133"/>
  <c r="L508" i="133" a="1"/>
  <c r="L508" i="133" s="1"/>
  <c r="K508" i="133" a="1"/>
  <c r="K508" i="133" s="1"/>
  <c r="J508" i="133" a="1"/>
  <c r="J508" i="133" s="1"/>
  <c r="I508" i="133" a="1"/>
  <c r="I508" i="133" s="1"/>
  <c r="H508" i="133" a="1"/>
  <c r="H508" i="133" s="1"/>
  <c r="G508" i="133" a="1"/>
  <c r="G508" i="133" s="1"/>
  <c r="F508" i="133" a="1"/>
  <c r="F508" i="133" s="1"/>
  <c r="C508" i="133"/>
  <c r="C527" i="133"/>
  <c r="M507" i="133" a="1"/>
  <c r="M507" i="133" s="1"/>
  <c r="L507" i="133" a="1"/>
  <c r="L507" i="133" s="1"/>
  <c r="K507" i="133" a="1"/>
  <c r="K507" i="133" s="1"/>
  <c r="J507" i="133" a="1"/>
  <c r="J507" i="133" s="1"/>
  <c r="I507" i="133" a="1"/>
  <c r="I507" i="133" s="1"/>
  <c r="H507" i="133" a="1"/>
  <c r="H507" i="133" s="1"/>
  <c r="G507" i="133" a="1"/>
  <c r="G507" i="133" s="1"/>
  <c r="F507" i="133" a="1"/>
  <c r="F507" i="133" s="1"/>
  <c r="C507" i="133"/>
  <c r="M506" i="133" a="1"/>
  <c r="M506" i="133" s="1"/>
  <c r="L506" i="133" a="1"/>
  <c r="L506" i="133" s="1"/>
  <c r="K506" i="133" a="1"/>
  <c r="K506" i="133" s="1"/>
  <c r="J506" i="133" a="1"/>
  <c r="J506" i="133" s="1"/>
  <c r="I506" i="133" a="1"/>
  <c r="I506" i="133" s="1"/>
  <c r="H506" i="133" a="1"/>
  <c r="H506" i="133" s="1"/>
  <c r="G506" i="133" a="1"/>
  <c r="G506" i="133" s="1"/>
  <c r="F506" i="133" a="1"/>
  <c r="F506" i="133" s="1"/>
  <c r="C506" i="133"/>
  <c r="C525" i="133"/>
  <c r="M505" i="133" a="1"/>
  <c r="M505" i="133" s="1"/>
  <c r="L505" i="133" a="1"/>
  <c r="L505" i="133" s="1"/>
  <c r="K505" i="133" a="1"/>
  <c r="K505" i="133"/>
  <c r="J505" i="133" a="1"/>
  <c r="J505" i="133" s="1"/>
  <c r="I505" i="133" a="1"/>
  <c r="I505" i="133" s="1"/>
  <c r="H505" i="133" a="1"/>
  <c r="H505" i="133" s="1"/>
  <c r="G505" i="133" a="1"/>
  <c r="G505" i="133" s="1"/>
  <c r="F505" i="133" a="1"/>
  <c r="F505" i="133" s="1"/>
  <c r="C505" i="133"/>
  <c r="M504" i="133" a="1"/>
  <c r="M504" i="133" s="1"/>
  <c r="L504" i="133" a="1"/>
  <c r="L504" i="133" s="1"/>
  <c r="K504" i="133" a="1"/>
  <c r="K504" i="133" s="1"/>
  <c r="J504" i="133" a="1"/>
  <c r="J504" i="133" s="1"/>
  <c r="I504" i="133" a="1"/>
  <c r="I504" i="133" s="1"/>
  <c r="H504" i="133" a="1"/>
  <c r="H504" i="133" s="1"/>
  <c r="G504" i="133" a="1"/>
  <c r="G504" i="133" s="1"/>
  <c r="F504" i="133" a="1"/>
  <c r="F504" i="133" s="1"/>
  <c r="C504" i="133"/>
  <c r="C523" i="133"/>
  <c r="M503" i="133" a="1"/>
  <c r="M503" i="133" s="1"/>
  <c r="L503" i="133" a="1"/>
  <c r="L503" i="133" s="1"/>
  <c r="K503" i="133" a="1"/>
  <c r="K503" i="133" s="1"/>
  <c r="J503" i="133" a="1"/>
  <c r="J503" i="133" s="1"/>
  <c r="I503" i="133" a="1"/>
  <c r="I503" i="133" s="1"/>
  <c r="H503" i="133" a="1"/>
  <c r="H503" i="133" s="1"/>
  <c r="G503" i="133" a="1"/>
  <c r="G503" i="133"/>
  <c r="F503" i="133" a="1"/>
  <c r="F503" i="133" s="1"/>
  <c r="C503" i="133"/>
  <c r="M502" i="133" a="1"/>
  <c r="M502" i="133" s="1"/>
  <c r="L502" i="133" a="1"/>
  <c r="L502" i="133" s="1"/>
  <c r="K502" i="133" a="1"/>
  <c r="K502" i="133" s="1"/>
  <c r="J502" i="133" a="1"/>
  <c r="J502" i="133" s="1"/>
  <c r="I502" i="133" a="1"/>
  <c r="I502" i="133" s="1"/>
  <c r="H502" i="133" a="1"/>
  <c r="H502" i="133" s="1"/>
  <c r="G502" i="133" a="1"/>
  <c r="G502" i="133" s="1"/>
  <c r="F502" i="133" a="1"/>
  <c r="F502" i="133"/>
  <c r="C502" i="133"/>
  <c r="C521" i="133"/>
  <c r="M501" i="133" a="1"/>
  <c r="M501" i="133" s="1"/>
  <c r="L501" i="133" a="1"/>
  <c r="L501" i="133" s="1"/>
  <c r="K501" i="133" a="1"/>
  <c r="K501" i="133" s="1"/>
  <c r="J501" i="133" a="1"/>
  <c r="J501" i="133" s="1"/>
  <c r="I501" i="133" a="1"/>
  <c r="I501" i="133" s="1"/>
  <c r="H501" i="133" a="1"/>
  <c r="H501" i="133" s="1"/>
  <c r="G501" i="133" a="1"/>
  <c r="G501" i="133" s="1"/>
  <c r="F501" i="133" a="1"/>
  <c r="F501" i="133" s="1"/>
  <c r="C501" i="133"/>
  <c r="M500" i="133" a="1"/>
  <c r="M500" i="133" s="1"/>
  <c r="L500" i="133" a="1"/>
  <c r="L500" i="133" s="1"/>
  <c r="K500" i="133" a="1"/>
  <c r="K500" i="133" s="1"/>
  <c r="J500" i="133" a="1"/>
  <c r="J500" i="133" s="1"/>
  <c r="I500" i="133" a="1"/>
  <c r="I500" i="133" s="1"/>
  <c r="H500" i="133" a="1"/>
  <c r="H500" i="133" s="1"/>
  <c r="G500" i="133" a="1"/>
  <c r="G500" i="133" s="1"/>
  <c r="F500" i="133" a="1"/>
  <c r="F500" i="133" s="1"/>
  <c r="C500" i="133"/>
  <c r="C519" i="133"/>
  <c r="M499" i="133" a="1"/>
  <c r="M499" i="133" s="1"/>
  <c r="L499" i="133" a="1"/>
  <c r="L499" i="133" s="1"/>
  <c r="K499" i="133" a="1"/>
  <c r="K499" i="133" s="1"/>
  <c r="J499" i="133" a="1"/>
  <c r="J499" i="133" s="1"/>
  <c r="I499" i="133" a="1"/>
  <c r="I499" i="133" s="1"/>
  <c r="H499" i="133" a="1"/>
  <c r="H499" i="133" s="1"/>
  <c r="G499" i="133" a="1"/>
  <c r="G499" i="133" s="1"/>
  <c r="F499" i="133" a="1"/>
  <c r="F499" i="133" s="1"/>
  <c r="C499" i="133"/>
  <c r="W495" i="133"/>
  <c r="E34" i="132" s="1"/>
  <c r="G34" i="132" s="1"/>
  <c r="V495" i="133"/>
  <c r="E33" i="132" s="1"/>
  <c r="G33" i="132" s="1"/>
  <c r="U495" i="133"/>
  <c r="E32" i="132" s="1"/>
  <c r="G32" i="132" s="1"/>
  <c r="T495" i="133"/>
  <c r="E31" i="132" s="1"/>
  <c r="G31" i="132" s="1"/>
  <c r="I31" i="132" s="1"/>
  <c r="S495" i="133"/>
  <c r="E29" i="132" s="1"/>
  <c r="G29" i="132" s="1"/>
  <c r="I29" i="132" s="1"/>
  <c r="R495" i="133"/>
  <c r="E30" i="132" s="1"/>
  <c r="G30" i="132" s="1"/>
  <c r="I30" i="132" s="1"/>
  <c r="M495" i="133"/>
  <c r="L495" i="133"/>
  <c r="K495" i="133"/>
  <c r="J495" i="133"/>
  <c r="I495" i="133"/>
  <c r="H495" i="133"/>
  <c r="G495" i="133"/>
  <c r="F495" i="133"/>
  <c r="O43" i="133"/>
  <c r="O42" i="133"/>
  <c r="O41" i="133"/>
  <c r="O40" i="133"/>
  <c r="O39" i="133"/>
  <c r="O38" i="133"/>
  <c r="O37" i="133"/>
  <c r="O36" i="133"/>
  <c r="P36" i="133" s="1"/>
  <c r="O35" i="133"/>
  <c r="O34" i="133"/>
  <c r="O33" i="133"/>
  <c r="O32" i="133"/>
  <c r="O31" i="133"/>
  <c r="O30" i="133"/>
  <c r="O29" i="133"/>
  <c r="O28" i="133"/>
  <c r="O27" i="133"/>
  <c r="O26" i="133"/>
  <c r="O25" i="133"/>
  <c r="O24" i="133"/>
  <c r="O23" i="133"/>
  <c r="O22" i="133"/>
  <c r="P22" i="133" s="1"/>
  <c r="O21" i="133"/>
  <c r="O20" i="133"/>
  <c r="P20" i="133"/>
  <c r="O19" i="133"/>
  <c r="P19" i="133" s="1"/>
  <c r="O18" i="133"/>
  <c r="O17" i="133"/>
  <c r="O16" i="133"/>
  <c r="O15" i="133"/>
  <c r="O14" i="133"/>
  <c r="O13" i="133"/>
  <c r="O12" i="133"/>
  <c r="P12" i="133" s="1"/>
  <c r="O11" i="133"/>
  <c r="P11" i="133" s="1"/>
  <c r="O10" i="133"/>
  <c r="O9" i="133"/>
  <c r="O8" i="133"/>
  <c r="P8" i="133" s="1"/>
  <c r="O7" i="133"/>
  <c r="P7" i="133"/>
  <c r="O6" i="133"/>
  <c r="O5" i="133"/>
  <c r="N5" i="133"/>
  <c r="I52" i="132"/>
  <c r="G27" i="132"/>
  <c r="I27" i="132" s="1"/>
  <c r="E8" i="132"/>
  <c r="A1" i="133"/>
  <c r="C530" i="131"/>
  <c r="L530" i="131" a="1"/>
  <c r="L530" i="131" s="1"/>
  <c r="C528" i="131"/>
  <c r="L528" i="131" a="1"/>
  <c r="L528" i="131"/>
  <c r="C526" i="131"/>
  <c r="L526" i="131" a="1"/>
  <c r="L526" i="131"/>
  <c r="C524" i="131"/>
  <c r="L524" i="131" a="1"/>
  <c r="L524" i="131" s="1"/>
  <c r="C522" i="131"/>
  <c r="L522" i="131" a="1"/>
  <c r="L522" i="131" s="1"/>
  <c r="C520" i="131"/>
  <c r="L520" i="131" a="1"/>
  <c r="L520" i="131"/>
  <c r="C518" i="131"/>
  <c r="L518" i="131" a="1"/>
  <c r="L518" i="131"/>
  <c r="M514" i="131" a="1"/>
  <c r="M514" i="131" s="1"/>
  <c r="L514" i="131" a="1"/>
  <c r="L514" i="131" s="1"/>
  <c r="K514" i="131" a="1"/>
  <c r="K514" i="131" s="1"/>
  <c r="J514" i="131" a="1"/>
  <c r="J514" i="131" s="1"/>
  <c r="I514" i="131" a="1"/>
  <c r="I514" i="131" s="1"/>
  <c r="H514" i="131" a="1"/>
  <c r="H514" i="131" s="1"/>
  <c r="G514" i="131" a="1"/>
  <c r="G514" i="131"/>
  <c r="F514" i="131" a="1"/>
  <c r="F514" i="131" s="1"/>
  <c r="M511" i="131" a="1"/>
  <c r="M511" i="131"/>
  <c r="K511" i="131" a="1"/>
  <c r="K511" i="131" s="1"/>
  <c r="I511" i="131" a="1"/>
  <c r="I511" i="131" s="1"/>
  <c r="G511" i="131" a="1"/>
  <c r="G511" i="131" s="1"/>
  <c r="C511" i="131"/>
  <c r="L511" i="131" a="1"/>
  <c r="L511" i="131" s="1"/>
  <c r="M510" i="131" a="1"/>
  <c r="M510" i="131" s="1"/>
  <c r="K510" i="131" a="1"/>
  <c r="K510" i="131" s="1"/>
  <c r="I510" i="131" a="1"/>
  <c r="I510" i="131"/>
  <c r="G510" i="131" a="1"/>
  <c r="G510" i="131" s="1"/>
  <c r="C510" i="131"/>
  <c r="L510" i="131" a="1"/>
  <c r="L510" i="131" s="1"/>
  <c r="M509" i="131" a="1"/>
  <c r="M509" i="131" s="1"/>
  <c r="K509" i="131" a="1"/>
  <c r="K509" i="131" s="1"/>
  <c r="I509" i="131" a="1"/>
  <c r="I509" i="131" s="1"/>
  <c r="G509" i="131" a="1"/>
  <c r="G509" i="131" s="1"/>
  <c r="C509" i="131"/>
  <c r="L509" i="131" a="1"/>
  <c r="L509" i="131" s="1"/>
  <c r="M508" i="131" a="1"/>
  <c r="M508" i="131" s="1"/>
  <c r="K508" i="131" a="1"/>
  <c r="K508" i="131" s="1"/>
  <c r="I508" i="131" a="1"/>
  <c r="I508" i="131" s="1"/>
  <c r="G508" i="131" a="1"/>
  <c r="G508" i="131" s="1"/>
  <c r="C508" i="131"/>
  <c r="L508" i="131" a="1"/>
  <c r="L508" i="131" s="1"/>
  <c r="M507" i="131" a="1"/>
  <c r="M507" i="131"/>
  <c r="K507" i="131" a="1"/>
  <c r="K507" i="131" s="1"/>
  <c r="I507" i="131" a="1"/>
  <c r="I507" i="131" s="1"/>
  <c r="G507" i="131" a="1"/>
  <c r="G507" i="131" s="1"/>
  <c r="C507" i="131"/>
  <c r="L507" i="131" a="1"/>
  <c r="L507" i="131" s="1"/>
  <c r="M506" i="131" a="1"/>
  <c r="M506" i="131" s="1"/>
  <c r="K506" i="131" a="1"/>
  <c r="K506" i="131" s="1"/>
  <c r="I506" i="131" a="1"/>
  <c r="I506" i="131" s="1"/>
  <c r="G506" i="131" a="1"/>
  <c r="G506" i="131" s="1"/>
  <c r="C506" i="131"/>
  <c r="L506" i="131" a="1"/>
  <c r="L506" i="131" s="1"/>
  <c r="M505" i="131" a="1"/>
  <c r="M505" i="131" s="1"/>
  <c r="K505" i="131" a="1"/>
  <c r="K505" i="131" s="1"/>
  <c r="I505" i="131" a="1"/>
  <c r="I505" i="131" s="1"/>
  <c r="G505" i="131" a="1"/>
  <c r="G505" i="131" s="1"/>
  <c r="C505" i="131"/>
  <c r="L505" i="131" a="1"/>
  <c r="L505" i="131" s="1"/>
  <c r="M504" i="131" a="1"/>
  <c r="M504" i="131" s="1"/>
  <c r="K504" i="131" a="1"/>
  <c r="K504" i="131"/>
  <c r="I504" i="131" a="1"/>
  <c r="I504" i="131" s="1"/>
  <c r="G504" i="131" a="1"/>
  <c r="G504" i="131" s="1"/>
  <c r="C504" i="131"/>
  <c r="L504" i="131" a="1"/>
  <c r="L504" i="131" s="1"/>
  <c r="M503" i="131" a="1"/>
  <c r="M503" i="131" s="1"/>
  <c r="K503" i="131" a="1"/>
  <c r="K503" i="131" s="1"/>
  <c r="I503" i="131" a="1"/>
  <c r="I503" i="131" s="1"/>
  <c r="G503" i="131" a="1"/>
  <c r="G503" i="131" s="1"/>
  <c r="C503" i="131"/>
  <c r="L503" i="131" a="1"/>
  <c r="L503" i="131" s="1"/>
  <c r="M502" i="131" a="1"/>
  <c r="M502" i="131"/>
  <c r="K502" i="131" a="1"/>
  <c r="K502" i="131" s="1"/>
  <c r="I502" i="131" a="1"/>
  <c r="I502" i="131" s="1"/>
  <c r="G502" i="131" a="1"/>
  <c r="G502" i="131" s="1"/>
  <c r="C502" i="131"/>
  <c r="L502" i="131" a="1"/>
  <c r="L502" i="131" s="1"/>
  <c r="M501" i="131" a="1"/>
  <c r="M501" i="131" s="1"/>
  <c r="K501" i="131" a="1"/>
  <c r="K501" i="131" s="1"/>
  <c r="I501" i="131" a="1"/>
  <c r="I501" i="131" s="1"/>
  <c r="G501" i="131" a="1"/>
  <c r="G501" i="131" s="1"/>
  <c r="C501" i="131"/>
  <c r="L501" i="131" a="1"/>
  <c r="L501" i="131" s="1"/>
  <c r="M500" i="131" a="1"/>
  <c r="M500" i="131" s="1"/>
  <c r="K500" i="131" a="1"/>
  <c r="K500" i="131" s="1"/>
  <c r="I500" i="131" a="1"/>
  <c r="I500" i="131" s="1"/>
  <c r="G500" i="131" a="1"/>
  <c r="G500" i="131" s="1"/>
  <c r="C500" i="131"/>
  <c r="L500" i="131" a="1"/>
  <c r="L500" i="131" s="1"/>
  <c r="M499" i="131" a="1"/>
  <c r="M499" i="131" s="1"/>
  <c r="K499" i="131" a="1"/>
  <c r="K499" i="131" s="1"/>
  <c r="I499" i="131" a="1"/>
  <c r="I499" i="131" s="1"/>
  <c r="G499" i="131" a="1"/>
  <c r="G499" i="131" s="1"/>
  <c r="C499" i="131"/>
  <c r="L499" i="131" a="1"/>
  <c r="L499" i="131" s="1"/>
  <c r="W495" i="131"/>
  <c r="E34" i="130" s="1"/>
  <c r="G34" i="130" s="1"/>
  <c r="V495" i="131"/>
  <c r="U495" i="131"/>
  <c r="T495" i="131"/>
  <c r="S495" i="131"/>
  <c r="E29" i="130" s="1"/>
  <c r="G29" i="130" s="1"/>
  <c r="I29" i="130" s="1"/>
  <c r="R495" i="131"/>
  <c r="E30" i="130"/>
  <c r="G30" i="130" s="1"/>
  <c r="I30" i="130" s="1"/>
  <c r="M495" i="131"/>
  <c r="L495" i="131"/>
  <c r="K495" i="131"/>
  <c r="J495" i="131"/>
  <c r="I495" i="131"/>
  <c r="H495" i="131"/>
  <c r="G495" i="131"/>
  <c r="F495" i="131"/>
  <c r="O35" i="131"/>
  <c r="O34" i="131"/>
  <c r="O33" i="131"/>
  <c r="O32" i="131"/>
  <c r="P32" i="131" s="1"/>
  <c r="O31" i="131"/>
  <c r="O30" i="131"/>
  <c r="P30" i="131" s="1"/>
  <c r="O29" i="131"/>
  <c r="O28" i="131"/>
  <c r="O27" i="131"/>
  <c r="O26" i="131"/>
  <c r="O25" i="131"/>
  <c r="O24" i="131"/>
  <c r="P24" i="131" s="1"/>
  <c r="O23" i="131"/>
  <c r="O22" i="131"/>
  <c r="P22" i="131" s="1"/>
  <c r="O21" i="131"/>
  <c r="O20" i="131"/>
  <c r="O19" i="131"/>
  <c r="P19" i="131" s="1"/>
  <c r="O18" i="131"/>
  <c r="P18" i="131" s="1"/>
  <c r="O17" i="131"/>
  <c r="O16" i="131"/>
  <c r="O15" i="131"/>
  <c r="O14" i="131"/>
  <c r="P14" i="131" s="1"/>
  <c r="O13" i="131"/>
  <c r="O12" i="131"/>
  <c r="O11" i="131"/>
  <c r="O10" i="131"/>
  <c r="P10" i="131" s="1"/>
  <c r="O9" i="131"/>
  <c r="P9" i="131" s="1"/>
  <c r="O8" i="131"/>
  <c r="P8" i="131" s="1"/>
  <c r="O7" i="131"/>
  <c r="O6" i="131"/>
  <c r="P6" i="131" s="1"/>
  <c r="O5" i="131"/>
  <c r="N5" i="131"/>
  <c r="A1" i="131"/>
  <c r="D2" i="131"/>
  <c r="I52" i="130"/>
  <c r="E33" i="130"/>
  <c r="G33" i="130" s="1"/>
  <c r="E32" i="130"/>
  <c r="G32" i="130" s="1"/>
  <c r="E31" i="130"/>
  <c r="G31" i="130" s="1"/>
  <c r="I31" i="130" s="1"/>
  <c r="G27" i="130"/>
  <c r="I27" i="130"/>
  <c r="E8" i="130"/>
  <c r="H6" i="130"/>
  <c r="B6" i="130"/>
  <c r="B5" i="130"/>
  <c r="B4" i="130"/>
  <c r="D2" i="130"/>
  <c r="C527" i="129"/>
  <c r="L527" i="129" a="1"/>
  <c r="L527" i="129" s="1"/>
  <c r="M514" i="129" a="1"/>
  <c r="M514" i="129" s="1"/>
  <c r="L514" i="129" a="1"/>
  <c r="L514" i="129" s="1"/>
  <c r="K514" i="129" a="1"/>
  <c r="K514" i="129" s="1"/>
  <c r="J514" i="129" a="1"/>
  <c r="J514" i="129" s="1"/>
  <c r="I514" i="129" a="1"/>
  <c r="I514" i="129" s="1"/>
  <c r="H514" i="129" a="1"/>
  <c r="H514" i="129" s="1"/>
  <c r="G514" i="129" a="1"/>
  <c r="G514" i="129" s="1"/>
  <c r="F514" i="129" a="1"/>
  <c r="F514" i="129" s="1"/>
  <c r="C511" i="129"/>
  <c r="M511" i="129" a="1"/>
  <c r="M511" i="129" s="1"/>
  <c r="M510" i="129" a="1"/>
  <c r="M510" i="129" s="1"/>
  <c r="J510" i="129" a="1"/>
  <c r="J510" i="129" s="1"/>
  <c r="I510" i="129" a="1"/>
  <c r="I510" i="129" s="1"/>
  <c r="F510" i="129" a="1"/>
  <c r="F510" i="129" s="1"/>
  <c r="C510" i="129"/>
  <c r="C529" i="129"/>
  <c r="L509" i="129" a="1"/>
  <c r="L509" i="129" s="1"/>
  <c r="G509" i="129" a="1"/>
  <c r="G509" i="129" s="1"/>
  <c r="C509" i="129"/>
  <c r="M509" i="129" a="1"/>
  <c r="M509" i="129"/>
  <c r="M508" i="129" a="1"/>
  <c r="M508" i="129" s="1"/>
  <c r="L508" i="129" a="1"/>
  <c r="L508" i="129" s="1"/>
  <c r="J508" i="129" a="1"/>
  <c r="J508" i="129" s="1"/>
  <c r="I508" i="129" a="1"/>
  <c r="I508" i="129" s="1"/>
  <c r="G508" i="129" a="1"/>
  <c r="G508" i="129" s="1"/>
  <c r="F508" i="129" a="1"/>
  <c r="F508" i="129" s="1"/>
  <c r="C508" i="129"/>
  <c r="C507" i="129"/>
  <c r="M507" i="129" a="1"/>
  <c r="M507" i="129" s="1"/>
  <c r="M506" i="129" a="1"/>
  <c r="M506" i="129"/>
  <c r="J506" i="129" a="1"/>
  <c r="J506" i="129" s="1"/>
  <c r="I506" i="129" a="1"/>
  <c r="I506" i="129" s="1"/>
  <c r="F506" i="129" a="1"/>
  <c r="F506" i="129" s="1"/>
  <c r="C506" i="129"/>
  <c r="L506" i="129" a="1"/>
  <c r="L506" i="129" s="1"/>
  <c r="L505" i="129" a="1"/>
  <c r="L505" i="129" s="1"/>
  <c r="G505" i="129" a="1"/>
  <c r="G505" i="129" s="1"/>
  <c r="C505" i="129"/>
  <c r="M505" i="129" a="1"/>
  <c r="M505" i="129" s="1"/>
  <c r="M504" i="129" a="1"/>
  <c r="M504" i="129" s="1"/>
  <c r="L504" i="129" a="1"/>
  <c r="L504" i="129" s="1"/>
  <c r="J504" i="129" a="1"/>
  <c r="J504" i="129"/>
  <c r="I504" i="129" a="1"/>
  <c r="I504" i="129" s="1"/>
  <c r="G504" i="129" a="1"/>
  <c r="G504" i="129" s="1"/>
  <c r="F504" i="129" a="1"/>
  <c r="F504" i="129" s="1"/>
  <c r="C504" i="129"/>
  <c r="C503" i="129"/>
  <c r="M503" i="129" a="1"/>
  <c r="M503" i="129" s="1"/>
  <c r="M502" i="129" a="1"/>
  <c r="M502" i="129" s="1"/>
  <c r="J502" i="129" a="1"/>
  <c r="J502" i="129" s="1"/>
  <c r="I502" i="129" a="1"/>
  <c r="I502" i="129" s="1"/>
  <c r="F502" i="129" a="1"/>
  <c r="F502" i="129" s="1"/>
  <c r="C502" i="129"/>
  <c r="C521" i="129"/>
  <c r="L501" i="129" a="1"/>
  <c r="L501" i="129" s="1"/>
  <c r="G501" i="129" a="1"/>
  <c r="G501" i="129" s="1"/>
  <c r="C501" i="129"/>
  <c r="M501" i="129" a="1"/>
  <c r="M501" i="129" s="1"/>
  <c r="M500" i="129" a="1"/>
  <c r="M500" i="129" s="1"/>
  <c r="L500" i="129" a="1"/>
  <c r="L500" i="129" s="1"/>
  <c r="J500" i="129" a="1"/>
  <c r="J500" i="129" s="1"/>
  <c r="I500" i="129" a="1"/>
  <c r="I500" i="129" s="1"/>
  <c r="G500" i="129" a="1"/>
  <c r="G500" i="129" s="1"/>
  <c r="F500" i="129" a="1"/>
  <c r="F500" i="129" s="1"/>
  <c r="C500" i="129"/>
  <c r="K499" i="129" a="1"/>
  <c r="K499" i="129" s="1"/>
  <c r="C499" i="129"/>
  <c r="M499" i="129" a="1"/>
  <c r="M499" i="129" s="1"/>
  <c r="W495" i="129"/>
  <c r="E34" i="152" s="1"/>
  <c r="G34" i="152" s="1"/>
  <c r="V495" i="129"/>
  <c r="E33" i="152" s="1"/>
  <c r="G33" i="152" s="1"/>
  <c r="U495" i="129"/>
  <c r="E32" i="152" s="1"/>
  <c r="G32" i="152" s="1"/>
  <c r="T495" i="129"/>
  <c r="E31" i="152" s="1"/>
  <c r="G31" i="152" s="1"/>
  <c r="I31" i="152" s="1"/>
  <c r="S495" i="129"/>
  <c r="E29" i="152" s="1"/>
  <c r="G29" i="152" s="1"/>
  <c r="I29" i="152" s="1"/>
  <c r="R495" i="129"/>
  <c r="E30" i="152" s="1"/>
  <c r="G30" i="152" s="1"/>
  <c r="I30" i="152" s="1"/>
  <c r="M495" i="129"/>
  <c r="L495" i="129"/>
  <c r="K495" i="129"/>
  <c r="J495" i="129"/>
  <c r="I495" i="129"/>
  <c r="H495" i="129"/>
  <c r="G495" i="129"/>
  <c r="F495" i="129"/>
  <c r="O38" i="129"/>
  <c r="O37" i="129"/>
  <c r="O36" i="129"/>
  <c r="O35" i="129"/>
  <c r="O34" i="129"/>
  <c r="O33" i="129"/>
  <c r="P33" i="129"/>
  <c r="O32" i="129"/>
  <c r="P32" i="129"/>
  <c r="O31" i="129"/>
  <c r="P31" i="129" s="1"/>
  <c r="O30" i="129"/>
  <c r="P30" i="129"/>
  <c r="O29" i="129"/>
  <c r="O28" i="129"/>
  <c r="O27" i="129"/>
  <c r="O26" i="129"/>
  <c r="P26" i="129" s="1"/>
  <c r="O25" i="129"/>
  <c r="P25" i="129" s="1"/>
  <c r="O24" i="129"/>
  <c r="O23" i="129"/>
  <c r="O22" i="129"/>
  <c r="O21" i="129"/>
  <c r="P21" i="129"/>
  <c r="O20" i="129"/>
  <c r="O19" i="129"/>
  <c r="P19" i="129" s="1"/>
  <c r="O18" i="129"/>
  <c r="O17" i="129"/>
  <c r="O16" i="129"/>
  <c r="P16" i="129" s="1"/>
  <c r="O15" i="129"/>
  <c r="O14" i="129"/>
  <c r="O13" i="129"/>
  <c r="O12" i="129"/>
  <c r="O11" i="129"/>
  <c r="O10" i="129"/>
  <c r="P10" i="129"/>
  <c r="O9" i="129"/>
  <c r="O8" i="129"/>
  <c r="O7" i="129"/>
  <c r="O6" i="129"/>
  <c r="P6" i="129" s="1"/>
  <c r="O5" i="129"/>
  <c r="N5" i="129"/>
  <c r="H5" i="117"/>
  <c r="G530" i="128" a="1"/>
  <c r="G530" i="128"/>
  <c r="H529" i="128" a="1"/>
  <c r="H529" i="128"/>
  <c r="F523" i="128" a="1"/>
  <c r="F523" i="128" s="1"/>
  <c r="G522" i="128" a="1"/>
  <c r="G522" i="128" s="1"/>
  <c r="H521" i="128" a="1"/>
  <c r="H521" i="128" s="1"/>
  <c r="I520" i="128" a="1"/>
  <c r="I520" i="128" s="1"/>
  <c r="J519" i="128" a="1"/>
  <c r="J519" i="128" s="1"/>
  <c r="M518" i="128" a="1"/>
  <c r="M518" i="128"/>
  <c r="I518" i="128" a="1"/>
  <c r="I518" i="128"/>
  <c r="M514" i="128" a="1"/>
  <c r="M514" i="128" s="1"/>
  <c r="L514" i="128" a="1"/>
  <c r="L514" i="128" s="1"/>
  <c r="K514" i="128" a="1"/>
  <c r="K514" i="128" s="1"/>
  <c r="J514" i="128" a="1"/>
  <c r="J514" i="128" s="1"/>
  <c r="I514" i="128" a="1"/>
  <c r="I514" i="128" s="1"/>
  <c r="H514" i="128" a="1"/>
  <c r="H514" i="128" s="1"/>
  <c r="G514" i="128" a="1"/>
  <c r="G514" i="128" s="1"/>
  <c r="F514" i="128" a="1"/>
  <c r="F514" i="128"/>
  <c r="M511" i="128" a="1"/>
  <c r="M511" i="128" s="1"/>
  <c r="L511" i="128" a="1"/>
  <c r="L511" i="128"/>
  <c r="K511" i="128" a="1"/>
  <c r="K511" i="128"/>
  <c r="J511" i="128" a="1"/>
  <c r="J511" i="128" s="1"/>
  <c r="I511" i="128" a="1"/>
  <c r="I511" i="128" s="1"/>
  <c r="H511" i="128" a="1"/>
  <c r="H511" i="128" s="1"/>
  <c r="G511" i="128" a="1"/>
  <c r="G511" i="128" s="1"/>
  <c r="F511" i="128" a="1"/>
  <c r="F511" i="128" s="1"/>
  <c r="C511" i="128"/>
  <c r="C530" i="128"/>
  <c r="M510" i="128" a="1"/>
  <c r="M510" i="128" s="1"/>
  <c r="L510" i="128" a="1"/>
  <c r="L510" i="128"/>
  <c r="K510" i="128" a="1"/>
  <c r="K510" i="128" s="1"/>
  <c r="J510" i="128" a="1"/>
  <c r="J510" i="128" s="1"/>
  <c r="I510" i="128" a="1"/>
  <c r="I510" i="128" s="1"/>
  <c r="H510" i="128" a="1"/>
  <c r="H510" i="128" s="1"/>
  <c r="G510" i="128" a="1"/>
  <c r="G510" i="128" s="1"/>
  <c r="F510" i="128" a="1"/>
  <c r="F510" i="128" s="1"/>
  <c r="C510" i="128"/>
  <c r="C529" i="128"/>
  <c r="M509" i="128" a="1"/>
  <c r="M509" i="128" s="1"/>
  <c r="L509" i="128" a="1"/>
  <c r="L509" i="128" s="1"/>
  <c r="K509" i="128" a="1"/>
  <c r="K509" i="128"/>
  <c r="J509" i="128" a="1"/>
  <c r="J509" i="128" s="1"/>
  <c r="I509" i="128" a="1"/>
  <c r="I509" i="128" s="1"/>
  <c r="H509" i="128" a="1"/>
  <c r="H509" i="128" s="1"/>
  <c r="G509" i="128" a="1"/>
  <c r="G509" i="128" s="1"/>
  <c r="F509" i="128" a="1"/>
  <c r="F509" i="128" s="1"/>
  <c r="C509" i="128"/>
  <c r="C528" i="128"/>
  <c r="M508" i="128" a="1"/>
  <c r="M508" i="128"/>
  <c r="L508" i="128" a="1"/>
  <c r="L508" i="128" s="1"/>
  <c r="K508" i="128" a="1"/>
  <c r="K508" i="128" s="1"/>
  <c r="J508" i="128" a="1"/>
  <c r="J508" i="128" s="1"/>
  <c r="I508" i="128" a="1"/>
  <c r="I508" i="128" s="1"/>
  <c r="H508" i="128" a="1"/>
  <c r="H508" i="128" s="1"/>
  <c r="G508" i="128" a="1"/>
  <c r="G508" i="128" s="1"/>
  <c r="F508" i="128" a="1"/>
  <c r="F508" i="128" s="1"/>
  <c r="C508" i="128"/>
  <c r="C527" i="128"/>
  <c r="M507" i="128" a="1"/>
  <c r="M507" i="128" s="1"/>
  <c r="L507" i="128" a="1"/>
  <c r="L507" i="128" s="1"/>
  <c r="K507" i="128" a="1"/>
  <c r="K507" i="128" s="1"/>
  <c r="J507" i="128" a="1"/>
  <c r="J507" i="128" s="1"/>
  <c r="I507" i="128" a="1"/>
  <c r="I507" i="128" s="1"/>
  <c r="H507" i="128" a="1"/>
  <c r="H507" i="128" s="1"/>
  <c r="G507" i="128" a="1"/>
  <c r="G507" i="128" s="1"/>
  <c r="F507" i="128" a="1"/>
  <c r="F507" i="128" s="1"/>
  <c r="C507" i="128"/>
  <c r="C526" i="128"/>
  <c r="M506" i="128" a="1"/>
  <c r="M506" i="128" s="1"/>
  <c r="L506" i="128" a="1"/>
  <c r="L506" i="128" s="1"/>
  <c r="K506" i="128" a="1"/>
  <c r="K506" i="128" s="1"/>
  <c r="J506" i="128" a="1"/>
  <c r="J506" i="128" s="1"/>
  <c r="I506" i="128" a="1"/>
  <c r="I506" i="128" s="1"/>
  <c r="H506" i="128" a="1"/>
  <c r="H506" i="128" s="1"/>
  <c r="G506" i="128" a="1"/>
  <c r="G506" i="128" s="1"/>
  <c r="F506" i="128" a="1"/>
  <c r="F506" i="128" s="1"/>
  <c r="C506" i="128"/>
  <c r="C525" i="128"/>
  <c r="H525" i="128" a="1"/>
  <c r="H525" i="128" s="1"/>
  <c r="M505" i="128" a="1"/>
  <c r="M505" i="128"/>
  <c r="L505" i="128" a="1"/>
  <c r="L505" i="128" s="1"/>
  <c r="K505" i="128" a="1"/>
  <c r="K505" i="128" s="1"/>
  <c r="J505" i="128" a="1"/>
  <c r="J505" i="128" s="1"/>
  <c r="I505" i="128" a="1"/>
  <c r="I505" i="128" s="1"/>
  <c r="H505" i="128" a="1"/>
  <c r="H505" i="128" s="1"/>
  <c r="G505" i="128" a="1"/>
  <c r="G505" i="128" s="1"/>
  <c r="F505" i="128" a="1"/>
  <c r="F505" i="128" s="1"/>
  <c r="C505" i="128"/>
  <c r="C524" i="128"/>
  <c r="I524" i="128" a="1"/>
  <c r="I524" i="128" s="1"/>
  <c r="M504" i="128" a="1"/>
  <c r="M504" i="128" s="1"/>
  <c r="L504" i="128" a="1"/>
  <c r="L504" i="128" s="1"/>
  <c r="K504" i="128" a="1"/>
  <c r="K504" i="128" s="1"/>
  <c r="J504" i="128" a="1"/>
  <c r="J504" i="128" s="1"/>
  <c r="I504" i="128" a="1"/>
  <c r="I504" i="128"/>
  <c r="H504" i="128" a="1"/>
  <c r="H504" i="128" s="1"/>
  <c r="G504" i="128" a="1"/>
  <c r="G504" i="128" s="1"/>
  <c r="F504" i="128" a="1"/>
  <c r="F504" i="128" s="1"/>
  <c r="C504" i="128"/>
  <c r="C523" i="128"/>
  <c r="J523" i="128" a="1"/>
  <c r="J523" i="128"/>
  <c r="M503" i="128" a="1"/>
  <c r="M503" i="128" s="1"/>
  <c r="L503" i="128" a="1"/>
  <c r="L503" i="128" s="1"/>
  <c r="K503" i="128" a="1"/>
  <c r="K503" i="128"/>
  <c r="J503" i="128" a="1"/>
  <c r="J503" i="128" s="1"/>
  <c r="I503" i="128" a="1"/>
  <c r="I503" i="128" s="1"/>
  <c r="H503" i="128" a="1"/>
  <c r="H503" i="128" s="1"/>
  <c r="G503" i="128" a="1"/>
  <c r="G503" i="128" s="1"/>
  <c r="F503" i="128" a="1"/>
  <c r="F503" i="128" s="1"/>
  <c r="C503" i="128"/>
  <c r="C522" i="128"/>
  <c r="K522" i="128" a="1"/>
  <c r="K522" i="128" s="1"/>
  <c r="M502" i="128" a="1"/>
  <c r="M502" i="128" s="1"/>
  <c r="L502" i="128" a="1"/>
  <c r="L502" i="128" s="1"/>
  <c r="K502" i="128" a="1"/>
  <c r="K502" i="128" s="1"/>
  <c r="J502" i="128" a="1"/>
  <c r="J502" i="128" s="1"/>
  <c r="I502" i="128" a="1"/>
  <c r="I502" i="128" s="1"/>
  <c r="H502" i="128" a="1"/>
  <c r="H502" i="128" s="1"/>
  <c r="G502" i="128" a="1"/>
  <c r="G502" i="128" s="1"/>
  <c r="F502" i="128" a="1"/>
  <c r="F502" i="128" s="1"/>
  <c r="C502" i="128"/>
  <c r="C521" i="128"/>
  <c r="L521" i="128" a="1"/>
  <c r="L521" i="128" s="1"/>
  <c r="M501" i="128" a="1"/>
  <c r="M501" i="128" s="1"/>
  <c r="L501" i="128" a="1"/>
  <c r="L501" i="128" s="1"/>
  <c r="K501" i="128" a="1"/>
  <c r="K501" i="128" s="1"/>
  <c r="J501" i="128" a="1"/>
  <c r="J501" i="128" s="1"/>
  <c r="I501" i="128" a="1"/>
  <c r="I501" i="128" s="1"/>
  <c r="H501" i="128" a="1"/>
  <c r="H501" i="128" s="1"/>
  <c r="G501" i="128" a="1"/>
  <c r="G501" i="128" s="1"/>
  <c r="F501" i="128" a="1"/>
  <c r="F501" i="128" s="1"/>
  <c r="C501" i="128"/>
  <c r="C520" i="128"/>
  <c r="M520" i="128" a="1"/>
  <c r="M520" i="128" s="1"/>
  <c r="M500" i="128" a="1"/>
  <c r="M500" i="128" s="1"/>
  <c r="L500" i="128" a="1"/>
  <c r="L500" i="128" s="1"/>
  <c r="K500" i="128" a="1"/>
  <c r="K500" i="128" s="1"/>
  <c r="J500" i="128" a="1"/>
  <c r="J500" i="128" s="1"/>
  <c r="I500" i="128" a="1"/>
  <c r="I500" i="128" s="1"/>
  <c r="H500" i="128" a="1"/>
  <c r="H500" i="128"/>
  <c r="G500" i="128" a="1"/>
  <c r="G500" i="128" s="1"/>
  <c r="F500" i="128" a="1"/>
  <c r="F500" i="128" s="1"/>
  <c r="C500" i="128"/>
  <c r="C519" i="128"/>
  <c r="F519" i="128" a="1"/>
  <c r="F519" i="128" s="1"/>
  <c r="M499" i="128" a="1"/>
  <c r="M499" i="128" s="1"/>
  <c r="L499" i="128" a="1"/>
  <c r="L499" i="128" s="1"/>
  <c r="K499" i="128" a="1"/>
  <c r="K499" i="128" s="1"/>
  <c r="J499" i="128" a="1"/>
  <c r="J499" i="128" s="1"/>
  <c r="I499" i="128" a="1"/>
  <c r="I499" i="128" s="1"/>
  <c r="H499" i="128" a="1"/>
  <c r="H499" i="128" s="1"/>
  <c r="G499" i="128" a="1"/>
  <c r="G499" i="128" s="1"/>
  <c r="F499" i="128" a="1"/>
  <c r="F499" i="128" s="1"/>
  <c r="C499" i="128"/>
  <c r="C518" i="128"/>
  <c r="J518" i="128" a="1"/>
  <c r="J518" i="128" s="1"/>
  <c r="W495" i="128"/>
  <c r="E34" i="127" s="1"/>
  <c r="G34" i="127" s="1"/>
  <c r="V495" i="128"/>
  <c r="E33" i="127"/>
  <c r="G33" i="127" s="1"/>
  <c r="U495" i="128"/>
  <c r="E32" i="127" s="1"/>
  <c r="G32" i="127" s="1"/>
  <c r="T495" i="128"/>
  <c r="E31" i="127" s="1"/>
  <c r="G31" i="127" s="1"/>
  <c r="I31" i="127" s="1"/>
  <c r="S495" i="128"/>
  <c r="E29" i="127"/>
  <c r="G29" i="127" s="1"/>
  <c r="I29" i="127" s="1"/>
  <c r="R495" i="128"/>
  <c r="M495" i="128"/>
  <c r="L495" i="128"/>
  <c r="K495" i="128"/>
  <c r="J495" i="128"/>
  <c r="I495" i="128"/>
  <c r="H495" i="128"/>
  <c r="G495" i="128"/>
  <c r="F495" i="128"/>
  <c r="O27" i="128"/>
  <c r="P27" i="128" s="1"/>
  <c r="O26" i="128"/>
  <c r="O25" i="128"/>
  <c r="O24" i="128"/>
  <c r="O23" i="128"/>
  <c r="O22" i="128"/>
  <c r="P22" i="128" s="1"/>
  <c r="O21" i="128"/>
  <c r="P21" i="128" s="1"/>
  <c r="O20" i="128"/>
  <c r="P20" i="128" s="1"/>
  <c r="O19" i="128"/>
  <c r="O18" i="128"/>
  <c r="P18" i="128" s="1"/>
  <c r="O17" i="128"/>
  <c r="O16" i="128"/>
  <c r="O15" i="128"/>
  <c r="O14" i="128"/>
  <c r="P14" i="128" s="1"/>
  <c r="O13" i="128"/>
  <c r="P13" i="128" s="1"/>
  <c r="O12" i="128"/>
  <c r="O11" i="128"/>
  <c r="O10" i="128"/>
  <c r="O9" i="128"/>
  <c r="P9" i="128" s="1"/>
  <c r="O8" i="128"/>
  <c r="P8" i="128" s="1"/>
  <c r="O7" i="128"/>
  <c r="P7" i="128" s="1"/>
  <c r="O6" i="128"/>
  <c r="O5" i="128"/>
  <c r="N5" i="128"/>
  <c r="I52" i="127"/>
  <c r="E30" i="127"/>
  <c r="G30" i="127" s="1"/>
  <c r="I30" i="127" s="1"/>
  <c r="G27" i="127"/>
  <c r="I27" i="127" s="1"/>
  <c r="E8" i="127"/>
  <c r="B5" i="127"/>
  <c r="D2" i="127"/>
  <c r="K530" i="126" a="1"/>
  <c r="K530" i="126" s="1"/>
  <c r="F530" i="126" a="1"/>
  <c r="F530" i="126"/>
  <c r="C530" i="126"/>
  <c r="M529" i="126" a="1"/>
  <c r="M529" i="126" s="1"/>
  <c r="I529" i="126" a="1"/>
  <c r="I529" i="126"/>
  <c r="L528" i="126" a="1"/>
  <c r="L528" i="126" s="1"/>
  <c r="J528" i="126" a="1"/>
  <c r="J528" i="126" s="1"/>
  <c r="H528" i="126" a="1"/>
  <c r="H528" i="126" s="1"/>
  <c r="F528" i="126" a="1"/>
  <c r="F528" i="126" s="1"/>
  <c r="C528" i="126"/>
  <c r="L526" i="126" a="1"/>
  <c r="L526" i="126" s="1"/>
  <c r="J526" i="126" a="1"/>
  <c r="J526" i="126" s="1"/>
  <c r="H526" i="126" a="1"/>
  <c r="H526" i="126" s="1"/>
  <c r="F526" i="126" a="1"/>
  <c r="F526" i="126" s="1"/>
  <c r="C526" i="126"/>
  <c r="L524" i="126" a="1"/>
  <c r="L524" i="126" s="1"/>
  <c r="J524" i="126" a="1"/>
  <c r="J524" i="126" s="1"/>
  <c r="H524" i="126" a="1"/>
  <c r="H524" i="126" s="1"/>
  <c r="F524" i="126" a="1"/>
  <c r="F524" i="126" s="1"/>
  <c r="C524" i="126"/>
  <c r="M514" i="126" a="1"/>
  <c r="M514" i="126" s="1"/>
  <c r="L514" i="126" a="1"/>
  <c r="L514" i="126" s="1"/>
  <c r="K514" i="126" a="1"/>
  <c r="K514" i="126" s="1"/>
  <c r="J514" i="126" a="1"/>
  <c r="J514" i="126" s="1"/>
  <c r="I514" i="126" a="1"/>
  <c r="I514" i="126" s="1"/>
  <c r="H514" i="126" a="1"/>
  <c r="H514" i="126" s="1"/>
  <c r="G514" i="126" a="1"/>
  <c r="G514" i="126" s="1"/>
  <c r="F514" i="126" a="1"/>
  <c r="F514" i="126" s="1"/>
  <c r="M511" i="126" a="1"/>
  <c r="M511" i="126" s="1"/>
  <c r="L511" i="126" a="1"/>
  <c r="L511" i="126" s="1"/>
  <c r="K511" i="126" a="1"/>
  <c r="K511" i="126" s="1"/>
  <c r="J511" i="126" a="1"/>
  <c r="J511" i="126" s="1"/>
  <c r="I511" i="126" a="1"/>
  <c r="I511" i="126" s="1"/>
  <c r="H511" i="126" a="1"/>
  <c r="H511" i="126" s="1"/>
  <c r="G511" i="126" a="1"/>
  <c r="G511" i="126" s="1"/>
  <c r="F511" i="126" a="1"/>
  <c r="F511" i="126" s="1"/>
  <c r="C511" i="126"/>
  <c r="M510" i="126" a="1"/>
  <c r="M510" i="126" s="1"/>
  <c r="L510" i="126" a="1"/>
  <c r="L510" i="126" s="1"/>
  <c r="K510" i="126" a="1"/>
  <c r="K510" i="126" s="1"/>
  <c r="J510" i="126" a="1"/>
  <c r="J510" i="126" s="1"/>
  <c r="I510" i="126" a="1"/>
  <c r="I510" i="126" s="1"/>
  <c r="H510" i="126" a="1"/>
  <c r="H510" i="126" s="1"/>
  <c r="G510" i="126" a="1"/>
  <c r="G510" i="126" s="1"/>
  <c r="F510" i="126" a="1"/>
  <c r="F510" i="126" s="1"/>
  <c r="C510" i="126"/>
  <c r="C529" i="126"/>
  <c r="M509" i="126" a="1"/>
  <c r="M509" i="126" s="1"/>
  <c r="L509" i="126" a="1"/>
  <c r="L509" i="126" s="1"/>
  <c r="K509" i="126" a="1"/>
  <c r="K509" i="126" s="1"/>
  <c r="J509" i="126" a="1"/>
  <c r="J509" i="126" s="1"/>
  <c r="I509" i="126" a="1"/>
  <c r="I509" i="126" s="1"/>
  <c r="H509" i="126" a="1"/>
  <c r="H509" i="126" s="1"/>
  <c r="G509" i="126" a="1"/>
  <c r="G509" i="126" s="1"/>
  <c r="F509" i="126" a="1"/>
  <c r="F509" i="126" s="1"/>
  <c r="C509" i="126"/>
  <c r="M508" i="126" a="1"/>
  <c r="M508" i="126" s="1"/>
  <c r="L508" i="126" a="1"/>
  <c r="L508" i="126"/>
  <c r="K508" i="126" a="1"/>
  <c r="K508" i="126" s="1"/>
  <c r="J508" i="126" a="1"/>
  <c r="J508" i="126" s="1"/>
  <c r="I508" i="126" a="1"/>
  <c r="I508" i="126" s="1"/>
  <c r="H508" i="126" a="1"/>
  <c r="H508" i="126" s="1"/>
  <c r="G508" i="126" a="1"/>
  <c r="G508" i="126" s="1"/>
  <c r="F508" i="126" a="1"/>
  <c r="F508" i="126" s="1"/>
  <c r="C508" i="126"/>
  <c r="C527" i="126"/>
  <c r="M507" i="126" a="1"/>
  <c r="M507" i="126" s="1"/>
  <c r="L507" i="126" a="1"/>
  <c r="L507" i="126"/>
  <c r="K507" i="126" a="1"/>
  <c r="K507" i="126" s="1"/>
  <c r="J507" i="126" a="1"/>
  <c r="J507" i="126" s="1"/>
  <c r="I507" i="126" a="1"/>
  <c r="I507" i="126" s="1"/>
  <c r="H507" i="126" a="1"/>
  <c r="H507" i="126"/>
  <c r="G507" i="126" a="1"/>
  <c r="G507" i="126" s="1"/>
  <c r="F507" i="126" a="1"/>
  <c r="F507" i="126" s="1"/>
  <c r="C507" i="126"/>
  <c r="M506" i="126" a="1"/>
  <c r="M506" i="126" s="1"/>
  <c r="L506" i="126" a="1"/>
  <c r="L506" i="126" s="1"/>
  <c r="K506" i="126" a="1"/>
  <c r="K506" i="126" s="1"/>
  <c r="J506" i="126" a="1"/>
  <c r="J506" i="126" s="1"/>
  <c r="I506" i="126" a="1"/>
  <c r="I506" i="126" s="1"/>
  <c r="H506" i="126" a="1"/>
  <c r="H506" i="126" s="1"/>
  <c r="G506" i="126" a="1"/>
  <c r="G506" i="126"/>
  <c r="F506" i="126" a="1"/>
  <c r="F506" i="126" s="1"/>
  <c r="C506" i="126"/>
  <c r="C525" i="126"/>
  <c r="M505" i="126" a="1"/>
  <c r="M505" i="126" s="1"/>
  <c r="L505" i="126" a="1"/>
  <c r="L505" i="126" s="1"/>
  <c r="K505" i="126" a="1"/>
  <c r="K505" i="126" s="1"/>
  <c r="J505" i="126" a="1"/>
  <c r="J505" i="126" s="1"/>
  <c r="I505" i="126" a="1"/>
  <c r="I505" i="126" s="1"/>
  <c r="H505" i="126" a="1"/>
  <c r="H505" i="126" s="1"/>
  <c r="G505" i="126" a="1"/>
  <c r="G505" i="126" s="1"/>
  <c r="F505" i="126" a="1"/>
  <c r="F505" i="126" s="1"/>
  <c r="C505" i="126"/>
  <c r="M504" i="126" a="1"/>
  <c r="M504" i="126" s="1"/>
  <c r="L504" i="126" a="1"/>
  <c r="L504" i="126" s="1"/>
  <c r="K504" i="126" a="1"/>
  <c r="K504" i="126" s="1"/>
  <c r="J504" i="126" a="1"/>
  <c r="J504" i="126" s="1"/>
  <c r="I504" i="126" a="1"/>
  <c r="I504" i="126" s="1"/>
  <c r="H504" i="126" a="1"/>
  <c r="H504" i="126" s="1"/>
  <c r="G504" i="126" a="1"/>
  <c r="G504" i="126" s="1"/>
  <c r="F504" i="126" a="1"/>
  <c r="F504" i="126" s="1"/>
  <c r="C504" i="126"/>
  <c r="C523" i="126"/>
  <c r="C503" i="126"/>
  <c r="C502" i="126"/>
  <c r="C501" i="126"/>
  <c r="C500" i="126"/>
  <c r="C499" i="126"/>
  <c r="W495" i="126"/>
  <c r="E34" i="125" s="1"/>
  <c r="G34" i="125" s="1"/>
  <c r="V495" i="126"/>
  <c r="E33" i="125"/>
  <c r="G33" i="125" s="1"/>
  <c r="U495" i="126"/>
  <c r="E32" i="125" s="1"/>
  <c r="G32" i="125" s="1"/>
  <c r="T495" i="126"/>
  <c r="E31" i="125" s="1"/>
  <c r="G31" i="125" s="1"/>
  <c r="I31" i="125" s="1"/>
  <c r="S495" i="126"/>
  <c r="E29" i="125" s="1"/>
  <c r="G29" i="125" s="1"/>
  <c r="I29" i="125" s="1"/>
  <c r="R495" i="126"/>
  <c r="E30" i="125" s="1"/>
  <c r="G30" i="125" s="1"/>
  <c r="I30" i="125" s="1"/>
  <c r="M495" i="126"/>
  <c r="L495" i="126"/>
  <c r="K495" i="126"/>
  <c r="J495" i="126"/>
  <c r="I495" i="126"/>
  <c r="H495" i="126"/>
  <c r="G495" i="126"/>
  <c r="F495" i="126"/>
  <c r="O23" i="126"/>
  <c r="O22" i="126"/>
  <c r="O21" i="126"/>
  <c r="P21" i="126" s="1"/>
  <c r="O20" i="126"/>
  <c r="P20" i="126" s="1"/>
  <c r="O19" i="126"/>
  <c r="O18" i="126"/>
  <c r="P18" i="126" s="1"/>
  <c r="O17" i="126"/>
  <c r="O16" i="126"/>
  <c r="O15" i="126"/>
  <c r="O14" i="126"/>
  <c r="O13" i="126"/>
  <c r="O12" i="126"/>
  <c r="O11" i="126"/>
  <c r="O10" i="126"/>
  <c r="P10" i="126" s="1"/>
  <c r="O9" i="126"/>
  <c r="P9" i="126" s="1"/>
  <c r="O8" i="126"/>
  <c r="O7" i="126"/>
  <c r="O6" i="126"/>
  <c r="O5" i="126"/>
  <c r="N5" i="126"/>
  <c r="I52" i="125"/>
  <c r="G27" i="125"/>
  <c r="I27" i="125" s="1"/>
  <c r="E8" i="125"/>
  <c r="B6" i="125"/>
  <c r="C527" i="124"/>
  <c r="C523" i="124"/>
  <c r="C519" i="124"/>
  <c r="M514" i="124" a="1"/>
  <c r="M514" i="124"/>
  <c r="L514" i="124" a="1"/>
  <c r="L514" i="124"/>
  <c r="K514" i="124" a="1"/>
  <c r="K514" i="124" s="1"/>
  <c r="J514" i="124" a="1"/>
  <c r="J514" i="124" s="1"/>
  <c r="I514" i="124" a="1"/>
  <c r="I514" i="124" s="1"/>
  <c r="H514" i="124" a="1"/>
  <c r="H514" i="124" s="1"/>
  <c r="G514" i="124" a="1"/>
  <c r="G514" i="124" s="1"/>
  <c r="F514" i="124" a="1"/>
  <c r="F514" i="124"/>
  <c r="C511" i="124"/>
  <c r="C510" i="124"/>
  <c r="C509" i="124"/>
  <c r="C508" i="124"/>
  <c r="C507" i="124"/>
  <c r="C506" i="124"/>
  <c r="C505" i="124"/>
  <c r="C504" i="124"/>
  <c r="C503" i="124"/>
  <c r="C502" i="124"/>
  <c r="C501" i="124"/>
  <c r="C500" i="124"/>
  <c r="C499" i="124"/>
  <c r="W495" i="124"/>
  <c r="E34" i="123" s="1"/>
  <c r="G34" i="123" s="1"/>
  <c r="V495" i="124"/>
  <c r="E33" i="123" s="1"/>
  <c r="G33" i="123" s="1"/>
  <c r="U495" i="124"/>
  <c r="E32" i="123" s="1"/>
  <c r="G32" i="123" s="1"/>
  <c r="T495" i="124"/>
  <c r="E31" i="123" s="1"/>
  <c r="G31" i="123" s="1"/>
  <c r="I31" i="123" s="1"/>
  <c r="S495" i="124"/>
  <c r="R495" i="124"/>
  <c r="M495" i="124"/>
  <c r="L495" i="124"/>
  <c r="K495" i="124"/>
  <c r="J495" i="124"/>
  <c r="I495" i="124"/>
  <c r="H495" i="124"/>
  <c r="G495" i="124"/>
  <c r="F495" i="124"/>
  <c r="O39" i="124"/>
  <c r="O38" i="124"/>
  <c r="O37" i="124"/>
  <c r="O36" i="124"/>
  <c r="O35" i="124"/>
  <c r="O34" i="124"/>
  <c r="O33" i="124"/>
  <c r="O32" i="124"/>
  <c r="P32" i="124" s="1"/>
  <c r="O31" i="124"/>
  <c r="O30" i="124"/>
  <c r="O29" i="124"/>
  <c r="O28" i="124"/>
  <c r="P28" i="124" s="1"/>
  <c r="O27" i="124"/>
  <c r="O26" i="124"/>
  <c r="O25" i="124"/>
  <c r="O24" i="124"/>
  <c r="O23" i="124"/>
  <c r="O22" i="124"/>
  <c r="O21" i="124"/>
  <c r="P21" i="124" s="1"/>
  <c r="O20" i="124"/>
  <c r="P20" i="124" s="1"/>
  <c r="O19" i="124"/>
  <c r="O18" i="124"/>
  <c r="P18" i="124" s="1"/>
  <c r="O17" i="124"/>
  <c r="O16" i="124"/>
  <c r="O15" i="124"/>
  <c r="O14" i="124"/>
  <c r="O13" i="124"/>
  <c r="P13" i="124" s="1"/>
  <c r="O12" i="124"/>
  <c r="O11" i="124"/>
  <c r="O10" i="124"/>
  <c r="O9" i="124"/>
  <c r="P9" i="124" s="1"/>
  <c r="O8" i="124"/>
  <c r="P8" i="124"/>
  <c r="O7" i="124"/>
  <c r="O6" i="124"/>
  <c r="O5" i="124"/>
  <c r="P5" i="124" s="1"/>
  <c r="I52" i="123"/>
  <c r="E30" i="123"/>
  <c r="G30" i="123" s="1"/>
  <c r="I30" i="123" s="1"/>
  <c r="E29" i="123"/>
  <c r="G29" i="123" s="1"/>
  <c r="I29" i="123" s="1"/>
  <c r="G27" i="123"/>
  <c r="I27" i="123" s="1"/>
  <c r="E8" i="123"/>
  <c r="C530" i="122"/>
  <c r="J530" i="122" s="1" a="1"/>
  <c r="J530" i="122" s="1"/>
  <c r="C526" i="122"/>
  <c r="J526" i="122" s="1" a="1"/>
  <c r="J526" i="122" s="1"/>
  <c r="M514" i="122" a="1"/>
  <c r="M514" i="122" s="1"/>
  <c r="L514" i="122" a="1"/>
  <c r="L514" i="122"/>
  <c r="K514" i="122" a="1"/>
  <c r="K514" i="122" s="1"/>
  <c r="J514" i="122" a="1"/>
  <c r="J514" i="122" s="1"/>
  <c r="I514" i="122" a="1"/>
  <c r="I514" i="122" s="1"/>
  <c r="H514" i="122" a="1"/>
  <c r="H514" i="122" s="1"/>
  <c r="G514" i="122" a="1"/>
  <c r="G514" i="122" s="1"/>
  <c r="F514" i="122" a="1"/>
  <c r="F514" i="122" s="1"/>
  <c r="M511" i="122" a="1"/>
  <c r="M511" i="122" s="1"/>
  <c r="L511" i="122" a="1"/>
  <c r="L511" i="122"/>
  <c r="K511" i="122" a="1"/>
  <c r="K511" i="122" s="1"/>
  <c r="J511" i="122" a="1"/>
  <c r="J511" i="122" s="1"/>
  <c r="I511" i="122" a="1"/>
  <c r="I511" i="122" s="1"/>
  <c r="H511" i="122" a="1"/>
  <c r="H511" i="122" s="1"/>
  <c r="G511" i="122" a="1"/>
  <c r="G511" i="122" s="1"/>
  <c r="C511" i="122"/>
  <c r="F511" i="122" s="1" a="1"/>
  <c r="F511" i="122" s="1"/>
  <c r="C510" i="122"/>
  <c r="H509" i="122" a="1"/>
  <c r="H509" i="122" s="1"/>
  <c r="G509" i="122" a="1"/>
  <c r="G509" i="122" s="1"/>
  <c r="F509" i="122" a="1"/>
  <c r="F509" i="122" s="1"/>
  <c r="C509" i="122"/>
  <c r="M508" i="122" a="1"/>
  <c r="M508" i="122" s="1"/>
  <c r="L508" i="122" a="1"/>
  <c r="L508" i="122" s="1"/>
  <c r="C508" i="122"/>
  <c r="C527" i="122"/>
  <c r="M507" i="122" a="1"/>
  <c r="M507" i="122" s="1"/>
  <c r="L507" i="122" a="1"/>
  <c r="L507" i="122" s="1"/>
  <c r="K507" i="122" a="1"/>
  <c r="K507" i="122" s="1"/>
  <c r="J507" i="122" a="1"/>
  <c r="J507" i="122" s="1"/>
  <c r="C507" i="122"/>
  <c r="I507" i="122" s="1" a="1"/>
  <c r="I507" i="122" s="1"/>
  <c r="M506" i="122" a="1"/>
  <c r="M506" i="122" s="1"/>
  <c r="L506" i="122" a="1"/>
  <c r="L506" i="122" s="1"/>
  <c r="K506" i="122" a="1"/>
  <c r="K506" i="122" s="1"/>
  <c r="J506" i="122" a="1"/>
  <c r="J506" i="122" s="1"/>
  <c r="I506" i="122" a="1"/>
  <c r="I506" i="122" s="1"/>
  <c r="H506" i="122" a="1"/>
  <c r="H506" i="122" s="1"/>
  <c r="G506" i="122" a="1"/>
  <c r="G506" i="122" s="1"/>
  <c r="C506" i="122"/>
  <c r="F506" i="122" s="1" a="1"/>
  <c r="F506" i="122" s="1"/>
  <c r="C525" i="122"/>
  <c r="K525" i="122" s="1" a="1"/>
  <c r="K525" i="122" s="1"/>
  <c r="J505" i="122" a="1"/>
  <c r="J505" i="122" s="1"/>
  <c r="I505" i="122" a="1"/>
  <c r="I505" i="122" s="1"/>
  <c r="H505" i="122" a="1"/>
  <c r="H505" i="122" s="1"/>
  <c r="C505" i="122"/>
  <c r="C504" i="122"/>
  <c r="C523" i="122"/>
  <c r="L503" i="122" a="1"/>
  <c r="L503" i="122" s="1"/>
  <c r="I503" i="122" a="1"/>
  <c r="I503" i="122" s="1"/>
  <c r="C503" i="122"/>
  <c r="G503" i="122" s="1" a="1"/>
  <c r="G503" i="122" s="1"/>
  <c r="K503" i="122" a="1"/>
  <c r="K503" i="122" s="1"/>
  <c r="C502" i="122"/>
  <c r="M501" i="122" a="1"/>
  <c r="M501" i="122" s="1"/>
  <c r="K501" i="122" a="1"/>
  <c r="K501" i="122" s="1"/>
  <c r="I501" i="122" a="1"/>
  <c r="I501" i="122" s="1"/>
  <c r="C501" i="122"/>
  <c r="G501" i="122" s="1" a="1"/>
  <c r="G501" i="122" s="1"/>
  <c r="C500" i="122"/>
  <c r="C519" i="122"/>
  <c r="I519" i="122" s="1" a="1"/>
  <c r="I519" i="122" s="1"/>
  <c r="M499" i="122" a="1"/>
  <c r="M499" i="122" s="1"/>
  <c r="K499" i="122" a="1"/>
  <c r="K499" i="122" s="1"/>
  <c r="I499" i="122" a="1"/>
  <c r="I499" i="122" s="1"/>
  <c r="C499" i="122"/>
  <c r="G499" i="122" s="1" a="1"/>
  <c r="G499" i="122" s="1"/>
  <c r="W495" i="122"/>
  <c r="E34" i="121"/>
  <c r="G34" i="121" s="1"/>
  <c r="V495" i="122"/>
  <c r="U495" i="122"/>
  <c r="T495" i="122"/>
  <c r="E31" i="121" s="1"/>
  <c r="G31" i="121" s="1"/>
  <c r="I31" i="121" s="1"/>
  <c r="S495" i="122"/>
  <c r="E29" i="121"/>
  <c r="G29" i="121" s="1"/>
  <c r="I29" i="121" s="1"/>
  <c r="R495" i="122"/>
  <c r="E30" i="121" s="1"/>
  <c r="G30" i="121" s="1"/>
  <c r="I30" i="121" s="1"/>
  <c r="M495" i="122"/>
  <c r="L495" i="122"/>
  <c r="K495" i="122"/>
  <c r="J495" i="122"/>
  <c r="I495" i="122"/>
  <c r="H495" i="122"/>
  <c r="G495" i="122"/>
  <c r="F495" i="122"/>
  <c r="O61" i="122"/>
  <c r="O60" i="122"/>
  <c r="O59" i="122"/>
  <c r="P59" i="122" s="1"/>
  <c r="O58" i="122"/>
  <c r="O57" i="122"/>
  <c r="O56" i="122"/>
  <c r="O55" i="122"/>
  <c r="P55" i="122"/>
  <c r="O54" i="122"/>
  <c r="P54" i="122" s="1"/>
  <c r="O53" i="122"/>
  <c r="O52" i="122"/>
  <c r="O51" i="122"/>
  <c r="P51" i="122" s="1"/>
  <c r="O50" i="122"/>
  <c r="O49" i="122"/>
  <c r="O48" i="122"/>
  <c r="O47" i="122"/>
  <c r="P47" i="122" s="1"/>
  <c r="O46" i="122"/>
  <c r="P46" i="122" s="1"/>
  <c r="O45" i="122"/>
  <c r="P45" i="122" s="1"/>
  <c r="O44" i="122"/>
  <c r="O43" i="122"/>
  <c r="O42" i="122"/>
  <c r="P42" i="122" s="1"/>
  <c r="O41" i="122"/>
  <c r="O40" i="122"/>
  <c r="O39" i="122"/>
  <c r="O38" i="122"/>
  <c r="P38" i="122" s="1"/>
  <c r="O37" i="122"/>
  <c r="O36" i="122"/>
  <c r="O35" i="122"/>
  <c r="O34" i="122"/>
  <c r="O33" i="122"/>
  <c r="P33" i="122" s="1"/>
  <c r="O32" i="122"/>
  <c r="O31" i="122"/>
  <c r="O30" i="122"/>
  <c r="P30" i="122" s="1"/>
  <c r="O29" i="122"/>
  <c r="O28" i="122"/>
  <c r="O27" i="122"/>
  <c r="O26" i="122"/>
  <c r="O25" i="122"/>
  <c r="O24" i="122"/>
  <c r="O23" i="122"/>
  <c r="O22" i="122"/>
  <c r="P22" i="122" s="1"/>
  <c r="O21" i="122"/>
  <c r="P21" i="122" s="1"/>
  <c r="O20" i="122"/>
  <c r="O19" i="122"/>
  <c r="O18" i="122"/>
  <c r="P18" i="122"/>
  <c r="O17" i="122"/>
  <c r="O16" i="122"/>
  <c r="O15" i="122"/>
  <c r="O14" i="122"/>
  <c r="O13" i="122"/>
  <c r="P13" i="122" s="1"/>
  <c r="O12" i="122"/>
  <c r="O11" i="122"/>
  <c r="O10" i="122"/>
  <c r="O9" i="122"/>
  <c r="P9" i="122" s="1"/>
  <c r="O8" i="122"/>
  <c r="O7" i="122"/>
  <c r="P7" i="122" s="1"/>
  <c r="O6" i="122"/>
  <c r="O5" i="122"/>
  <c r="P5" i="122" s="1"/>
  <c r="I52" i="121"/>
  <c r="E33" i="121"/>
  <c r="G33" i="121" s="1"/>
  <c r="E32" i="121"/>
  <c r="G32" i="121" s="1"/>
  <c r="G27" i="121"/>
  <c r="I27" i="121" s="1"/>
  <c r="E8" i="121"/>
  <c r="H6" i="121"/>
  <c r="B6" i="121"/>
  <c r="A1" i="122"/>
  <c r="D1" i="122" s="1"/>
  <c r="D2" i="122"/>
  <c r="B5" i="121"/>
  <c r="B4" i="121"/>
  <c r="D2" i="121"/>
  <c r="C525" i="120"/>
  <c r="K525" i="120" s="1" a="1"/>
  <c r="K525" i="120" s="1"/>
  <c r="C521" i="120"/>
  <c r="L521" i="120" s="1" a="1"/>
  <c r="L521" i="120" s="1"/>
  <c r="M514" i="120" a="1"/>
  <c r="M514" i="120" s="1"/>
  <c r="L514" i="120" a="1"/>
  <c r="L514" i="120" s="1"/>
  <c r="K514" i="120" a="1"/>
  <c r="K514" i="120" s="1"/>
  <c r="J514" i="120" a="1"/>
  <c r="J514" i="120" s="1"/>
  <c r="I514" i="120" a="1"/>
  <c r="I514" i="120" s="1"/>
  <c r="H514" i="120" a="1"/>
  <c r="H514" i="120" s="1"/>
  <c r="G514" i="120" a="1"/>
  <c r="G514" i="120" s="1"/>
  <c r="F514" i="120" a="1"/>
  <c r="F514" i="120" s="1"/>
  <c r="C511" i="120"/>
  <c r="M511" i="120" s="1" a="1"/>
  <c r="M511" i="120" s="1"/>
  <c r="L511" i="120" a="1"/>
  <c r="L511" i="120" s="1"/>
  <c r="C510" i="120"/>
  <c r="L510" i="120" s="1" a="1"/>
  <c r="L510" i="120" s="1"/>
  <c r="C509" i="120"/>
  <c r="L509" i="120" s="1" a="1"/>
  <c r="L509" i="120" s="1"/>
  <c r="C508" i="120"/>
  <c r="G508" i="120" s="1" a="1"/>
  <c r="G508" i="120" s="1"/>
  <c r="C527" i="120"/>
  <c r="F527" i="120" s="1" a="1"/>
  <c r="F527" i="120" s="1"/>
  <c r="C507" i="120"/>
  <c r="L507" i="120" a="1"/>
  <c r="L507" i="120" s="1"/>
  <c r="M506" i="120" a="1"/>
  <c r="M506" i="120" s="1"/>
  <c r="I506" i="120" a="1"/>
  <c r="I506" i="120" s="1"/>
  <c r="G506" i="120" a="1"/>
  <c r="G506" i="120" s="1"/>
  <c r="C506" i="120"/>
  <c r="C505" i="120"/>
  <c r="M505" i="120" a="1"/>
  <c r="M505" i="120" s="1"/>
  <c r="C504" i="120"/>
  <c r="M504" i="120" s="1" a="1"/>
  <c r="M504" i="120" s="1"/>
  <c r="L503" i="120" a="1"/>
  <c r="L503" i="120"/>
  <c r="G503" i="120" a="1"/>
  <c r="G503" i="120" s="1"/>
  <c r="C503" i="120"/>
  <c r="M503" i="120" s="1" a="1"/>
  <c r="M503" i="120" s="1"/>
  <c r="G502" i="120" a="1"/>
  <c r="G502" i="120" s="1"/>
  <c r="F502" i="120" a="1"/>
  <c r="F502" i="120" s="1"/>
  <c r="C502" i="120"/>
  <c r="C501" i="120"/>
  <c r="M500" i="120" a="1"/>
  <c r="M500" i="120" s="1"/>
  <c r="J500" i="120" a="1"/>
  <c r="J500" i="120" s="1"/>
  <c r="C500" i="120"/>
  <c r="C499" i="120"/>
  <c r="W495" i="120"/>
  <c r="E34" i="119"/>
  <c r="G34" i="119" s="1"/>
  <c r="V495" i="120"/>
  <c r="E33" i="119" s="1"/>
  <c r="G33" i="119" s="1"/>
  <c r="U495" i="120"/>
  <c r="E32" i="119" s="1"/>
  <c r="G32" i="119" s="1"/>
  <c r="T495" i="120"/>
  <c r="E31" i="119" s="1"/>
  <c r="G31" i="119" s="1"/>
  <c r="I31" i="119" s="1"/>
  <c r="S495" i="120"/>
  <c r="R495" i="120"/>
  <c r="E30" i="119" s="1"/>
  <c r="G30" i="119" s="1"/>
  <c r="I30" i="119" s="1"/>
  <c r="M495" i="120"/>
  <c r="L495" i="120"/>
  <c r="K495" i="120"/>
  <c r="J495" i="120"/>
  <c r="I495" i="120"/>
  <c r="H495" i="120"/>
  <c r="G495" i="120"/>
  <c r="F495" i="120"/>
  <c r="O60" i="120"/>
  <c r="P60" i="120"/>
  <c r="O59" i="120"/>
  <c r="O58" i="120"/>
  <c r="O57" i="120"/>
  <c r="P57" i="120" s="1"/>
  <c r="O56" i="120"/>
  <c r="O55" i="120"/>
  <c r="O54" i="120"/>
  <c r="O53" i="120"/>
  <c r="O52" i="120"/>
  <c r="O51" i="120"/>
  <c r="P51" i="120" s="1"/>
  <c r="O50" i="120"/>
  <c r="P50" i="120" s="1"/>
  <c r="O49" i="120"/>
  <c r="O48" i="120"/>
  <c r="O47" i="120"/>
  <c r="P47" i="120" s="1"/>
  <c r="O46" i="120"/>
  <c r="O45" i="120"/>
  <c r="P45" i="120" s="1"/>
  <c r="O44" i="120"/>
  <c r="P44" i="120" s="1"/>
  <c r="O43" i="120"/>
  <c r="O42" i="120"/>
  <c r="O41" i="120"/>
  <c r="O40" i="120"/>
  <c r="O39" i="120"/>
  <c r="O38" i="120"/>
  <c r="O37" i="120"/>
  <c r="O36" i="120"/>
  <c r="P36" i="120" s="1"/>
  <c r="O35" i="120"/>
  <c r="P35" i="120"/>
  <c r="O34" i="120"/>
  <c r="O33" i="120"/>
  <c r="O32" i="120"/>
  <c r="P32" i="120" s="1"/>
  <c r="O31" i="120"/>
  <c r="P31" i="120" s="1"/>
  <c r="O30" i="120"/>
  <c r="O29" i="120"/>
  <c r="O28" i="120"/>
  <c r="O27" i="120"/>
  <c r="O26" i="120"/>
  <c r="O25" i="120"/>
  <c r="O24" i="120"/>
  <c r="O23" i="120"/>
  <c r="O22" i="120"/>
  <c r="P22" i="120" s="1"/>
  <c r="O21" i="120"/>
  <c r="O20" i="120"/>
  <c r="P20" i="120"/>
  <c r="O19" i="120"/>
  <c r="P19" i="120" s="1"/>
  <c r="O18" i="120"/>
  <c r="P18" i="120" s="1"/>
  <c r="O17" i="120"/>
  <c r="O16" i="120"/>
  <c r="O15" i="120"/>
  <c r="O14" i="120"/>
  <c r="P14" i="120" s="1"/>
  <c r="O13" i="120"/>
  <c r="O12" i="120"/>
  <c r="O11" i="120"/>
  <c r="O10" i="120"/>
  <c r="O9" i="120"/>
  <c r="O8" i="120"/>
  <c r="P8" i="120" s="1"/>
  <c r="O7" i="120"/>
  <c r="P7" i="120" s="1"/>
  <c r="O6" i="120"/>
  <c r="O5" i="120"/>
  <c r="A1" i="120"/>
  <c r="D2" i="120"/>
  <c r="I52" i="119"/>
  <c r="E29" i="119"/>
  <c r="G29" i="119" s="1"/>
  <c r="I29" i="119" s="1"/>
  <c r="G27" i="119"/>
  <c r="I27" i="119" s="1"/>
  <c r="E8" i="119"/>
  <c r="H6" i="119"/>
  <c r="B6" i="119"/>
  <c r="B5" i="119"/>
  <c r="B4" i="119"/>
  <c r="D2" i="119"/>
  <c r="M514" i="118" a="1"/>
  <c r="M514" i="118" s="1"/>
  <c r="L514" i="118" a="1"/>
  <c r="L514" i="118" s="1"/>
  <c r="K514" i="118" a="1"/>
  <c r="K514" i="118" s="1"/>
  <c r="J514" i="118" a="1"/>
  <c r="J514" i="118" s="1"/>
  <c r="I514" i="118" a="1"/>
  <c r="I514" i="118" s="1"/>
  <c r="H514" i="118" a="1"/>
  <c r="H514" i="118" s="1"/>
  <c r="G514" i="118" a="1"/>
  <c r="G514" i="118" s="1"/>
  <c r="F514" i="118" a="1"/>
  <c r="F514" i="118" s="1"/>
  <c r="I511" i="118" a="1"/>
  <c r="I511" i="118" s="1"/>
  <c r="F511" i="118" a="1"/>
  <c r="F511" i="118" s="1"/>
  <c r="C511" i="118"/>
  <c r="C510" i="118"/>
  <c r="M510" i="118" a="1"/>
  <c r="M510" i="118" s="1"/>
  <c r="M509" i="118" a="1"/>
  <c r="M509" i="118" s="1"/>
  <c r="L509" i="118" a="1"/>
  <c r="L509" i="118" s="1"/>
  <c r="J509" i="118" a="1"/>
  <c r="J509" i="118" s="1"/>
  <c r="I509" i="118" a="1"/>
  <c r="I509" i="118" s="1"/>
  <c r="G509" i="118" a="1"/>
  <c r="G509" i="118" s="1"/>
  <c r="F509" i="118" a="1"/>
  <c r="F509" i="118" s="1"/>
  <c r="C509" i="118"/>
  <c r="L508" i="118" a="1"/>
  <c r="L508" i="118" s="1"/>
  <c r="I508" i="118" a="1"/>
  <c r="I508" i="118" s="1"/>
  <c r="G508" i="118" a="1"/>
  <c r="G508" i="118" s="1"/>
  <c r="F508" i="118" a="1"/>
  <c r="F508" i="118" s="1"/>
  <c r="C508" i="118"/>
  <c r="M508" i="118" a="1"/>
  <c r="M508" i="118" s="1"/>
  <c r="I507" i="118" a="1"/>
  <c r="I507" i="118" s="1"/>
  <c r="F507" i="118" a="1"/>
  <c r="F507" i="118" s="1"/>
  <c r="C507" i="118"/>
  <c r="C506" i="118"/>
  <c r="M506" i="118" a="1"/>
  <c r="M506" i="118" s="1"/>
  <c r="M505" i="118" a="1"/>
  <c r="M505" i="118" s="1"/>
  <c r="L505" i="118" a="1"/>
  <c r="L505" i="118" s="1"/>
  <c r="J505" i="118" a="1"/>
  <c r="J505" i="118" s="1"/>
  <c r="I505" i="118" a="1"/>
  <c r="I505" i="118" s="1"/>
  <c r="G505" i="118" a="1"/>
  <c r="G505" i="118" s="1"/>
  <c r="F505" i="118" a="1"/>
  <c r="F505" i="118" s="1"/>
  <c r="C505" i="118"/>
  <c r="L504" i="118" a="1"/>
  <c r="L504" i="118" s="1"/>
  <c r="I504" i="118" a="1"/>
  <c r="I504" i="118" s="1"/>
  <c r="G504" i="118" a="1"/>
  <c r="G504" i="118" s="1"/>
  <c r="F504" i="118" a="1"/>
  <c r="F504" i="118" s="1"/>
  <c r="C504" i="118"/>
  <c r="C523" i="118"/>
  <c r="I503" i="118" a="1"/>
  <c r="I503" i="118" s="1"/>
  <c r="F503" i="118" a="1"/>
  <c r="F503" i="118" s="1"/>
  <c r="C503" i="118"/>
  <c r="C502" i="118"/>
  <c r="M502" i="118" a="1"/>
  <c r="M502" i="118" s="1"/>
  <c r="M501" i="118" a="1"/>
  <c r="M501" i="118" s="1"/>
  <c r="L501" i="118" a="1"/>
  <c r="L501" i="118" s="1"/>
  <c r="J501" i="118" a="1"/>
  <c r="J501" i="118" s="1"/>
  <c r="I501" i="118" a="1"/>
  <c r="I501" i="118" s="1"/>
  <c r="G501" i="118" a="1"/>
  <c r="G501" i="118" s="1"/>
  <c r="F501" i="118" a="1"/>
  <c r="F501" i="118" s="1"/>
  <c r="C501" i="118"/>
  <c r="L500" i="118" a="1"/>
  <c r="L500" i="118" s="1"/>
  <c r="I500" i="118" a="1"/>
  <c r="I500" i="118" s="1"/>
  <c r="G500" i="118" a="1"/>
  <c r="G500" i="118" s="1"/>
  <c r="F500" i="118" a="1"/>
  <c r="F500" i="118" s="1"/>
  <c r="C500" i="118"/>
  <c r="M500" i="118" a="1"/>
  <c r="M500" i="118" s="1"/>
  <c r="I499" i="118" a="1"/>
  <c r="I499" i="118" s="1"/>
  <c r="F499" i="118" a="1"/>
  <c r="F499" i="118" s="1"/>
  <c r="C499" i="118"/>
  <c r="W495" i="118"/>
  <c r="E34" i="117"/>
  <c r="G34" i="117" s="1"/>
  <c r="V495" i="118"/>
  <c r="E33" i="117" s="1"/>
  <c r="G33" i="117" s="1"/>
  <c r="U495" i="118"/>
  <c r="T495" i="118"/>
  <c r="S495" i="118"/>
  <c r="E29" i="117" s="1"/>
  <c r="G29" i="117" s="1"/>
  <c r="I29" i="117" s="1"/>
  <c r="R495" i="118"/>
  <c r="M495" i="118"/>
  <c r="L495" i="118"/>
  <c r="K495" i="118"/>
  <c r="J495" i="118"/>
  <c r="I495" i="118"/>
  <c r="H495" i="118"/>
  <c r="G495" i="118"/>
  <c r="F495" i="118"/>
  <c r="O75" i="118"/>
  <c r="O74" i="118"/>
  <c r="P74" i="118" s="1"/>
  <c r="O73" i="118"/>
  <c r="P73" i="118" s="1"/>
  <c r="O72" i="118"/>
  <c r="O71" i="118"/>
  <c r="O70" i="118"/>
  <c r="P70" i="118" s="1"/>
  <c r="O69" i="118"/>
  <c r="O68" i="118"/>
  <c r="O67" i="118"/>
  <c r="O66" i="118"/>
  <c r="O65" i="118"/>
  <c r="P65" i="118" s="1"/>
  <c r="O64" i="118"/>
  <c r="O63" i="118"/>
  <c r="O62" i="118"/>
  <c r="O61" i="118"/>
  <c r="P61" i="118" s="1"/>
  <c r="O60" i="118"/>
  <c r="O59" i="118"/>
  <c r="O58" i="118"/>
  <c r="P58" i="118" s="1"/>
  <c r="O57" i="118"/>
  <c r="O56" i="118"/>
  <c r="O55" i="118"/>
  <c r="O54" i="118"/>
  <c r="O53" i="118"/>
  <c r="O52" i="118"/>
  <c r="O51" i="118"/>
  <c r="P51" i="118" s="1"/>
  <c r="O50" i="118"/>
  <c r="O49" i="118"/>
  <c r="P49" i="118" s="1"/>
  <c r="O48" i="118"/>
  <c r="O47" i="118"/>
  <c r="O46" i="118"/>
  <c r="O45" i="118"/>
  <c r="O44" i="118"/>
  <c r="O43" i="118"/>
  <c r="O42" i="118"/>
  <c r="O41" i="118"/>
  <c r="O40" i="118"/>
  <c r="O39" i="118"/>
  <c r="O38" i="118"/>
  <c r="O37" i="118"/>
  <c r="P37" i="118" s="1"/>
  <c r="O36" i="118"/>
  <c r="O35" i="118"/>
  <c r="O34" i="118"/>
  <c r="O33" i="118"/>
  <c r="O32" i="118"/>
  <c r="O31" i="118"/>
  <c r="O30" i="118"/>
  <c r="O29" i="118"/>
  <c r="O28" i="118"/>
  <c r="O27" i="118"/>
  <c r="O26" i="118"/>
  <c r="O25" i="118"/>
  <c r="O24" i="118"/>
  <c r="O23" i="118"/>
  <c r="O22" i="118"/>
  <c r="P22" i="118" s="1"/>
  <c r="O21" i="118"/>
  <c r="O20" i="118"/>
  <c r="O19" i="118"/>
  <c r="O18" i="118"/>
  <c r="O17" i="118"/>
  <c r="O16" i="118"/>
  <c r="O15" i="118"/>
  <c r="O14" i="118"/>
  <c r="P14" i="118" s="1"/>
  <c r="O13" i="118"/>
  <c r="P13" i="118" s="1"/>
  <c r="O12" i="118"/>
  <c r="O11" i="118"/>
  <c r="O10" i="118"/>
  <c r="P10" i="118" s="1"/>
  <c r="O9" i="118"/>
  <c r="N9" i="118"/>
  <c r="O7" i="118"/>
  <c r="N7" i="118"/>
  <c r="O6" i="118"/>
  <c r="P6" i="118" s="1"/>
  <c r="N6" i="118"/>
  <c r="O5" i="118"/>
  <c r="N5" i="118"/>
  <c r="A1" i="118"/>
  <c r="D1" i="118"/>
  <c r="I52" i="117"/>
  <c r="E32" i="117"/>
  <c r="G32" i="117" s="1"/>
  <c r="E31" i="117"/>
  <c r="G31" i="117" s="1"/>
  <c r="I31" i="117" s="1"/>
  <c r="E30" i="117"/>
  <c r="G30" i="117" s="1"/>
  <c r="I30" i="117" s="1"/>
  <c r="G27" i="117"/>
  <c r="I27" i="117" s="1"/>
  <c r="E8" i="117"/>
  <c r="H6" i="117"/>
  <c r="B6" i="117"/>
  <c r="B5" i="117"/>
  <c r="B4" i="117"/>
  <c r="D2" i="117"/>
  <c r="H5" i="115"/>
  <c r="C530" i="116"/>
  <c r="C522" i="116"/>
  <c r="M514" i="116" a="1"/>
  <c r="M514" i="116" s="1"/>
  <c r="L514" i="116" a="1"/>
  <c r="L514" i="116" s="1"/>
  <c r="K514" i="116" a="1"/>
  <c r="K514" i="116" s="1"/>
  <c r="J514" i="116" a="1"/>
  <c r="J514" i="116" s="1"/>
  <c r="I514" i="116" a="1"/>
  <c r="I514" i="116" s="1"/>
  <c r="H514" i="116" a="1"/>
  <c r="H514" i="116" s="1"/>
  <c r="G514" i="116" a="1"/>
  <c r="G514" i="116" s="1"/>
  <c r="F514" i="116" a="1"/>
  <c r="F514" i="116" s="1"/>
  <c r="F511" i="116" a="1"/>
  <c r="F511" i="116" s="1"/>
  <c r="C511" i="116"/>
  <c r="C510" i="116"/>
  <c r="L509" i="116" a="1"/>
  <c r="L509" i="116" s="1"/>
  <c r="J509" i="116" a="1"/>
  <c r="J509" i="116" s="1"/>
  <c r="F509" i="116" a="1"/>
  <c r="F509" i="116" s="1"/>
  <c r="C509" i="116"/>
  <c r="C528" i="116"/>
  <c r="C508" i="116"/>
  <c r="C507" i="116"/>
  <c r="G507" i="116" a="1"/>
  <c r="G507" i="116" s="1"/>
  <c r="K506" i="116" a="1"/>
  <c r="K506" i="116" s="1"/>
  <c r="G506" i="116" a="1"/>
  <c r="G506" i="116" s="1"/>
  <c r="C506" i="116"/>
  <c r="M505" i="116" a="1"/>
  <c r="M505" i="116" s="1"/>
  <c r="I505" i="116" a="1"/>
  <c r="I505" i="116" s="1"/>
  <c r="C505" i="116"/>
  <c r="K505" i="116" a="1"/>
  <c r="K505" i="116" s="1"/>
  <c r="C504" i="116"/>
  <c r="K504" i="116" a="1"/>
  <c r="K504" i="116" s="1"/>
  <c r="M503" i="116" a="1"/>
  <c r="M503" i="116" s="1"/>
  <c r="I503" i="116" a="1"/>
  <c r="I503" i="116" s="1"/>
  <c r="C503" i="116"/>
  <c r="K503" i="116" a="1"/>
  <c r="K503" i="116" s="1"/>
  <c r="K502" i="116" a="1"/>
  <c r="K502" i="116" s="1"/>
  <c r="G502" i="116" a="1"/>
  <c r="G502" i="116" s="1"/>
  <c r="C502" i="116"/>
  <c r="M501" i="116" a="1"/>
  <c r="M501" i="116" s="1"/>
  <c r="I501" i="116" a="1"/>
  <c r="I501" i="116" s="1"/>
  <c r="C501" i="116"/>
  <c r="K501" i="116" a="1"/>
  <c r="K501" i="116" s="1"/>
  <c r="C500" i="116"/>
  <c r="K500" i="116" a="1"/>
  <c r="K500" i="116" s="1"/>
  <c r="M499" i="116" a="1"/>
  <c r="M499" i="116" s="1"/>
  <c r="I499" i="116" a="1"/>
  <c r="I499" i="116" s="1"/>
  <c r="C499" i="116"/>
  <c r="K499" i="116" a="1"/>
  <c r="K499" i="116" s="1"/>
  <c r="W495" i="116"/>
  <c r="V495" i="116"/>
  <c r="U495" i="116"/>
  <c r="T495" i="116"/>
  <c r="E31" i="115" s="1"/>
  <c r="G31" i="115" s="1"/>
  <c r="I31" i="115" s="1"/>
  <c r="S495" i="116"/>
  <c r="E29" i="115"/>
  <c r="G29" i="115" s="1"/>
  <c r="I29" i="115" s="1"/>
  <c r="R495" i="116"/>
  <c r="E30" i="115" s="1"/>
  <c r="G30" i="115" s="1"/>
  <c r="I30" i="115" s="1"/>
  <c r="M495" i="116"/>
  <c r="L495" i="116"/>
  <c r="K495" i="116"/>
  <c r="J495" i="116"/>
  <c r="I495" i="116"/>
  <c r="H495" i="116"/>
  <c r="G495" i="116"/>
  <c r="F495" i="116"/>
  <c r="O37" i="116"/>
  <c r="O36" i="116"/>
  <c r="O35" i="116"/>
  <c r="O34" i="116"/>
  <c r="O32" i="116"/>
  <c r="P32" i="116" s="1"/>
  <c r="O31" i="116"/>
  <c r="P31" i="116" s="1"/>
  <c r="O30" i="116"/>
  <c r="P30" i="116" s="1"/>
  <c r="O29" i="116"/>
  <c r="O28" i="116"/>
  <c r="O27" i="116"/>
  <c r="O26" i="116"/>
  <c r="P26" i="116" s="1"/>
  <c r="O25" i="116"/>
  <c r="O24" i="116"/>
  <c r="P24" i="116"/>
  <c r="O23" i="116"/>
  <c r="P23" i="116" s="1"/>
  <c r="O22" i="116"/>
  <c r="P22" i="116" s="1"/>
  <c r="O21" i="116"/>
  <c r="P21" i="116" s="1"/>
  <c r="O20" i="116"/>
  <c r="P20" i="116" s="1"/>
  <c r="O19" i="116"/>
  <c r="O18" i="116"/>
  <c r="P18" i="116" s="1"/>
  <c r="O17" i="116"/>
  <c r="O16" i="116"/>
  <c r="O15" i="116"/>
  <c r="O14" i="116"/>
  <c r="O13" i="116"/>
  <c r="O12" i="116"/>
  <c r="O11" i="116"/>
  <c r="P11" i="116" s="1"/>
  <c r="O10" i="116"/>
  <c r="P10" i="116" s="1"/>
  <c r="O9" i="116"/>
  <c r="P9" i="116" s="1"/>
  <c r="O8" i="116"/>
  <c r="P8" i="116" s="1"/>
  <c r="O7" i="116"/>
  <c r="P7" i="116" s="1"/>
  <c r="O6" i="116"/>
  <c r="P6" i="116" s="1"/>
  <c r="O5" i="116"/>
  <c r="I52" i="115"/>
  <c r="E34" i="115"/>
  <c r="G34" i="115" s="1"/>
  <c r="E33" i="115"/>
  <c r="G33" i="115" s="1"/>
  <c r="E32" i="115"/>
  <c r="G32" i="115" s="1"/>
  <c r="G27" i="115"/>
  <c r="I27" i="115" s="1"/>
  <c r="E8" i="115"/>
  <c r="B6" i="115"/>
  <c r="A1" i="116"/>
  <c r="H5" i="113"/>
  <c r="C527" i="114"/>
  <c r="M514" i="114" a="1"/>
  <c r="M514" i="114" s="1"/>
  <c r="L514" i="114" a="1"/>
  <c r="L514" i="114" s="1"/>
  <c r="K514" i="114" a="1"/>
  <c r="K514" i="114" s="1"/>
  <c r="J514" i="114" a="1"/>
  <c r="J514" i="114" s="1"/>
  <c r="I514" i="114" a="1"/>
  <c r="I514" i="114" s="1"/>
  <c r="H514" i="114" a="1"/>
  <c r="H514" i="114" s="1"/>
  <c r="G514" i="114" a="1"/>
  <c r="G514" i="114" s="1"/>
  <c r="F514" i="114" a="1"/>
  <c r="F514" i="114" s="1"/>
  <c r="M511" i="114" a="1"/>
  <c r="M511" i="114" s="1"/>
  <c r="L511" i="114" a="1"/>
  <c r="L511" i="114" s="1"/>
  <c r="J511" i="114" a="1"/>
  <c r="J511" i="114" s="1"/>
  <c r="I511" i="114" a="1"/>
  <c r="I511" i="114" s="1"/>
  <c r="G511" i="114" a="1"/>
  <c r="G511" i="114" s="1"/>
  <c r="F511" i="114" a="1"/>
  <c r="F511" i="114" s="1"/>
  <c r="C511" i="114"/>
  <c r="K510" i="114" a="1"/>
  <c r="K510" i="114" s="1"/>
  <c r="H510" i="114" a="1"/>
  <c r="H510" i="114" s="1"/>
  <c r="G510" i="114" a="1"/>
  <c r="G510" i="114" s="1"/>
  <c r="C510" i="114"/>
  <c r="K509" i="114" a="1"/>
  <c r="K509" i="114" s="1"/>
  <c r="J509" i="114" a="1"/>
  <c r="J509" i="114" s="1"/>
  <c r="H509" i="114" a="1"/>
  <c r="H509" i="114" s="1"/>
  <c r="F509" i="114" a="1"/>
  <c r="F509" i="114" s="1"/>
  <c r="C509" i="114"/>
  <c r="J508" i="114" a="1"/>
  <c r="J508" i="114" s="1"/>
  <c r="G508" i="114" a="1"/>
  <c r="G508" i="114" s="1"/>
  <c r="C508" i="114"/>
  <c r="L508" i="114" a="1"/>
  <c r="L508" i="114" s="1"/>
  <c r="M507" i="114" a="1"/>
  <c r="M507" i="114" s="1"/>
  <c r="L507" i="114" a="1"/>
  <c r="L507" i="114" s="1"/>
  <c r="J507" i="114" a="1"/>
  <c r="J507" i="114" s="1"/>
  <c r="C507" i="114"/>
  <c r="L506" i="114" a="1"/>
  <c r="L506" i="114" s="1"/>
  <c r="J506" i="114" a="1"/>
  <c r="J506" i="114" s="1"/>
  <c r="F506" i="114" a="1"/>
  <c r="F506" i="114" s="1"/>
  <c r="C506" i="114"/>
  <c r="H505" i="114" a="1"/>
  <c r="H505" i="114" s="1"/>
  <c r="F505" i="114" a="1"/>
  <c r="F505" i="114" s="1"/>
  <c r="C505" i="114"/>
  <c r="C504" i="114"/>
  <c r="J504" i="114" a="1"/>
  <c r="J504" i="114" s="1"/>
  <c r="L503" i="114" a="1"/>
  <c r="L503" i="114" s="1"/>
  <c r="J503" i="114" a="1"/>
  <c r="J503" i="114" s="1"/>
  <c r="C503" i="114"/>
  <c r="L502" i="114" a="1"/>
  <c r="L502" i="114" s="1"/>
  <c r="J502" i="114" a="1"/>
  <c r="J502" i="114" s="1"/>
  <c r="F502" i="114" a="1"/>
  <c r="F502" i="114" s="1"/>
  <c r="C502" i="114"/>
  <c r="H501" i="114" a="1"/>
  <c r="H501" i="114" s="1"/>
  <c r="F501" i="114" a="1"/>
  <c r="F501" i="114" s="1"/>
  <c r="C501" i="114"/>
  <c r="H500" i="114" a="1"/>
  <c r="H500" i="114" s="1"/>
  <c r="C500" i="114"/>
  <c r="J500" i="114" a="1"/>
  <c r="J500" i="114" s="1"/>
  <c r="L499" i="114" a="1"/>
  <c r="L499" i="114" s="1"/>
  <c r="J499" i="114" a="1"/>
  <c r="J499" i="114" s="1"/>
  <c r="C499" i="114"/>
  <c r="H499" i="114" a="1"/>
  <c r="H499" i="114" s="1"/>
  <c r="W495" i="114"/>
  <c r="V495" i="114"/>
  <c r="E33" i="113"/>
  <c r="G33" i="113" s="1"/>
  <c r="U495" i="114"/>
  <c r="T495" i="114"/>
  <c r="E31" i="113" s="1"/>
  <c r="G31" i="113" s="1"/>
  <c r="I31" i="113" s="1"/>
  <c r="S495" i="114"/>
  <c r="R495" i="114"/>
  <c r="E30" i="113" s="1"/>
  <c r="G30" i="113" s="1"/>
  <c r="I30" i="113" s="1"/>
  <c r="M495" i="114"/>
  <c r="L495" i="114"/>
  <c r="K495" i="114"/>
  <c r="J495" i="114"/>
  <c r="I495" i="114"/>
  <c r="H495" i="114"/>
  <c r="G495" i="114"/>
  <c r="F495" i="114"/>
  <c r="O84" i="114"/>
  <c r="O83" i="114"/>
  <c r="O82" i="114"/>
  <c r="P82" i="114" s="1"/>
  <c r="O81" i="114"/>
  <c r="O80" i="114"/>
  <c r="O79" i="114"/>
  <c r="O78" i="114"/>
  <c r="O77" i="114"/>
  <c r="O76" i="114"/>
  <c r="O66" i="114"/>
  <c r="O65" i="114"/>
  <c r="O64" i="114"/>
  <c r="O63" i="114"/>
  <c r="O62" i="114"/>
  <c r="O61" i="114"/>
  <c r="O60" i="114"/>
  <c r="O59" i="114"/>
  <c r="P59" i="114" s="1"/>
  <c r="O58" i="114"/>
  <c r="P58" i="114" s="1"/>
  <c r="O57" i="114"/>
  <c r="O56" i="114"/>
  <c r="P56" i="114" s="1"/>
  <c r="O55" i="114"/>
  <c r="O54" i="114"/>
  <c r="O53" i="114"/>
  <c r="O52" i="114"/>
  <c r="O51" i="114"/>
  <c r="O50" i="114"/>
  <c r="O49" i="114"/>
  <c r="P49" i="114"/>
  <c r="O48" i="114"/>
  <c r="O47" i="114"/>
  <c r="O46" i="114"/>
  <c r="O45" i="114"/>
  <c r="P45" i="114" s="1"/>
  <c r="O44" i="114"/>
  <c r="O43" i="114"/>
  <c r="O42" i="114"/>
  <c r="O41" i="114"/>
  <c r="O40" i="114"/>
  <c r="O39" i="114"/>
  <c r="O38" i="114"/>
  <c r="O37" i="114"/>
  <c r="O36" i="114"/>
  <c r="P36" i="114"/>
  <c r="O35" i="114"/>
  <c r="O34" i="114"/>
  <c r="O33" i="114"/>
  <c r="O32" i="114"/>
  <c r="O31" i="114"/>
  <c r="O30" i="114"/>
  <c r="O29" i="114"/>
  <c r="O28" i="114"/>
  <c r="O27" i="114"/>
  <c r="O26" i="114"/>
  <c r="O25" i="114"/>
  <c r="O24" i="114"/>
  <c r="P24" i="114" s="1"/>
  <c r="O23" i="114"/>
  <c r="O22" i="114"/>
  <c r="P22" i="114" s="1"/>
  <c r="O21" i="114"/>
  <c r="O20" i="114"/>
  <c r="O19" i="114"/>
  <c r="O18" i="114"/>
  <c r="O17" i="114"/>
  <c r="O16" i="114"/>
  <c r="O15" i="114"/>
  <c r="O14" i="114"/>
  <c r="O13" i="114"/>
  <c r="O12" i="114"/>
  <c r="O11" i="114"/>
  <c r="O10" i="114"/>
  <c r="O9" i="114"/>
  <c r="P9" i="114" s="1"/>
  <c r="O8" i="114"/>
  <c r="O7" i="114"/>
  <c r="O5" i="114"/>
  <c r="P5" i="114" s="1"/>
  <c r="I52" i="113"/>
  <c r="E34" i="113"/>
  <c r="G34" i="113" s="1"/>
  <c r="E32" i="113"/>
  <c r="G32" i="113" s="1"/>
  <c r="E29" i="113"/>
  <c r="G29" i="113" s="1"/>
  <c r="I29" i="113" s="1"/>
  <c r="G27" i="113"/>
  <c r="I27" i="113" s="1"/>
  <c r="E8" i="113"/>
  <c r="B6" i="113"/>
  <c r="B5" i="113"/>
  <c r="D2" i="113"/>
  <c r="H5" i="111"/>
  <c r="M514" i="112" a="1"/>
  <c r="M514" i="112" s="1"/>
  <c r="L514" i="112" a="1"/>
  <c r="L514" i="112" s="1"/>
  <c r="K514" i="112" a="1"/>
  <c r="K514" i="112" s="1"/>
  <c r="J514" i="112" a="1"/>
  <c r="J514" i="112" s="1"/>
  <c r="I514" i="112" a="1"/>
  <c r="I514" i="112" s="1"/>
  <c r="H514" i="112" a="1"/>
  <c r="H514" i="112" s="1"/>
  <c r="G514" i="112" a="1"/>
  <c r="G514" i="112" s="1"/>
  <c r="F514" i="112" a="1"/>
  <c r="F514" i="112" s="1"/>
  <c r="L511" i="112" a="1"/>
  <c r="L511" i="112" s="1"/>
  <c r="I511" i="112" a="1"/>
  <c r="I511" i="112" s="1"/>
  <c r="G511" i="112" a="1"/>
  <c r="G511" i="112" s="1"/>
  <c r="F511" i="112" a="1"/>
  <c r="F511" i="112" s="1"/>
  <c r="C511" i="112"/>
  <c r="M511" i="112" a="1"/>
  <c r="M511" i="112" s="1"/>
  <c r="C510" i="112"/>
  <c r="M509" i="112" a="1"/>
  <c r="M509" i="112" s="1"/>
  <c r="J509" i="112" a="1"/>
  <c r="J509" i="112" s="1"/>
  <c r="H509" i="112" a="1"/>
  <c r="H509" i="112" s="1"/>
  <c r="C509" i="112"/>
  <c r="M508" i="112" a="1"/>
  <c r="M508" i="112" s="1"/>
  <c r="L508" i="112" a="1"/>
  <c r="L508" i="112" s="1"/>
  <c r="J508" i="112" a="1"/>
  <c r="J508" i="112" s="1"/>
  <c r="I508" i="112" a="1"/>
  <c r="I508" i="112" s="1"/>
  <c r="G508" i="112" a="1"/>
  <c r="G508" i="112" s="1"/>
  <c r="F508" i="112" a="1"/>
  <c r="F508" i="112" s="1"/>
  <c r="C508" i="112"/>
  <c r="L507" i="112" a="1"/>
  <c r="L507" i="112" s="1"/>
  <c r="J507" i="112" a="1"/>
  <c r="J507" i="112" s="1"/>
  <c r="I507" i="112" a="1"/>
  <c r="I507" i="112" s="1"/>
  <c r="G507" i="112" a="1"/>
  <c r="G507" i="112" s="1"/>
  <c r="F507" i="112" a="1"/>
  <c r="F507" i="112" s="1"/>
  <c r="C507" i="112"/>
  <c r="K506" i="112" a="1"/>
  <c r="K506" i="112" s="1"/>
  <c r="H506" i="112" a="1"/>
  <c r="H506" i="112" s="1"/>
  <c r="G506" i="112" a="1"/>
  <c r="G506" i="112" s="1"/>
  <c r="C506" i="112"/>
  <c r="K505" i="112" a="1"/>
  <c r="K505" i="112" s="1"/>
  <c r="J505" i="112" a="1"/>
  <c r="J505" i="112" s="1"/>
  <c r="H505" i="112" a="1"/>
  <c r="H505" i="112" s="1"/>
  <c r="F505" i="112" a="1"/>
  <c r="F505" i="112" s="1"/>
  <c r="C505" i="112"/>
  <c r="M504" i="112" a="1"/>
  <c r="M504" i="112" s="1"/>
  <c r="C504" i="112"/>
  <c r="M503" i="112" a="1"/>
  <c r="M503" i="112" s="1"/>
  <c r="L503" i="112" a="1"/>
  <c r="L503" i="112" s="1"/>
  <c r="J503" i="112" a="1"/>
  <c r="J503" i="112" s="1"/>
  <c r="I503" i="112" a="1"/>
  <c r="I503" i="112" s="1"/>
  <c r="G503" i="112" a="1"/>
  <c r="G503" i="112" s="1"/>
  <c r="F503" i="112" a="1"/>
  <c r="F503" i="112" s="1"/>
  <c r="C503" i="112"/>
  <c r="C502" i="112"/>
  <c r="H501" i="112" a="1"/>
  <c r="H501" i="112" s="1"/>
  <c r="C501" i="112"/>
  <c r="L500" i="112" a="1"/>
  <c r="L500" i="112" s="1"/>
  <c r="K500" i="112" a="1"/>
  <c r="K500" i="112" s="1"/>
  <c r="H500" i="112" a="1"/>
  <c r="H500" i="112" s="1"/>
  <c r="C500" i="112"/>
  <c r="M499" i="112" a="1"/>
  <c r="M499" i="112" s="1"/>
  <c r="L499" i="112" a="1"/>
  <c r="L499" i="112" s="1"/>
  <c r="J499" i="112" a="1"/>
  <c r="J499" i="112" s="1"/>
  <c r="I499" i="112" a="1"/>
  <c r="I499" i="112" s="1"/>
  <c r="G499" i="112" a="1"/>
  <c r="G499" i="112" s="1"/>
  <c r="F499" i="112" a="1"/>
  <c r="F499" i="112" s="1"/>
  <c r="C499" i="112"/>
  <c r="W495" i="112"/>
  <c r="V495" i="112"/>
  <c r="U495" i="112"/>
  <c r="T495" i="112"/>
  <c r="S495" i="112"/>
  <c r="E29" i="111" s="1"/>
  <c r="G29" i="111" s="1"/>
  <c r="I29" i="111" s="1"/>
  <c r="R495" i="112"/>
  <c r="E30" i="111" s="1"/>
  <c r="G30" i="111" s="1"/>
  <c r="I30" i="111" s="1"/>
  <c r="M495" i="112"/>
  <c r="L495" i="112"/>
  <c r="K495" i="112"/>
  <c r="J495" i="112"/>
  <c r="I495" i="112"/>
  <c r="H495" i="112"/>
  <c r="G495" i="112"/>
  <c r="F495" i="112"/>
  <c r="O38" i="112"/>
  <c r="O37" i="112"/>
  <c r="P37" i="112"/>
  <c r="O36" i="112"/>
  <c r="O35" i="112"/>
  <c r="O34" i="112"/>
  <c r="O33" i="112"/>
  <c r="P33" i="112" s="1"/>
  <c r="O32" i="112"/>
  <c r="P32" i="112" s="1"/>
  <c r="O31" i="112"/>
  <c r="O30" i="112"/>
  <c r="O29" i="112"/>
  <c r="P29" i="112" s="1"/>
  <c r="O28" i="112"/>
  <c r="O27" i="112"/>
  <c r="O26" i="112"/>
  <c r="O25" i="112"/>
  <c r="O24" i="112"/>
  <c r="O23" i="112"/>
  <c r="O22" i="112"/>
  <c r="O21" i="112"/>
  <c r="O20" i="112"/>
  <c r="P20" i="112" s="1"/>
  <c r="O19" i="112"/>
  <c r="O18" i="112"/>
  <c r="P18" i="112" s="1"/>
  <c r="O17" i="112"/>
  <c r="O16" i="112"/>
  <c r="O15" i="112"/>
  <c r="O14" i="112"/>
  <c r="O13" i="112"/>
  <c r="P13" i="112" s="1"/>
  <c r="O12" i="112"/>
  <c r="P12" i="112" s="1"/>
  <c r="O11" i="112"/>
  <c r="P11" i="112" s="1"/>
  <c r="O10" i="112"/>
  <c r="O9" i="112"/>
  <c r="O8" i="112"/>
  <c r="P8" i="112" s="1"/>
  <c r="O7" i="112"/>
  <c r="O6" i="112"/>
  <c r="O5" i="112"/>
  <c r="P5" i="112" s="1"/>
  <c r="O4" i="112"/>
  <c r="N4" i="112"/>
  <c r="I52" i="111"/>
  <c r="E34" i="111"/>
  <c r="G34" i="111" s="1"/>
  <c r="E33" i="111"/>
  <c r="G33" i="111" s="1"/>
  <c r="E32" i="111"/>
  <c r="G32" i="111" s="1"/>
  <c r="E31" i="111"/>
  <c r="G31" i="111" s="1"/>
  <c r="I31" i="111" s="1"/>
  <c r="G27" i="111"/>
  <c r="I27" i="111" s="1"/>
  <c r="E8" i="111"/>
  <c r="B6" i="111"/>
  <c r="H5" i="109"/>
  <c r="B4" i="109"/>
  <c r="K525" i="110" a="1"/>
  <c r="K525" i="110"/>
  <c r="L524" i="110" a="1"/>
  <c r="L524" i="110" s="1"/>
  <c r="J524" i="110" a="1"/>
  <c r="J524" i="110" s="1"/>
  <c r="H524" i="110" a="1"/>
  <c r="H524" i="110" s="1"/>
  <c r="F524" i="110" a="1"/>
  <c r="F524" i="110" s="1"/>
  <c r="M523" i="110" a="1"/>
  <c r="M523" i="110" s="1"/>
  <c r="L522" i="110" a="1"/>
  <c r="L522" i="110" s="1"/>
  <c r="J522" i="110" a="1"/>
  <c r="J522" i="110" s="1"/>
  <c r="H522" i="110" a="1"/>
  <c r="H522" i="110" s="1"/>
  <c r="F522" i="110" a="1"/>
  <c r="F522" i="110" s="1"/>
  <c r="G521" i="110" a="1"/>
  <c r="G521" i="110" s="1"/>
  <c r="L520" i="110" a="1"/>
  <c r="L520" i="110" s="1"/>
  <c r="J520" i="110" a="1"/>
  <c r="J520" i="110" s="1"/>
  <c r="H520" i="110" a="1"/>
  <c r="H520" i="110" s="1"/>
  <c r="F520" i="110" a="1"/>
  <c r="F520" i="110" s="1"/>
  <c r="I519" i="110" a="1"/>
  <c r="I519" i="110" s="1"/>
  <c r="L518" i="110" a="1"/>
  <c r="L518" i="110" s="1"/>
  <c r="J518" i="110" a="1"/>
  <c r="J518" i="110" s="1"/>
  <c r="H518" i="110" a="1"/>
  <c r="H518" i="110" s="1"/>
  <c r="F518" i="110" a="1"/>
  <c r="F518" i="110" s="1"/>
  <c r="M514" i="110" a="1"/>
  <c r="M514" i="110" s="1"/>
  <c r="L514" i="110" a="1"/>
  <c r="L514" i="110" s="1"/>
  <c r="K514" i="110" a="1"/>
  <c r="K514" i="110" s="1"/>
  <c r="J514" i="110" a="1"/>
  <c r="J514" i="110" s="1"/>
  <c r="I514" i="110" a="1"/>
  <c r="I514" i="110" s="1"/>
  <c r="H514" i="110" a="1"/>
  <c r="H514" i="110" s="1"/>
  <c r="G514" i="110" a="1"/>
  <c r="G514" i="110" s="1"/>
  <c r="F514" i="110" a="1"/>
  <c r="F514" i="110" s="1"/>
  <c r="M511" i="110" a="1"/>
  <c r="M511" i="110" s="1"/>
  <c r="H511" i="110" a="1"/>
  <c r="H511" i="110" s="1"/>
  <c r="G511" i="110" a="1"/>
  <c r="G511" i="110" s="1"/>
  <c r="C511" i="110"/>
  <c r="C510" i="110"/>
  <c r="L509" i="110" a="1"/>
  <c r="L509" i="110" s="1"/>
  <c r="G509" i="110" a="1"/>
  <c r="G509" i="110" s="1"/>
  <c r="C509" i="110"/>
  <c r="M508" i="110" a="1"/>
  <c r="M508" i="110" s="1"/>
  <c r="J508" i="110" a="1"/>
  <c r="J508" i="110" s="1"/>
  <c r="I508" i="110" a="1"/>
  <c r="I508" i="110" s="1"/>
  <c r="F508" i="110" a="1"/>
  <c r="F508" i="110" s="1"/>
  <c r="C508" i="110"/>
  <c r="L508" i="110" a="1"/>
  <c r="L508" i="110" s="1"/>
  <c r="M507" i="110" a="1"/>
  <c r="M507" i="110" s="1"/>
  <c r="L507" i="110" a="1"/>
  <c r="L507" i="110" s="1"/>
  <c r="K507" i="110" a="1"/>
  <c r="K507" i="110" s="1"/>
  <c r="J507" i="110" a="1"/>
  <c r="J507" i="110" s="1"/>
  <c r="I507" i="110" a="1"/>
  <c r="I507" i="110" s="1"/>
  <c r="H507" i="110" a="1"/>
  <c r="H507" i="110" s="1"/>
  <c r="G507" i="110" a="1"/>
  <c r="G507" i="110" s="1"/>
  <c r="F507" i="110" a="1"/>
  <c r="F507" i="110" s="1"/>
  <c r="C507" i="110"/>
  <c r="M506" i="110" a="1"/>
  <c r="M506" i="110" s="1"/>
  <c r="L506" i="110" a="1"/>
  <c r="L506" i="110" s="1"/>
  <c r="K506" i="110" a="1"/>
  <c r="K506" i="110" s="1"/>
  <c r="J506" i="110" a="1"/>
  <c r="J506" i="110" s="1"/>
  <c r="I506" i="110" a="1"/>
  <c r="I506" i="110" s="1"/>
  <c r="H506" i="110" a="1"/>
  <c r="H506" i="110" s="1"/>
  <c r="G506" i="110" a="1"/>
  <c r="G506" i="110" s="1"/>
  <c r="F506" i="110" a="1"/>
  <c r="F506" i="110" s="1"/>
  <c r="C506" i="110"/>
  <c r="C525" i="110"/>
  <c r="I525" i="110" a="1"/>
  <c r="I525" i="110" s="1"/>
  <c r="M505" i="110" a="1"/>
  <c r="M505" i="110" s="1"/>
  <c r="L505" i="110" a="1"/>
  <c r="L505" i="110" s="1"/>
  <c r="K505" i="110" a="1"/>
  <c r="K505" i="110" s="1"/>
  <c r="J505" i="110" a="1"/>
  <c r="J505" i="110" s="1"/>
  <c r="I505" i="110" a="1"/>
  <c r="I505" i="110" s="1"/>
  <c r="H505" i="110" a="1"/>
  <c r="H505" i="110" s="1"/>
  <c r="G505" i="110" a="1"/>
  <c r="G505" i="110" s="1"/>
  <c r="F505" i="110" a="1"/>
  <c r="F505" i="110" s="1"/>
  <c r="C505" i="110"/>
  <c r="C524" i="110"/>
  <c r="M504" i="110" a="1"/>
  <c r="M504" i="110" s="1"/>
  <c r="L504" i="110" a="1"/>
  <c r="L504" i="110" s="1"/>
  <c r="K504" i="110" a="1"/>
  <c r="K504" i="110" s="1"/>
  <c r="J504" i="110" a="1"/>
  <c r="J504" i="110" s="1"/>
  <c r="I504" i="110" a="1"/>
  <c r="I504" i="110" s="1"/>
  <c r="H504" i="110" a="1"/>
  <c r="H504" i="110" s="1"/>
  <c r="G504" i="110" a="1"/>
  <c r="G504" i="110" s="1"/>
  <c r="F504" i="110" a="1"/>
  <c r="F504" i="110" s="1"/>
  <c r="C504" i="110"/>
  <c r="C523" i="110"/>
  <c r="K523" i="110" a="1"/>
  <c r="K523" i="110" s="1"/>
  <c r="M503" i="110" a="1"/>
  <c r="M503" i="110" s="1"/>
  <c r="L503" i="110" a="1"/>
  <c r="L503" i="110" s="1"/>
  <c r="K503" i="110" a="1"/>
  <c r="K503" i="110" s="1"/>
  <c r="J503" i="110" a="1"/>
  <c r="J503" i="110" s="1"/>
  <c r="I503" i="110" a="1"/>
  <c r="I503" i="110" s="1"/>
  <c r="H503" i="110" a="1"/>
  <c r="H503" i="110" s="1"/>
  <c r="G503" i="110" a="1"/>
  <c r="G503" i="110" s="1"/>
  <c r="F503" i="110" a="1"/>
  <c r="F503" i="110" s="1"/>
  <c r="C503" i="110"/>
  <c r="C522" i="110"/>
  <c r="M502" i="110" a="1"/>
  <c r="M502" i="110" s="1"/>
  <c r="L502" i="110" a="1"/>
  <c r="L502" i="110" s="1"/>
  <c r="K502" i="110" a="1"/>
  <c r="K502" i="110" s="1"/>
  <c r="J502" i="110" a="1"/>
  <c r="J502" i="110" s="1"/>
  <c r="I502" i="110" a="1"/>
  <c r="I502" i="110" s="1"/>
  <c r="H502" i="110" a="1"/>
  <c r="H502" i="110" s="1"/>
  <c r="G502" i="110" a="1"/>
  <c r="G502" i="110" s="1"/>
  <c r="F502" i="110" a="1"/>
  <c r="F502" i="110" s="1"/>
  <c r="C502" i="110"/>
  <c r="C521" i="110"/>
  <c r="M521" i="110" a="1"/>
  <c r="M521" i="110" s="1"/>
  <c r="M501" i="110" a="1"/>
  <c r="M501" i="110" s="1"/>
  <c r="L501" i="110" a="1"/>
  <c r="L501" i="110" s="1"/>
  <c r="K501" i="110" a="1"/>
  <c r="K501" i="110" s="1"/>
  <c r="J501" i="110" a="1"/>
  <c r="J501" i="110" s="1"/>
  <c r="I501" i="110" a="1"/>
  <c r="I501" i="110" s="1"/>
  <c r="H501" i="110" a="1"/>
  <c r="H501" i="110" s="1"/>
  <c r="G501" i="110" a="1"/>
  <c r="G501" i="110" s="1"/>
  <c r="F501" i="110" a="1"/>
  <c r="F501" i="110" s="1"/>
  <c r="C501" i="110"/>
  <c r="C520" i="110"/>
  <c r="M500" i="110" a="1"/>
  <c r="M500" i="110" s="1"/>
  <c r="L500" i="110" a="1"/>
  <c r="L500" i="110" s="1"/>
  <c r="K500" i="110" a="1"/>
  <c r="K500" i="110" s="1"/>
  <c r="J500" i="110" a="1"/>
  <c r="J500" i="110" s="1"/>
  <c r="I500" i="110" a="1"/>
  <c r="I500" i="110" s="1"/>
  <c r="H500" i="110" a="1"/>
  <c r="H500" i="110" s="1"/>
  <c r="G500" i="110" a="1"/>
  <c r="G500" i="110" s="1"/>
  <c r="F500" i="110" a="1"/>
  <c r="F500" i="110" s="1"/>
  <c r="C500" i="110"/>
  <c r="C519" i="110"/>
  <c r="G519" i="110" a="1"/>
  <c r="G519" i="110" s="1"/>
  <c r="M499" i="110" a="1"/>
  <c r="M499" i="110" s="1"/>
  <c r="L499" i="110" a="1"/>
  <c r="L499" i="110" s="1"/>
  <c r="K499" i="110" a="1"/>
  <c r="K499" i="110" s="1"/>
  <c r="J499" i="110" a="1"/>
  <c r="J499" i="110" s="1"/>
  <c r="I499" i="110" a="1"/>
  <c r="I499" i="110" s="1"/>
  <c r="H499" i="110" a="1"/>
  <c r="H499" i="110" s="1"/>
  <c r="G499" i="110" a="1"/>
  <c r="G499" i="110" s="1"/>
  <c r="F499" i="110" a="1"/>
  <c r="F499" i="110" s="1"/>
  <c r="C499" i="110"/>
  <c r="C518" i="110"/>
  <c r="W495" i="110"/>
  <c r="V495" i="110"/>
  <c r="E33" i="109" s="1"/>
  <c r="G33" i="109" s="1"/>
  <c r="U495" i="110"/>
  <c r="T495" i="110"/>
  <c r="E31" i="109" s="1"/>
  <c r="G31" i="109" s="1"/>
  <c r="I31" i="109" s="1"/>
  <c r="S495" i="110"/>
  <c r="E29" i="109" s="1"/>
  <c r="G29" i="109" s="1"/>
  <c r="I29" i="109" s="1"/>
  <c r="R495" i="110"/>
  <c r="E30" i="109"/>
  <c r="G30" i="109" s="1"/>
  <c r="I30" i="109" s="1"/>
  <c r="M495" i="110"/>
  <c r="L495" i="110"/>
  <c r="K495" i="110"/>
  <c r="J495" i="110"/>
  <c r="I495" i="110"/>
  <c r="H495" i="110"/>
  <c r="G495" i="110"/>
  <c r="F495" i="110"/>
  <c r="O29" i="110"/>
  <c r="O28" i="110"/>
  <c r="O27" i="110"/>
  <c r="O26" i="110"/>
  <c r="O25" i="110"/>
  <c r="O24" i="110"/>
  <c r="P24" i="110" s="1"/>
  <c r="O23" i="110"/>
  <c r="O22" i="110"/>
  <c r="O21" i="110"/>
  <c r="O20" i="110"/>
  <c r="O19" i="110"/>
  <c r="P19" i="110" s="1"/>
  <c r="O18" i="110"/>
  <c r="O17" i="110"/>
  <c r="O16" i="110"/>
  <c r="O15" i="110"/>
  <c r="O14" i="110"/>
  <c r="O13" i="110"/>
  <c r="O12" i="110"/>
  <c r="O11" i="110"/>
  <c r="O10" i="110"/>
  <c r="O9" i="110"/>
  <c r="O8" i="110"/>
  <c r="P8" i="110" s="1"/>
  <c r="O7" i="110"/>
  <c r="P7" i="110" s="1"/>
  <c r="O6" i="110"/>
  <c r="O5" i="110"/>
  <c r="P5" i="110" s="1"/>
  <c r="O4" i="110"/>
  <c r="P4" i="110" s="1"/>
  <c r="A1" i="110"/>
  <c r="D2" i="110"/>
  <c r="I52" i="109"/>
  <c r="E34" i="109"/>
  <c r="G34" i="109" s="1"/>
  <c r="E32" i="109"/>
  <c r="G32" i="109" s="1"/>
  <c r="G27" i="109"/>
  <c r="I27" i="109" s="1"/>
  <c r="E8" i="109"/>
  <c r="H6" i="109"/>
  <c r="H5" i="107"/>
  <c r="H6" i="107"/>
  <c r="M514" i="108" a="1"/>
  <c r="M514" i="108" s="1"/>
  <c r="L514" i="108" a="1"/>
  <c r="L514" i="108" s="1"/>
  <c r="K514" i="108" a="1"/>
  <c r="K514" i="108" s="1"/>
  <c r="J514" i="108" a="1"/>
  <c r="J514" i="108" s="1"/>
  <c r="I514" i="108" a="1"/>
  <c r="I514" i="108" s="1"/>
  <c r="H514" i="108" a="1"/>
  <c r="H514" i="108" s="1"/>
  <c r="G514" i="108" a="1"/>
  <c r="G514" i="108" s="1"/>
  <c r="F514" i="108" a="1"/>
  <c r="F514" i="108" s="1"/>
  <c r="C511" i="108"/>
  <c r="C510" i="108"/>
  <c r="H510" i="108" a="1"/>
  <c r="H510" i="108" s="1"/>
  <c r="C509" i="108"/>
  <c r="M509" i="108" a="1"/>
  <c r="M509" i="108" s="1"/>
  <c r="C508" i="108"/>
  <c r="C527" i="108"/>
  <c r="K527" i="108" a="1"/>
  <c r="K527" i="108" s="1"/>
  <c r="C507" i="108"/>
  <c r="K507" i="108" a="1"/>
  <c r="K507" i="108" s="1"/>
  <c r="C506" i="108"/>
  <c r="H506" i="108" a="1"/>
  <c r="H506" i="108" s="1"/>
  <c r="C505" i="108"/>
  <c r="F505" i="108" a="1"/>
  <c r="F505" i="108" s="1"/>
  <c r="L504" i="108" a="1"/>
  <c r="L504" i="108" s="1"/>
  <c r="C504" i="108"/>
  <c r="C503" i="108"/>
  <c r="C502" i="108"/>
  <c r="H502" i="108" a="1"/>
  <c r="H502" i="108" s="1"/>
  <c r="C501" i="108"/>
  <c r="L501" i="108" a="1"/>
  <c r="L501" i="108" s="1"/>
  <c r="C500" i="108"/>
  <c r="C499" i="108"/>
  <c r="H499" i="108" a="1"/>
  <c r="H499" i="108" s="1"/>
  <c r="W495" i="108"/>
  <c r="E34" i="107" s="1"/>
  <c r="G34" i="107" s="1"/>
  <c r="V495" i="108"/>
  <c r="E33" i="107" s="1"/>
  <c r="G33" i="107" s="1"/>
  <c r="U495" i="108"/>
  <c r="E32" i="107" s="1"/>
  <c r="G32" i="107" s="1"/>
  <c r="T495" i="108"/>
  <c r="E31" i="107" s="1"/>
  <c r="G31" i="107" s="1"/>
  <c r="I31" i="107" s="1"/>
  <c r="S495" i="108"/>
  <c r="E29" i="107" s="1"/>
  <c r="G29" i="107" s="1"/>
  <c r="I29" i="107" s="1"/>
  <c r="R495" i="108"/>
  <c r="E30" i="107" s="1"/>
  <c r="G30" i="107" s="1"/>
  <c r="I30" i="107" s="1"/>
  <c r="M495" i="108"/>
  <c r="L495" i="108"/>
  <c r="K495" i="108"/>
  <c r="J495" i="108"/>
  <c r="I495" i="108"/>
  <c r="H495" i="108"/>
  <c r="G495" i="108"/>
  <c r="F495" i="108"/>
  <c r="O34" i="108"/>
  <c r="P34" i="108" s="1"/>
  <c r="O33" i="108"/>
  <c r="O32" i="108"/>
  <c r="P32" i="108" s="1"/>
  <c r="O31" i="108"/>
  <c r="P31" i="108" s="1"/>
  <c r="O30" i="108"/>
  <c r="O29" i="108"/>
  <c r="P29" i="108" s="1"/>
  <c r="O28" i="108"/>
  <c r="P28" i="108"/>
  <c r="O27" i="108"/>
  <c r="O26" i="108"/>
  <c r="O25" i="108"/>
  <c r="O24" i="108"/>
  <c r="O23" i="108"/>
  <c r="O22" i="108"/>
  <c r="O21" i="108"/>
  <c r="O20" i="108"/>
  <c r="O19" i="108"/>
  <c r="O18" i="108"/>
  <c r="P18" i="108"/>
  <c r="O17" i="108"/>
  <c r="P17" i="108" s="1"/>
  <c r="O16" i="108"/>
  <c r="O15" i="108"/>
  <c r="O14" i="108"/>
  <c r="O13" i="108"/>
  <c r="O12" i="108"/>
  <c r="O11" i="108"/>
  <c r="O10" i="108"/>
  <c r="O9" i="108"/>
  <c r="O8" i="108"/>
  <c r="P8" i="108" s="1"/>
  <c r="O5" i="108"/>
  <c r="P5" i="108" s="1"/>
  <c r="A1" i="108"/>
  <c r="D2" i="108"/>
  <c r="I52" i="107"/>
  <c r="G27" i="107"/>
  <c r="I27" i="107" s="1"/>
  <c r="E8" i="107"/>
  <c r="B6" i="107"/>
  <c r="B4" i="107"/>
  <c r="B5" i="107"/>
  <c r="D2" i="107"/>
  <c r="M523" i="158" a="1"/>
  <c r="M523" i="158" s="1"/>
  <c r="M521" i="158" a="1"/>
  <c r="M521" i="158" s="1"/>
  <c r="K521" i="158" a="1"/>
  <c r="K521" i="158" s="1"/>
  <c r="I521" i="158" a="1"/>
  <c r="I521" i="158" s="1"/>
  <c r="L521" i="158" a="1"/>
  <c r="L521" i="158" s="1"/>
  <c r="F512" i="162"/>
  <c r="N505" i="162"/>
  <c r="E41" i="161"/>
  <c r="G41" i="161"/>
  <c r="L521" i="164" a="1"/>
  <c r="L521" i="164"/>
  <c r="J521" i="164" a="1"/>
  <c r="J521" i="164"/>
  <c r="H521" i="164" a="1"/>
  <c r="H521" i="164"/>
  <c r="F521" i="164" a="1"/>
  <c r="F521" i="164"/>
  <c r="I521" i="164" a="1"/>
  <c r="I521" i="164"/>
  <c r="K521" i="164" a="1"/>
  <c r="K521" i="164"/>
  <c r="G521" i="164" a="1"/>
  <c r="G521" i="164"/>
  <c r="M521" i="164" a="1"/>
  <c r="M521" i="164"/>
  <c r="E23" i="165"/>
  <c r="G23" i="165"/>
  <c r="I23" i="165"/>
  <c r="E24" i="165"/>
  <c r="G24" i="165"/>
  <c r="I24" i="165"/>
  <c r="G22" i="165"/>
  <c r="I22" i="165"/>
  <c r="E25" i="165"/>
  <c r="G25" i="165"/>
  <c r="I25" i="165"/>
  <c r="L523" i="164" a="1"/>
  <c r="L523" i="164"/>
  <c r="J523" i="164" a="1"/>
  <c r="J523" i="164"/>
  <c r="H523" i="164" a="1"/>
  <c r="H523" i="164"/>
  <c r="F523" i="164" a="1"/>
  <c r="F523" i="164"/>
  <c r="G523" i="164" a="1"/>
  <c r="G523" i="164"/>
  <c r="K523" i="164" a="1"/>
  <c r="K523" i="164"/>
  <c r="M523" i="164" a="1"/>
  <c r="M523" i="164"/>
  <c r="I523" i="164" a="1"/>
  <c r="I523" i="164"/>
  <c r="L519" i="156" a="1"/>
  <c r="L519" i="156" s="1"/>
  <c r="J519" i="156" a="1"/>
  <c r="J519" i="156" s="1"/>
  <c r="H519" i="156" a="1"/>
  <c r="H519" i="156" s="1"/>
  <c r="F519" i="156" a="1"/>
  <c r="F519" i="156" s="1"/>
  <c r="M519" i="156" a="1"/>
  <c r="M519" i="156" s="1"/>
  <c r="K519" i="156" a="1"/>
  <c r="K519" i="156" s="1"/>
  <c r="I519" i="156" a="1"/>
  <c r="I519" i="156" s="1"/>
  <c r="G519" i="156" a="1"/>
  <c r="G519" i="156" s="1"/>
  <c r="L523" i="156" a="1"/>
  <c r="L523" i="156" s="1"/>
  <c r="J523" i="156" a="1"/>
  <c r="J523" i="156" s="1"/>
  <c r="H523" i="156" a="1"/>
  <c r="H523" i="156" s="1"/>
  <c r="F523" i="156" a="1"/>
  <c r="F523" i="156" s="1"/>
  <c r="M523" i="156" a="1"/>
  <c r="M523" i="156" s="1"/>
  <c r="K523" i="156" a="1"/>
  <c r="K523" i="156" s="1"/>
  <c r="I523" i="156" a="1"/>
  <c r="I523" i="156" s="1"/>
  <c r="G523" i="156" a="1"/>
  <c r="G523" i="156" s="1"/>
  <c r="L527" i="156" a="1"/>
  <c r="L527" i="156" s="1"/>
  <c r="J527" i="156" a="1"/>
  <c r="J527" i="156" s="1"/>
  <c r="H527" i="156" a="1"/>
  <c r="H527" i="156" s="1"/>
  <c r="F527" i="156" a="1"/>
  <c r="F527" i="156" s="1"/>
  <c r="M527" i="156" a="1"/>
  <c r="M527" i="156" s="1"/>
  <c r="K527" i="156" a="1"/>
  <c r="K527" i="156" s="1"/>
  <c r="I527" i="156" a="1"/>
  <c r="I527" i="156" s="1"/>
  <c r="G527" i="156" a="1"/>
  <c r="G527" i="156" s="1"/>
  <c r="L521" i="156" a="1"/>
  <c r="L521" i="156" s="1"/>
  <c r="J521" i="156" a="1"/>
  <c r="J521" i="156" s="1"/>
  <c r="H521" i="156" a="1"/>
  <c r="H521" i="156" s="1"/>
  <c r="F521" i="156" a="1"/>
  <c r="F521" i="156" s="1"/>
  <c r="M521" i="156" a="1"/>
  <c r="M521" i="156" s="1"/>
  <c r="K521" i="156" a="1"/>
  <c r="K521" i="156" s="1"/>
  <c r="I521" i="156" a="1"/>
  <c r="I521" i="156" s="1"/>
  <c r="G521" i="156" a="1"/>
  <c r="G521" i="156" s="1"/>
  <c r="L525" i="156" a="1"/>
  <c r="L525" i="156" s="1"/>
  <c r="J525" i="156" a="1"/>
  <c r="J525" i="156" s="1"/>
  <c r="H525" i="156" a="1"/>
  <c r="H525" i="156" s="1"/>
  <c r="F525" i="156" a="1"/>
  <c r="F525" i="156" s="1"/>
  <c r="M525" i="156" a="1"/>
  <c r="M525" i="156" s="1"/>
  <c r="K525" i="156" a="1"/>
  <c r="K525" i="156" s="1"/>
  <c r="I525" i="156" a="1"/>
  <c r="I525" i="156" s="1"/>
  <c r="G525" i="156" a="1"/>
  <c r="G525" i="156" s="1"/>
  <c r="L529" i="156" a="1"/>
  <c r="L529" i="156" s="1"/>
  <c r="J529" i="156" a="1"/>
  <c r="J529" i="156" s="1"/>
  <c r="H529" i="156" a="1"/>
  <c r="H529" i="156" s="1"/>
  <c r="F529" i="156" a="1"/>
  <c r="F529" i="156" s="1"/>
  <c r="M529" i="156" a="1"/>
  <c r="M529" i="156" s="1"/>
  <c r="K529" i="156" a="1"/>
  <c r="K529" i="156" s="1"/>
  <c r="I529" i="156" a="1"/>
  <c r="I529" i="156" s="1"/>
  <c r="G529" i="156" a="1"/>
  <c r="G529" i="156" s="1"/>
  <c r="M520" i="164" a="1"/>
  <c r="M520" i="164"/>
  <c r="K520" i="164" a="1"/>
  <c r="K520" i="164"/>
  <c r="I520" i="164" a="1"/>
  <c r="I520" i="164"/>
  <c r="G520" i="164" a="1"/>
  <c r="G520" i="164"/>
  <c r="J520" i="164" a="1"/>
  <c r="J520" i="164"/>
  <c r="F520" i="164" a="1"/>
  <c r="F520" i="164"/>
  <c r="L520" i="164" a="1"/>
  <c r="L520" i="164"/>
  <c r="H520" i="164" a="1"/>
  <c r="H520" i="164"/>
  <c r="B4" i="155"/>
  <c r="M505" i="160" a="1"/>
  <c r="M505" i="160" s="1"/>
  <c r="K505" i="160" a="1"/>
  <c r="K505" i="160" s="1"/>
  <c r="I505" i="160" a="1"/>
  <c r="I505" i="160" s="1"/>
  <c r="G505" i="160" a="1"/>
  <c r="G505" i="160" s="1"/>
  <c r="C524" i="160"/>
  <c r="L505" i="160" a="1"/>
  <c r="L505" i="160" s="1"/>
  <c r="M521" i="160" a="1"/>
  <c r="M521" i="160" s="1"/>
  <c r="K521" i="160" a="1"/>
  <c r="K521" i="160" s="1"/>
  <c r="I521" i="160" a="1"/>
  <c r="I521" i="160" s="1"/>
  <c r="G521" i="160" a="1"/>
  <c r="G521" i="160" s="1"/>
  <c r="F521" i="160" a="1"/>
  <c r="F521" i="160" s="1"/>
  <c r="M523" i="160" a="1"/>
  <c r="M523" i="160" s="1"/>
  <c r="K523" i="160" a="1"/>
  <c r="K523" i="160" s="1"/>
  <c r="I523" i="160" a="1"/>
  <c r="I523" i="160" s="1"/>
  <c r="G523" i="160" a="1"/>
  <c r="G523" i="160" s="1"/>
  <c r="L523" i="160" a="1"/>
  <c r="L523" i="160" s="1"/>
  <c r="M525" i="160" a="1"/>
  <c r="M525" i="160" s="1"/>
  <c r="K525" i="160" a="1"/>
  <c r="K525" i="160" s="1"/>
  <c r="I525" i="160" a="1"/>
  <c r="I525" i="160" s="1"/>
  <c r="G525" i="160" a="1"/>
  <c r="G525" i="160" s="1"/>
  <c r="J525" i="160" a="1"/>
  <c r="J525" i="160" s="1"/>
  <c r="L525" i="160" a="1"/>
  <c r="L525" i="160" s="1"/>
  <c r="P500" i="162" a="1"/>
  <c r="P500" i="162"/>
  <c r="N4" i="161"/>
  <c r="M500" i="162" a="1"/>
  <c r="M500" i="162"/>
  <c r="J500" i="162" a="1"/>
  <c r="J500" i="162"/>
  <c r="J512" i="162"/>
  <c r="I500" i="162" a="1"/>
  <c r="I500" i="162"/>
  <c r="L500" i="162" a="1"/>
  <c r="L500" i="162"/>
  <c r="P502" i="162" a="1"/>
  <c r="P502" i="162"/>
  <c r="N6" i="161"/>
  <c r="I502" i="162" a="1"/>
  <c r="I502" i="162"/>
  <c r="F502" i="162" a="1"/>
  <c r="F502" i="162"/>
  <c r="M502" i="162" a="1"/>
  <c r="M502" i="162"/>
  <c r="P508" i="162" a="1"/>
  <c r="P508" i="162"/>
  <c r="N12" i="161"/>
  <c r="M508" i="162" a="1"/>
  <c r="M508" i="162"/>
  <c r="J508" i="162" a="1"/>
  <c r="J508" i="162"/>
  <c r="I508" i="162" a="1"/>
  <c r="I508" i="162"/>
  <c r="L508" i="162" a="1"/>
  <c r="L508" i="162"/>
  <c r="P510" i="162" a="1"/>
  <c r="P510" i="162"/>
  <c r="I510" i="162" a="1"/>
  <c r="I510" i="162"/>
  <c r="F510" i="162" a="1"/>
  <c r="F510" i="162"/>
  <c r="M510" i="162" a="1"/>
  <c r="M510" i="162"/>
  <c r="L500" i="164" a="1"/>
  <c r="L500" i="164"/>
  <c r="J500" i="164" a="1"/>
  <c r="J500" i="164"/>
  <c r="H500" i="164" a="1"/>
  <c r="H500" i="164"/>
  <c r="F500" i="164" a="1"/>
  <c r="F500" i="164"/>
  <c r="C519" i="164"/>
  <c r="P500" i="164" a="1"/>
  <c r="P500" i="164"/>
  <c r="N4" i="163"/>
  <c r="I500" i="164" a="1"/>
  <c r="I500" i="164"/>
  <c r="I512" i="164"/>
  <c r="M500" i="164" a="1"/>
  <c r="M500" i="164"/>
  <c r="L506" i="164" a="1"/>
  <c r="L506" i="164"/>
  <c r="J506" i="164" a="1"/>
  <c r="J506" i="164"/>
  <c r="H506" i="164" a="1"/>
  <c r="H506" i="164"/>
  <c r="F506" i="164" a="1"/>
  <c r="F506" i="164"/>
  <c r="M506" i="164" a="1"/>
  <c r="M506" i="164"/>
  <c r="I506" i="164" a="1"/>
  <c r="I506" i="164"/>
  <c r="L508" i="164" a="1"/>
  <c r="L508" i="164"/>
  <c r="J508" i="164" a="1"/>
  <c r="J508" i="164"/>
  <c r="H508" i="164" a="1"/>
  <c r="H508" i="164"/>
  <c r="F508" i="164" a="1"/>
  <c r="F508" i="164"/>
  <c r="C527" i="164"/>
  <c r="P508" i="164" a="1"/>
  <c r="P508" i="164"/>
  <c r="N12" i="163"/>
  <c r="I508" i="164" a="1"/>
  <c r="I508" i="164"/>
  <c r="M508" i="164" a="1"/>
  <c r="M508" i="164"/>
  <c r="F512" i="166"/>
  <c r="N499" i="166"/>
  <c r="L519" i="166" a="1"/>
  <c r="L519" i="166"/>
  <c r="I519" i="166" a="1"/>
  <c r="I519" i="166"/>
  <c r="I531" i="166"/>
  <c r="K519" i="166" a="1"/>
  <c r="K519" i="166"/>
  <c r="F519" i="166" a="1"/>
  <c r="F519" i="166"/>
  <c r="N501" i="166"/>
  <c r="J521" i="166" a="1"/>
  <c r="J521" i="166"/>
  <c r="G521" i="166" a="1"/>
  <c r="G521" i="166"/>
  <c r="L521" i="166" a="1"/>
  <c r="L521" i="166"/>
  <c r="I521" i="166" a="1"/>
  <c r="I521" i="166"/>
  <c r="N503" i="166"/>
  <c r="M523" i="166" a="1"/>
  <c r="M523" i="166"/>
  <c r="H523" i="166" a="1"/>
  <c r="H523" i="166"/>
  <c r="J523" i="166" a="1"/>
  <c r="J523" i="166"/>
  <c r="G523" i="166" a="1"/>
  <c r="G523" i="166"/>
  <c r="N506" i="166"/>
  <c r="L527" i="166" a="1"/>
  <c r="L527" i="166"/>
  <c r="I527" i="166" a="1"/>
  <c r="I527" i="166"/>
  <c r="K527" i="166" a="1"/>
  <c r="K527" i="166"/>
  <c r="F527" i="166" a="1"/>
  <c r="F527" i="166"/>
  <c r="N510" i="166"/>
  <c r="F531" i="166"/>
  <c r="H519" i="166" a="1"/>
  <c r="H519" i="166"/>
  <c r="M519" i="166" a="1"/>
  <c r="M519" i="166"/>
  <c r="I523" i="166" a="1"/>
  <c r="I523" i="166"/>
  <c r="L524" i="166" a="1"/>
  <c r="L524" i="166"/>
  <c r="G524" i="166" a="1"/>
  <c r="G524" i="166"/>
  <c r="I524" i="166" a="1"/>
  <c r="I524" i="166"/>
  <c r="F524" i="166" a="1"/>
  <c r="F524" i="166"/>
  <c r="K524" i="166" a="1"/>
  <c r="K524" i="166"/>
  <c r="P509" i="168" a="1"/>
  <c r="P509" i="168"/>
  <c r="N13" i="167"/>
  <c r="P505" i="168" a="1"/>
  <c r="P505" i="168"/>
  <c r="N9" i="167"/>
  <c r="P501" i="168" a="1"/>
  <c r="P501" i="168"/>
  <c r="N5" i="167"/>
  <c r="M523" i="168" a="1"/>
  <c r="M523" i="168"/>
  <c r="K523" i="168" a="1"/>
  <c r="K523" i="168"/>
  <c r="I523" i="168" a="1"/>
  <c r="I523" i="168"/>
  <c r="G523" i="168" a="1"/>
  <c r="G523" i="168"/>
  <c r="L523" i="168" a="1"/>
  <c r="L523" i="168"/>
  <c r="F523" i="168" a="1"/>
  <c r="F523" i="168"/>
  <c r="H523" i="168" a="1"/>
  <c r="H523" i="168"/>
  <c r="J523" i="168" a="1"/>
  <c r="J523" i="168"/>
  <c r="L530" i="168" a="1"/>
  <c r="L530" i="168"/>
  <c r="J530" i="168" a="1"/>
  <c r="J530" i="168"/>
  <c r="H530" i="168" a="1"/>
  <c r="H530" i="168"/>
  <c r="F530" i="168" a="1"/>
  <c r="F530" i="168"/>
  <c r="M530" i="168" a="1"/>
  <c r="M530" i="168"/>
  <c r="K530" i="168" a="1"/>
  <c r="K530" i="168"/>
  <c r="G530" i="168" a="1"/>
  <c r="G530" i="168"/>
  <c r="M529" i="170" a="1"/>
  <c r="M529" i="170"/>
  <c r="J529" i="170" a="1"/>
  <c r="J529" i="170"/>
  <c r="H529" i="170" a="1"/>
  <c r="H529" i="170"/>
  <c r="K529" i="170" a="1"/>
  <c r="K529" i="170"/>
  <c r="G529" i="170" a="1"/>
  <c r="G529" i="170"/>
  <c r="F529" i="170" a="1"/>
  <c r="F529" i="170"/>
  <c r="P510" i="174" a="1"/>
  <c r="P510" i="174"/>
  <c r="P506" i="174" a="1"/>
  <c r="P506" i="174"/>
  <c r="N10" i="173"/>
  <c r="P511" i="174" a="1"/>
  <c r="P511" i="174"/>
  <c r="P507" i="174" a="1"/>
  <c r="P507" i="174"/>
  <c r="N11" i="173"/>
  <c r="P508" i="174" a="1"/>
  <c r="P508" i="174"/>
  <c r="N12" i="173"/>
  <c r="P509" i="174" a="1"/>
  <c r="P509" i="174"/>
  <c r="N13" i="173"/>
  <c r="P505" i="174" a="1"/>
  <c r="P505" i="174"/>
  <c r="N9" i="173"/>
  <c r="P504" i="174" a="1"/>
  <c r="P504" i="174"/>
  <c r="N8" i="173"/>
  <c r="P503" i="174" a="1"/>
  <c r="P503" i="174"/>
  <c r="N7" i="173"/>
  <c r="P502" i="174" a="1"/>
  <c r="P502" i="174"/>
  <c r="N6" i="173"/>
  <c r="P501" i="174" a="1"/>
  <c r="P501" i="174"/>
  <c r="N5" i="173"/>
  <c r="P500" i="174" a="1"/>
  <c r="P500" i="174"/>
  <c r="N4" i="173"/>
  <c r="P499" i="174" a="1"/>
  <c r="P499" i="174"/>
  <c r="M519" i="174" a="1"/>
  <c r="M519" i="174"/>
  <c r="K519" i="174" a="1"/>
  <c r="K519" i="174"/>
  <c r="I519" i="174" a="1"/>
  <c r="I519" i="174"/>
  <c r="G519" i="174" a="1"/>
  <c r="G519" i="174"/>
  <c r="J519" i="174" a="1"/>
  <c r="J519" i="174"/>
  <c r="H519" i="174" a="1"/>
  <c r="H519" i="174"/>
  <c r="F519" i="174" a="1"/>
  <c r="F519" i="174"/>
  <c r="L519" i="174" a="1"/>
  <c r="L519" i="174"/>
  <c r="L531" i="174"/>
  <c r="M521" i="174" a="1"/>
  <c r="M521" i="174"/>
  <c r="K521" i="174" a="1"/>
  <c r="K521" i="174"/>
  <c r="I521" i="174" a="1"/>
  <c r="I521" i="174"/>
  <c r="G521" i="174" a="1"/>
  <c r="G521" i="174"/>
  <c r="F521" i="174" a="1"/>
  <c r="F521" i="174"/>
  <c r="L521" i="174" a="1"/>
  <c r="L521" i="174"/>
  <c r="J521" i="174" a="1"/>
  <c r="J521" i="174"/>
  <c r="H521" i="174" a="1"/>
  <c r="H521" i="174"/>
  <c r="B6" i="155"/>
  <c r="G499" i="156" a="1"/>
  <c r="G499" i="156" s="1"/>
  <c r="I499" i="156" a="1"/>
  <c r="I499" i="156" s="1"/>
  <c r="K499" i="156" a="1"/>
  <c r="K499" i="156" s="1"/>
  <c r="G500" i="156" a="1"/>
  <c r="G500" i="156" s="1"/>
  <c r="I500" i="156" a="1"/>
  <c r="I500" i="156" s="1"/>
  <c r="K500" i="156" a="1"/>
  <c r="K500" i="156" s="1"/>
  <c r="M500" i="156" a="1"/>
  <c r="M500" i="156" s="1"/>
  <c r="G501" i="156" a="1"/>
  <c r="G501" i="156" s="1"/>
  <c r="I501" i="156" a="1"/>
  <c r="I501" i="156" s="1"/>
  <c r="K501" i="156" a="1"/>
  <c r="K501" i="156" s="1"/>
  <c r="G502" i="156" a="1"/>
  <c r="G502" i="156" s="1"/>
  <c r="I502" i="156" a="1"/>
  <c r="I502" i="156" s="1"/>
  <c r="K502" i="156" a="1"/>
  <c r="K502" i="156" s="1"/>
  <c r="M502" i="156" a="1"/>
  <c r="M502" i="156" s="1"/>
  <c r="G503" i="156" a="1"/>
  <c r="G503" i="156" s="1"/>
  <c r="I503" i="156" a="1"/>
  <c r="I503" i="156" s="1"/>
  <c r="K503" i="156" a="1"/>
  <c r="K503" i="156" s="1"/>
  <c r="G504" i="156" a="1"/>
  <c r="G504" i="156" s="1"/>
  <c r="I504" i="156" a="1"/>
  <c r="I504" i="156" s="1"/>
  <c r="K504" i="156" a="1"/>
  <c r="K504" i="156" s="1"/>
  <c r="M504" i="156" a="1"/>
  <c r="M504" i="156" s="1"/>
  <c r="G505" i="156" a="1"/>
  <c r="G505" i="156" s="1"/>
  <c r="I505" i="156" a="1"/>
  <c r="I505" i="156" s="1"/>
  <c r="K505" i="156" a="1"/>
  <c r="K505" i="156" s="1"/>
  <c r="G506" i="156" a="1"/>
  <c r="G506" i="156" s="1"/>
  <c r="I506" i="156" a="1"/>
  <c r="I506" i="156" s="1"/>
  <c r="K506" i="156" a="1"/>
  <c r="K506" i="156" s="1"/>
  <c r="M506" i="156" a="1"/>
  <c r="M506" i="156" s="1"/>
  <c r="G507" i="156" a="1"/>
  <c r="G507" i="156" s="1"/>
  <c r="I507" i="156" a="1"/>
  <c r="I507" i="156" s="1"/>
  <c r="K507" i="156" a="1"/>
  <c r="K507" i="156" s="1"/>
  <c r="G508" i="156" a="1"/>
  <c r="G508" i="156" s="1"/>
  <c r="I508" i="156" a="1"/>
  <c r="I508" i="156" s="1"/>
  <c r="K508" i="156" a="1"/>
  <c r="K508" i="156" s="1"/>
  <c r="M508" i="156" a="1"/>
  <c r="M508" i="156" s="1"/>
  <c r="G509" i="156" a="1"/>
  <c r="G509" i="156" s="1"/>
  <c r="I509" i="156" a="1"/>
  <c r="I509" i="156" s="1"/>
  <c r="K509" i="156" a="1"/>
  <c r="K509" i="156" s="1"/>
  <c r="G510" i="156" a="1"/>
  <c r="G510" i="156" s="1"/>
  <c r="I510" i="156" a="1"/>
  <c r="I510" i="156" s="1"/>
  <c r="K510" i="156" a="1"/>
  <c r="K510" i="156" s="1"/>
  <c r="M510" i="156" a="1"/>
  <c r="M510" i="156" s="1"/>
  <c r="G511" i="156" a="1"/>
  <c r="G511" i="156" s="1"/>
  <c r="I511" i="156" a="1"/>
  <c r="I511" i="156" s="1"/>
  <c r="K511" i="156" a="1"/>
  <c r="K511" i="156" s="1"/>
  <c r="F518" i="156" a="1"/>
  <c r="F518" i="156" s="1"/>
  <c r="H518" i="156" a="1"/>
  <c r="H518" i="156" s="1"/>
  <c r="J518" i="156" a="1"/>
  <c r="J518" i="156" s="1"/>
  <c r="L518" i="156" a="1"/>
  <c r="L518" i="156" s="1"/>
  <c r="F520" i="156" a="1"/>
  <c r="F520" i="156" s="1"/>
  <c r="H520" i="156" a="1"/>
  <c r="H520" i="156" s="1"/>
  <c r="J520" i="156" a="1"/>
  <c r="J520" i="156" s="1"/>
  <c r="L520" i="156" a="1"/>
  <c r="L520" i="156" s="1"/>
  <c r="F522" i="156" a="1"/>
  <c r="F522" i="156" s="1"/>
  <c r="H522" i="156" a="1"/>
  <c r="H522" i="156" s="1"/>
  <c r="J522" i="156" a="1"/>
  <c r="J522" i="156" s="1"/>
  <c r="L522" i="156" a="1"/>
  <c r="L522" i="156" s="1"/>
  <c r="F524" i="156" a="1"/>
  <c r="F524" i="156" s="1"/>
  <c r="H524" i="156" a="1"/>
  <c r="H524" i="156" s="1"/>
  <c r="J524" i="156" a="1"/>
  <c r="J524" i="156" s="1"/>
  <c r="L524" i="156" a="1"/>
  <c r="L524" i="156" s="1"/>
  <c r="F526" i="156" a="1"/>
  <c r="F526" i="156" s="1"/>
  <c r="H526" i="156" a="1"/>
  <c r="H526" i="156" s="1"/>
  <c r="J526" i="156" a="1"/>
  <c r="J526" i="156" s="1"/>
  <c r="L526" i="156" a="1"/>
  <c r="L526" i="156" s="1"/>
  <c r="F528" i="156" a="1"/>
  <c r="F528" i="156" s="1"/>
  <c r="H528" i="156" a="1"/>
  <c r="H528" i="156" s="1"/>
  <c r="J528" i="156" a="1"/>
  <c r="J528" i="156" s="1"/>
  <c r="L528" i="156" a="1"/>
  <c r="L528" i="156" s="1"/>
  <c r="F530" i="156" a="1"/>
  <c r="F530" i="156" s="1"/>
  <c r="H530" i="156" a="1"/>
  <c r="H530" i="156" s="1"/>
  <c r="J530" i="156" a="1"/>
  <c r="J530" i="156" s="1"/>
  <c r="L530" i="156" a="1"/>
  <c r="L530" i="156" s="1"/>
  <c r="B4" i="157"/>
  <c r="A1" i="158"/>
  <c r="M502" i="160" a="1"/>
  <c r="M502" i="160" s="1"/>
  <c r="K502" i="160" a="1"/>
  <c r="K502" i="160" s="1"/>
  <c r="I502" i="160" a="1"/>
  <c r="I502" i="160" s="1"/>
  <c r="G502" i="160" a="1"/>
  <c r="G502" i="160" s="1"/>
  <c r="J502" i="160" a="1"/>
  <c r="J502" i="160" s="1"/>
  <c r="L502" i="160" a="1"/>
  <c r="L502" i="160" s="1"/>
  <c r="M504" i="160" a="1"/>
  <c r="M504" i="160" s="1"/>
  <c r="K504" i="160" a="1"/>
  <c r="K504" i="160" s="1"/>
  <c r="I504" i="160" a="1"/>
  <c r="I504" i="160" s="1"/>
  <c r="G504" i="160" a="1"/>
  <c r="G504" i="160" s="1"/>
  <c r="F504" i="160" a="1"/>
  <c r="F504" i="160" s="1"/>
  <c r="F505" i="160" a="1"/>
  <c r="F505" i="160" s="1"/>
  <c r="J505" i="160" a="1"/>
  <c r="J505" i="160" s="1"/>
  <c r="M510" i="160" a="1"/>
  <c r="M510" i="160" s="1"/>
  <c r="K510" i="160" a="1"/>
  <c r="K510" i="160" s="1"/>
  <c r="I510" i="160" a="1"/>
  <c r="I510" i="160" s="1"/>
  <c r="G510" i="160" a="1"/>
  <c r="G510" i="160" s="1"/>
  <c r="J510" i="160" a="1"/>
  <c r="J510" i="160" s="1"/>
  <c r="L510" i="160" a="1"/>
  <c r="L510" i="160" s="1"/>
  <c r="J521" i="160" a="1"/>
  <c r="J521" i="160" s="1"/>
  <c r="F523" i="160" a="1"/>
  <c r="F523" i="160" s="1"/>
  <c r="J523" i="160" a="1"/>
  <c r="J523" i="160" s="1"/>
  <c r="F525" i="160" a="1"/>
  <c r="F525" i="160" s="1"/>
  <c r="C529" i="160"/>
  <c r="G530" i="160" a="1"/>
  <c r="G530" i="160" s="1"/>
  <c r="A1" i="162"/>
  <c r="B4" i="161"/>
  <c r="B5" i="161"/>
  <c r="P21" i="162"/>
  <c r="P26" i="162"/>
  <c r="P49" i="162"/>
  <c r="P85" i="162"/>
  <c r="P90" i="162"/>
  <c r="P113" i="162"/>
  <c r="P149" i="162"/>
  <c r="P154" i="162"/>
  <c r="P177" i="162"/>
  <c r="P213" i="162"/>
  <c r="P218" i="162"/>
  <c r="P241" i="162"/>
  <c r="P277" i="162"/>
  <c r="P282" i="162"/>
  <c r="P305" i="162"/>
  <c r="P341" i="162"/>
  <c r="P346" i="162"/>
  <c r="P369" i="162"/>
  <c r="P405" i="162"/>
  <c r="P410" i="162"/>
  <c r="P433" i="162"/>
  <c r="P469" i="162"/>
  <c r="P474" i="162"/>
  <c r="C518" i="162"/>
  <c r="P499" i="162" a="1"/>
  <c r="P499" i="162"/>
  <c r="L499" i="162" a="1"/>
  <c r="L499" i="162"/>
  <c r="G499" i="162" a="1"/>
  <c r="G499" i="162"/>
  <c r="I499" i="162" a="1"/>
  <c r="I499" i="162"/>
  <c r="M499" i="162" a="1"/>
  <c r="M499" i="162"/>
  <c r="F500" i="162" a="1"/>
  <c r="F500" i="162"/>
  <c r="G502" i="162" a="1"/>
  <c r="G502" i="162"/>
  <c r="J502" i="162" a="1"/>
  <c r="J502" i="162"/>
  <c r="K503" i="162" a="1"/>
  <c r="K503" i="162"/>
  <c r="H506" i="162" a="1"/>
  <c r="H506" i="162"/>
  <c r="C526" i="162"/>
  <c r="P507" i="162" a="1"/>
  <c r="P507" i="162"/>
  <c r="N11" i="161"/>
  <c r="L507" i="162" a="1"/>
  <c r="L507" i="162"/>
  <c r="G507" i="162" a="1"/>
  <c r="G507" i="162"/>
  <c r="I507" i="162" a="1"/>
  <c r="I507" i="162"/>
  <c r="M507" i="162" a="1"/>
  <c r="M507" i="162"/>
  <c r="F508" i="162" a="1"/>
  <c r="F508" i="162"/>
  <c r="G510" i="162" a="1"/>
  <c r="G510" i="162"/>
  <c r="J510" i="162" a="1"/>
  <c r="J510" i="162"/>
  <c r="K511" i="162" a="1"/>
  <c r="K511" i="162"/>
  <c r="P26" i="164"/>
  <c r="P31" i="164"/>
  <c r="P54" i="164"/>
  <c r="P90" i="164"/>
  <c r="P95" i="164"/>
  <c r="P118" i="164"/>
  <c r="P154" i="164"/>
  <c r="P159" i="164"/>
  <c r="P182" i="164"/>
  <c r="P218" i="164"/>
  <c r="P223" i="164"/>
  <c r="P246" i="164"/>
  <c r="P282" i="164"/>
  <c r="P287" i="164"/>
  <c r="P310" i="164"/>
  <c r="P346" i="164"/>
  <c r="P351" i="164"/>
  <c r="P374" i="164"/>
  <c r="P410" i="164"/>
  <c r="P415" i="164"/>
  <c r="P438" i="164"/>
  <c r="P474" i="164"/>
  <c r="P479" i="164"/>
  <c r="M512" i="164"/>
  <c r="G500" i="164" a="1"/>
  <c r="G500" i="164"/>
  <c r="K501" i="164" a="1"/>
  <c r="K501" i="164"/>
  <c r="P501" i="164" a="1"/>
  <c r="P501" i="164"/>
  <c r="N5" i="163"/>
  <c r="L505" i="164" a="1"/>
  <c r="L505" i="164"/>
  <c r="J505" i="164" a="1"/>
  <c r="J505" i="164"/>
  <c r="H505" i="164" a="1"/>
  <c r="H505" i="164"/>
  <c r="F505" i="164" a="1"/>
  <c r="F505" i="164"/>
  <c r="G505" i="164" a="1"/>
  <c r="G505" i="164"/>
  <c r="I505" i="164" a="1"/>
  <c r="I505" i="164"/>
  <c r="M505" i="164" a="1"/>
  <c r="M505" i="164"/>
  <c r="G508" i="164" a="1"/>
  <c r="G508" i="164"/>
  <c r="K509" i="164" a="1"/>
  <c r="K509" i="164"/>
  <c r="C525" i="164"/>
  <c r="P4" i="166"/>
  <c r="P27" i="166"/>
  <c r="P63" i="166"/>
  <c r="P68" i="166"/>
  <c r="P91" i="166"/>
  <c r="P127" i="166"/>
  <c r="P132" i="166"/>
  <c r="P155" i="166"/>
  <c r="P191" i="166"/>
  <c r="P196" i="166"/>
  <c r="P219" i="166"/>
  <c r="P255" i="166"/>
  <c r="P260" i="166"/>
  <c r="P283" i="166"/>
  <c r="P319" i="166"/>
  <c r="P324" i="166"/>
  <c r="P347" i="166"/>
  <c r="P383" i="166"/>
  <c r="P388" i="166"/>
  <c r="P411" i="166"/>
  <c r="P447" i="166"/>
  <c r="P452" i="166"/>
  <c r="P475" i="166"/>
  <c r="M512" i="166"/>
  <c r="N507" i="166"/>
  <c r="N511" i="166"/>
  <c r="H518" i="166" a="1"/>
  <c r="H518" i="166"/>
  <c r="J519" i="166" a="1"/>
  <c r="J519" i="166"/>
  <c r="F521" i="166" a="1"/>
  <c r="F521" i="166"/>
  <c r="K521" i="166" a="1"/>
  <c r="K521" i="166"/>
  <c r="N522" i="166"/>
  <c r="F523" i="166" a="1"/>
  <c r="F523" i="166"/>
  <c r="K523" i="166" a="1"/>
  <c r="K523" i="166"/>
  <c r="M524" i="166" a="1"/>
  <c r="M524" i="166"/>
  <c r="M526" i="166" a="1"/>
  <c r="M526" i="166"/>
  <c r="J526" i="166" a="1"/>
  <c r="J526" i="166"/>
  <c r="L526" i="166" a="1"/>
  <c r="L526" i="166"/>
  <c r="G526" i="166" a="1"/>
  <c r="G526" i="166"/>
  <c r="K526" i="166" a="1"/>
  <c r="K526" i="166"/>
  <c r="G527" i="166" a="1"/>
  <c r="G527" i="166"/>
  <c r="P13" i="168"/>
  <c r="P52" i="168"/>
  <c r="P77" i="168"/>
  <c r="P116" i="168"/>
  <c r="P141" i="168"/>
  <c r="P180" i="168"/>
  <c r="P205" i="168"/>
  <c r="P244" i="168"/>
  <c r="P269" i="168"/>
  <c r="P308" i="168"/>
  <c r="P333" i="168"/>
  <c r="P372" i="168"/>
  <c r="P397" i="168"/>
  <c r="P436" i="168"/>
  <c r="P461" i="168"/>
  <c r="P504" i="168" a="1"/>
  <c r="P504" i="168"/>
  <c r="N8" i="167"/>
  <c r="M506" i="168" a="1"/>
  <c r="M506" i="168"/>
  <c r="K506" i="168" a="1"/>
  <c r="K506" i="168"/>
  <c r="I506" i="168" a="1"/>
  <c r="I506" i="168"/>
  <c r="G506" i="168" a="1"/>
  <c r="G506" i="168"/>
  <c r="J506" i="168" a="1"/>
  <c r="J506" i="168"/>
  <c r="P506" i="168" a="1"/>
  <c r="P506" i="168"/>
  <c r="N10" i="167"/>
  <c r="L506" i="168" a="1"/>
  <c r="L506" i="168"/>
  <c r="F506" i="168" a="1"/>
  <c r="F506" i="168"/>
  <c r="L526" i="168" a="1"/>
  <c r="L526" i="168"/>
  <c r="J526" i="168" a="1"/>
  <c r="J526" i="168"/>
  <c r="H526" i="168" a="1"/>
  <c r="H526" i="168"/>
  <c r="F526" i="168" a="1"/>
  <c r="F526" i="168"/>
  <c r="I526" i="168" a="1"/>
  <c r="I526" i="168"/>
  <c r="K526" i="168" a="1"/>
  <c r="K526" i="168"/>
  <c r="I530" i="168" a="1"/>
  <c r="I530" i="168"/>
  <c r="I529" i="170" a="1"/>
  <c r="I529" i="170"/>
  <c r="A1" i="156"/>
  <c r="D2" i="155"/>
  <c r="B5" i="155"/>
  <c r="H6" i="155"/>
  <c r="B6" i="157"/>
  <c r="I499" i="158" a="1"/>
  <c r="I499" i="158" s="1"/>
  <c r="K500" i="158" a="1"/>
  <c r="K500" i="158" s="1"/>
  <c r="I503" i="158" a="1"/>
  <c r="I503" i="158" s="1"/>
  <c r="G504" i="158" a="1"/>
  <c r="G504" i="158" s="1"/>
  <c r="I504" i="158" a="1"/>
  <c r="I504" i="158" s="1"/>
  <c r="K510" i="158" a="1"/>
  <c r="K510" i="158" s="1"/>
  <c r="I511" i="158" a="1"/>
  <c r="I511" i="158" s="1"/>
  <c r="K511" i="158" a="1"/>
  <c r="K511" i="158" s="1"/>
  <c r="H500" i="160" a="1"/>
  <c r="H500" i="160" s="1"/>
  <c r="M501" i="160" a="1"/>
  <c r="M501" i="160" s="1"/>
  <c r="K501" i="160" a="1"/>
  <c r="K501" i="160" s="1"/>
  <c r="I501" i="160" a="1"/>
  <c r="I501" i="160" s="1"/>
  <c r="G501" i="160" a="1"/>
  <c r="G501" i="160" s="1"/>
  <c r="L501" i="160" a="1"/>
  <c r="L501" i="160" s="1"/>
  <c r="H506" i="160" a="1"/>
  <c r="H506" i="160" s="1"/>
  <c r="H508" i="160" a="1"/>
  <c r="H508" i="160" s="1"/>
  <c r="M509" i="160" a="1"/>
  <c r="M509" i="160" s="1"/>
  <c r="K509" i="160" a="1"/>
  <c r="K509" i="160" s="1"/>
  <c r="I509" i="160" a="1"/>
  <c r="I509" i="160" s="1"/>
  <c r="G509" i="160" a="1"/>
  <c r="G509" i="160" s="1"/>
  <c r="L509" i="160" a="1"/>
  <c r="L509" i="160" s="1"/>
  <c r="L518" i="160" a="1"/>
  <c r="L518" i="160" s="1"/>
  <c r="J518" i="160" a="1"/>
  <c r="J518" i="160" s="1"/>
  <c r="H518" i="160" a="1"/>
  <c r="H518" i="160" s="1"/>
  <c r="F518" i="160" a="1"/>
  <c r="F518" i="160" s="1"/>
  <c r="I518" i="160" a="1"/>
  <c r="I518" i="160" s="1"/>
  <c r="M518" i="160" a="1"/>
  <c r="M518" i="160" s="1"/>
  <c r="C520" i="160"/>
  <c r="L522" i="160" a="1"/>
  <c r="L522" i="160" s="1"/>
  <c r="J522" i="160" a="1"/>
  <c r="J522" i="160" s="1"/>
  <c r="H522" i="160" a="1"/>
  <c r="H522" i="160" s="1"/>
  <c r="F522" i="160" a="1"/>
  <c r="F522" i="160" s="1"/>
  <c r="M522" i="160" a="1"/>
  <c r="M522" i="160" s="1"/>
  <c r="I522" i="160" a="1"/>
  <c r="I522" i="160" s="1"/>
  <c r="P37" i="162"/>
  <c r="P42" i="162"/>
  <c r="P65" i="162"/>
  <c r="P101" i="162"/>
  <c r="P106" i="162"/>
  <c r="P129" i="162"/>
  <c r="P165" i="162"/>
  <c r="P170" i="162"/>
  <c r="P193" i="162"/>
  <c r="P229" i="162"/>
  <c r="P234" i="162"/>
  <c r="P257" i="162"/>
  <c r="P293" i="162"/>
  <c r="P298" i="162"/>
  <c r="P321" i="162"/>
  <c r="P357" i="162"/>
  <c r="P362" i="162"/>
  <c r="P385" i="162"/>
  <c r="P421" i="162"/>
  <c r="P426" i="162"/>
  <c r="P449" i="162"/>
  <c r="P485" i="162"/>
  <c r="P490" i="162"/>
  <c r="G500" i="162" a="1"/>
  <c r="G500" i="162"/>
  <c r="K500" i="162" a="1"/>
  <c r="K500" i="162"/>
  <c r="K512" i="162"/>
  <c r="K502" i="162" a="1"/>
  <c r="K502" i="162"/>
  <c r="P504" i="162" a="1"/>
  <c r="P504" i="162"/>
  <c r="N8" i="161"/>
  <c r="C523" i="162"/>
  <c r="M504" i="162" a="1"/>
  <c r="M504" i="162"/>
  <c r="J504" i="162" a="1"/>
  <c r="J504" i="162"/>
  <c r="I504" i="162" a="1"/>
  <c r="I504" i="162"/>
  <c r="N504" i="162"/>
  <c r="L504" i="162" a="1"/>
  <c r="L504" i="162"/>
  <c r="P506" i="162" a="1"/>
  <c r="P506" i="162"/>
  <c r="N10" i="161"/>
  <c r="I506" i="162" a="1"/>
  <c r="I506" i="162"/>
  <c r="F506" i="162" a="1"/>
  <c r="F506" i="162"/>
  <c r="M506" i="162" a="1"/>
  <c r="M506" i="162"/>
  <c r="G508" i="162" a="1"/>
  <c r="G508" i="162"/>
  <c r="K508" i="162" a="1"/>
  <c r="K508" i="162"/>
  <c r="K510" i="162" a="1"/>
  <c r="K510" i="162"/>
  <c r="C519" i="162"/>
  <c r="C521" i="162"/>
  <c r="P6" i="164"/>
  <c r="P42" i="164"/>
  <c r="P47" i="164"/>
  <c r="P70" i="164"/>
  <c r="P106" i="164"/>
  <c r="P111" i="164"/>
  <c r="P134" i="164"/>
  <c r="P170" i="164"/>
  <c r="P175" i="164"/>
  <c r="P198" i="164"/>
  <c r="P234" i="164"/>
  <c r="P239" i="164"/>
  <c r="P262" i="164"/>
  <c r="P298" i="164"/>
  <c r="P303" i="164"/>
  <c r="P326" i="164"/>
  <c r="P362" i="164"/>
  <c r="P367" i="164"/>
  <c r="P390" i="164"/>
  <c r="P426" i="164"/>
  <c r="P431" i="164"/>
  <c r="P454" i="164"/>
  <c r="P490" i="164"/>
  <c r="P499" i="164" a="1"/>
  <c r="P499" i="164"/>
  <c r="K500" i="164" a="1"/>
  <c r="K500" i="164"/>
  <c r="L502" i="164" a="1"/>
  <c r="L502" i="164"/>
  <c r="J502" i="164" a="1"/>
  <c r="J502" i="164"/>
  <c r="H502" i="164" a="1"/>
  <c r="H502" i="164"/>
  <c r="F502" i="164" a="1"/>
  <c r="F502" i="164"/>
  <c r="M502" i="164" a="1"/>
  <c r="M502" i="164"/>
  <c r="I502" i="164" a="1"/>
  <c r="I502" i="164"/>
  <c r="L504" i="164" a="1"/>
  <c r="L504" i="164"/>
  <c r="J504" i="164" a="1"/>
  <c r="J504" i="164"/>
  <c r="H504" i="164" a="1"/>
  <c r="H504" i="164"/>
  <c r="F504" i="164" a="1"/>
  <c r="F504" i="164"/>
  <c r="N504" i="164"/>
  <c r="P504" i="164" a="1"/>
  <c r="P504" i="164"/>
  <c r="N8" i="163"/>
  <c r="I504" i="164" a="1"/>
  <c r="I504" i="164"/>
  <c r="M504" i="164" a="1"/>
  <c r="M504" i="164"/>
  <c r="G506" i="164" a="1"/>
  <c r="G506" i="164"/>
  <c r="K506" i="164" a="1"/>
  <c r="K506" i="164"/>
  <c r="P506" i="164" a="1"/>
  <c r="P506" i="164"/>
  <c r="N10" i="163"/>
  <c r="P507" i="164" a="1"/>
  <c r="P507" i="164"/>
  <c r="N11" i="163"/>
  <c r="K508" i="164" a="1"/>
  <c r="K508" i="164"/>
  <c r="L510" i="164" a="1"/>
  <c r="L510" i="164"/>
  <c r="J510" i="164" a="1"/>
  <c r="J510" i="164"/>
  <c r="H510" i="164" a="1"/>
  <c r="H510" i="164"/>
  <c r="F510" i="164" a="1"/>
  <c r="F510" i="164"/>
  <c r="N510" i="164"/>
  <c r="M510" i="164" a="1"/>
  <c r="M510" i="164"/>
  <c r="I510" i="164" a="1"/>
  <c r="I510" i="164"/>
  <c r="M518" i="164" a="1"/>
  <c r="M518" i="164"/>
  <c r="K518" i="164" a="1"/>
  <c r="K518" i="164"/>
  <c r="I518" i="164" a="1"/>
  <c r="I518" i="164"/>
  <c r="G518" i="164" a="1"/>
  <c r="G518" i="164"/>
  <c r="L518" i="164" a="1"/>
  <c r="L518" i="164"/>
  <c r="H524" i="164" a="1"/>
  <c r="H524" i="164"/>
  <c r="C529" i="164"/>
  <c r="P15" i="166"/>
  <c r="P20" i="166"/>
  <c r="P43" i="166"/>
  <c r="P79" i="166"/>
  <c r="P84" i="166"/>
  <c r="P107" i="166"/>
  <c r="P143" i="166"/>
  <c r="P148" i="166"/>
  <c r="P171" i="166"/>
  <c r="P207" i="166"/>
  <c r="P212" i="166"/>
  <c r="P235" i="166"/>
  <c r="P271" i="166"/>
  <c r="P276" i="166"/>
  <c r="P299" i="166"/>
  <c r="P335" i="166"/>
  <c r="P340" i="166"/>
  <c r="P363" i="166"/>
  <c r="P399" i="166"/>
  <c r="P404" i="166"/>
  <c r="P427" i="166"/>
  <c r="P463" i="166"/>
  <c r="P468" i="166"/>
  <c r="P491" i="166"/>
  <c r="H512" i="166"/>
  <c r="N500" i="166"/>
  <c r="N502" i="166"/>
  <c r="N504" i="166"/>
  <c r="K525" i="166" a="1"/>
  <c r="K525" i="166"/>
  <c r="F525" i="166" a="1"/>
  <c r="F525" i="166"/>
  <c r="M525" i="166" a="1"/>
  <c r="M525" i="166"/>
  <c r="H525" i="166" a="1"/>
  <c r="H525" i="166"/>
  <c r="N508" i="166"/>
  <c r="J529" i="166" a="1"/>
  <c r="J529" i="166"/>
  <c r="G529" i="166" a="1"/>
  <c r="G529" i="166"/>
  <c r="L529" i="166" a="1"/>
  <c r="L529" i="166"/>
  <c r="I529" i="166" a="1"/>
  <c r="I529" i="166"/>
  <c r="H521" i="166" a="1"/>
  <c r="H521" i="166"/>
  <c r="M521" i="166" a="1"/>
  <c r="M521" i="166"/>
  <c r="L523" i="166" a="1"/>
  <c r="L523" i="166"/>
  <c r="H524" i="166" a="1"/>
  <c r="H524" i="166"/>
  <c r="J525" i="166" a="1"/>
  <c r="J525" i="166"/>
  <c r="H527" i="166" a="1"/>
  <c r="H527" i="166"/>
  <c r="M527" i="166" a="1"/>
  <c r="M527" i="166"/>
  <c r="P36" i="168"/>
  <c r="P61" i="168"/>
  <c r="P100" i="168"/>
  <c r="P125" i="168"/>
  <c r="P164" i="168"/>
  <c r="P189" i="168"/>
  <c r="P228" i="168"/>
  <c r="P253" i="168"/>
  <c r="P292" i="168"/>
  <c r="P317" i="168"/>
  <c r="P356" i="168"/>
  <c r="P381" i="168"/>
  <c r="P420" i="168"/>
  <c r="P445" i="168"/>
  <c r="P484" i="168"/>
  <c r="M499" i="168" a="1"/>
  <c r="M499" i="168"/>
  <c r="K499" i="168" a="1"/>
  <c r="K499" i="168"/>
  <c r="I499" i="168" a="1"/>
  <c r="I499" i="168"/>
  <c r="G499" i="168" a="1"/>
  <c r="G499" i="168"/>
  <c r="C518" i="168"/>
  <c r="J499" i="168" a="1"/>
  <c r="J499" i="168"/>
  <c r="P499" i="168" a="1"/>
  <c r="P499" i="168"/>
  <c r="L499" i="168" a="1"/>
  <c r="L499" i="168"/>
  <c r="P500" i="168" a="1"/>
  <c r="P500" i="168"/>
  <c r="N4" i="167"/>
  <c r="H506" i="168" a="1"/>
  <c r="H506" i="168"/>
  <c r="C525" i="168"/>
  <c r="G526" i="168" a="1"/>
  <c r="G526" i="168"/>
  <c r="P206" i="170"/>
  <c r="P462" i="170"/>
  <c r="C530" i="170"/>
  <c r="P511" i="170" a="1"/>
  <c r="P511" i="170"/>
  <c r="L511" i="170" a="1"/>
  <c r="L511" i="170"/>
  <c r="G511" i="170" a="1"/>
  <c r="G511" i="170"/>
  <c r="H511" i="170" a="1"/>
  <c r="H511" i="170"/>
  <c r="K511" i="170" a="1"/>
  <c r="K511" i="170"/>
  <c r="J511" i="170" a="1"/>
  <c r="J511" i="170"/>
  <c r="F511" i="170" a="1"/>
  <c r="F511" i="170"/>
  <c r="I525" i="170" a="1"/>
  <c r="I525" i="170"/>
  <c r="F525" i="170" a="1"/>
  <c r="F525" i="170"/>
  <c r="L525" i="170" a="1"/>
  <c r="L525" i="170"/>
  <c r="H525" i="170" a="1"/>
  <c r="H525" i="170"/>
  <c r="K525" i="170" a="1"/>
  <c r="K525" i="170"/>
  <c r="J525" i="170" a="1"/>
  <c r="J525" i="170"/>
  <c r="G525" i="170" a="1"/>
  <c r="G525" i="170"/>
  <c r="L529" i="170" a="1"/>
  <c r="L529" i="170"/>
  <c r="P83" i="172"/>
  <c r="P339" i="172"/>
  <c r="L521" i="172" a="1"/>
  <c r="L521" i="172"/>
  <c r="J521" i="172" a="1"/>
  <c r="J521" i="172"/>
  <c r="H521" i="172" a="1"/>
  <c r="H521" i="172"/>
  <c r="F521" i="172" a="1"/>
  <c r="F521" i="172"/>
  <c r="I521" i="172" a="1"/>
  <c r="I521" i="172"/>
  <c r="M521" i="172" a="1"/>
  <c r="M521" i="172"/>
  <c r="G521" i="172" a="1"/>
  <c r="G521" i="172"/>
  <c r="K521" i="172" a="1"/>
  <c r="K521" i="172"/>
  <c r="L508" i="172" a="1"/>
  <c r="L508" i="172"/>
  <c r="J508" i="172" a="1"/>
  <c r="J508" i="172"/>
  <c r="H508" i="172" a="1"/>
  <c r="H508" i="172"/>
  <c r="F508" i="172" a="1"/>
  <c r="F508" i="172"/>
  <c r="C527" i="172"/>
  <c r="P508" i="172" a="1"/>
  <c r="P508" i="172"/>
  <c r="N12" i="171"/>
  <c r="I508" i="172" a="1"/>
  <c r="I508" i="172"/>
  <c r="G508" i="172" a="1"/>
  <c r="G508" i="172"/>
  <c r="M508" i="172" a="1"/>
  <c r="M508" i="172"/>
  <c r="G518" i="156" a="1"/>
  <c r="G518" i="156" s="1"/>
  <c r="I518" i="156" a="1"/>
  <c r="I518" i="156" s="1"/>
  <c r="K518" i="156" a="1"/>
  <c r="K518" i="156" s="1"/>
  <c r="G520" i="156" a="1"/>
  <c r="G520" i="156" s="1"/>
  <c r="I520" i="156" a="1"/>
  <c r="I520" i="156" s="1"/>
  <c r="K520" i="156" a="1"/>
  <c r="K520" i="156" s="1"/>
  <c r="G522" i="156" a="1"/>
  <c r="G522" i="156" s="1"/>
  <c r="I522" i="156" a="1"/>
  <c r="I522" i="156" s="1"/>
  <c r="K522" i="156" a="1"/>
  <c r="K522" i="156" s="1"/>
  <c r="G524" i="156" a="1"/>
  <c r="G524" i="156" s="1"/>
  <c r="I524" i="156" a="1"/>
  <c r="I524" i="156" s="1"/>
  <c r="K524" i="156" a="1"/>
  <c r="K524" i="156" s="1"/>
  <c r="G526" i="156" a="1"/>
  <c r="G526" i="156" s="1"/>
  <c r="I526" i="156" a="1"/>
  <c r="I526" i="156" s="1"/>
  <c r="K526" i="156" a="1"/>
  <c r="K526" i="156" s="1"/>
  <c r="G528" i="156" a="1"/>
  <c r="G528" i="156" s="1"/>
  <c r="I528" i="156" a="1"/>
  <c r="I528" i="156" s="1"/>
  <c r="K528" i="156" a="1"/>
  <c r="K528" i="156" s="1"/>
  <c r="G530" i="156" a="1"/>
  <c r="G530" i="156" s="1"/>
  <c r="I530" i="156" a="1"/>
  <c r="I530" i="156" s="1"/>
  <c r="K530" i="156" a="1"/>
  <c r="K530" i="156" s="1"/>
  <c r="D2" i="157"/>
  <c r="B5" i="157"/>
  <c r="M500" i="160" a="1"/>
  <c r="M500" i="160" s="1"/>
  <c r="K500" i="160" a="1"/>
  <c r="K500" i="160" s="1"/>
  <c r="I500" i="160" a="1"/>
  <c r="I500" i="160" s="1"/>
  <c r="G500" i="160" a="1"/>
  <c r="G500" i="160" s="1"/>
  <c r="C519" i="160"/>
  <c r="F500" i="160" a="1"/>
  <c r="F500" i="160" s="1"/>
  <c r="H505" i="160" a="1"/>
  <c r="H505" i="160" s="1"/>
  <c r="M506" i="160" a="1"/>
  <c r="M506" i="160" s="1"/>
  <c r="K506" i="160" a="1"/>
  <c r="K506" i="160" s="1"/>
  <c r="I506" i="160" a="1"/>
  <c r="I506" i="160" s="1"/>
  <c r="G506" i="160" a="1"/>
  <c r="G506" i="160" s="1"/>
  <c r="J506" i="160" a="1"/>
  <c r="J506" i="160" s="1"/>
  <c r="L506" i="160" a="1"/>
  <c r="L506" i="160" s="1"/>
  <c r="M508" i="160" a="1"/>
  <c r="M508" i="160" s="1"/>
  <c r="K508" i="160" a="1"/>
  <c r="K508" i="160" s="1"/>
  <c r="I508" i="160" a="1"/>
  <c r="I508" i="160" s="1"/>
  <c r="G508" i="160" a="1"/>
  <c r="G508" i="160" s="1"/>
  <c r="C527" i="160"/>
  <c r="F508" i="160" a="1"/>
  <c r="F508" i="160" s="1"/>
  <c r="H521" i="160" a="1"/>
  <c r="H521" i="160" s="1"/>
  <c r="L521" i="160" a="1"/>
  <c r="L521" i="160" s="1"/>
  <c r="H523" i="160" a="1"/>
  <c r="H523" i="160" s="1"/>
  <c r="H525" i="160" a="1"/>
  <c r="H525" i="160" s="1"/>
  <c r="L526" i="160" a="1"/>
  <c r="L526" i="160" s="1"/>
  <c r="J526" i="160" a="1"/>
  <c r="J526" i="160" s="1"/>
  <c r="H526" i="160" a="1"/>
  <c r="H526" i="160" s="1"/>
  <c r="F526" i="160" a="1"/>
  <c r="F526" i="160" s="1"/>
  <c r="I526" i="160" a="1"/>
  <c r="I526" i="160" s="1"/>
  <c r="M526" i="160" a="1"/>
  <c r="M526" i="160" s="1"/>
  <c r="C528" i="160"/>
  <c r="L530" i="160" a="1"/>
  <c r="L530" i="160" s="1"/>
  <c r="J530" i="160" a="1"/>
  <c r="J530" i="160" s="1"/>
  <c r="H530" i="160" a="1"/>
  <c r="H530" i="160" s="1"/>
  <c r="F530" i="160" a="1"/>
  <c r="F530" i="160" s="1"/>
  <c r="M530" i="160" a="1"/>
  <c r="M530" i="160" s="1"/>
  <c r="I530" i="160" a="1"/>
  <c r="I530" i="160" s="1"/>
  <c r="P17" i="162"/>
  <c r="P53" i="162"/>
  <c r="P58" i="162"/>
  <c r="P81" i="162"/>
  <c r="P117" i="162"/>
  <c r="P122" i="162"/>
  <c r="P145" i="162"/>
  <c r="P181" i="162"/>
  <c r="P186" i="162"/>
  <c r="P209" i="162"/>
  <c r="P245" i="162"/>
  <c r="P250" i="162"/>
  <c r="P273" i="162"/>
  <c r="P309" i="162"/>
  <c r="P314" i="162"/>
  <c r="P337" i="162"/>
  <c r="P373" i="162"/>
  <c r="P378" i="162"/>
  <c r="P401" i="162"/>
  <c r="P437" i="162"/>
  <c r="P442" i="162"/>
  <c r="P465" i="162"/>
  <c r="H500" i="162" a="1"/>
  <c r="H500" i="162"/>
  <c r="H512" i="162"/>
  <c r="H502" i="162" a="1"/>
  <c r="H502" i="162"/>
  <c r="L502" i="162" a="1"/>
  <c r="L502" i="162"/>
  <c r="C522" i="162"/>
  <c r="P503" i="162" a="1"/>
  <c r="P503" i="162"/>
  <c r="N7" i="161"/>
  <c r="L503" i="162" a="1"/>
  <c r="L503" i="162"/>
  <c r="G503" i="162" a="1"/>
  <c r="G503" i="162"/>
  <c r="N503" i="162"/>
  <c r="I503" i="162" a="1"/>
  <c r="I503" i="162"/>
  <c r="M503" i="162" a="1"/>
  <c r="M503" i="162"/>
  <c r="H508" i="162" a="1"/>
  <c r="H508" i="162"/>
  <c r="H510" i="162" a="1"/>
  <c r="H510" i="162"/>
  <c r="L510" i="162" a="1"/>
  <c r="L510" i="162"/>
  <c r="C530" i="162"/>
  <c r="P511" i="162" a="1"/>
  <c r="P511" i="162"/>
  <c r="L511" i="162" a="1"/>
  <c r="L511" i="162"/>
  <c r="G511" i="162" a="1"/>
  <c r="G511" i="162"/>
  <c r="N511" i="162"/>
  <c r="I511" i="162" a="1"/>
  <c r="I511" i="162"/>
  <c r="M511" i="162" a="1"/>
  <c r="M511" i="162"/>
  <c r="C525" i="162"/>
  <c r="C527" i="162"/>
  <c r="C529" i="162"/>
  <c r="P22" i="164"/>
  <c r="P58" i="164"/>
  <c r="P63" i="164"/>
  <c r="P86" i="164"/>
  <c r="P122" i="164"/>
  <c r="P127" i="164"/>
  <c r="P150" i="164"/>
  <c r="P186" i="164"/>
  <c r="P191" i="164"/>
  <c r="P214" i="164"/>
  <c r="P250" i="164"/>
  <c r="P255" i="164"/>
  <c r="P278" i="164"/>
  <c r="P314" i="164"/>
  <c r="P319" i="164"/>
  <c r="P342" i="164"/>
  <c r="P378" i="164"/>
  <c r="P383" i="164"/>
  <c r="P406" i="164"/>
  <c r="P442" i="164"/>
  <c r="P447" i="164"/>
  <c r="P470" i="164"/>
  <c r="L501" i="164" a="1"/>
  <c r="L501" i="164"/>
  <c r="J501" i="164" a="1"/>
  <c r="J501" i="164"/>
  <c r="H501" i="164" a="1"/>
  <c r="H501" i="164"/>
  <c r="F501" i="164" a="1"/>
  <c r="F501" i="164"/>
  <c r="G501" i="164" a="1"/>
  <c r="G501" i="164"/>
  <c r="G512" i="164"/>
  <c r="E22" i="163"/>
  <c r="I501" i="164" a="1"/>
  <c r="I501" i="164"/>
  <c r="M501" i="164" a="1"/>
  <c r="M501" i="164"/>
  <c r="L509" i="164" a="1"/>
  <c r="L509" i="164"/>
  <c r="J509" i="164" a="1"/>
  <c r="J509" i="164"/>
  <c r="H509" i="164" a="1"/>
  <c r="H509" i="164"/>
  <c r="F509" i="164" a="1"/>
  <c r="F509" i="164"/>
  <c r="G509" i="164" a="1"/>
  <c r="G509" i="164"/>
  <c r="I509" i="164" a="1"/>
  <c r="I509" i="164"/>
  <c r="M509" i="164" a="1"/>
  <c r="M509" i="164"/>
  <c r="M524" i="164" a="1"/>
  <c r="M524" i="164"/>
  <c r="K524" i="164" a="1"/>
  <c r="K524" i="164"/>
  <c r="I524" i="164" a="1"/>
  <c r="I524" i="164"/>
  <c r="G524" i="164" a="1"/>
  <c r="G524" i="164"/>
  <c r="F524" i="164" a="1"/>
  <c r="F524" i="164"/>
  <c r="M526" i="164" a="1"/>
  <c r="M526" i="164"/>
  <c r="K526" i="164" a="1"/>
  <c r="K526" i="164"/>
  <c r="N526" i="164"/>
  <c r="I526" i="164" a="1"/>
  <c r="I526" i="164"/>
  <c r="G526" i="164" a="1"/>
  <c r="G526" i="164"/>
  <c r="L526" i="164" a="1"/>
  <c r="L526" i="164"/>
  <c r="C528" i="164"/>
  <c r="P31" i="166"/>
  <c r="P36" i="166"/>
  <c r="P59" i="166"/>
  <c r="P95" i="166"/>
  <c r="P100" i="166"/>
  <c r="P123" i="166"/>
  <c r="P159" i="166"/>
  <c r="P164" i="166"/>
  <c r="P187" i="166"/>
  <c r="P223" i="166"/>
  <c r="P228" i="166"/>
  <c r="P251" i="166"/>
  <c r="P287" i="166"/>
  <c r="P292" i="166"/>
  <c r="P315" i="166"/>
  <c r="P351" i="166"/>
  <c r="P356" i="166"/>
  <c r="P379" i="166"/>
  <c r="P415" i="166"/>
  <c r="P420" i="166"/>
  <c r="P443" i="166"/>
  <c r="P479" i="166"/>
  <c r="P484" i="166"/>
  <c r="N505" i="166"/>
  <c r="E41" i="165"/>
  <c r="G41" i="165"/>
  <c r="N509" i="166"/>
  <c r="M518" i="166" a="1"/>
  <c r="M518" i="166"/>
  <c r="J518" i="166" a="1"/>
  <c r="J518" i="166"/>
  <c r="L518" i="166" a="1"/>
  <c r="L518" i="166"/>
  <c r="L531" i="166"/>
  <c r="G518" i="166" a="1"/>
  <c r="G518" i="166"/>
  <c r="K518" i="166" a="1"/>
  <c r="K518" i="166"/>
  <c r="G519" i="166" a="1"/>
  <c r="G519" i="166"/>
  <c r="J524" i="166" a="1"/>
  <c r="J524" i="166"/>
  <c r="L525" i="166" a="1"/>
  <c r="L525" i="166"/>
  <c r="J527" i="166" a="1"/>
  <c r="J527" i="166"/>
  <c r="F529" i="166" a="1"/>
  <c r="F529" i="166"/>
  <c r="K529" i="166" a="1"/>
  <c r="K529" i="166"/>
  <c r="P20" i="168"/>
  <c r="P45" i="168"/>
  <c r="P84" i="168"/>
  <c r="P109" i="168"/>
  <c r="P148" i="168"/>
  <c r="P173" i="168"/>
  <c r="P212" i="168"/>
  <c r="P237" i="168"/>
  <c r="P276" i="168"/>
  <c r="P301" i="168"/>
  <c r="P340" i="168"/>
  <c r="P365" i="168"/>
  <c r="P404" i="168"/>
  <c r="P429" i="168"/>
  <c r="P468" i="168"/>
  <c r="P493" i="168"/>
  <c r="M502" i="168" a="1"/>
  <c r="M502" i="168"/>
  <c r="K502" i="168" a="1"/>
  <c r="K502" i="168"/>
  <c r="I502" i="168" a="1"/>
  <c r="I502" i="168"/>
  <c r="G502" i="168" a="1"/>
  <c r="G502" i="168"/>
  <c r="J502" i="168" a="1"/>
  <c r="J502" i="168"/>
  <c r="C521" i="168"/>
  <c r="P502" i="168" a="1"/>
  <c r="P502" i="168"/>
  <c r="N6" i="167"/>
  <c r="L502" i="168" a="1"/>
  <c r="L502" i="168"/>
  <c r="F502" i="168" a="1"/>
  <c r="F502" i="168"/>
  <c r="F512" i="168"/>
  <c r="P508" i="168" a="1"/>
  <c r="P508" i="168"/>
  <c r="N12" i="167"/>
  <c r="M510" i="168" a="1"/>
  <c r="M510" i="168"/>
  <c r="K510" i="168" a="1"/>
  <c r="K510" i="168"/>
  <c r="I510" i="168" a="1"/>
  <c r="I510" i="168"/>
  <c r="G510" i="168" a="1"/>
  <c r="G510" i="168"/>
  <c r="J510" i="168" a="1"/>
  <c r="J510" i="168"/>
  <c r="C529" i="168"/>
  <c r="P510" i="168" a="1"/>
  <c r="P510" i="168"/>
  <c r="L510" i="168" a="1"/>
  <c r="L510" i="168"/>
  <c r="F510" i="168" a="1"/>
  <c r="F510" i="168"/>
  <c r="L522" i="168" a="1"/>
  <c r="L522" i="168"/>
  <c r="J522" i="168" a="1"/>
  <c r="J522" i="168"/>
  <c r="H522" i="168" a="1"/>
  <c r="H522" i="168"/>
  <c r="F522" i="168" a="1"/>
  <c r="F522" i="168"/>
  <c r="M522" i="168" a="1"/>
  <c r="M522" i="168"/>
  <c r="G522" i="168" a="1"/>
  <c r="G522" i="168"/>
  <c r="I522" i="168" a="1"/>
  <c r="I522" i="168"/>
  <c r="L528" i="168" a="1"/>
  <c r="L528" i="168"/>
  <c r="J528" i="168" a="1"/>
  <c r="J528" i="168"/>
  <c r="H528" i="168" a="1"/>
  <c r="H528" i="168"/>
  <c r="F528" i="168" a="1"/>
  <c r="F528" i="168"/>
  <c r="N528" i="168"/>
  <c r="G528" i="168" a="1"/>
  <c r="G528" i="168"/>
  <c r="K528" i="168" a="1"/>
  <c r="K528" i="168"/>
  <c r="P14" i="170"/>
  <c r="P270" i="170"/>
  <c r="C522" i="170"/>
  <c r="P503" i="170" a="1"/>
  <c r="P503" i="170"/>
  <c r="N7" i="169"/>
  <c r="L503" i="170" a="1"/>
  <c r="L503" i="170"/>
  <c r="G503" i="170" a="1"/>
  <c r="G503" i="170"/>
  <c r="H503" i="170" a="1"/>
  <c r="H503" i="170"/>
  <c r="K503" i="170" a="1"/>
  <c r="K503" i="170"/>
  <c r="J503" i="170" a="1"/>
  <c r="J503" i="170"/>
  <c r="F503" i="170" a="1"/>
  <c r="F503" i="170"/>
  <c r="N503" i="170"/>
  <c r="L527" i="170" a="1"/>
  <c r="L527" i="170"/>
  <c r="G527" i="170" a="1"/>
  <c r="G527" i="170"/>
  <c r="H527" i="170" a="1"/>
  <c r="H527" i="170"/>
  <c r="K527" i="170" a="1"/>
  <c r="K527" i="170"/>
  <c r="J527" i="170" a="1"/>
  <c r="J527" i="170"/>
  <c r="F527" i="170" a="1"/>
  <c r="F527" i="170"/>
  <c r="P147" i="172"/>
  <c r="P403" i="172"/>
  <c r="L501" i="172" a="1"/>
  <c r="L501" i="172"/>
  <c r="J501" i="172" a="1"/>
  <c r="J501" i="172"/>
  <c r="H501" i="172" a="1"/>
  <c r="H501" i="172"/>
  <c r="F501" i="172" a="1"/>
  <c r="F501" i="172"/>
  <c r="G501" i="172" a="1"/>
  <c r="G501" i="172"/>
  <c r="G512" i="172"/>
  <c r="E22" i="171"/>
  <c r="C520" i="172"/>
  <c r="P501" i="172" a="1"/>
  <c r="P501" i="172"/>
  <c r="N5" i="171"/>
  <c r="K501" i="172" a="1"/>
  <c r="K501" i="172"/>
  <c r="M499" i="160" a="1"/>
  <c r="M499" i="160" s="1"/>
  <c r="K499" i="160" a="1"/>
  <c r="K499" i="160" s="1"/>
  <c r="I499" i="160" a="1"/>
  <c r="I499" i="160" s="1"/>
  <c r="G499" i="160" a="1"/>
  <c r="G499" i="160" s="1"/>
  <c r="H499" i="160" a="1"/>
  <c r="H499" i="160" s="1"/>
  <c r="M503" i="160" a="1"/>
  <c r="M503" i="160" s="1"/>
  <c r="K503" i="160" a="1"/>
  <c r="K503" i="160" s="1"/>
  <c r="I503" i="160" a="1"/>
  <c r="I503" i="160" s="1"/>
  <c r="G503" i="160" a="1"/>
  <c r="G503" i="160" s="1"/>
  <c r="H503" i="160" a="1"/>
  <c r="H503" i="160" s="1"/>
  <c r="M507" i="160" a="1"/>
  <c r="M507" i="160" s="1"/>
  <c r="K507" i="160" a="1"/>
  <c r="K507" i="160" s="1"/>
  <c r="I507" i="160" a="1"/>
  <c r="I507" i="160" s="1"/>
  <c r="G507" i="160" a="1"/>
  <c r="G507" i="160" s="1"/>
  <c r="H507" i="160" a="1"/>
  <c r="H507" i="160" s="1"/>
  <c r="M511" i="160" a="1"/>
  <c r="M511" i="160" s="1"/>
  <c r="K511" i="160" a="1"/>
  <c r="K511" i="160" s="1"/>
  <c r="I511" i="160" a="1"/>
  <c r="I511" i="160" s="1"/>
  <c r="G511" i="160" a="1"/>
  <c r="G511" i="160" s="1"/>
  <c r="H511" i="160" a="1"/>
  <c r="H511" i="160" s="1"/>
  <c r="P9" i="162"/>
  <c r="P25" i="162"/>
  <c r="P41" i="162"/>
  <c r="P57" i="162"/>
  <c r="P73" i="162"/>
  <c r="P89" i="162"/>
  <c r="P105" i="162"/>
  <c r="P121" i="162"/>
  <c r="P137" i="162"/>
  <c r="P153" i="162"/>
  <c r="P169" i="162"/>
  <c r="P185" i="162"/>
  <c r="P201" i="162"/>
  <c r="P217" i="162"/>
  <c r="P233" i="162"/>
  <c r="P249" i="162"/>
  <c r="P265" i="162"/>
  <c r="P281" i="162"/>
  <c r="P297" i="162"/>
  <c r="P313" i="162"/>
  <c r="P329" i="162"/>
  <c r="P345" i="162"/>
  <c r="P361" i="162"/>
  <c r="P377" i="162"/>
  <c r="P393" i="162"/>
  <c r="P409" i="162"/>
  <c r="P425" i="162"/>
  <c r="P441" i="162"/>
  <c r="P457" i="162"/>
  <c r="P473" i="162"/>
  <c r="P489" i="162"/>
  <c r="C520" i="162"/>
  <c r="P501" i="162" a="1"/>
  <c r="P501" i="162"/>
  <c r="N5" i="161"/>
  <c r="H501" i="162" a="1"/>
  <c r="H501" i="162"/>
  <c r="N501" i="162"/>
  <c r="K501" i="162" a="1"/>
  <c r="K501" i="162"/>
  <c r="C524" i="162"/>
  <c r="P505" i="162" a="1"/>
  <c r="P505" i="162"/>
  <c r="N9" i="161"/>
  <c r="H505" i="162" a="1"/>
  <c r="H505" i="162"/>
  <c r="K505" i="162" a="1"/>
  <c r="K505" i="162"/>
  <c r="C528" i="162"/>
  <c r="P509" i="162" a="1"/>
  <c r="P509" i="162"/>
  <c r="N13" i="161"/>
  <c r="H509" i="162" a="1"/>
  <c r="H509" i="162"/>
  <c r="N509" i="162"/>
  <c r="K509" i="162" a="1"/>
  <c r="K509" i="162"/>
  <c r="P14" i="164"/>
  <c r="P30" i="164"/>
  <c r="P46" i="164"/>
  <c r="P62" i="164"/>
  <c r="P78" i="164"/>
  <c r="P94" i="164"/>
  <c r="P110" i="164"/>
  <c r="P126" i="164"/>
  <c r="P142" i="164"/>
  <c r="P158" i="164"/>
  <c r="P174" i="164"/>
  <c r="P190" i="164"/>
  <c r="P206" i="164"/>
  <c r="P222" i="164"/>
  <c r="P238" i="164"/>
  <c r="P254" i="164"/>
  <c r="P270" i="164"/>
  <c r="P286" i="164"/>
  <c r="P302" i="164"/>
  <c r="P318" i="164"/>
  <c r="P334" i="164"/>
  <c r="P350" i="164"/>
  <c r="P366" i="164"/>
  <c r="P382" i="164"/>
  <c r="P398" i="164"/>
  <c r="P414" i="164"/>
  <c r="P430" i="164"/>
  <c r="P446" i="164"/>
  <c r="P462" i="164"/>
  <c r="P478" i="164"/>
  <c r="P494" i="164"/>
  <c r="L499" i="164" a="1"/>
  <c r="L499" i="164"/>
  <c r="J499" i="164" a="1"/>
  <c r="J499" i="164"/>
  <c r="J512" i="164"/>
  <c r="H499" i="164" a="1"/>
  <c r="H499" i="164"/>
  <c r="F499" i="164" a="1"/>
  <c r="F499" i="164"/>
  <c r="K499" i="164" a="1"/>
  <c r="K499" i="164"/>
  <c r="L503" i="164" a="1"/>
  <c r="L503" i="164"/>
  <c r="J503" i="164" a="1"/>
  <c r="J503" i="164"/>
  <c r="H503" i="164" a="1"/>
  <c r="H503" i="164"/>
  <c r="F503" i="164" a="1"/>
  <c r="F503" i="164"/>
  <c r="K503" i="164" a="1"/>
  <c r="K503" i="164"/>
  <c r="L507" i="164" a="1"/>
  <c r="L507" i="164"/>
  <c r="J507" i="164" a="1"/>
  <c r="J507" i="164"/>
  <c r="H507" i="164" a="1"/>
  <c r="H507" i="164"/>
  <c r="F507" i="164" a="1"/>
  <c r="F507" i="164"/>
  <c r="N507" i="164"/>
  <c r="K507" i="164" a="1"/>
  <c r="K507" i="164"/>
  <c r="L511" i="164" a="1"/>
  <c r="L511" i="164"/>
  <c r="J511" i="164" a="1"/>
  <c r="J511" i="164"/>
  <c r="H511" i="164" a="1"/>
  <c r="H511" i="164"/>
  <c r="F511" i="164" a="1"/>
  <c r="F511" i="164"/>
  <c r="K511" i="164" a="1"/>
  <c r="K511" i="164"/>
  <c r="C522" i="164"/>
  <c r="C530" i="164"/>
  <c r="P19" i="166"/>
  <c r="P35" i="166"/>
  <c r="P51" i="166"/>
  <c r="P67" i="166"/>
  <c r="P83" i="166"/>
  <c r="P99" i="166"/>
  <c r="P115" i="166"/>
  <c r="P131" i="166"/>
  <c r="P147" i="166"/>
  <c r="P163" i="166"/>
  <c r="P179" i="166"/>
  <c r="P195" i="166"/>
  <c r="P211" i="166"/>
  <c r="P227" i="166"/>
  <c r="P243" i="166"/>
  <c r="P259" i="166"/>
  <c r="P275" i="166"/>
  <c r="P291" i="166"/>
  <c r="P307" i="166"/>
  <c r="P323" i="166"/>
  <c r="P339" i="166"/>
  <c r="P355" i="166"/>
  <c r="P371" i="166"/>
  <c r="P387" i="166"/>
  <c r="P403" i="166"/>
  <c r="P419" i="166"/>
  <c r="P435" i="166"/>
  <c r="P451" i="166"/>
  <c r="P467" i="166"/>
  <c r="P483" i="166"/>
  <c r="J520" i="166" a="1"/>
  <c r="J520" i="166"/>
  <c r="M520" i="166" a="1"/>
  <c r="M520" i="166"/>
  <c r="H522" i="166" a="1"/>
  <c r="H522" i="166"/>
  <c r="J528" i="166" a="1"/>
  <c r="J528" i="166"/>
  <c r="M528" i="166" a="1"/>
  <c r="M528" i="166"/>
  <c r="H530" i="166" a="1"/>
  <c r="H530" i="166"/>
  <c r="N530" i="166"/>
  <c r="P12" i="168"/>
  <c r="P28" i="168"/>
  <c r="P44" i="168"/>
  <c r="P60" i="168"/>
  <c r="P76" i="168"/>
  <c r="P92" i="168"/>
  <c r="P108" i="168"/>
  <c r="P124" i="168"/>
  <c r="P140" i="168"/>
  <c r="P156" i="168"/>
  <c r="P172" i="168"/>
  <c r="P188" i="168"/>
  <c r="P204" i="168"/>
  <c r="P220" i="168"/>
  <c r="P236" i="168"/>
  <c r="P252" i="168"/>
  <c r="P268" i="168"/>
  <c r="P284" i="168"/>
  <c r="P300" i="168"/>
  <c r="P316" i="168"/>
  <c r="P332" i="168"/>
  <c r="P348" i="168"/>
  <c r="P364" i="168"/>
  <c r="P380" i="168"/>
  <c r="P396" i="168"/>
  <c r="P412" i="168"/>
  <c r="P428" i="168"/>
  <c r="P444" i="168"/>
  <c r="P460" i="168"/>
  <c r="P476" i="168"/>
  <c r="P492" i="168"/>
  <c r="M501" i="168" a="1"/>
  <c r="M501" i="168"/>
  <c r="K501" i="168" a="1"/>
  <c r="K501" i="168"/>
  <c r="I501" i="168" a="1"/>
  <c r="I501" i="168"/>
  <c r="G501" i="168" a="1"/>
  <c r="G501" i="168"/>
  <c r="N501" i="168"/>
  <c r="H501" i="168" a="1"/>
  <c r="H501" i="168"/>
  <c r="L503" i="168" a="1"/>
  <c r="L503" i="168"/>
  <c r="P503" i="168" a="1"/>
  <c r="P503" i="168"/>
  <c r="N7" i="167"/>
  <c r="J504" i="168" a="1"/>
  <c r="J504" i="168"/>
  <c r="M505" i="168" a="1"/>
  <c r="M505" i="168"/>
  <c r="K505" i="168" a="1"/>
  <c r="K505" i="168"/>
  <c r="I505" i="168" a="1"/>
  <c r="I505" i="168"/>
  <c r="G505" i="168" a="1"/>
  <c r="G505" i="168"/>
  <c r="N505" i="168"/>
  <c r="E41" i="167"/>
  <c r="G41" i="167"/>
  <c r="H505" i="168" a="1"/>
  <c r="H505" i="168"/>
  <c r="L507" i="168" a="1"/>
  <c r="L507" i="168"/>
  <c r="P507" i="168" a="1"/>
  <c r="P507" i="168"/>
  <c r="N11" i="167"/>
  <c r="M509" i="168" a="1"/>
  <c r="M509" i="168"/>
  <c r="K509" i="168" a="1"/>
  <c r="K509" i="168"/>
  <c r="I509" i="168" a="1"/>
  <c r="I509" i="168"/>
  <c r="G509" i="168" a="1"/>
  <c r="G509" i="168"/>
  <c r="N509" i="168"/>
  <c r="H509" i="168" a="1"/>
  <c r="H509" i="168"/>
  <c r="L511" i="168" a="1"/>
  <c r="L511" i="168"/>
  <c r="P511" i="168" a="1"/>
  <c r="P511" i="168"/>
  <c r="L519" i="168" a="1"/>
  <c r="L519" i="168"/>
  <c r="C520" i="168"/>
  <c r="G524" i="168" a="1"/>
  <c r="G524" i="168"/>
  <c r="P5" i="170"/>
  <c r="P10" i="170"/>
  <c r="P33" i="170"/>
  <c r="P69" i="170"/>
  <c r="P74" i="170"/>
  <c r="P97" i="170"/>
  <c r="P133" i="170"/>
  <c r="P138" i="170"/>
  <c r="P161" i="170"/>
  <c r="P197" i="170"/>
  <c r="P202" i="170"/>
  <c r="P225" i="170"/>
  <c r="P261" i="170"/>
  <c r="P266" i="170"/>
  <c r="P289" i="170"/>
  <c r="P325" i="170"/>
  <c r="P330" i="170"/>
  <c r="P353" i="170"/>
  <c r="P389" i="170"/>
  <c r="P394" i="170"/>
  <c r="P417" i="170"/>
  <c r="P453" i="170"/>
  <c r="P458" i="170"/>
  <c r="P481" i="170"/>
  <c r="P500" i="170" a="1"/>
  <c r="P500" i="170"/>
  <c r="N4" i="169"/>
  <c r="M500" i="170" a="1"/>
  <c r="M500" i="170"/>
  <c r="J500" i="170" a="1"/>
  <c r="J500" i="170"/>
  <c r="J512" i="170"/>
  <c r="I500" i="170" a="1"/>
  <c r="I500" i="170"/>
  <c r="N500" i="170"/>
  <c r="L500" i="170" a="1"/>
  <c r="L500" i="170"/>
  <c r="P502" i="170" a="1"/>
  <c r="P502" i="170"/>
  <c r="N6" i="169"/>
  <c r="I502" i="170" a="1"/>
  <c r="I502" i="170"/>
  <c r="F502" i="170" a="1"/>
  <c r="F502" i="170"/>
  <c r="F512" i="170"/>
  <c r="M502" i="170" a="1"/>
  <c r="M502" i="170"/>
  <c r="G504" i="170" a="1"/>
  <c r="G504" i="170"/>
  <c r="N504" i="170"/>
  <c r="K504" i="170" a="1"/>
  <c r="K504" i="170"/>
  <c r="K506" i="170" a="1"/>
  <c r="K506" i="170"/>
  <c r="P508" i="170" a="1"/>
  <c r="P508" i="170"/>
  <c r="N12" i="169"/>
  <c r="M508" i="170" a="1"/>
  <c r="M508" i="170"/>
  <c r="J508" i="170" a="1"/>
  <c r="J508" i="170"/>
  <c r="I508" i="170" a="1"/>
  <c r="I508" i="170"/>
  <c r="N508" i="170"/>
  <c r="L508" i="170" a="1"/>
  <c r="L508" i="170"/>
  <c r="P510" i="170" a="1"/>
  <c r="P510" i="170"/>
  <c r="I510" i="170" a="1"/>
  <c r="I510" i="170"/>
  <c r="F510" i="170" a="1"/>
  <c r="F510" i="170"/>
  <c r="M510" i="170" a="1"/>
  <c r="M510" i="170"/>
  <c r="K519" i="170" a="1"/>
  <c r="K519" i="170"/>
  <c r="G521" i="170" a="1"/>
  <c r="G521" i="170"/>
  <c r="N521" i="170"/>
  <c r="K521" i="170" a="1"/>
  <c r="K521" i="170"/>
  <c r="P10" i="172"/>
  <c r="P15" i="172"/>
  <c r="P38" i="172"/>
  <c r="P74" i="172"/>
  <c r="P79" i="172"/>
  <c r="P102" i="172"/>
  <c r="P138" i="172"/>
  <c r="P143" i="172"/>
  <c r="P166" i="172"/>
  <c r="P202" i="172"/>
  <c r="P207" i="172"/>
  <c r="P230" i="172"/>
  <c r="P266" i="172"/>
  <c r="P271" i="172"/>
  <c r="P294" i="172"/>
  <c r="P330" i="172"/>
  <c r="P335" i="172"/>
  <c r="P358" i="172"/>
  <c r="P394" i="172"/>
  <c r="P399" i="172"/>
  <c r="P422" i="172"/>
  <c r="P458" i="172"/>
  <c r="P463" i="172"/>
  <c r="P486" i="172"/>
  <c r="L500" i="172" a="1"/>
  <c r="L500" i="172"/>
  <c r="J500" i="172" a="1"/>
  <c r="J500" i="172"/>
  <c r="H500" i="172" a="1"/>
  <c r="H500" i="172"/>
  <c r="F500" i="172" a="1"/>
  <c r="F500" i="172"/>
  <c r="C519" i="172"/>
  <c r="P500" i="172" a="1"/>
  <c r="P500" i="172"/>
  <c r="N4" i="171"/>
  <c r="I500" i="172" a="1"/>
  <c r="I500" i="172"/>
  <c r="I512" i="172"/>
  <c r="M500" i="172" a="1"/>
  <c r="M500" i="172"/>
  <c r="G502" i="172" a="1"/>
  <c r="G502" i="172"/>
  <c r="K502" i="172" a="1"/>
  <c r="K502" i="172"/>
  <c r="P502" i="172" a="1"/>
  <c r="P502" i="172"/>
  <c r="N6" i="171"/>
  <c r="L506" i="172" a="1"/>
  <c r="L506" i="172"/>
  <c r="J506" i="172" a="1"/>
  <c r="J506" i="172"/>
  <c r="H506" i="172" a="1"/>
  <c r="H506" i="172"/>
  <c r="F506" i="172" a="1"/>
  <c r="F506" i="172"/>
  <c r="N506" i="172"/>
  <c r="M506" i="172" a="1"/>
  <c r="M506" i="172"/>
  <c r="C525" i="172"/>
  <c r="I506" i="172" a="1"/>
  <c r="I506" i="172"/>
  <c r="L529" i="172" a="1"/>
  <c r="L529" i="172"/>
  <c r="J529" i="172" a="1"/>
  <c r="J529" i="172"/>
  <c r="H529" i="172" a="1"/>
  <c r="H529" i="172"/>
  <c r="F529" i="172" a="1"/>
  <c r="F529" i="172"/>
  <c r="I529" i="172" a="1"/>
  <c r="I529" i="172"/>
  <c r="M529" i="172" a="1"/>
  <c r="M529" i="172"/>
  <c r="G529" i="172" a="1"/>
  <c r="G529" i="172"/>
  <c r="P52" i="174"/>
  <c r="P116" i="174"/>
  <c r="P180" i="174"/>
  <c r="P244" i="174"/>
  <c r="P308" i="174"/>
  <c r="P372" i="174"/>
  <c r="P436" i="174"/>
  <c r="N503" i="174"/>
  <c r="H520" i="166" a="1"/>
  <c r="H520" i="166"/>
  <c r="H528" i="166" a="1"/>
  <c r="H528" i="166"/>
  <c r="N528" i="166"/>
  <c r="P8" i="168"/>
  <c r="P24" i="168"/>
  <c r="P40" i="168"/>
  <c r="P56" i="168"/>
  <c r="P72" i="168"/>
  <c r="P88" i="168"/>
  <c r="P104" i="168"/>
  <c r="P120" i="168"/>
  <c r="P136" i="168"/>
  <c r="P152" i="168"/>
  <c r="P168" i="168"/>
  <c r="P184" i="168"/>
  <c r="P200" i="168"/>
  <c r="P216" i="168"/>
  <c r="P232" i="168"/>
  <c r="P248" i="168"/>
  <c r="P264" i="168"/>
  <c r="P280" i="168"/>
  <c r="P296" i="168"/>
  <c r="P312" i="168"/>
  <c r="P328" i="168"/>
  <c r="P344" i="168"/>
  <c r="P360" i="168"/>
  <c r="P376" i="168"/>
  <c r="P392" i="168"/>
  <c r="P408" i="168"/>
  <c r="P424" i="168"/>
  <c r="P440" i="168"/>
  <c r="P456" i="168"/>
  <c r="P472" i="168"/>
  <c r="P488" i="168"/>
  <c r="M500" i="168" a="1"/>
  <c r="M500" i="168"/>
  <c r="K500" i="168" a="1"/>
  <c r="K500" i="168"/>
  <c r="N500" i="168"/>
  <c r="I500" i="168" a="1"/>
  <c r="I500" i="168"/>
  <c r="G500" i="168" a="1"/>
  <c r="G500" i="168"/>
  <c r="H500" i="168" a="1"/>
  <c r="H500" i="168"/>
  <c r="M504" i="168" a="1"/>
  <c r="M504" i="168"/>
  <c r="K504" i="168" a="1"/>
  <c r="K504" i="168"/>
  <c r="I504" i="168" a="1"/>
  <c r="I504" i="168"/>
  <c r="G504" i="168" a="1"/>
  <c r="G504" i="168"/>
  <c r="N504" i="168"/>
  <c r="H504" i="168" a="1"/>
  <c r="H504" i="168"/>
  <c r="H512" i="168"/>
  <c r="J507" i="168" a="1"/>
  <c r="J507" i="168"/>
  <c r="M508" i="168" a="1"/>
  <c r="M508" i="168"/>
  <c r="K508" i="168" a="1"/>
  <c r="K508" i="168"/>
  <c r="I508" i="168" a="1"/>
  <c r="I508" i="168"/>
  <c r="N508" i="168"/>
  <c r="G508" i="168" a="1"/>
  <c r="G508" i="168"/>
  <c r="C527" i="168"/>
  <c r="H508" i="168" a="1"/>
  <c r="H508" i="168"/>
  <c r="B5" i="169"/>
  <c r="P21" i="170"/>
  <c r="P26" i="170"/>
  <c r="P49" i="170"/>
  <c r="P85" i="170"/>
  <c r="P90" i="170"/>
  <c r="P113" i="170"/>
  <c r="P149" i="170"/>
  <c r="P154" i="170"/>
  <c r="P177" i="170"/>
  <c r="P213" i="170"/>
  <c r="P218" i="170"/>
  <c r="P241" i="170"/>
  <c r="P277" i="170"/>
  <c r="P282" i="170"/>
  <c r="P305" i="170"/>
  <c r="P341" i="170"/>
  <c r="P346" i="170"/>
  <c r="P369" i="170"/>
  <c r="P405" i="170"/>
  <c r="P410" i="170"/>
  <c r="P433" i="170"/>
  <c r="P469" i="170"/>
  <c r="P474" i="170"/>
  <c r="C518" i="170"/>
  <c r="P499" i="170" a="1"/>
  <c r="P499" i="170"/>
  <c r="L499" i="170" a="1"/>
  <c r="L499" i="170"/>
  <c r="G499" i="170" a="1"/>
  <c r="G499" i="170"/>
  <c r="I499" i="170" a="1"/>
  <c r="I499" i="170"/>
  <c r="M499" i="170" a="1"/>
  <c r="M499" i="170"/>
  <c r="H506" i="170" a="1"/>
  <c r="H506" i="170"/>
  <c r="C526" i="170"/>
  <c r="P507" i="170" a="1"/>
  <c r="P507" i="170"/>
  <c r="N11" i="169"/>
  <c r="L507" i="170" a="1"/>
  <c r="L507" i="170"/>
  <c r="G507" i="170" a="1"/>
  <c r="G507" i="170"/>
  <c r="N507" i="170"/>
  <c r="I507" i="170" a="1"/>
  <c r="I507" i="170"/>
  <c r="M507" i="170" a="1"/>
  <c r="M507" i="170"/>
  <c r="P26" i="172"/>
  <c r="P31" i="172"/>
  <c r="P54" i="172"/>
  <c r="P90" i="172"/>
  <c r="P95" i="172"/>
  <c r="P118" i="172"/>
  <c r="P154" i="172"/>
  <c r="P159" i="172"/>
  <c r="P182" i="172"/>
  <c r="P218" i="172"/>
  <c r="P223" i="172"/>
  <c r="P246" i="172"/>
  <c r="P282" i="172"/>
  <c r="P287" i="172"/>
  <c r="P310" i="172"/>
  <c r="P346" i="172"/>
  <c r="P351" i="172"/>
  <c r="P374" i="172"/>
  <c r="P410" i="172"/>
  <c r="P415" i="172"/>
  <c r="P438" i="172"/>
  <c r="P474" i="172"/>
  <c r="P479" i="172"/>
  <c r="L505" i="172" a="1"/>
  <c r="L505" i="172"/>
  <c r="J505" i="172" a="1"/>
  <c r="J505" i="172"/>
  <c r="H505" i="172" a="1"/>
  <c r="H505" i="172"/>
  <c r="F505" i="172" a="1"/>
  <c r="F505" i="172"/>
  <c r="G505" i="172" a="1"/>
  <c r="G505" i="172"/>
  <c r="I505" i="172" a="1"/>
  <c r="I505" i="172"/>
  <c r="M505" i="172" a="1"/>
  <c r="M505" i="172"/>
  <c r="I509" i="172" a="1"/>
  <c r="I509" i="172"/>
  <c r="E23" i="173"/>
  <c r="G23" i="173"/>
  <c r="I23" i="173"/>
  <c r="E24" i="173"/>
  <c r="G24" i="173"/>
  <c r="I24" i="173"/>
  <c r="G22" i="173"/>
  <c r="I22" i="173"/>
  <c r="E25" i="173"/>
  <c r="G25" i="173"/>
  <c r="I25" i="173"/>
  <c r="P36" i="174"/>
  <c r="P100" i="174"/>
  <c r="P164" i="174"/>
  <c r="P228" i="174"/>
  <c r="P292" i="174"/>
  <c r="P356" i="174"/>
  <c r="P420" i="174"/>
  <c r="P484" i="174"/>
  <c r="N500" i="174"/>
  <c r="N501" i="174"/>
  <c r="N502" i="174"/>
  <c r="M503" i="168" a="1"/>
  <c r="M503" i="168"/>
  <c r="K503" i="168" a="1"/>
  <c r="K503" i="168"/>
  <c r="I503" i="168" a="1"/>
  <c r="I503" i="168"/>
  <c r="G503" i="168" a="1"/>
  <c r="G503" i="168"/>
  <c r="N503" i="168"/>
  <c r="H503" i="168" a="1"/>
  <c r="H503" i="168"/>
  <c r="M507" i="168" a="1"/>
  <c r="M507" i="168"/>
  <c r="K507" i="168" a="1"/>
  <c r="K507" i="168"/>
  <c r="I507" i="168" a="1"/>
  <c r="I507" i="168"/>
  <c r="G507" i="168" a="1"/>
  <c r="G507" i="168"/>
  <c r="H507" i="168" a="1"/>
  <c r="H507" i="168"/>
  <c r="M511" i="168" a="1"/>
  <c r="M511" i="168"/>
  <c r="K511" i="168" a="1"/>
  <c r="K511" i="168"/>
  <c r="I511" i="168" a="1"/>
  <c r="I511" i="168"/>
  <c r="G511" i="168" a="1"/>
  <c r="G511" i="168"/>
  <c r="N511" i="168"/>
  <c r="H511" i="168" a="1"/>
  <c r="H511" i="168"/>
  <c r="M519" i="168" a="1"/>
  <c r="M519" i="168"/>
  <c r="K519" i="168" a="1"/>
  <c r="K519" i="168"/>
  <c r="I519" i="168" a="1"/>
  <c r="I519" i="168"/>
  <c r="G519" i="168" a="1"/>
  <c r="G519" i="168"/>
  <c r="N519" i="168"/>
  <c r="H519" i="168" a="1"/>
  <c r="H519" i="168"/>
  <c r="L524" i="168" a="1"/>
  <c r="L524" i="168"/>
  <c r="J524" i="168" a="1"/>
  <c r="J524" i="168"/>
  <c r="H524" i="168" a="1"/>
  <c r="H524" i="168"/>
  <c r="F524" i="168" a="1"/>
  <c r="F524" i="168"/>
  <c r="K524" i="168" a="1"/>
  <c r="K524" i="168"/>
  <c r="P37" i="170"/>
  <c r="P42" i="170"/>
  <c r="P65" i="170"/>
  <c r="P101" i="170"/>
  <c r="P106" i="170"/>
  <c r="P129" i="170"/>
  <c r="P165" i="170"/>
  <c r="P170" i="170"/>
  <c r="P193" i="170"/>
  <c r="P229" i="170"/>
  <c r="P234" i="170"/>
  <c r="P257" i="170"/>
  <c r="P293" i="170"/>
  <c r="P298" i="170"/>
  <c r="P321" i="170"/>
  <c r="P357" i="170"/>
  <c r="P362" i="170"/>
  <c r="P385" i="170"/>
  <c r="P421" i="170"/>
  <c r="P426" i="170"/>
  <c r="P449" i="170"/>
  <c r="P485" i="170"/>
  <c r="P490" i="170"/>
  <c r="P504" i="170" a="1"/>
  <c r="P504" i="170"/>
  <c r="N8" i="169"/>
  <c r="C523" i="170"/>
  <c r="M504" i="170" a="1"/>
  <c r="M504" i="170"/>
  <c r="J504" i="170" a="1"/>
  <c r="J504" i="170"/>
  <c r="I504" i="170" a="1"/>
  <c r="I504" i="170"/>
  <c r="L504" i="170" a="1"/>
  <c r="L504" i="170"/>
  <c r="P506" i="170" a="1"/>
  <c r="P506" i="170"/>
  <c r="N10" i="169"/>
  <c r="I506" i="170" a="1"/>
  <c r="I506" i="170"/>
  <c r="F506" i="170" a="1"/>
  <c r="F506" i="170"/>
  <c r="M506" i="170" a="1"/>
  <c r="M506" i="170"/>
  <c r="L519" i="170" a="1"/>
  <c r="L519" i="170"/>
  <c r="G519" i="170" a="1"/>
  <c r="G519" i="170"/>
  <c r="N519" i="170"/>
  <c r="I519" i="170" a="1"/>
  <c r="I519" i="170"/>
  <c r="M519" i="170" a="1"/>
  <c r="M519" i="170"/>
  <c r="M521" i="170" a="1"/>
  <c r="M521" i="170"/>
  <c r="J521" i="170" a="1"/>
  <c r="J521" i="170"/>
  <c r="I521" i="170" a="1"/>
  <c r="I521" i="170"/>
  <c r="L521" i="170" a="1"/>
  <c r="L521" i="170"/>
  <c r="P510" i="172" a="1"/>
  <c r="P510" i="172"/>
  <c r="P511" i="172" a="1"/>
  <c r="P511" i="172"/>
  <c r="P507" i="172" a="1"/>
  <c r="P507" i="172"/>
  <c r="N11" i="171"/>
  <c r="P6" i="172"/>
  <c r="P42" i="172"/>
  <c r="P47" i="172"/>
  <c r="P70" i="172"/>
  <c r="P106" i="172"/>
  <c r="P111" i="172"/>
  <c r="P134" i="172"/>
  <c r="P170" i="172"/>
  <c r="P175" i="172"/>
  <c r="P198" i="172"/>
  <c r="P234" i="172"/>
  <c r="P239" i="172"/>
  <c r="P262" i="172"/>
  <c r="P298" i="172"/>
  <c r="P303" i="172"/>
  <c r="P326" i="172"/>
  <c r="P362" i="172"/>
  <c r="P367" i="172"/>
  <c r="P390" i="172"/>
  <c r="P426" i="172"/>
  <c r="P431" i="172"/>
  <c r="P454" i="172"/>
  <c r="P490" i="172"/>
  <c r="P499" i="172" a="1"/>
  <c r="P499" i="172"/>
  <c r="L502" i="172" a="1"/>
  <c r="L502" i="172"/>
  <c r="J502" i="172" a="1"/>
  <c r="J502" i="172"/>
  <c r="H502" i="172" a="1"/>
  <c r="H502" i="172"/>
  <c r="F502" i="172" a="1"/>
  <c r="F502" i="172"/>
  <c r="M502" i="172" a="1"/>
  <c r="M502" i="172"/>
  <c r="M512" i="172"/>
  <c r="I502" i="172" a="1"/>
  <c r="I502" i="172"/>
  <c r="L504" i="172" a="1"/>
  <c r="L504" i="172"/>
  <c r="J504" i="172" a="1"/>
  <c r="J504" i="172"/>
  <c r="H504" i="172" a="1"/>
  <c r="H504" i="172"/>
  <c r="F504" i="172" a="1"/>
  <c r="F504" i="172"/>
  <c r="P504" i="172" a="1"/>
  <c r="P504" i="172"/>
  <c r="N8" i="171"/>
  <c r="I504" i="172" a="1"/>
  <c r="I504" i="172"/>
  <c r="C523" i="172"/>
  <c r="M504" i="172" a="1"/>
  <c r="M504" i="172"/>
  <c r="P506" i="172" a="1"/>
  <c r="P506" i="172"/>
  <c r="N10" i="171"/>
  <c r="L509" i="172" a="1"/>
  <c r="L509" i="172"/>
  <c r="J509" i="172" a="1"/>
  <c r="J509" i="172"/>
  <c r="H509" i="172" a="1"/>
  <c r="H509" i="172"/>
  <c r="F509" i="172" a="1"/>
  <c r="F509" i="172"/>
  <c r="G509" i="172" a="1"/>
  <c r="G509" i="172"/>
  <c r="C528" i="172"/>
  <c r="M509" i="172" a="1"/>
  <c r="M509" i="172"/>
  <c r="K509" i="172" a="1"/>
  <c r="K509" i="172"/>
  <c r="C524" i="172"/>
  <c r="P20" i="174"/>
  <c r="P84" i="174"/>
  <c r="P148" i="174"/>
  <c r="P212" i="174"/>
  <c r="P276" i="174"/>
  <c r="P340" i="174"/>
  <c r="P404" i="174"/>
  <c r="P468" i="174"/>
  <c r="N505" i="174"/>
  <c r="E41" i="173"/>
  <c r="G41" i="173"/>
  <c r="N509" i="174"/>
  <c r="L510" i="172" a="1"/>
  <c r="L510" i="172"/>
  <c r="J510" i="172" a="1"/>
  <c r="J510" i="172"/>
  <c r="H510" i="172" a="1"/>
  <c r="H510" i="172"/>
  <c r="F510" i="172" a="1"/>
  <c r="F510" i="172"/>
  <c r="N510" i="172"/>
  <c r="K510" i="172" a="1"/>
  <c r="K510" i="172"/>
  <c r="P15" i="174"/>
  <c r="P31" i="174"/>
  <c r="P47" i="174"/>
  <c r="P63" i="174"/>
  <c r="P79" i="174"/>
  <c r="P95" i="174"/>
  <c r="P111" i="174"/>
  <c r="P127" i="174"/>
  <c r="P143" i="174"/>
  <c r="P159" i="174"/>
  <c r="P175" i="174"/>
  <c r="P191" i="174"/>
  <c r="P207" i="174"/>
  <c r="P223" i="174"/>
  <c r="P239" i="174"/>
  <c r="P255" i="174"/>
  <c r="P271" i="174"/>
  <c r="P287" i="174"/>
  <c r="P303" i="174"/>
  <c r="P319" i="174"/>
  <c r="P335" i="174"/>
  <c r="P351" i="174"/>
  <c r="P367" i="174"/>
  <c r="P383" i="174"/>
  <c r="P399" i="174"/>
  <c r="P415" i="174"/>
  <c r="P431" i="174"/>
  <c r="P447" i="174"/>
  <c r="P463" i="174"/>
  <c r="P479" i="174"/>
  <c r="F512" i="174"/>
  <c r="M530" i="174" a="1"/>
  <c r="M530" i="174"/>
  <c r="J530" i="174" a="1"/>
  <c r="J530" i="174"/>
  <c r="L530" i="174" a="1"/>
  <c r="L530" i="174"/>
  <c r="G530" i="174" a="1"/>
  <c r="G530" i="174"/>
  <c r="N530" i="174"/>
  <c r="K530" i="174" a="1"/>
  <c r="K530" i="174"/>
  <c r="H530" i="174" a="1"/>
  <c r="H530" i="174"/>
  <c r="M523" i="174" a="1"/>
  <c r="M523" i="174"/>
  <c r="M504" i="176" a="1"/>
  <c r="M504" i="176"/>
  <c r="K504" i="176" a="1"/>
  <c r="K504" i="176"/>
  <c r="I504" i="176" a="1"/>
  <c r="I504" i="176"/>
  <c r="G504" i="176" a="1"/>
  <c r="G504" i="176"/>
  <c r="P504" i="176" a="1"/>
  <c r="P504" i="176"/>
  <c r="N8" i="175"/>
  <c r="L504" i="176" a="1"/>
  <c r="L504" i="176"/>
  <c r="F504" i="176" a="1"/>
  <c r="F504" i="176"/>
  <c r="N504" i="176"/>
  <c r="C523" i="176"/>
  <c r="J504" i="176" a="1"/>
  <c r="J504" i="176"/>
  <c r="P510" i="178" a="1"/>
  <c r="P510" i="178"/>
  <c r="M510" i="178" a="1"/>
  <c r="M510" i="178"/>
  <c r="J510" i="178" a="1"/>
  <c r="J510" i="178"/>
  <c r="K510" i="178" a="1"/>
  <c r="K510" i="178"/>
  <c r="G510" i="178" a="1"/>
  <c r="G510" i="178"/>
  <c r="C529" i="178"/>
  <c r="F510" i="178" a="1"/>
  <c r="F510" i="178"/>
  <c r="H510" i="178" a="1"/>
  <c r="H510" i="178"/>
  <c r="N511" i="178"/>
  <c r="M525" i="180" a="1"/>
  <c r="M525" i="180"/>
  <c r="J525" i="180" a="1"/>
  <c r="J525" i="180"/>
  <c r="I525" i="180" a="1"/>
  <c r="I525" i="180"/>
  <c r="F525" i="180" a="1"/>
  <c r="F525" i="180"/>
  <c r="H525" i="180" a="1"/>
  <c r="H525" i="180"/>
  <c r="L525" i="180" a="1"/>
  <c r="L525" i="180"/>
  <c r="G525" i="180" a="1"/>
  <c r="G525" i="180"/>
  <c r="K525" i="180" a="1"/>
  <c r="K525" i="180"/>
  <c r="M518" i="172" a="1"/>
  <c r="M518" i="172"/>
  <c r="K518" i="172" a="1"/>
  <c r="K518" i="172"/>
  <c r="I518" i="172" a="1"/>
  <c r="I518" i="172"/>
  <c r="G518" i="172" a="1"/>
  <c r="G518" i="172"/>
  <c r="H518" i="172" a="1"/>
  <c r="H518" i="172"/>
  <c r="M526" i="172" a="1"/>
  <c r="M526" i="172"/>
  <c r="K526" i="172" a="1"/>
  <c r="K526" i="172"/>
  <c r="I526" i="172" a="1"/>
  <c r="I526" i="172"/>
  <c r="G526" i="172" a="1"/>
  <c r="G526" i="172"/>
  <c r="N526" i="172"/>
  <c r="H526" i="172" a="1"/>
  <c r="H526" i="172"/>
  <c r="P11" i="174"/>
  <c r="P27" i="174"/>
  <c r="P43" i="174"/>
  <c r="P59" i="174"/>
  <c r="P75" i="174"/>
  <c r="P91" i="174"/>
  <c r="P107" i="174"/>
  <c r="P123" i="174"/>
  <c r="P139" i="174"/>
  <c r="P155" i="174"/>
  <c r="P171" i="174"/>
  <c r="P187" i="174"/>
  <c r="P203" i="174"/>
  <c r="P219" i="174"/>
  <c r="P235" i="174"/>
  <c r="P251" i="174"/>
  <c r="P267" i="174"/>
  <c r="P283" i="174"/>
  <c r="P299" i="174"/>
  <c r="P315" i="174"/>
  <c r="P331" i="174"/>
  <c r="P347" i="174"/>
  <c r="P363" i="174"/>
  <c r="P379" i="174"/>
  <c r="P395" i="174"/>
  <c r="P411" i="174"/>
  <c r="P427" i="174"/>
  <c r="P443" i="174"/>
  <c r="P459" i="174"/>
  <c r="P475" i="174"/>
  <c r="P491" i="174"/>
  <c r="G531" i="174"/>
  <c r="M508" i="176" a="1"/>
  <c r="M508" i="176"/>
  <c r="K508" i="176" a="1"/>
  <c r="K508" i="176"/>
  <c r="I508" i="176" a="1"/>
  <c r="I508" i="176"/>
  <c r="G508" i="176" a="1"/>
  <c r="G508" i="176"/>
  <c r="P508" i="176" a="1"/>
  <c r="P508" i="176"/>
  <c r="N12" i="175"/>
  <c r="L508" i="176" a="1"/>
  <c r="L508" i="176"/>
  <c r="C527" i="176"/>
  <c r="F508" i="176" a="1"/>
  <c r="F508" i="176"/>
  <c r="J508" i="176" a="1"/>
  <c r="J508" i="176"/>
  <c r="L518" i="176" a="1"/>
  <c r="L518" i="176"/>
  <c r="J518" i="176" a="1"/>
  <c r="J518" i="176"/>
  <c r="H518" i="176" a="1"/>
  <c r="H518" i="176"/>
  <c r="F518" i="176" a="1"/>
  <c r="F518" i="176"/>
  <c r="G518" i="176" a="1"/>
  <c r="G518" i="176"/>
  <c r="I518" i="176" a="1"/>
  <c r="I518" i="176"/>
  <c r="M518" i="176" a="1"/>
  <c r="M518" i="176"/>
  <c r="L526" i="176" a="1"/>
  <c r="L526" i="176"/>
  <c r="J526" i="176" a="1"/>
  <c r="J526" i="176"/>
  <c r="H526" i="176" a="1"/>
  <c r="H526" i="176"/>
  <c r="F526" i="176" a="1"/>
  <c r="F526" i="176"/>
  <c r="G526" i="176" a="1"/>
  <c r="G526" i="176"/>
  <c r="I526" i="176" a="1"/>
  <c r="I526" i="176"/>
  <c r="M526" i="176" a="1"/>
  <c r="M526" i="176"/>
  <c r="P504" i="178" a="1"/>
  <c r="P504" i="178"/>
  <c r="N8" i="177"/>
  <c r="I504" i="178" a="1"/>
  <c r="I504" i="178"/>
  <c r="F504" i="178" a="1"/>
  <c r="F504" i="178"/>
  <c r="K504" i="178" a="1"/>
  <c r="K504" i="178"/>
  <c r="J504" i="178" a="1"/>
  <c r="J504" i="178"/>
  <c r="G504" i="178" a="1"/>
  <c r="G504" i="178"/>
  <c r="C523" i="178"/>
  <c r="L504" i="178" a="1"/>
  <c r="L504" i="178"/>
  <c r="H504" i="178" a="1"/>
  <c r="H504" i="178"/>
  <c r="L523" i="174" a="1"/>
  <c r="L523" i="174"/>
  <c r="I523" i="174" a="1"/>
  <c r="I523" i="174"/>
  <c r="G523" i="174" a="1"/>
  <c r="G523" i="174"/>
  <c r="N523" i="174"/>
  <c r="K523" i="174" a="1"/>
  <c r="K523" i="174"/>
  <c r="K531" i="174"/>
  <c r="J523" i="174" a="1"/>
  <c r="J523" i="174"/>
  <c r="H523" i="174" a="1"/>
  <c r="H523" i="174"/>
  <c r="L528" i="174" a="1"/>
  <c r="L528" i="174"/>
  <c r="G528" i="174" a="1"/>
  <c r="G528" i="174"/>
  <c r="I528" i="174" a="1"/>
  <c r="I528" i="174"/>
  <c r="F528" i="174" a="1"/>
  <c r="F528" i="174"/>
  <c r="M528" i="174" a="1"/>
  <c r="M528" i="174"/>
  <c r="M531" i="174"/>
  <c r="J528" i="174" a="1"/>
  <c r="J528" i="174"/>
  <c r="P502" i="178" a="1"/>
  <c r="P502" i="178"/>
  <c r="N6" i="177"/>
  <c r="L502" i="178" a="1"/>
  <c r="L502" i="178"/>
  <c r="G502" i="178" a="1"/>
  <c r="G502" i="178"/>
  <c r="I502" i="178" a="1"/>
  <c r="I502" i="178"/>
  <c r="F502" i="178" a="1"/>
  <c r="F502" i="178"/>
  <c r="N502" i="178"/>
  <c r="C521" i="178"/>
  <c r="M502" i="178" a="1"/>
  <c r="M502" i="178"/>
  <c r="M512" i="178"/>
  <c r="J502" i="178" a="1"/>
  <c r="J502" i="178"/>
  <c r="J512" i="178"/>
  <c r="P9" i="170"/>
  <c r="P25" i="170"/>
  <c r="P41" i="170"/>
  <c r="P57" i="170"/>
  <c r="P73" i="170"/>
  <c r="P89" i="170"/>
  <c r="P105" i="170"/>
  <c r="P121" i="170"/>
  <c r="P137" i="170"/>
  <c r="P153" i="170"/>
  <c r="P169" i="170"/>
  <c r="P185" i="170"/>
  <c r="P201" i="170"/>
  <c r="P217" i="170"/>
  <c r="P233" i="170"/>
  <c r="P249" i="170"/>
  <c r="P265" i="170"/>
  <c r="P281" i="170"/>
  <c r="P297" i="170"/>
  <c r="P313" i="170"/>
  <c r="P329" i="170"/>
  <c r="P345" i="170"/>
  <c r="P361" i="170"/>
  <c r="P377" i="170"/>
  <c r="P393" i="170"/>
  <c r="P409" i="170"/>
  <c r="P425" i="170"/>
  <c r="P441" i="170"/>
  <c r="P457" i="170"/>
  <c r="P473" i="170"/>
  <c r="P489" i="170"/>
  <c r="C520" i="170"/>
  <c r="P501" i="170" a="1"/>
  <c r="P501" i="170"/>
  <c r="N5" i="169"/>
  <c r="H501" i="170" a="1"/>
  <c r="H501" i="170"/>
  <c r="H512" i="170"/>
  <c r="K501" i="170" a="1"/>
  <c r="K501" i="170"/>
  <c r="N501" i="170"/>
  <c r="C524" i="170"/>
  <c r="P505" i="170" a="1"/>
  <c r="P505" i="170"/>
  <c r="N9" i="169"/>
  <c r="H505" i="170" a="1"/>
  <c r="H505" i="170"/>
  <c r="N505" i="170"/>
  <c r="E41" i="169"/>
  <c r="G41" i="169"/>
  <c r="K505" i="170" a="1"/>
  <c r="K505" i="170"/>
  <c r="C528" i="170"/>
  <c r="P509" i="170" a="1"/>
  <c r="P509" i="170"/>
  <c r="N13" i="169"/>
  <c r="H509" i="170" a="1"/>
  <c r="H509" i="170"/>
  <c r="K509" i="170" a="1"/>
  <c r="K509" i="170"/>
  <c r="N509" i="170"/>
  <c r="P14" i="172"/>
  <c r="P30" i="172"/>
  <c r="P46" i="172"/>
  <c r="P62" i="172"/>
  <c r="P78" i="172"/>
  <c r="P94" i="172"/>
  <c r="P110" i="172"/>
  <c r="P126" i="172"/>
  <c r="P142" i="172"/>
  <c r="P158" i="172"/>
  <c r="P174" i="172"/>
  <c r="P190" i="172"/>
  <c r="P206" i="172"/>
  <c r="P222" i="172"/>
  <c r="P238" i="172"/>
  <c r="P254" i="172"/>
  <c r="P270" i="172"/>
  <c r="P286" i="172"/>
  <c r="P302" i="172"/>
  <c r="P318" i="172"/>
  <c r="P334" i="172"/>
  <c r="P350" i="172"/>
  <c r="P366" i="172"/>
  <c r="P382" i="172"/>
  <c r="P398" i="172"/>
  <c r="P414" i="172"/>
  <c r="P430" i="172"/>
  <c r="P446" i="172"/>
  <c r="P462" i="172"/>
  <c r="P478" i="172"/>
  <c r="P494" i="172"/>
  <c r="L499" i="172" a="1"/>
  <c r="L499" i="172"/>
  <c r="J499" i="172" a="1"/>
  <c r="J499" i="172"/>
  <c r="H499" i="172" a="1"/>
  <c r="H499" i="172"/>
  <c r="F499" i="172" a="1"/>
  <c r="F499" i="172"/>
  <c r="K499" i="172" a="1"/>
  <c r="K499" i="172"/>
  <c r="L503" i="172" a="1"/>
  <c r="L503" i="172"/>
  <c r="J503" i="172" a="1"/>
  <c r="J503" i="172"/>
  <c r="H503" i="172" a="1"/>
  <c r="H503" i="172"/>
  <c r="F503" i="172" a="1"/>
  <c r="F503" i="172"/>
  <c r="N503" i="172"/>
  <c r="K503" i="172" a="1"/>
  <c r="K503" i="172"/>
  <c r="L507" i="172" a="1"/>
  <c r="L507" i="172"/>
  <c r="J507" i="172" a="1"/>
  <c r="J507" i="172"/>
  <c r="H507" i="172" a="1"/>
  <c r="H507" i="172"/>
  <c r="F507" i="172" a="1"/>
  <c r="F507" i="172"/>
  <c r="K507" i="172" a="1"/>
  <c r="K507" i="172"/>
  <c r="M510" i="172" a="1"/>
  <c r="M510" i="172"/>
  <c r="L511" i="172" a="1"/>
  <c r="L511" i="172"/>
  <c r="J511" i="172" a="1"/>
  <c r="J511" i="172"/>
  <c r="H511" i="172" a="1"/>
  <c r="H511" i="172"/>
  <c r="F511" i="172" a="1"/>
  <c r="F511" i="172"/>
  <c r="K511" i="172" a="1"/>
  <c r="K511" i="172"/>
  <c r="L518" i="172" a="1"/>
  <c r="L518" i="172"/>
  <c r="C522" i="172"/>
  <c r="L526" i="172" a="1"/>
  <c r="L526" i="172"/>
  <c r="C530" i="172"/>
  <c r="B5" i="173"/>
  <c r="D2" i="173"/>
  <c r="A1" i="174"/>
  <c r="D2" i="174" s="1"/>
  <c r="P19" i="174"/>
  <c r="P35" i="174"/>
  <c r="P51" i="174"/>
  <c r="P67" i="174"/>
  <c r="P83" i="174"/>
  <c r="P99" i="174"/>
  <c r="P115" i="174"/>
  <c r="P131" i="174"/>
  <c r="P147" i="174"/>
  <c r="P163" i="174"/>
  <c r="P179" i="174"/>
  <c r="P195" i="174"/>
  <c r="P211" i="174"/>
  <c r="P227" i="174"/>
  <c r="P243" i="174"/>
  <c r="P259" i="174"/>
  <c r="P275" i="174"/>
  <c r="P291" i="174"/>
  <c r="P307" i="174"/>
  <c r="P323" i="174"/>
  <c r="P339" i="174"/>
  <c r="P355" i="174"/>
  <c r="P371" i="174"/>
  <c r="P387" i="174"/>
  <c r="P403" i="174"/>
  <c r="P419" i="174"/>
  <c r="P435" i="174"/>
  <c r="P451" i="174"/>
  <c r="P467" i="174"/>
  <c r="P483" i="174"/>
  <c r="N499" i="174"/>
  <c r="H528" i="174" a="1"/>
  <c r="H528" i="174"/>
  <c r="G17" i="175"/>
  <c r="I17" i="175"/>
  <c r="M500" i="176" a="1"/>
  <c r="M500" i="176"/>
  <c r="K500" i="176" a="1"/>
  <c r="K500" i="176"/>
  <c r="I500" i="176" a="1"/>
  <c r="I500" i="176"/>
  <c r="G500" i="176" a="1"/>
  <c r="G500" i="176"/>
  <c r="P500" i="176" a="1"/>
  <c r="P500" i="176"/>
  <c r="N4" i="175"/>
  <c r="L500" i="176" a="1"/>
  <c r="L500" i="176"/>
  <c r="C519" i="176"/>
  <c r="F500" i="176" a="1"/>
  <c r="F500" i="176"/>
  <c r="J500" i="176" a="1"/>
  <c r="J500" i="176"/>
  <c r="J512" i="176"/>
  <c r="K518" i="176" a="1"/>
  <c r="K518" i="176"/>
  <c r="M521" i="176" a="1"/>
  <c r="M521" i="176"/>
  <c r="K521" i="176" a="1"/>
  <c r="K521" i="176"/>
  <c r="I521" i="176" a="1"/>
  <c r="I521" i="176"/>
  <c r="G521" i="176" a="1"/>
  <c r="G521" i="176"/>
  <c r="L521" i="176" a="1"/>
  <c r="L521" i="176"/>
  <c r="F521" i="176" a="1"/>
  <c r="F521" i="176"/>
  <c r="J521" i="176" a="1"/>
  <c r="J521" i="176"/>
  <c r="K526" i="176" a="1"/>
  <c r="K526" i="176"/>
  <c r="M529" i="176" a="1"/>
  <c r="M529" i="176"/>
  <c r="K529" i="176" a="1"/>
  <c r="K529" i="176"/>
  <c r="I529" i="176" a="1"/>
  <c r="I529" i="176"/>
  <c r="G529" i="176" a="1"/>
  <c r="G529" i="176"/>
  <c r="L529" i="176" a="1"/>
  <c r="L529" i="176"/>
  <c r="F529" i="176" a="1"/>
  <c r="F529" i="176"/>
  <c r="J529" i="176" a="1"/>
  <c r="J529" i="176"/>
  <c r="H502" i="178" a="1"/>
  <c r="H502" i="178"/>
  <c r="M504" i="178" a="1"/>
  <c r="M504" i="178"/>
  <c r="F524" i="174" a="1"/>
  <c r="F524" i="174"/>
  <c r="N524" i="174"/>
  <c r="I524" i="174" a="1"/>
  <c r="I524" i="174"/>
  <c r="I531" i="174"/>
  <c r="H525" i="174" a="1"/>
  <c r="H525" i="174"/>
  <c r="N525" i="174"/>
  <c r="G526" i="174" a="1"/>
  <c r="G526" i="174"/>
  <c r="L526" i="174" a="1"/>
  <c r="L526" i="174"/>
  <c r="F527" i="174" a="1"/>
  <c r="F527" i="174"/>
  <c r="N527" i="174"/>
  <c r="I529" i="174" a="1"/>
  <c r="I529" i="174"/>
  <c r="N529" i="174"/>
  <c r="A1" i="176"/>
  <c r="D1" i="176" s="1"/>
  <c r="P12" i="176"/>
  <c r="P28" i="176"/>
  <c r="P44" i="176"/>
  <c r="P60" i="176"/>
  <c r="P76" i="176"/>
  <c r="P92" i="176"/>
  <c r="P108" i="176"/>
  <c r="P124" i="176"/>
  <c r="P140" i="176"/>
  <c r="P156" i="176"/>
  <c r="P172" i="176"/>
  <c r="P188" i="176"/>
  <c r="P204" i="176"/>
  <c r="P220" i="176"/>
  <c r="P236" i="176"/>
  <c r="P252" i="176"/>
  <c r="P268" i="176"/>
  <c r="P284" i="176"/>
  <c r="P300" i="176"/>
  <c r="P316" i="176"/>
  <c r="P332" i="176"/>
  <c r="P348" i="176"/>
  <c r="P364" i="176"/>
  <c r="P380" i="176"/>
  <c r="P396" i="176"/>
  <c r="P412" i="176"/>
  <c r="P428" i="176"/>
  <c r="P444" i="176"/>
  <c r="P460" i="176"/>
  <c r="P476" i="176"/>
  <c r="P492" i="176"/>
  <c r="L499" i="176" a="1"/>
  <c r="L499" i="176"/>
  <c r="M501" i="176" a="1"/>
  <c r="M501" i="176"/>
  <c r="K501" i="176" a="1"/>
  <c r="K501" i="176"/>
  <c r="I501" i="176" a="1"/>
  <c r="I501" i="176"/>
  <c r="G501" i="176" a="1"/>
  <c r="G501" i="176"/>
  <c r="H501" i="176" a="1"/>
  <c r="H501" i="176"/>
  <c r="L503" i="176" a="1"/>
  <c r="L503" i="176"/>
  <c r="M505" i="176" a="1"/>
  <c r="M505" i="176"/>
  <c r="K505" i="176" a="1"/>
  <c r="K505" i="176"/>
  <c r="I505" i="176" a="1"/>
  <c r="I505" i="176"/>
  <c r="G505" i="176" a="1"/>
  <c r="G505" i="176"/>
  <c r="H505" i="176" a="1"/>
  <c r="H505" i="176"/>
  <c r="L507" i="176" a="1"/>
  <c r="L507" i="176"/>
  <c r="M509" i="176" a="1"/>
  <c r="M509" i="176"/>
  <c r="K509" i="176" a="1"/>
  <c r="K509" i="176"/>
  <c r="I509" i="176" a="1"/>
  <c r="I509" i="176"/>
  <c r="G509" i="176" a="1"/>
  <c r="G509" i="176"/>
  <c r="N509" i="176"/>
  <c r="H509" i="176" a="1"/>
  <c r="H509" i="176"/>
  <c r="L511" i="176" a="1"/>
  <c r="L511" i="176"/>
  <c r="C520" i="176"/>
  <c r="C528" i="176"/>
  <c r="P17" i="178"/>
  <c r="P33" i="178"/>
  <c r="P49" i="178"/>
  <c r="P65" i="178"/>
  <c r="P81" i="178"/>
  <c r="P97" i="178"/>
  <c r="P113" i="178"/>
  <c r="P129" i="178"/>
  <c r="P145" i="178"/>
  <c r="P161" i="178"/>
  <c r="P177" i="178"/>
  <c r="P193" i="178"/>
  <c r="P209" i="178"/>
  <c r="P225" i="178"/>
  <c r="P241" i="178"/>
  <c r="P257" i="178"/>
  <c r="P273" i="178"/>
  <c r="P289" i="178"/>
  <c r="P305" i="178"/>
  <c r="P321" i="178"/>
  <c r="P337" i="178"/>
  <c r="P353" i="178"/>
  <c r="P369" i="178"/>
  <c r="P385" i="178"/>
  <c r="P401" i="178"/>
  <c r="P417" i="178"/>
  <c r="P433" i="178"/>
  <c r="P449" i="178"/>
  <c r="P465" i="178"/>
  <c r="P481" i="178"/>
  <c r="C518" i="178"/>
  <c r="P499" i="178" a="1"/>
  <c r="P499" i="178"/>
  <c r="H499" i="178" a="1"/>
  <c r="H499" i="178"/>
  <c r="K499" i="178" a="1"/>
  <c r="K499" i="178"/>
  <c r="F500" i="178" a="1"/>
  <c r="F500" i="178"/>
  <c r="G501" i="178" a="1"/>
  <c r="G501" i="178"/>
  <c r="G512" i="178"/>
  <c r="E22" i="177"/>
  <c r="C522" i="178"/>
  <c r="P503" i="178" a="1"/>
  <c r="P503" i="178"/>
  <c r="N7" i="177"/>
  <c r="K503" i="178" a="1"/>
  <c r="K503" i="178"/>
  <c r="H503" i="178" a="1"/>
  <c r="H503" i="178"/>
  <c r="N503" i="178"/>
  <c r="C524" i="178"/>
  <c r="P505" i="178" a="1"/>
  <c r="P505" i="178"/>
  <c r="N9" i="177"/>
  <c r="L505" i="178" a="1"/>
  <c r="L505" i="178"/>
  <c r="G505" i="178" a="1"/>
  <c r="G505" i="178"/>
  <c r="N505" i="178"/>
  <c r="E41" i="177"/>
  <c r="G41" i="177"/>
  <c r="I505" i="178" a="1"/>
  <c r="I505" i="178"/>
  <c r="M505" i="178" a="1"/>
  <c r="M505" i="178"/>
  <c r="G508" i="178" a="1"/>
  <c r="G508" i="178"/>
  <c r="G500" i="180" a="1"/>
  <c r="G500" i="180"/>
  <c r="G512" i="180"/>
  <c r="G502" i="180" a="1"/>
  <c r="G502" i="180"/>
  <c r="G508" i="180" a="1"/>
  <c r="G508" i="180"/>
  <c r="G510" i="180" a="1"/>
  <c r="G510" i="180"/>
  <c r="P55" i="182"/>
  <c r="P119" i="182"/>
  <c r="P183" i="182"/>
  <c r="P247" i="182"/>
  <c r="P311" i="182"/>
  <c r="P375" i="182"/>
  <c r="P439" i="182"/>
  <c r="L502" i="182" a="1"/>
  <c r="L502" i="182"/>
  <c r="J502" i="182" a="1"/>
  <c r="J502" i="182"/>
  <c r="H502" i="182" a="1"/>
  <c r="H502" i="182"/>
  <c r="F502" i="182" a="1"/>
  <c r="F502" i="182"/>
  <c r="P502" i="182" a="1"/>
  <c r="P502" i="182"/>
  <c r="N6" i="181"/>
  <c r="I502" i="182" a="1"/>
  <c r="I502" i="182"/>
  <c r="M502" i="182" a="1"/>
  <c r="M502" i="182"/>
  <c r="K502" i="182" a="1"/>
  <c r="K502" i="182"/>
  <c r="L504" i="182" a="1"/>
  <c r="L504" i="182"/>
  <c r="J504" i="182" a="1"/>
  <c r="J504" i="182"/>
  <c r="H504" i="182" a="1"/>
  <c r="H504" i="182"/>
  <c r="F504" i="182" a="1"/>
  <c r="F504" i="182"/>
  <c r="C523" i="182"/>
  <c r="M504" i="182" a="1"/>
  <c r="M504" i="182"/>
  <c r="P504" i="182" a="1"/>
  <c r="P504" i="182"/>
  <c r="N8" i="181"/>
  <c r="I504" i="182" a="1"/>
  <c r="I504" i="182"/>
  <c r="K504" i="182" a="1"/>
  <c r="K504" i="182"/>
  <c r="P505" i="182" a="1"/>
  <c r="P505" i="182"/>
  <c r="N9" i="181"/>
  <c r="P507" i="182" a="1"/>
  <c r="P507" i="182"/>
  <c r="N11" i="181"/>
  <c r="C521" i="182"/>
  <c r="M524" i="182" a="1"/>
  <c r="M524" i="182"/>
  <c r="K524" i="182" a="1"/>
  <c r="K524" i="182"/>
  <c r="I524" i="182" a="1"/>
  <c r="I524" i="182"/>
  <c r="G524" i="182" a="1"/>
  <c r="G524" i="182"/>
  <c r="J524" i="182" a="1"/>
  <c r="J524" i="182"/>
  <c r="F524" i="182" a="1"/>
  <c r="F524" i="182"/>
  <c r="N524" i="182"/>
  <c r="P28" i="184"/>
  <c r="P92" i="184"/>
  <c r="P156" i="184"/>
  <c r="P220" i="184"/>
  <c r="P284" i="184"/>
  <c r="P348" i="184"/>
  <c r="P412" i="184"/>
  <c r="P476" i="184"/>
  <c r="J512" i="184"/>
  <c r="P499" i="184" a="1"/>
  <c r="P499" i="184"/>
  <c r="P500" i="184" a="1"/>
  <c r="P500" i="184"/>
  <c r="N4" i="183"/>
  <c r="N505" i="184"/>
  <c r="E41" i="183"/>
  <c r="G41" i="183"/>
  <c r="N509" i="184"/>
  <c r="M508" i="186" a="1"/>
  <c r="M508" i="186"/>
  <c r="K508" i="186" a="1"/>
  <c r="K508" i="186"/>
  <c r="I508" i="186" a="1"/>
  <c r="I508" i="186"/>
  <c r="G508" i="186" a="1"/>
  <c r="G508" i="186"/>
  <c r="L508" i="186" a="1"/>
  <c r="L508" i="186"/>
  <c r="C527" i="186"/>
  <c r="F508" i="186" a="1"/>
  <c r="F508" i="186"/>
  <c r="J508" i="186" a="1"/>
  <c r="J508" i="186"/>
  <c r="H508" i="186" a="1"/>
  <c r="H508" i="186"/>
  <c r="L504" i="188" a="1"/>
  <c r="L504" i="188"/>
  <c r="J504" i="188" a="1"/>
  <c r="J504" i="188"/>
  <c r="H504" i="188" a="1"/>
  <c r="H504" i="188"/>
  <c r="F504" i="188" a="1"/>
  <c r="F504" i="188"/>
  <c r="P504" i="188" a="1"/>
  <c r="P504" i="188"/>
  <c r="N8" i="187"/>
  <c r="I504" i="188" a="1"/>
  <c r="I504" i="188"/>
  <c r="C523" i="188"/>
  <c r="K504" i="188" a="1"/>
  <c r="K504" i="188"/>
  <c r="G504" i="188" a="1"/>
  <c r="G504" i="188"/>
  <c r="M504" i="188" a="1"/>
  <c r="M504" i="188"/>
  <c r="M525" i="178" a="1"/>
  <c r="M525" i="178"/>
  <c r="J525" i="178" a="1"/>
  <c r="J525" i="178"/>
  <c r="I525" i="178" a="1"/>
  <c r="I525" i="178"/>
  <c r="L525" i="178" a="1"/>
  <c r="L525" i="178"/>
  <c r="I504" i="180" a="1"/>
  <c r="I504" i="180"/>
  <c r="F504" i="180" a="1"/>
  <c r="F504" i="180"/>
  <c r="C523" i="180"/>
  <c r="M504" i="180" a="1"/>
  <c r="M504" i="180"/>
  <c r="J504" i="180" a="1"/>
  <c r="J504" i="180"/>
  <c r="K504" i="180" a="1"/>
  <c r="K504" i="180"/>
  <c r="M506" i="180" a="1"/>
  <c r="M506" i="180"/>
  <c r="J506" i="180" a="1"/>
  <c r="J506" i="180"/>
  <c r="I506" i="180" a="1"/>
  <c r="I506" i="180"/>
  <c r="F506" i="180" a="1"/>
  <c r="F506" i="180"/>
  <c r="K506" i="180" a="1"/>
  <c r="K506" i="180"/>
  <c r="I521" i="180" a="1"/>
  <c r="I521" i="180"/>
  <c r="F521" i="180" a="1"/>
  <c r="F521" i="180"/>
  <c r="M521" i="180" a="1"/>
  <c r="M521" i="180"/>
  <c r="J521" i="180" a="1"/>
  <c r="J521" i="180"/>
  <c r="K521" i="180" a="1"/>
  <c r="K521" i="180"/>
  <c r="L506" i="182" a="1"/>
  <c r="L506" i="182"/>
  <c r="J506" i="182" a="1"/>
  <c r="J506" i="182"/>
  <c r="H506" i="182" a="1"/>
  <c r="H506" i="182"/>
  <c r="F506" i="182" a="1"/>
  <c r="F506" i="182"/>
  <c r="P506" i="182" a="1"/>
  <c r="P506" i="182"/>
  <c r="N10" i="181"/>
  <c r="I506" i="182" a="1"/>
  <c r="I506" i="182"/>
  <c r="M506" i="182" a="1"/>
  <c r="M506" i="182"/>
  <c r="K506" i="182" a="1"/>
  <c r="K506" i="182"/>
  <c r="L508" i="182" a="1"/>
  <c r="L508" i="182"/>
  <c r="J508" i="182" a="1"/>
  <c r="J508" i="182"/>
  <c r="H508" i="182" a="1"/>
  <c r="H508" i="182"/>
  <c r="F508" i="182" a="1"/>
  <c r="F508" i="182"/>
  <c r="M508" i="182" a="1"/>
  <c r="M508" i="182"/>
  <c r="C527" i="182"/>
  <c r="P508" i="182" a="1"/>
  <c r="P508" i="182"/>
  <c r="N12" i="181"/>
  <c r="I508" i="182" a="1"/>
  <c r="I508" i="182"/>
  <c r="K508" i="182" a="1"/>
  <c r="K508" i="182"/>
  <c r="P509" i="182" a="1"/>
  <c r="P509" i="182"/>
  <c r="N13" i="181"/>
  <c r="P511" i="182" a="1"/>
  <c r="P511" i="182"/>
  <c r="M520" i="182" a="1"/>
  <c r="M520" i="182"/>
  <c r="K520" i="182" a="1"/>
  <c r="K520" i="182"/>
  <c r="I520" i="182" a="1"/>
  <c r="I520" i="182"/>
  <c r="G520" i="182" a="1"/>
  <c r="G520" i="182"/>
  <c r="F520" i="182" a="1"/>
  <c r="F520" i="182"/>
  <c r="J520" i="182" a="1"/>
  <c r="J520" i="182"/>
  <c r="E23" i="183"/>
  <c r="G23" i="183"/>
  <c r="I23" i="183"/>
  <c r="E25" i="183"/>
  <c r="G25" i="183"/>
  <c r="I25" i="183"/>
  <c r="E24" i="183"/>
  <c r="G24" i="183"/>
  <c r="I24" i="183"/>
  <c r="G22" i="183"/>
  <c r="I22" i="183"/>
  <c r="J519" i="184" a="1"/>
  <c r="J519" i="184"/>
  <c r="G519" i="184" a="1"/>
  <c r="G519" i="184"/>
  <c r="G531" i="184"/>
  <c r="L519" i="184" a="1"/>
  <c r="L519" i="184"/>
  <c r="L531" i="184"/>
  <c r="I519" i="184" a="1"/>
  <c r="I519" i="184"/>
  <c r="K519" i="184" a="1"/>
  <c r="K519" i="184"/>
  <c r="K531" i="184"/>
  <c r="F519" i="184" a="1"/>
  <c r="F519" i="184"/>
  <c r="F531" i="184"/>
  <c r="M521" i="184" a="1"/>
  <c r="M521" i="184"/>
  <c r="H521" i="184" a="1"/>
  <c r="H521" i="184"/>
  <c r="J521" i="184" a="1"/>
  <c r="J521" i="184"/>
  <c r="G521" i="184" a="1"/>
  <c r="G521" i="184"/>
  <c r="L521" i="184" a="1"/>
  <c r="L521" i="184"/>
  <c r="I521" i="184" a="1"/>
  <c r="I521" i="184"/>
  <c r="L525" i="184" a="1"/>
  <c r="L525" i="184"/>
  <c r="I525" i="184" a="1"/>
  <c r="I525" i="184"/>
  <c r="K525" i="184" a="1"/>
  <c r="K525" i="184"/>
  <c r="F525" i="184" a="1"/>
  <c r="F525" i="184"/>
  <c r="M525" i="184" a="1"/>
  <c r="M525" i="184"/>
  <c r="H525" i="184" a="1"/>
  <c r="H525" i="184"/>
  <c r="M529" i="184" a="1"/>
  <c r="M529" i="184"/>
  <c r="H529" i="184" a="1"/>
  <c r="H529" i="184"/>
  <c r="J529" i="184" a="1"/>
  <c r="J529" i="184"/>
  <c r="G529" i="184" a="1"/>
  <c r="G529" i="184"/>
  <c r="L529" i="184" a="1"/>
  <c r="L529" i="184"/>
  <c r="I529" i="184" a="1"/>
  <c r="I529" i="184"/>
  <c r="M519" i="184" a="1"/>
  <c r="M519" i="184"/>
  <c r="M531" i="184"/>
  <c r="K529" i="184" a="1"/>
  <c r="K529" i="184"/>
  <c r="P509" i="188" a="1"/>
  <c r="P509" i="188"/>
  <c r="N13" i="187"/>
  <c r="P501" i="188" a="1"/>
  <c r="P501" i="188"/>
  <c r="N5" i="187"/>
  <c r="P511" i="188" a="1"/>
  <c r="P511" i="188"/>
  <c r="P503" i="188" a="1"/>
  <c r="P503" i="188"/>
  <c r="N7" i="187"/>
  <c r="P506" i="188" a="1"/>
  <c r="P506" i="188"/>
  <c r="N10" i="187"/>
  <c r="P507" i="188" a="1"/>
  <c r="P507" i="188"/>
  <c r="N11" i="187"/>
  <c r="P499" i="188" a="1"/>
  <c r="P499" i="188"/>
  <c r="M518" i="188" a="1"/>
  <c r="M518" i="188"/>
  <c r="K518" i="188" a="1"/>
  <c r="K518" i="188"/>
  <c r="I518" i="188" a="1"/>
  <c r="I518" i="188"/>
  <c r="G518" i="188" a="1"/>
  <c r="G518" i="188"/>
  <c r="L518" i="188" a="1"/>
  <c r="L518" i="188"/>
  <c r="H518" i="188" a="1"/>
  <c r="H518" i="188"/>
  <c r="J518" i="188" a="1"/>
  <c r="J518" i="188"/>
  <c r="F518" i="188" a="1"/>
  <c r="F518" i="188"/>
  <c r="H526" i="174" a="1"/>
  <c r="H526" i="174"/>
  <c r="K526" i="174" a="1"/>
  <c r="K526" i="174"/>
  <c r="M499" i="176" a="1"/>
  <c r="M499" i="176"/>
  <c r="K499" i="176" a="1"/>
  <c r="K499" i="176"/>
  <c r="I499" i="176" a="1"/>
  <c r="I499" i="176"/>
  <c r="G499" i="176" a="1"/>
  <c r="G499" i="176"/>
  <c r="H499" i="176" a="1"/>
  <c r="H499" i="176"/>
  <c r="P501" i="176" a="1"/>
  <c r="P501" i="176"/>
  <c r="N5" i="175"/>
  <c r="M503" i="176" a="1"/>
  <c r="M503" i="176"/>
  <c r="K503" i="176" a="1"/>
  <c r="K503" i="176"/>
  <c r="I503" i="176" a="1"/>
  <c r="I503" i="176"/>
  <c r="G503" i="176" a="1"/>
  <c r="G503" i="176"/>
  <c r="H503" i="176" a="1"/>
  <c r="H503" i="176"/>
  <c r="P505" i="176" a="1"/>
  <c r="P505" i="176"/>
  <c r="N9" i="175"/>
  <c r="M507" i="176" a="1"/>
  <c r="M507" i="176"/>
  <c r="K507" i="176" a="1"/>
  <c r="K507" i="176"/>
  <c r="I507" i="176" a="1"/>
  <c r="I507" i="176"/>
  <c r="G507" i="176" a="1"/>
  <c r="G507" i="176"/>
  <c r="H507" i="176" a="1"/>
  <c r="H507" i="176"/>
  <c r="M511" i="176" a="1"/>
  <c r="M511" i="176"/>
  <c r="K511" i="176" a="1"/>
  <c r="K511" i="176"/>
  <c r="I511" i="176" a="1"/>
  <c r="I511" i="176"/>
  <c r="G511" i="176" a="1"/>
  <c r="G511" i="176"/>
  <c r="H511" i="176" a="1"/>
  <c r="H511" i="176"/>
  <c r="L524" i="176" a="1"/>
  <c r="L524" i="176"/>
  <c r="J524" i="176" a="1"/>
  <c r="J524" i="176"/>
  <c r="H524" i="176" a="1"/>
  <c r="H524" i="176"/>
  <c r="F524" i="176" a="1"/>
  <c r="F524" i="176"/>
  <c r="N524" i="176"/>
  <c r="K524" i="176" a="1"/>
  <c r="K524" i="176"/>
  <c r="C520" i="178"/>
  <c r="P501" i="178" a="1"/>
  <c r="P501" i="178"/>
  <c r="N5" i="177"/>
  <c r="H501" i="178" a="1"/>
  <c r="H501" i="178"/>
  <c r="K501" i="178" a="1"/>
  <c r="K501" i="178"/>
  <c r="C528" i="178"/>
  <c r="P509" i="178" a="1"/>
  <c r="P509" i="178"/>
  <c r="N13" i="177"/>
  <c r="L509" i="178" a="1"/>
  <c r="L509" i="178"/>
  <c r="G509" i="178" a="1"/>
  <c r="G509" i="178"/>
  <c r="I509" i="178" a="1"/>
  <c r="I509" i="178"/>
  <c r="M509" i="178" a="1"/>
  <c r="M509" i="178"/>
  <c r="F525" i="178" a="1"/>
  <c r="F525" i="178"/>
  <c r="G504" i="180" a="1"/>
  <c r="G504" i="180"/>
  <c r="L504" i="180" a="1"/>
  <c r="L504" i="180"/>
  <c r="G506" i="180" a="1"/>
  <c r="G506" i="180"/>
  <c r="L506" i="180" a="1"/>
  <c r="L506" i="180"/>
  <c r="G521" i="180" a="1"/>
  <c r="G521" i="180"/>
  <c r="L521" i="180" a="1"/>
  <c r="L521" i="180"/>
  <c r="P499" i="182" a="1"/>
  <c r="P499" i="182"/>
  <c r="G506" i="182" a="1"/>
  <c r="G506" i="182"/>
  <c r="G508" i="182" a="1"/>
  <c r="G508" i="182"/>
  <c r="L510" i="182" a="1"/>
  <c r="L510" i="182"/>
  <c r="J510" i="182" a="1"/>
  <c r="J510" i="182"/>
  <c r="H510" i="182" a="1"/>
  <c r="H510" i="182"/>
  <c r="F510" i="182" a="1"/>
  <c r="F510" i="182"/>
  <c r="P510" i="182" a="1"/>
  <c r="P510" i="182"/>
  <c r="I510" i="182" a="1"/>
  <c r="I510" i="182"/>
  <c r="M510" i="182" a="1"/>
  <c r="M510" i="182"/>
  <c r="K510" i="182" a="1"/>
  <c r="K510" i="182"/>
  <c r="L520" i="182" a="1"/>
  <c r="L520" i="182"/>
  <c r="C529" i="182"/>
  <c r="N503" i="184"/>
  <c r="N507" i="184"/>
  <c r="N511" i="184"/>
  <c r="F521" i="184" a="1"/>
  <c r="F521" i="184"/>
  <c r="L518" i="186" a="1"/>
  <c r="L518" i="186"/>
  <c r="J518" i="186" a="1"/>
  <c r="J518" i="186"/>
  <c r="H518" i="186" a="1"/>
  <c r="H518" i="186"/>
  <c r="F518" i="186" a="1"/>
  <c r="F518" i="186"/>
  <c r="M518" i="186" a="1"/>
  <c r="M518" i="186"/>
  <c r="G518" i="186" a="1"/>
  <c r="G518" i="186"/>
  <c r="I518" i="186" a="1"/>
  <c r="I518" i="186"/>
  <c r="K518" i="186" a="1"/>
  <c r="K518" i="186"/>
  <c r="F518" i="174" a="1"/>
  <c r="F518" i="174"/>
  <c r="H518" i="174" a="1"/>
  <c r="H518" i="174"/>
  <c r="J518" i="174" a="1"/>
  <c r="J518" i="174"/>
  <c r="F520" i="174" a="1"/>
  <c r="F520" i="174"/>
  <c r="H520" i="174" a="1"/>
  <c r="H520" i="174"/>
  <c r="J520" i="174" a="1"/>
  <c r="J520" i="174"/>
  <c r="F522" i="174" a="1"/>
  <c r="F522" i="174"/>
  <c r="H522" i="174" a="1"/>
  <c r="H522" i="174"/>
  <c r="J522" i="174" a="1"/>
  <c r="J522" i="174"/>
  <c r="H524" i="174" a="1"/>
  <c r="H524" i="174"/>
  <c r="F526" i="174" a="1"/>
  <c r="F526" i="174"/>
  <c r="F499" i="176" a="1"/>
  <c r="F499" i="176"/>
  <c r="M502" i="176" a="1"/>
  <c r="M502" i="176"/>
  <c r="K502" i="176" a="1"/>
  <c r="K502" i="176"/>
  <c r="I502" i="176" a="1"/>
  <c r="I502" i="176"/>
  <c r="G502" i="176" a="1"/>
  <c r="G502" i="176"/>
  <c r="H502" i="176" a="1"/>
  <c r="H502" i="176"/>
  <c r="N502" i="176"/>
  <c r="F503" i="176" a="1"/>
  <c r="F503" i="176"/>
  <c r="M506" i="176" a="1"/>
  <c r="M506" i="176"/>
  <c r="K506" i="176" a="1"/>
  <c r="K506" i="176"/>
  <c r="I506" i="176" a="1"/>
  <c r="I506" i="176"/>
  <c r="G506" i="176" a="1"/>
  <c r="G506" i="176"/>
  <c r="N506" i="176"/>
  <c r="H506" i="176" a="1"/>
  <c r="H506" i="176"/>
  <c r="F507" i="176" a="1"/>
  <c r="F507" i="176"/>
  <c r="M510" i="176" a="1"/>
  <c r="M510" i="176"/>
  <c r="K510" i="176" a="1"/>
  <c r="K510" i="176"/>
  <c r="I510" i="176" a="1"/>
  <c r="I510" i="176"/>
  <c r="G510" i="176" a="1"/>
  <c r="G510" i="176"/>
  <c r="N510" i="176"/>
  <c r="H510" i="176" a="1"/>
  <c r="H510" i="176"/>
  <c r="F511" i="176" a="1"/>
  <c r="F511" i="176"/>
  <c r="C522" i="176"/>
  <c r="I524" i="176" a="1"/>
  <c r="I524" i="176"/>
  <c r="C525" i="176"/>
  <c r="C530" i="176"/>
  <c r="A1" i="178"/>
  <c r="D2" i="178" s="1"/>
  <c r="B4" i="177"/>
  <c r="C519" i="178"/>
  <c r="P500" i="178" a="1"/>
  <c r="P500" i="178"/>
  <c r="N4" i="177"/>
  <c r="H500" i="178" a="1"/>
  <c r="H500" i="178"/>
  <c r="K500" i="178" a="1"/>
  <c r="K500" i="178"/>
  <c r="F501" i="178" a="1"/>
  <c r="F501" i="178"/>
  <c r="N501" i="178"/>
  <c r="I501" i="178" a="1"/>
  <c r="I501" i="178"/>
  <c r="I512" i="178"/>
  <c r="P506" i="178" a="1"/>
  <c r="P506" i="178"/>
  <c r="N10" i="177"/>
  <c r="M506" i="178" a="1"/>
  <c r="M506" i="178"/>
  <c r="J506" i="178" a="1"/>
  <c r="J506" i="178"/>
  <c r="N506" i="178"/>
  <c r="I506" i="178" a="1"/>
  <c r="I506" i="178"/>
  <c r="L506" i="178" a="1"/>
  <c r="L506" i="178"/>
  <c r="L512" i="178"/>
  <c r="P508" i="178" a="1"/>
  <c r="P508" i="178"/>
  <c r="N12" i="177"/>
  <c r="C527" i="178"/>
  <c r="I508" i="178" a="1"/>
  <c r="I508" i="178"/>
  <c r="F508" i="178" a="1"/>
  <c r="F508" i="178"/>
  <c r="M508" i="178" a="1"/>
  <c r="M508" i="178"/>
  <c r="F509" i="178" a="1"/>
  <c r="F509" i="178"/>
  <c r="N509" i="178"/>
  <c r="J509" i="178" a="1"/>
  <c r="J509" i="178"/>
  <c r="G525" i="178" a="1"/>
  <c r="G525" i="178"/>
  <c r="K525" i="178" a="1"/>
  <c r="K525" i="178"/>
  <c r="C519" i="180"/>
  <c r="I500" i="180" a="1"/>
  <c r="I500" i="180"/>
  <c r="I512" i="180"/>
  <c r="F500" i="180" a="1"/>
  <c r="F500" i="180"/>
  <c r="M500" i="180" a="1"/>
  <c r="M500" i="180"/>
  <c r="M512" i="180"/>
  <c r="J500" i="180" a="1"/>
  <c r="J500" i="180"/>
  <c r="J512" i="180"/>
  <c r="K500" i="180" a="1"/>
  <c r="K500" i="180"/>
  <c r="M502" i="180" a="1"/>
  <c r="M502" i="180"/>
  <c r="J502" i="180" a="1"/>
  <c r="J502" i="180"/>
  <c r="I502" i="180" a="1"/>
  <c r="I502" i="180"/>
  <c r="F502" i="180" a="1"/>
  <c r="F502" i="180"/>
  <c r="K502" i="180" a="1"/>
  <c r="K502" i="180"/>
  <c r="H504" i="180" a="1"/>
  <c r="H504" i="180"/>
  <c r="H506" i="180" a="1"/>
  <c r="H506" i="180"/>
  <c r="C527" i="180"/>
  <c r="I508" i="180" a="1"/>
  <c r="I508" i="180"/>
  <c r="F508" i="180" a="1"/>
  <c r="F508" i="180"/>
  <c r="M508" i="180" a="1"/>
  <c r="M508" i="180"/>
  <c r="J508" i="180" a="1"/>
  <c r="J508" i="180"/>
  <c r="K508" i="180" a="1"/>
  <c r="K508" i="180"/>
  <c r="M510" i="180" a="1"/>
  <c r="M510" i="180"/>
  <c r="J510" i="180" a="1"/>
  <c r="J510" i="180"/>
  <c r="I510" i="180" a="1"/>
  <c r="I510" i="180"/>
  <c r="F510" i="180" a="1"/>
  <c r="F510" i="180"/>
  <c r="K510" i="180" a="1"/>
  <c r="K510" i="180"/>
  <c r="H521" i="180" a="1"/>
  <c r="H521" i="180"/>
  <c r="C529" i="180"/>
  <c r="L500" i="182" a="1"/>
  <c r="L500" i="182"/>
  <c r="J500" i="182" a="1"/>
  <c r="J500" i="182"/>
  <c r="H500" i="182" a="1"/>
  <c r="H500" i="182"/>
  <c r="F500" i="182" a="1"/>
  <c r="F500" i="182"/>
  <c r="M500" i="182" a="1"/>
  <c r="M500" i="182"/>
  <c r="M512" i="182"/>
  <c r="C519" i="182"/>
  <c r="P500" i="182" a="1"/>
  <c r="P500" i="182"/>
  <c r="N4" i="181"/>
  <c r="I500" i="182" a="1"/>
  <c r="I500" i="182"/>
  <c r="I512" i="182"/>
  <c r="K500" i="182" a="1"/>
  <c r="K500" i="182"/>
  <c r="P501" i="182" a="1"/>
  <c r="P501" i="182"/>
  <c r="N5" i="181"/>
  <c r="G510" i="182" a="1"/>
  <c r="G510" i="182"/>
  <c r="H520" i="182" a="1"/>
  <c r="H520" i="182"/>
  <c r="C525" i="182"/>
  <c r="M528" i="182" a="1"/>
  <c r="M528" i="182"/>
  <c r="K528" i="182" a="1"/>
  <c r="K528" i="182"/>
  <c r="I528" i="182" a="1"/>
  <c r="I528" i="182"/>
  <c r="G528" i="182" a="1"/>
  <c r="G528" i="182"/>
  <c r="F528" i="182" a="1"/>
  <c r="F528" i="182"/>
  <c r="N528" i="182"/>
  <c r="J528" i="182" a="1"/>
  <c r="J528" i="182"/>
  <c r="P511" i="184" a="1"/>
  <c r="P511" i="184"/>
  <c r="P510" i="184" a="1"/>
  <c r="P510" i="184"/>
  <c r="P509" i="184" a="1"/>
  <c r="P509" i="184"/>
  <c r="N13" i="183"/>
  <c r="P508" i="184" a="1"/>
  <c r="P508" i="184"/>
  <c r="N12" i="183"/>
  <c r="P507" i="184" a="1"/>
  <c r="P507" i="184"/>
  <c r="N11" i="183"/>
  <c r="P506" i="184" a="1"/>
  <c r="P506" i="184"/>
  <c r="N10" i="183"/>
  <c r="P505" i="184" a="1"/>
  <c r="P505" i="184"/>
  <c r="N9" i="183"/>
  <c r="P504" i="184" a="1"/>
  <c r="P504" i="184"/>
  <c r="N8" i="183"/>
  <c r="P503" i="184" a="1"/>
  <c r="P503" i="184"/>
  <c r="N7" i="183"/>
  <c r="P502" i="184" a="1"/>
  <c r="P502" i="184"/>
  <c r="N6" i="183"/>
  <c r="F512" i="184"/>
  <c r="N499" i="184"/>
  <c r="M512" i="184"/>
  <c r="N500" i="184"/>
  <c r="N501" i="184"/>
  <c r="N502" i="184"/>
  <c r="K523" i="184" a="1"/>
  <c r="K523" i="184"/>
  <c r="F523" i="184" a="1"/>
  <c r="F523" i="184"/>
  <c r="M523" i="184" a="1"/>
  <c r="M523" i="184"/>
  <c r="H523" i="184" a="1"/>
  <c r="H523" i="184"/>
  <c r="J523" i="184" a="1"/>
  <c r="J523" i="184"/>
  <c r="G523" i="184" a="1"/>
  <c r="G523" i="184"/>
  <c r="N506" i="184"/>
  <c r="J527" i="184" a="1"/>
  <c r="J527" i="184"/>
  <c r="G527" i="184" a="1"/>
  <c r="G527" i="184"/>
  <c r="L527" i="184" a="1"/>
  <c r="L527" i="184"/>
  <c r="I527" i="184" a="1"/>
  <c r="I527" i="184"/>
  <c r="K527" i="184" a="1"/>
  <c r="K527" i="184"/>
  <c r="F527" i="184" a="1"/>
  <c r="F527" i="184"/>
  <c r="N510" i="184"/>
  <c r="H519" i="184" a="1"/>
  <c r="H519" i="184"/>
  <c r="M524" i="184" a="1"/>
  <c r="M524" i="184"/>
  <c r="J524" i="184" a="1"/>
  <c r="J524" i="184"/>
  <c r="L524" i="184" a="1"/>
  <c r="L524" i="184"/>
  <c r="G524" i="184" a="1"/>
  <c r="G524" i="184"/>
  <c r="I524" i="184" a="1"/>
  <c r="I524" i="184"/>
  <c r="I531" i="184"/>
  <c r="F524" i="184" a="1"/>
  <c r="F524" i="184"/>
  <c r="G525" i="184" a="1"/>
  <c r="G525" i="184"/>
  <c r="F529" i="184" a="1"/>
  <c r="F529" i="184"/>
  <c r="I519" i="190" a="1"/>
  <c r="I519" i="190"/>
  <c r="F519" i="190" a="1"/>
  <c r="F519" i="190"/>
  <c r="L519" i="190" a="1"/>
  <c r="L519" i="190"/>
  <c r="H519" i="190" a="1"/>
  <c r="H519" i="190"/>
  <c r="K519" i="190" a="1"/>
  <c r="K519" i="190"/>
  <c r="J519" i="190" a="1"/>
  <c r="J519" i="190"/>
  <c r="G519" i="190" a="1"/>
  <c r="G519" i="190"/>
  <c r="M519" i="190" a="1"/>
  <c r="M519" i="190"/>
  <c r="C520" i="180"/>
  <c r="H501" i="180" a="1"/>
  <c r="H501" i="180"/>
  <c r="K501" i="180" a="1"/>
  <c r="K501" i="180"/>
  <c r="C524" i="180"/>
  <c r="H505" i="180" a="1"/>
  <c r="H505" i="180"/>
  <c r="K505" i="180" a="1"/>
  <c r="K505" i="180"/>
  <c r="C528" i="180"/>
  <c r="H509" i="180" a="1"/>
  <c r="H509" i="180"/>
  <c r="K509" i="180" a="1"/>
  <c r="K509" i="180"/>
  <c r="P14" i="182"/>
  <c r="P30" i="182"/>
  <c r="P46" i="182"/>
  <c r="P62" i="182"/>
  <c r="P78" i="182"/>
  <c r="P94" i="182"/>
  <c r="P110" i="182"/>
  <c r="P126" i="182"/>
  <c r="P142" i="182"/>
  <c r="P158" i="182"/>
  <c r="P174" i="182"/>
  <c r="P190" i="182"/>
  <c r="P206" i="182"/>
  <c r="P222" i="182"/>
  <c r="P238" i="182"/>
  <c r="P254" i="182"/>
  <c r="P270" i="182"/>
  <c r="P286" i="182"/>
  <c r="P302" i="182"/>
  <c r="P318" i="182"/>
  <c r="P334" i="182"/>
  <c r="P350" i="182"/>
  <c r="P366" i="182"/>
  <c r="P382" i="182"/>
  <c r="P398" i="182"/>
  <c r="P414" i="182"/>
  <c r="P430" i="182"/>
  <c r="P446" i="182"/>
  <c r="P462" i="182"/>
  <c r="P478" i="182"/>
  <c r="P494" i="182"/>
  <c r="L499" i="182" a="1"/>
  <c r="L499" i="182"/>
  <c r="J499" i="182" a="1"/>
  <c r="J499" i="182"/>
  <c r="H499" i="182" a="1"/>
  <c r="H499" i="182"/>
  <c r="F499" i="182" a="1"/>
  <c r="F499" i="182"/>
  <c r="K499" i="182" a="1"/>
  <c r="K499" i="182"/>
  <c r="L503" i="182" a="1"/>
  <c r="L503" i="182"/>
  <c r="J503" i="182" a="1"/>
  <c r="J503" i="182"/>
  <c r="H503" i="182" a="1"/>
  <c r="H503" i="182"/>
  <c r="F503" i="182" a="1"/>
  <c r="F503" i="182"/>
  <c r="K503" i="182" a="1"/>
  <c r="K503" i="182"/>
  <c r="L507" i="182" a="1"/>
  <c r="L507" i="182"/>
  <c r="J507" i="182" a="1"/>
  <c r="J507" i="182"/>
  <c r="H507" i="182" a="1"/>
  <c r="H507" i="182"/>
  <c r="F507" i="182" a="1"/>
  <c r="F507" i="182"/>
  <c r="K507" i="182" a="1"/>
  <c r="K507" i="182"/>
  <c r="L511" i="182" a="1"/>
  <c r="L511" i="182"/>
  <c r="J511" i="182" a="1"/>
  <c r="J511" i="182"/>
  <c r="H511" i="182" a="1"/>
  <c r="H511" i="182"/>
  <c r="F511" i="182" a="1"/>
  <c r="F511" i="182"/>
  <c r="K511" i="182" a="1"/>
  <c r="K511" i="182"/>
  <c r="C522" i="182"/>
  <c r="C530" i="182"/>
  <c r="H6" i="183"/>
  <c r="B5" i="183"/>
  <c r="D2" i="183"/>
  <c r="A1" i="184"/>
  <c r="D1" i="184" s="1"/>
  <c r="P19" i="184"/>
  <c r="P35" i="184"/>
  <c r="P51" i="184"/>
  <c r="P67" i="184"/>
  <c r="P83" i="184"/>
  <c r="P99" i="184"/>
  <c r="P115" i="184"/>
  <c r="P131" i="184"/>
  <c r="P147" i="184"/>
  <c r="P163" i="184"/>
  <c r="P179" i="184"/>
  <c r="P195" i="184"/>
  <c r="P211" i="184"/>
  <c r="P227" i="184"/>
  <c r="P243" i="184"/>
  <c r="P259" i="184"/>
  <c r="P275" i="184"/>
  <c r="P291" i="184"/>
  <c r="P307" i="184"/>
  <c r="P323" i="184"/>
  <c r="P339" i="184"/>
  <c r="P355" i="184"/>
  <c r="P371" i="184"/>
  <c r="P387" i="184"/>
  <c r="P403" i="184"/>
  <c r="P419" i="184"/>
  <c r="P435" i="184"/>
  <c r="P451" i="184"/>
  <c r="P467" i="184"/>
  <c r="P483" i="184"/>
  <c r="J520" i="184" a="1"/>
  <c r="J520" i="184"/>
  <c r="M520" i="184" a="1"/>
  <c r="M520" i="184"/>
  <c r="H522" i="184" a="1"/>
  <c r="H522" i="184"/>
  <c r="K522" i="184" a="1"/>
  <c r="K522" i="184"/>
  <c r="J528" i="184" a="1"/>
  <c r="J528" i="184"/>
  <c r="M528" i="184" a="1"/>
  <c r="M528" i="184"/>
  <c r="H530" i="184" a="1"/>
  <c r="H530" i="184"/>
  <c r="K530" i="184" a="1"/>
  <c r="K530" i="184"/>
  <c r="N530" i="184"/>
  <c r="P12" i="186"/>
  <c r="P28" i="186"/>
  <c r="P44" i="186"/>
  <c r="P60" i="186"/>
  <c r="P76" i="186"/>
  <c r="P92" i="186"/>
  <c r="P108" i="186"/>
  <c r="P124" i="186"/>
  <c r="P140" i="186"/>
  <c r="P156" i="186"/>
  <c r="P172" i="186"/>
  <c r="P188" i="186"/>
  <c r="P204" i="186"/>
  <c r="P240" i="186"/>
  <c r="P245" i="186"/>
  <c r="P268" i="186"/>
  <c r="P304" i="186"/>
  <c r="P309" i="186"/>
  <c r="P332" i="186"/>
  <c r="P368" i="186"/>
  <c r="P373" i="186"/>
  <c r="P396" i="186"/>
  <c r="P432" i="186"/>
  <c r="P437" i="186"/>
  <c r="P460" i="186"/>
  <c r="M501" i="186" a="1"/>
  <c r="M501" i="186"/>
  <c r="K501" i="186" a="1"/>
  <c r="K501" i="186"/>
  <c r="I501" i="186" a="1"/>
  <c r="I501" i="186"/>
  <c r="G501" i="186" a="1"/>
  <c r="G501" i="186"/>
  <c r="C520" i="186"/>
  <c r="J501" i="186" a="1"/>
  <c r="J501" i="186"/>
  <c r="J512" i="186"/>
  <c r="L501" i="186" a="1"/>
  <c r="L501" i="186"/>
  <c r="L526" i="186" a="1"/>
  <c r="L526" i="186"/>
  <c r="J526" i="186" a="1"/>
  <c r="J526" i="186"/>
  <c r="H526" i="186" a="1"/>
  <c r="H526" i="186"/>
  <c r="F526" i="186" a="1"/>
  <c r="F526" i="186"/>
  <c r="M526" i="186" a="1"/>
  <c r="M526" i="186"/>
  <c r="G526" i="186" a="1"/>
  <c r="G526" i="186"/>
  <c r="I526" i="186" a="1"/>
  <c r="I526" i="186"/>
  <c r="M520" i="188" a="1"/>
  <c r="M520" i="188"/>
  <c r="K520" i="188" a="1"/>
  <c r="K520" i="188"/>
  <c r="I520" i="188" a="1"/>
  <c r="I520" i="188"/>
  <c r="G520" i="188" a="1"/>
  <c r="G520" i="188"/>
  <c r="J520" i="188" a="1"/>
  <c r="J520" i="188"/>
  <c r="H520" i="188" a="1"/>
  <c r="H520" i="188"/>
  <c r="F520" i="188" a="1"/>
  <c r="F520" i="188"/>
  <c r="J531" i="184"/>
  <c r="H520" i="184" a="1"/>
  <c r="H520" i="184"/>
  <c r="K520" i="184" a="1"/>
  <c r="K520" i="184"/>
  <c r="H528" i="184" a="1"/>
  <c r="H528" i="184"/>
  <c r="K528" i="184" a="1"/>
  <c r="K528" i="184"/>
  <c r="M500" i="186" a="1"/>
  <c r="M500" i="186"/>
  <c r="K500" i="186" a="1"/>
  <c r="K500" i="186"/>
  <c r="I500" i="186" a="1"/>
  <c r="I500" i="186"/>
  <c r="G500" i="186" a="1"/>
  <c r="G500" i="186"/>
  <c r="L500" i="186" a="1"/>
  <c r="L500" i="186"/>
  <c r="L512" i="186"/>
  <c r="C519" i="186"/>
  <c r="F500" i="186" a="1"/>
  <c r="F500" i="186"/>
  <c r="F512" i="186"/>
  <c r="F501" i="186" a="1"/>
  <c r="F501" i="186"/>
  <c r="M505" i="186" a="1"/>
  <c r="M505" i="186"/>
  <c r="K505" i="186" a="1"/>
  <c r="K505" i="186"/>
  <c r="I505" i="186" a="1"/>
  <c r="I505" i="186"/>
  <c r="G505" i="186" a="1"/>
  <c r="G505" i="186"/>
  <c r="J505" i="186" a="1"/>
  <c r="J505" i="186"/>
  <c r="C524" i="186"/>
  <c r="L505" i="186" a="1"/>
  <c r="L505" i="186"/>
  <c r="M521" i="186" a="1"/>
  <c r="M521" i="186"/>
  <c r="K521" i="186" a="1"/>
  <c r="K521" i="186"/>
  <c r="I521" i="186" a="1"/>
  <c r="I521" i="186"/>
  <c r="G521" i="186" a="1"/>
  <c r="G521" i="186"/>
  <c r="J521" i="186" a="1"/>
  <c r="J521" i="186"/>
  <c r="L521" i="186" a="1"/>
  <c r="L521" i="186"/>
  <c r="F521" i="186" a="1"/>
  <c r="F521" i="186"/>
  <c r="P22" i="188"/>
  <c r="P86" i="188"/>
  <c r="P150" i="188"/>
  <c r="P387" i="188"/>
  <c r="I527" i="190" a="1"/>
  <c r="I527" i="190"/>
  <c r="F527" i="190" a="1"/>
  <c r="F527" i="190"/>
  <c r="K527" i="190" a="1"/>
  <c r="K527" i="190"/>
  <c r="J527" i="190" a="1"/>
  <c r="J527" i="190"/>
  <c r="G527" i="190" a="1"/>
  <c r="G527" i="190"/>
  <c r="M527" i="190" a="1"/>
  <c r="M527" i="190"/>
  <c r="L527" i="190" a="1"/>
  <c r="L527" i="190"/>
  <c r="H527" i="190" a="1"/>
  <c r="H527" i="190"/>
  <c r="C526" i="178"/>
  <c r="P507" i="178" a="1"/>
  <c r="P507" i="178"/>
  <c r="N11" i="177"/>
  <c r="H507" i="178" a="1"/>
  <c r="H507" i="178"/>
  <c r="K507" i="178" a="1"/>
  <c r="K507" i="178"/>
  <c r="C530" i="178"/>
  <c r="P511" i="178" a="1"/>
  <c r="P511" i="178"/>
  <c r="H511" i="178" a="1"/>
  <c r="H511" i="178"/>
  <c r="K511" i="178" a="1"/>
  <c r="K511" i="178"/>
  <c r="C518" i="180"/>
  <c r="H499" i="180" a="1"/>
  <c r="H499" i="180"/>
  <c r="K499" i="180" a="1"/>
  <c r="K499" i="180"/>
  <c r="G501" i="180" a="1"/>
  <c r="G501" i="180"/>
  <c r="L501" i="180" a="1"/>
  <c r="L501" i="180"/>
  <c r="L512" i="180"/>
  <c r="C522" i="180"/>
  <c r="H503" i="180" a="1"/>
  <c r="H503" i="180"/>
  <c r="N503" i="180"/>
  <c r="K503" i="180" a="1"/>
  <c r="K503" i="180"/>
  <c r="G505" i="180" a="1"/>
  <c r="G505" i="180"/>
  <c r="N505" i="180"/>
  <c r="L505" i="180" a="1"/>
  <c r="L505" i="180"/>
  <c r="C526" i="180"/>
  <c r="H507" i="180" a="1"/>
  <c r="H507" i="180"/>
  <c r="N507" i="180"/>
  <c r="K507" i="180" a="1"/>
  <c r="K507" i="180"/>
  <c r="G509" i="180" a="1"/>
  <c r="G509" i="180"/>
  <c r="L509" i="180" a="1"/>
  <c r="L509" i="180"/>
  <c r="C530" i="180"/>
  <c r="H511" i="180" a="1"/>
  <c r="H511" i="180"/>
  <c r="N511" i="180"/>
  <c r="K511" i="180" a="1"/>
  <c r="K511" i="180"/>
  <c r="P6" i="182"/>
  <c r="P22" i="182"/>
  <c r="P38" i="182"/>
  <c r="P54" i="182"/>
  <c r="P70" i="182"/>
  <c r="P86" i="182"/>
  <c r="P102" i="182"/>
  <c r="P118" i="182"/>
  <c r="P134" i="182"/>
  <c r="P150" i="182"/>
  <c r="P166" i="182"/>
  <c r="P182" i="182"/>
  <c r="P198" i="182"/>
  <c r="P214" i="182"/>
  <c r="P230" i="182"/>
  <c r="P246" i="182"/>
  <c r="P262" i="182"/>
  <c r="P278" i="182"/>
  <c r="P294" i="182"/>
  <c r="P310" i="182"/>
  <c r="P326" i="182"/>
  <c r="P342" i="182"/>
  <c r="P358" i="182"/>
  <c r="P374" i="182"/>
  <c r="P390" i="182"/>
  <c r="P406" i="182"/>
  <c r="P422" i="182"/>
  <c r="P438" i="182"/>
  <c r="P454" i="182"/>
  <c r="P470" i="182"/>
  <c r="P486" i="182"/>
  <c r="G499" i="182" a="1"/>
  <c r="G499" i="182"/>
  <c r="L501" i="182" a="1"/>
  <c r="L501" i="182"/>
  <c r="J501" i="182" a="1"/>
  <c r="J501" i="182"/>
  <c r="H501" i="182" a="1"/>
  <c r="H501" i="182"/>
  <c r="F501" i="182" a="1"/>
  <c r="F501" i="182"/>
  <c r="K501" i="182" a="1"/>
  <c r="K501" i="182"/>
  <c r="G503" i="182" a="1"/>
  <c r="G503" i="182"/>
  <c r="L505" i="182" a="1"/>
  <c r="L505" i="182"/>
  <c r="J505" i="182" a="1"/>
  <c r="J505" i="182"/>
  <c r="H505" i="182" a="1"/>
  <c r="H505" i="182"/>
  <c r="F505" i="182" a="1"/>
  <c r="F505" i="182"/>
  <c r="K505" i="182" a="1"/>
  <c r="K505" i="182"/>
  <c r="G507" i="182" a="1"/>
  <c r="G507" i="182"/>
  <c r="L509" i="182" a="1"/>
  <c r="L509" i="182"/>
  <c r="J509" i="182" a="1"/>
  <c r="J509" i="182"/>
  <c r="H509" i="182" a="1"/>
  <c r="H509" i="182"/>
  <c r="F509" i="182" a="1"/>
  <c r="F509" i="182"/>
  <c r="K509" i="182" a="1"/>
  <c r="K509" i="182"/>
  <c r="G511" i="182" a="1"/>
  <c r="G511" i="182"/>
  <c r="C518" i="182"/>
  <c r="C526" i="182"/>
  <c r="B4" i="183"/>
  <c r="B6" i="183"/>
  <c r="P11" i="184"/>
  <c r="P27" i="184"/>
  <c r="P43" i="184"/>
  <c r="P59" i="184"/>
  <c r="P75" i="184"/>
  <c r="P91" i="184"/>
  <c r="P107" i="184"/>
  <c r="P123" i="184"/>
  <c r="P139" i="184"/>
  <c r="P155" i="184"/>
  <c r="P171" i="184"/>
  <c r="P187" i="184"/>
  <c r="P203" i="184"/>
  <c r="P219" i="184"/>
  <c r="P235" i="184"/>
  <c r="P251" i="184"/>
  <c r="P267" i="184"/>
  <c r="P283" i="184"/>
  <c r="P299" i="184"/>
  <c r="P315" i="184"/>
  <c r="P331" i="184"/>
  <c r="P347" i="184"/>
  <c r="P363" i="184"/>
  <c r="P379" i="184"/>
  <c r="P395" i="184"/>
  <c r="P411" i="184"/>
  <c r="P427" i="184"/>
  <c r="P443" i="184"/>
  <c r="P459" i="184"/>
  <c r="P475" i="184"/>
  <c r="P491" i="184"/>
  <c r="H518" i="184" a="1"/>
  <c r="H518" i="184"/>
  <c r="N518" i="184"/>
  <c r="F520" i="184" a="1"/>
  <c r="F520" i="184"/>
  <c r="N520" i="184"/>
  <c r="G522" i="184" a="1"/>
  <c r="G522" i="184"/>
  <c r="N522" i="184"/>
  <c r="H526" i="184" a="1"/>
  <c r="H526" i="184"/>
  <c r="N526" i="184"/>
  <c r="F528" i="184" a="1"/>
  <c r="F528" i="184"/>
  <c r="G530" i="184" a="1"/>
  <c r="G530" i="184"/>
  <c r="P4" i="186"/>
  <c r="P508" i="186" a="1"/>
  <c r="P508" i="186"/>
  <c r="N12" i="185"/>
  <c r="P20" i="186"/>
  <c r="P36" i="186"/>
  <c r="P52" i="186"/>
  <c r="P68" i="186"/>
  <c r="P84" i="186"/>
  <c r="P100" i="186"/>
  <c r="P116" i="186"/>
  <c r="P132" i="186"/>
  <c r="P148" i="186"/>
  <c r="P164" i="186"/>
  <c r="P180" i="186"/>
  <c r="P196" i="186"/>
  <c r="P208" i="186"/>
  <c r="P213" i="186"/>
  <c r="P236" i="186"/>
  <c r="P272" i="186"/>
  <c r="P277" i="186"/>
  <c r="P300" i="186"/>
  <c r="P336" i="186"/>
  <c r="P341" i="186"/>
  <c r="P364" i="186"/>
  <c r="P400" i="186"/>
  <c r="P405" i="186"/>
  <c r="P428" i="186"/>
  <c r="P464" i="186"/>
  <c r="P469" i="186"/>
  <c r="P492" i="186"/>
  <c r="H501" i="186" a="1"/>
  <c r="H501" i="186"/>
  <c r="M504" i="186" a="1"/>
  <c r="M504" i="186"/>
  <c r="K504" i="186" a="1"/>
  <c r="K504" i="186"/>
  <c r="I504" i="186" a="1"/>
  <c r="I504" i="186"/>
  <c r="G504" i="186" a="1"/>
  <c r="G504" i="186"/>
  <c r="C523" i="186"/>
  <c r="P504" i="186" a="1"/>
  <c r="P504" i="186"/>
  <c r="N8" i="185"/>
  <c r="L504" i="186" a="1"/>
  <c r="L504" i="186"/>
  <c r="F504" i="186" a="1"/>
  <c r="F504" i="186"/>
  <c r="F505" i="186" a="1"/>
  <c r="F505" i="186"/>
  <c r="M509" i="186" a="1"/>
  <c r="M509" i="186"/>
  <c r="K509" i="186" a="1"/>
  <c r="K509" i="186"/>
  <c r="I509" i="186" a="1"/>
  <c r="I509" i="186"/>
  <c r="G509" i="186" a="1"/>
  <c r="G509" i="186"/>
  <c r="N509" i="186"/>
  <c r="C528" i="186"/>
  <c r="J509" i="186" a="1"/>
  <c r="J509" i="186"/>
  <c r="L509" i="186" a="1"/>
  <c r="L509" i="186"/>
  <c r="K526" i="186" a="1"/>
  <c r="K526" i="186"/>
  <c r="M529" i="186" a="1"/>
  <c r="M529" i="186"/>
  <c r="K529" i="186" a="1"/>
  <c r="K529" i="186"/>
  <c r="I529" i="186" a="1"/>
  <c r="I529" i="186"/>
  <c r="G529" i="186" a="1"/>
  <c r="G529" i="186"/>
  <c r="J529" i="186" a="1"/>
  <c r="J529" i="186"/>
  <c r="L529" i="186" a="1"/>
  <c r="L529" i="186"/>
  <c r="F529" i="186" a="1"/>
  <c r="F529" i="186"/>
  <c r="P6" i="188"/>
  <c r="P70" i="188"/>
  <c r="P134" i="188"/>
  <c r="P198" i="188"/>
  <c r="P451" i="188"/>
  <c r="L502" i="188" a="1"/>
  <c r="L502" i="188"/>
  <c r="J502" i="188" a="1"/>
  <c r="J502" i="188"/>
  <c r="H502" i="188" a="1"/>
  <c r="H502" i="188"/>
  <c r="F502" i="188" a="1"/>
  <c r="F502" i="188"/>
  <c r="M502" i="188" a="1"/>
  <c r="M502" i="188"/>
  <c r="C521" i="188"/>
  <c r="P502" i="188" a="1"/>
  <c r="P502" i="188"/>
  <c r="N6" i="187"/>
  <c r="K502" i="188" a="1"/>
  <c r="K502" i="188"/>
  <c r="G502" i="188" a="1"/>
  <c r="G502" i="188"/>
  <c r="M524" i="188" a="1"/>
  <c r="M524" i="188"/>
  <c r="K524" i="188" a="1"/>
  <c r="K524" i="188"/>
  <c r="I524" i="188" a="1"/>
  <c r="I524" i="188"/>
  <c r="G524" i="188" a="1"/>
  <c r="G524" i="188"/>
  <c r="F524" i="188" a="1"/>
  <c r="F524" i="188"/>
  <c r="J524" i="188" a="1"/>
  <c r="J524" i="188"/>
  <c r="L510" i="188" a="1"/>
  <c r="L510" i="188"/>
  <c r="J510" i="188" a="1"/>
  <c r="J510" i="188"/>
  <c r="H510" i="188" a="1"/>
  <c r="H510" i="188"/>
  <c r="F510" i="188" a="1"/>
  <c r="F510" i="188"/>
  <c r="M510" i="188" a="1"/>
  <c r="M510" i="188"/>
  <c r="P510" i="188" a="1"/>
  <c r="P510" i="188"/>
  <c r="K510" i="188" a="1"/>
  <c r="K510" i="188"/>
  <c r="G510" i="188" a="1"/>
  <c r="G510" i="188"/>
  <c r="C529" i="188"/>
  <c r="L520" i="188" a="1"/>
  <c r="L520" i="188"/>
  <c r="P212" i="186"/>
  <c r="P228" i="186"/>
  <c r="P244" i="186"/>
  <c r="P260" i="186"/>
  <c r="P276" i="186"/>
  <c r="P292" i="186"/>
  <c r="P308" i="186"/>
  <c r="P324" i="186"/>
  <c r="P340" i="186"/>
  <c r="P356" i="186"/>
  <c r="P372" i="186"/>
  <c r="P388" i="186"/>
  <c r="P404" i="186"/>
  <c r="P420" i="186"/>
  <c r="P436" i="186"/>
  <c r="P452" i="186"/>
  <c r="P468" i="186"/>
  <c r="P484" i="186"/>
  <c r="M499" i="186" a="1"/>
  <c r="M499" i="186"/>
  <c r="K499" i="186" a="1"/>
  <c r="K499" i="186"/>
  <c r="I499" i="186" a="1"/>
  <c r="I499" i="186"/>
  <c r="G499" i="186" a="1"/>
  <c r="G499" i="186"/>
  <c r="G512" i="186"/>
  <c r="E22" i="185"/>
  <c r="H499" i="186" a="1"/>
  <c r="H499" i="186"/>
  <c r="M503" i="186" a="1"/>
  <c r="M503" i="186"/>
  <c r="K503" i="186" a="1"/>
  <c r="K503" i="186"/>
  <c r="I503" i="186" a="1"/>
  <c r="I503" i="186"/>
  <c r="G503" i="186" a="1"/>
  <c r="G503" i="186"/>
  <c r="N503" i="186"/>
  <c r="H503" i="186" a="1"/>
  <c r="H503" i="186"/>
  <c r="M507" i="186" a="1"/>
  <c r="M507" i="186"/>
  <c r="K507" i="186" a="1"/>
  <c r="K507" i="186"/>
  <c r="I507" i="186" a="1"/>
  <c r="I507" i="186"/>
  <c r="G507" i="186" a="1"/>
  <c r="G507" i="186"/>
  <c r="N507" i="186"/>
  <c r="H507" i="186" a="1"/>
  <c r="H507" i="186"/>
  <c r="M511" i="186" a="1"/>
  <c r="M511" i="186"/>
  <c r="K511" i="186" a="1"/>
  <c r="K511" i="186"/>
  <c r="I511" i="186" a="1"/>
  <c r="I511" i="186"/>
  <c r="G511" i="186" a="1"/>
  <c r="G511" i="186"/>
  <c r="N511" i="186"/>
  <c r="H511" i="186" a="1"/>
  <c r="H511" i="186"/>
  <c r="P5" i="188"/>
  <c r="P21" i="188"/>
  <c r="P37" i="188"/>
  <c r="P53" i="188"/>
  <c r="P69" i="188"/>
  <c r="P85" i="188"/>
  <c r="P101" i="188"/>
  <c r="P117" i="188"/>
  <c r="P133" i="188"/>
  <c r="P149" i="188"/>
  <c r="P165" i="188"/>
  <c r="P181" i="188"/>
  <c r="P197" i="188"/>
  <c r="P214" i="188"/>
  <c r="P250" i="188"/>
  <c r="P255" i="188"/>
  <c r="P278" i="188"/>
  <c r="P314" i="188"/>
  <c r="P319" i="188"/>
  <c r="P342" i="188"/>
  <c r="P378" i="188"/>
  <c r="P383" i="188"/>
  <c r="P406" i="188"/>
  <c r="P442" i="188"/>
  <c r="P447" i="188"/>
  <c r="P470" i="188"/>
  <c r="L501" i="188" a="1"/>
  <c r="L501" i="188"/>
  <c r="J501" i="188" a="1"/>
  <c r="J501" i="188"/>
  <c r="H501" i="188" a="1"/>
  <c r="H501" i="188"/>
  <c r="F501" i="188" a="1"/>
  <c r="F501" i="188"/>
  <c r="G501" i="188" a="1"/>
  <c r="G501" i="188"/>
  <c r="I501" i="188" a="1"/>
  <c r="I501" i="188"/>
  <c r="M501" i="188" a="1"/>
  <c r="M501" i="188"/>
  <c r="K505" i="188" a="1"/>
  <c r="K505" i="188"/>
  <c r="P505" i="188" a="1"/>
  <c r="P505" i="188"/>
  <c r="N9" i="187"/>
  <c r="L509" i="188" a="1"/>
  <c r="L509" i="188"/>
  <c r="J509" i="188" a="1"/>
  <c r="J509" i="188"/>
  <c r="H509" i="188" a="1"/>
  <c r="H509" i="188"/>
  <c r="F509" i="188" a="1"/>
  <c r="F509" i="188"/>
  <c r="G509" i="188" a="1"/>
  <c r="G509" i="188"/>
  <c r="I509" i="188" a="1"/>
  <c r="I509" i="188"/>
  <c r="M509" i="188" a="1"/>
  <c r="M509" i="188"/>
  <c r="M526" i="188" a="1"/>
  <c r="M526" i="188"/>
  <c r="K526" i="188" a="1"/>
  <c r="K526" i="188"/>
  <c r="I526" i="188" a="1"/>
  <c r="I526" i="188"/>
  <c r="G526" i="188" a="1"/>
  <c r="G526" i="188"/>
  <c r="L526" i="188" a="1"/>
  <c r="L526" i="188"/>
  <c r="P36" i="190"/>
  <c r="P100" i="190"/>
  <c r="P164" i="190"/>
  <c r="P228" i="190"/>
  <c r="P292" i="190"/>
  <c r="P356" i="190"/>
  <c r="P420" i="190"/>
  <c r="P484" i="190"/>
  <c r="G512" i="190"/>
  <c r="E22" i="189"/>
  <c r="N506" i="190"/>
  <c r="M523" i="190" a="1"/>
  <c r="M523" i="190"/>
  <c r="J523" i="190" a="1"/>
  <c r="J523" i="190"/>
  <c r="H523" i="190" a="1"/>
  <c r="H523" i="190"/>
  <c r="K523" i="190" a="1"/>
  <c r="K523" i="190"/>
  <c r="G523" i="190" a="1"/>
  <c r="G523" i="190"/>
  <c r="F523" i="190" a="1"/>
  <c r="F523" i="190"/>
  <c r="M502" i="186" a="1"/>
  <c r="M502" i="186"/>
  <c r="K502" i="186" a="1"/>
  <c r="K502" i="186"/>
  <c r="I502" i="186" a="1"/>
  <c r="I502" i="186"/>
  <c r="G502" i="186" a="1"/>
  <c r="G502" i="186"/>
  <c r="H502" i="186" a="1"/>
  <c r="H502" i="186"/>
  <c r="M506" i="186" a="1"/>
  <c r="M506" i="186"/>
  <c r="K506" i="186" a="1"/>
  <c r="K506" i="186"/>
  <c r="N506" i="186"/>
  <c r="I506" i="186" a="1"/>
  <c r="I506" i="186"/>
  <c r="G506" i="186" a="1"/>
  <c r="G506" i="186"/>
  <c r="H506" i="186" a="1"/>
  <c r="H506" i="186"/>
  <c r="M510" i="186" a="1"/>
  <c r="M510" i="186"/>
  <c r="K510" i="186" a="1"/>
  <c r="K510" i="186"/>
  <c r="I510" i="186" a="1"/>
  <c r="I510" i="186"/>
  <c r="G510" i="186" a="1"/>
  <c r="G510" i="186"/>
  <c r="H510" i="186" a="1"/>
  <c r="H510" i="186"/>
  <c r="N510" i="186"/>
  <c r="L522" i="186" a="1"/>
  <c r="L522" i="186"/>
  <c r="J522" i="186" a="1"/>
  <c r="J522" i="186"/>
  <c r="H522" i="186" a="1"/>
  <c r="H522" i="186"/>
  <c r="F522" i="186" a="1"/>
  <c r="F522" i="186"/>
  <c r="N522" i="186"/>
  <c r="K522" i="186" a="1"/>
  <c r="K522" i="186"/>
  <c r="C525" i="186"/>
  <c r="L530" i="186" a="1"/>
  <c r="L530" i="186"/>
  <c r="J530" i="186" a="1"/>
  <c r="J530" i="186"/>
  <c r="H530" i="186" a="1"/>
  <c r="H530" i="186"/>
  <c r="F530" i="186" a="1"/>
  <c r="F530" i="186"/>
  <c r="K530" i="186" a="1"/>
  <c r="K530" i="186"/>
  <c r="P17" i="188"/>
  <c r="P33" i="188"/>
  <c r="P49" i="188"/>
  <c r="P65" i="188"/>
  <c r="P81" i="188"/>
  <c r="P97" i="188"/>
  <c r="P113" i="188"/>
  <c r="P129" i="188"/>
  <c r="P145" i="188"/>
  <c r="P161" i="188"/>
  <c r="P177" i="188"/>
  <c r="P193" i="188"/>
  <c r="P202" i="188"/>
  <c r="P207" i="188"/>
  <c r="P230" i="188"/>
  <c r="P266" i="188"/>
  <c r="P271" i="188"/>
  <c r="P294" i="188"/>
  <c r="P330" i="188"/>
  <c r="P335" i="188"/>
  <c r="P358" i="188"/>
  <c r="P394" i="188"/>
  <c r="P399" i="188"/>
  <c r="P422" i="188"/>
  <c r="P458" i="188"/>
  <c r="P463" i="188"/>
  <c r="P486" i="188"/>
  <c r="L500" i="188" a="1"/>
  <c r="L500" i="188"/>
  <c r="J500" i="188" a="1"/>
  <c r="J500" i="188"/>
  <c r="H500" i="188" a="1"/>
  <c r="H500" i="188"/>
  <c r="F500" i="188" a="1"/>
  <c r="F500" i="188"/>
  <c r="C519" i="188"/>
  <c r="P500" i="188" a="1"/>
  <c r="P500" i="188"/>
  <c r="N4" i="187"/>
  <c r="I500" i="188" a="1"/>
  <c r="I500" i="188"/>
  <c r="I512" i="188"/>
  <c r="M500" i="188" a="1"/>
  <c r="M500" i="188"/>
  <c r="M512" i="188"/>
  <c r="L506" i="188" a="1"/>
  <c r="L506" i="188"/>
  <c r="J506" i="188" a="1"/>
  <c r="J506" i="188"/>
  <c r="H506" i="188" a="1"/>
  <c r="H506" i="188"/>
  <c r="F506" i="188" a="1"/>
  <c r="F506" i="188"/>
  <c r="N506" i="188"/>
  <c r="M506" i="188" a="1"/>
  <c r="M506" i="188"/>
  <c r="I506" i="188" a="1"/>
  <c r="I506" i="188"/>
  <c r="L508" i="188" a="1"/>
  <c r="L508" i="188"/>
  <c r="J508" i="188" a="1"/>
  <c r="J508" i="188"/>
  <c r="H508" i="188" a="1"/>
  <c r="H508" i="188"/>
  <c r="F508" i="188" a="1"/>
  <c r="F508" i="188"/>
  <c r="C527" i="188"/>
  <c r="P508" i="188" a="1"/>
  <c r="P508" i="188"/>
  <c r="N12" i="187"/>
  <c r="I508" i="188" a="1"/>
  <c r="I508" i="188"/>
  <c r="M508" i="188" a="1"/>
  <c r="M508" i="188"/>
  <c r="M528" i="188" a="1"/>
  <c r="M528" i="188"/>
  <c r="K528" i="188" a="1"/>
  <c r="K528" i="188"/>
  <c r="I528" i="188" a="1"/>
  <c r="I528" i="188"/>
  <c r="G528" i="188" a="1"/>
  <c r="G528" i="188"/>
  <c r="F528" i="188" a="1"/>
  <c r="F528" i="188"/>
  <c r="J528" i="188" a="1"/>
  <c r="J528" i="188"/>
  <c r="P20" i="190"/>
  <c r="P84" i="190"/>
  <c r="P148" i="190"/>
  <c r="P212" i="190"/>
  <c r="P276" i="190"/>
  <c r="P340" i="190"/>
  <c r="P404" i="190"/>
  <c r="P468" i="190"/>
  <c r="N505" i="190"/>
  <c r="E41" i="189"/>
  <c r="G41" i="189"/>
  <c r="L521" i="190" a="1"/>
  <c r="L521" i="190"/>
  <c r="G521" i="190" a="1"/>
  <c r="G521" i="190"/>
  <c r="H521" i="190" a="1"/>
  <c r="H521" i="190"/>
  <c r="K521" i="190" a="1"/>
  <c r="K521" i="190"/>
  <c r="J521" i="190" a="1"/>
  <c r="J521" i="190"/>
  <c r="F521" i="190" a="1"/>
  <c r="F521" i="190"/>
  <c r="P13" i="188"/>
  <c r="P29" i="188"/>
  <c r="P45" i="188"/>
  <c r="P61" i="188"/>
  <c r="P77" i="188"/>
  <c r="P93" i="188"/>
  <c r="P109" i="188"/>
  <c r="P125" i="188"/>
  <c r="P141" i="188"/>
  <c r="P157" i="188"/>
  <c r="P173" i="188"/>
  <c r="P189" i="188"/>
  <c r="P218" i="188"/>
  <c r="P223" i="188"/>
  <c r="P246" i="188"/>
  <c r="P282" i="188"/>
  <c r="P287" i="188"/>
  <c r="P310" i="188"/>
  <c r="P346" i="188"/>
  <c r="P351" i="188"/>
  <c r="P374" i="188"/>
  <c r="P410" i="188"/>
  <c r="P415" i="188"/>
  <c r="P438" i="188"/>
  <c r="P474" i="188"/>
  <c r="P479" i="188"/>
  <c r="L505" i="188" a="1"/>
  <c r="L505" i="188"/>
  <c r="J505" i="188" a="1"/>
  <c r="J505" i="188"/>
  <c r="H505" i="188" a="1"/>
  <c r="H505" i="188"/>
  <c r="F505" i="188" a="1"/>
  <c r="F505" i="188"/>
  <c r="G505" i="188" a="1"/>
  <c r="G505" i="188"/>
  <c r="G512" i="188"/>
  <c r="E22" i="187"/>
  <c r="I505" i="188" a="1"/>
  <c r="I505" i="188"/>
  <c r="M505" i="188" a="1"/>
  <c r="M505" i="188"/>
  <c r="C525" i="188"/>
  <c r="P4" i="190"/>
  <c r="P68" i="190"/>
  <c r="P132" i="190"/>
  <c r="P196" i="190"/>
  <c r="P260" i="190"/>
  <c r="P324" i="190"/>
  <c r="P388" i="190"/>
  <c r="P452" i="190"/>
  <c r="N504" i="190"/>
  <c r="I521" i="190" a="1"/>
  <c r="I521" i="190"/>
  <c r="P509" i="192" a="1"/>
  <c r="P509" i="192"/>
  <c r="N13" i="191"/>
  <c r="P505" i="192" a="1"/>
  <c r="P505" i="192"/>
  <c r="N9" i="191"/>
  <c r="P501" i="192" a="1"/>
  <c r="P501" i="192"/>
  <c r="N5" i="191"/>
  <c r="P510" i="192" a="1"/>
  <c r="P510" i="192"/>
  <c r="P506" i="192" a="1"/>
  <c r="P506" i="192"/>
  <c r="N10" i="191"/>
  <c r="P502" i="192" a="1"/>
  <c r="P502" i="192"/>
  <c r="N6" i="191"/>
  <c r="P511" i="192" a="1"/>
  <c r="P511" i="192"/>
  <c r="P507" i="192" a="1"/>
  <c r="P507" i="192"/>
  <c r="N11" i="191"/>
  <c r="P503" i="192" a="1"/>
  <c r="P503" i="192"/>
  <c r="N7" i="191"/>
  <c r="P499" i="192" a="1"/>
  <c r="P499" i="192"/>
  <c r="P500" i="192" a="1"/>
  <c r="P500" i="192"/>
  <c r="N4" i="191"/>
  <c r="P504" i="192" a="1"/>
  <c r="P504" i="192"/>
  <c r="N8" i="191"/>
  <c r="P206" i="188"/>
  <c r="P222" i="188"/>
  <c r="P238" i="188"/>
  <c r="P254" i="188"/>
  <c r="P270" i="188"/>
  <c r="P286" i="188"/>
  <c r="P302" i="188"/>
  <c r="P318" i="188"/>
  <c r="P334" i="188"/>
  <c r="P350" i="188"/>
  <c r="P366" i="188"/>
  <c r="P382" i="188"/>
  <c r="P398" i="188"/>
  <c r="P414" i="188"/>
  <c r="P430" i="188"/>
  <c r="P446" i="188"/>
  <c r="P462" i="188"/>
  <c r="P478" i="188"/>
  <c r="P494" i="188"/>
  <c r="L499" i="188" a="1"/>
  <c r="L499" i="188"/>
  <c r="J499" i="188" a="1"/>
  <c r="J499" i="188"/>
  <c r="J512" i="188"/>
  <c r="H499" i="188" a="1"/>
  <c r="H499" i="188"/>
  <c r="F499" i="188" a="1"/>
  <c r="F499" i="188"/>
  <c r="K499" i="188" a="1"/>
  <c r="K499" i="188"/>
  <c r="L503" i="188" a="1"/>
  <c r="L503" i="188"/>
  <c r="J503" i="188" a="1"/>
  <c r="J503" i="188"/>
  <c r="H503" i="188" a="1"/>
  <c r="H503" i="188"/>
  <c r="F503" i="188" a="1"/>
  <c r="F503" i="188"/>
  <c r="K503" i="188" a="1"/>
  <c r="K503" i="188"/>
  <c r="L507" i="188" a="1"/>
  <c r="L507" i="188"/>
  <c r="J507" i="188" a="1"/>
  <c r="J507" i="188"/>
  <c r="H507" i="188" a="1"/>
  <c r="H507" i="188"/>
  <c r="F507" i="188" a="1"/>
  <c r="F507" i="188"/>
  <c r="N507" i="188"/>
  <c r="K507" i="188" a="1"/>
  <c r="K507" i="188"/>
  <c r="L511" i="188" a="1"/>
  <c r="L511" i="188"/>
  <c r="J511" i="188" a="1"/>
  <c r="J511" i="188"/>
  <c r="H511" i="188" a="1"/>
  <c r="H511" i="188"/>
  <c r="F511" i="188" a="1"/>
  <c r="F511" i="188"/>
  <c r="K511" i="188" a="1"/>
  <c r="K511" i="188"/>
  <c r="C522" i="188"/>
  <c r="C530" i="188"/>
  <c r="H6" i="189"/>
  <c r="B5" i="189"/>
  <c r="D2" i="189"/>
  <c r="P19" i="190"/>
  <c r="P35" i="190"/>
  <c r="P51" i="190"/>
  <c r="P67" i="190"/>
  <c r="P83" i="190"/>
  <c r="P99" i="190"/>
  <c r="P115" i="190"/>
  <c r="P131" i="190"/>
  <c r="P147" i="190"/>
  <c r="P163" i="190"/>
  <c r="P179" i="190"/>
  <c r="P195" i="190"/>
  <c r="P211" i="190"/>
  <c r="P227" i="190"/>
  <c r="P243" i="190"/>
  <c r="P259" i="190"/>
  <c r="P275" i="190"/>
  <c r="P291" i="190"/>
  <c r="P307" i="190"/>
  <c r="P323" i="190"/>
  <c r="P339" i="190"/>
  <c r="P355" i="190"/>
  <c r="P371" i="190"/>
  <c r="P387" i="190"/>
  <c r="P403" i="190"/>
  <c r="P419" i="190"/>
  <c r="P435" i="190"/>
  <c r="P451" i="190"/>
  <c r="P467" i="190"/>
  <c r="P483" i="190"/>
  <c r="H508" i="190" a="1"/>
  <c r="H508" i="190"/>
  <c r="H512" i="190"/>
  <c r="C528" i="190"/>
  <c r="M509" i="190" a="1"/>
  <c r="M509" i="190"/>
  <c r="J509" i="190" a="1"/>
  <c r="J509" i="190"/>
  <c r="I509" i="190" a="1"/>
  <c r="I509" i="190"/>
  <c r="N509" i="190"/>
  <c r="L509" i="190" a="1"/>
  <c r="L509" i="190"/>
  <c r="C530" i="190"/>
  <c r="I511" i="190" a="1"/>
  <c r="I511" i="190"/>
  <c r="F511" i="190" a="1"/>
  <c r="F511" i="190"/>
  <c r="M511" i="190" a="1"/>
  <c r="M511" i="190"/>
  <c r="L529" i="190" a="1"/>
  <c r="L529" i="190"/>
  <c r="G529" i="190" a="1"/>
  <c r="G529" i="190"/>
  <c r="I529" i="190" a="1"/>
  <c r="I529" i="190"/>
  <c r="M529" i="190" a="1"/>
  <c r="M529" i="190"/>
  <c r="P26" i="192"/>
  <c r="P62" i="192"/>
  <c r="P67" i="192"/>
  <c r="P90" i="192"/>
  <c r="P126" i="192"/>
  <c r="P131" i="192"/>
  <c r="P154" i="192"/>
  <c r="P190" i="192"/>
  <c r="P195" i="192"/>
  <c r="P218" i="192"/>
  <c r="K512" i="192"/>
  <c r="M522" i="194" a="1"/>
  <c r="M522" i="194"/>
  <c r="K522" i="194" a="1"/>
  <c r="K522" i="194"/>
  <c r="I522" i="194" a="1"/>
  <c r="I522" i="194"/>
  <c r="G522" i="194" a="1"/>
  <c r="G522" i="194"/>
  <c r="L522" i="194" a="1"/>
  <c r="L522" i="194"/>
  <c r="H522" i="194" a="1"/>
  <c r="H522" i="194"/>
  <c r="J522" i="194" a="1"/>
  <c r="J522" i="194"/>
  <c r="F522" i="194" a="1"/>
  <c r="F522" i="194"/>
  <c r="M512" i="196"/>
  <c r="K521" i="196" a="1"/>
  <c r="K521" i="196"/>
  <c r="F521" i="196" a="1"/>
  <c r="F521" i="196"/>
  <c r="M521" i="196" a="1"/>
  <c r="M521" i="196"/>
  <c r="H521" i="196" a="1"/>
  <c r="H521" i="196"/>
  <c r="J521" i="196" a="1"/>
  <c r="J521" i="196"/>
  <c r="G521" i="196" a="1"/>
  <c r="G521" i="196"/>
  <c r="I521" i="196" a="1"/>
  <c r="I521" i="196"/>
  <c r="L521" i="196" a="1"/>
  <c r="L521" i="196"/>
  <c r="L508" i="190" a="1"/>
  <c r="L508" i="190"/>
  <c r="L512" i="190"/>
  <c r="G508" i="190" a="1"/>
  <c r="G508" i="190"/>
  <c r="I508" i="190" a="1"/>
  <c r="I508" i="190"/>
  <c r="I512" i="190"/>
  <c r="M508" i="190" a="1"/>
  <c r="M508" i="190"/>
  <c r="E24" i="191"/>
  <c r="G24" i="191"/>
  <c r="I24" i="191"/>
  <c r="G22" i="191"/>
  <c r="I22" i="191"/>
  <c r="L502" i="194" a="1"/>
  <c r="L502" i="194"/>
  <c r="J502" i="194" a="1"/>
  <c r="J502" i="194"/>
  <c r="H502" i="194" a="1"/>
  <c r="H502" i="194"/>
  <c r="F502" i="194" a="1"/>
  <c r="F502" i="194"/>
  <c r="C521" i="194"/>
  <c r="G502" i="194" a="1"/>
  <c r="G502" i="194"/>
  <c r="I502" i="194" a="1"/>
  <c r="I502" i="194"/>
  <c r="M502" i="194" a="1"/>
  <c r="M502" i="194"/>
  <c r="P11" i="190"/>
  <c r="P27" i="190"/>
  <c r="P43" i="190"/>
  <c r="P59" i="190"/>
  <c r="P75" i="190"/>
  <c r="P91" i="190"/>
  <c r="P107" i="190"/>
  <c r="P123" i="190"/>
  <c r="P139" i="190"/>
  <c r="P155" i="190"/>
  <c r="P171" i="190"/>
  <c r="P187" i="190"/>
  <c r="P203" i="190"/>
  <c r="P219" i="190"/>
  <c r="P235" i="190"/>
  <c r="P251" i="190"/>
  <c r="P267" i="190"/>
  <c r="P283" i="190"/>
  <c r="P299" i="190"/>
  <c r="P315" i="190"/>
  <c r="P331" i="190"/>
  <c r="P347" i="190"/>
  <c r="P363" i="190"/>
  <c r="P379" i="190"/>
  <c r="P395" i="190"/>
  <c r="P411" i="190"/>
  <c r="P427" i="190"/>
  <c r="P443" i="190"/>
  <c r="P459" i="190"/>
  <c r="P475" i="190"/>
  <c r="P491" i="190"/>
  <c r="C526" i="190"/>
  <c r="I507" i="190" a="1"/>
  <c r="I507" i="190"/>
  <c r="F507" i="190" a="1"/>
  <c r="F507" i="190"/>
  <c r="N507" i="190"/>
  <c r="M507" i="190" a="1"/>
  <c r="M507" i="190"/>
  <c r="M512" i="190"/>
  <c r="F508" i="190" a="1"/>
  <c r="F508" i="190"/>
  <c r="J508" i="190" a="1"/>
  <c r="J508" i="190"/>
  <c r="J512" i="190"/>
  <c r="K529" i="190" a="1"/>
  <c r="K529" i="190"/>
  <c r="N529" i="190"/>
  <c r="P30" i="192"/>
  <c r="P35" i="192"/>
  <c r="P58" i="192"/>
  <c r="P94" i="192"/>
  <c r="P99" i="192"/>
  <c r="P122" i="192"/>
  <c r="P158" i="192"/>
  <c r="P163" i="192"/>
  <c r="P186" i="192"/>
  <c r="K502" i="194" a="1"/>
  <c r="K502" i="194"/>
  <c r="M520" i="192" a="1"/>
  <c r="M520" i="192"/>
  <c r="K520" i="192" a="1"/>
  <c r="K520" i="192"/>
  <c r="I520" i="192" a="1"/>
  <c r="I520" i="192"/>
  <c r="G520" i="192" a="1"/>
  <c r="G520" i="192"/>
  <c r="M524" i="192" a="1"/>
  <c r="M524" i="192"/>
  <c r="K524" i="192" a="1"/>
  <c r="K524" i="192"/>
  <c r="I524" i="192" a="1"/>
  <c r="I524" i="192"/>
  <c r="G524" i="192" a="1"/>
  <c r="G524" i="192"/>
  <c r="M528" i="192" a="1"/>
  <c r="M528" i="192"/>
  <c r="K528" i="192" a="1"/>
  <c r="K528" i="192"/>
  <c r="I528" i="192" a="1"/>
  <c r="I528" i="192"/>
  <c r="G528" i="192" a="1"/>
  <c r="G528" i="192"/>
  <c r="L506" i="194" a="1"/>
  <c r="L506" i="194"/>
  <c r="J506" i="194" a="1"/>
  <c r="J506" i="194"/>
  <c r="H506" i="194" a="1"/>
  <c r="H506" i="194"/>
  <c r="F506" i="194" a="1"/>
  <c r="F506" i="194"/>
  <c r="C525" i="194"/>
  <c r="M506" i="194" a="1"/>
  <c r="M506" i="194"/>
  <c r="G506" i="194" a="1"/>
  <c r="G506" i="194"/>
  <c r="I506" i="194" a="1"/>
  <c r="I506" i="194"/>
  <c r="M524" i="194" a="1"/>
  <c r="M524" i="194"/>
  <c r="K524" i="194" a="1"/>
  <c r="K524" i="194"/>
  <c r="I524" i="194" a="1"/>
  <c r="I524" i="194"/>
  <c r="G524" i="194" a="1"/>
  <c r="G524" i="194"/>
  <c r="J524" i="194" a="1"/>
  <c r="J524" i="194"/>
  <c r="H524" i="194" a="1"/>
  <c r="H524" i="194"/>
  <c r="F524" i="194" a="1"/>
  <c r="F524" i="194"/>
  <c r="P512" i="196"/>
  <c r="D17" i="195"/>
  <c r="N3" i="195"/>
  <c r="N506" i="196"/>
  <c r="B6" i="197"/>
  <c r="B5" i="197"/>
  <c r="H6" i="197"/>
  <c r="B4" i="197"/>
  <c r="A1" i="198"/>
  <c r="D2" i="197"/>
  <c r="F520" i="192" a="1"/>
  <c r="F520" i="192"/>
  <c r="N520" i="192"/>
  <c r="J520" i="192" a="1"/>
  <c r="J520" i="192"/>
  <c r="F524" i="192" a="1"/>
  <c r="F524" i="192"/>
  <c r="J524" i="192" a="1"/>
  <c r="J524" i="192"/>
  <c r="F528" i="192" a="1"/>
  <c r="F528" i="192"/>
  <c r="N528" i="192"/>
  <c r="J528" i="192" a="1"/>
  <c r="J528" i="192"/>
  <c r="L499" i="194" a="1"/>
  <c r="L499" i="194"/>
  <c r="J499" i="194" a="1"/>
  <c r="J499" i="194"/>
  <c r="H499" i="194" a="1"/>
  <c r="H499" i="194"/>
  <c r="F499" i="194" a="1"/>
  <c r="F499" i="194"/>
  <c r="C518" i="194"/>
  <c r="M499" i="194" a="1"/>
  <c r="M499" i="194"/>
  <c r="G499" i="194" a="1"/>
  <c r="G499" i="194"/>
  <c r="K499" i="194" a="1"/>
  <c r="K499" i="194"/>
  <c r="P511" i="196" a="1"/>
  <c r="P511" i="196"/>
  <c r="P510" i="196" a="1"/>
  <c r="P510" i="196"/>
  <c r="P509" i="196" a="1"/>
  <c r="P509" i="196"/>
  <c r="N13" i="195"/>
  <c r="P508" i="196" a="1"/>
  <c r="P508" i="196"/>
  <c r="N12" i="195"/>
  <c r="P507" i="196" a="1"/>
  <c r="P507" i="196"/>
  <c r="N11" i="195"/>
  <c r="P506" i="196" a="1"/>
  <c r="P506" i="196"/>
  <c r="N10" i="195"/>
  <c r="P505" i="196" a="1"/>
  <c r="P505" i="196"/>
  <c r="N9" i="195"/>
  <c r="P504" i="196" a="1"/>
  <c r="P504" i="196"/>
  <c r="N8" i="195"/>
  <c r="P503" i="196" a="1"/>
  <c r="P503" i="196"/>
  <c r="N7" i="195"/>
  <c r="P502" i="196" a="1"/>
  <c r="P502" i="196"/>
  <c r="N6" i="195"/>
  <c r="P501" i="196" a="1"/>
  <c r="P501" i="196"/>
  <c r="N5" i="195"/>
  <c r="P500" i="196" a="1"/>
  <c r="P500" i="196"/>
  <c r="N4" i="195"/>
  <c r="K512" i="196"/>
  <c r="N501" i="196"/>
  <c r="L523" i="196" a="1"/>
  <c r="L523" i="196"/>
  <c r="I523" i="196" a="1"/>
  <c r="I523" i="196"/>
  <c r="K523" i="196" a="1"/>
  <c r="K523" i="196"/>
  <c r="F523" i="196" a="1"/>
  <c r="F523" i="196"/>
  <c r="M523" i="196" a="1"/>
  <c r="M523" i="196"/>
  <c r="H523" i="196" a="1"/>
  <c r="H523" i="196"/>
  <c r="J523" i="196" a="1"/>
  <c r="J523" i="196"/>
  <c r="G523" i="196" a="1"/>
  <c r="G523" i="196"/>
  <c r="N507" i="196"/>
  <c r="P510" i="190" a="1"/>
  <c r="P510" i="190"/>
  <c r="H510" i="190" a="1"/>
  <c r="H510" i="190"/>
  <c r="N510" i="190"/>
  <c r="K510" i="190" a="1"/>
  <c r="K510" i="190"/>
  <c r="K512" i="190"/>
  <c r="G518" i="190" a="1"/>
  <c r="G518" i="190"/>
  <c r="N518" i="190"/>
  <c r="H520" i="190" a="1"/>
  <c r="H520" i="190"/>
  <c r="F522" i="190" a="1"/>
  <c r="F522" i="190"/>
  <c r="N522" i="190"/>
  <c r="I524" i="190" a="1"/>
  <c r="I524" i="190"/>
  <c r="N524" i="190"/>
  <c r="C525" i="190"/>
  <c r="P18" i="192"/>
  <c r="P34" i="192"/>
  <c r="P50" i="192"/>
  <c r="P66" i="192"/>
  <c r="P82" i="192"/>
  <c r="P98" i="192"/>
  <c r="P114" i="192"/>
  <c r="P130" i="192"/>
  <c r="P146" i="192"/>
  <c r="P162" i="192"/>
  <c r="P178" i="192"/>
  <c r="P194" i="192"/>
  <c r="P210" i="192"/>
  <c r="M518" i="192" a="1"/>
  <c r="M518" i="192"/>
  <c r="K518" i="192" a="1"/>
  <c r="K518" i="192"/>
  <c r="I518" i="192" a="1"/>
  <c r="I518" i="192"/>
  <c r="G518" i="192" a="1"/>
  <c r="G518" i="192"/>
  <c r="M522" i="192" a="1"/>
  <c r="M522" i="192"/>
  <c r="K522" i="192" a="1"/>
  <c r="K522" i="192"/>
  <c r="I522" i="192" a="1"/>
  <c r="I522" i="192"/>
  <c r="G522" i="192" a="1"/>
  <c r="G522" i="192"/>
  <c r="N522" i="192"/>
  <c r="M526" i="192" a="1"/>
  <c r="M526" i="192"/>
  <c r="K526" i="192" a="1"/>
  <c r="K526" i="192"/>
  <c r="I526" i="192" a="1"/>
  <c r="I526" i="192"/>
  <c r="G526" i="192" a="1"/>
  <c r="G526" i="192"/>
  <c r="N526" i="192"/>
  <c r="M530" i="192" a="1"/>
  <c r="M530" i="192"/>
  <c r="K530" i="192" a="1"/>
  <c r="K530" i="192"/>
  <c r="I530" i="192" a="1"/>
  <c r="I530" i="192"/>
  <c r="G530" i="192" a="1"/>
  <c r="G530" i="192"/>
  <c r="N530" i="192"/>
  <c r="H6" i="193"/>
  <c r="P4" i="194"/>
  <c r="P12" i="194"/>
  <c r="P20" i="194"/>
  <c r="P28" i="194"/>
  <c r="P36" i="194"/>
  <c r="P44" i="194"/>
  <c r="P52" i="194"/>
  <c r="P60" i="194"/>
  <c r="P68" i="194"/>
  <c r="P76" i="194"/>
  <c r="P84" i="194"/>
  <c r="P92" i="194"/>
  <c r="P100" i="194"/>
  <c r="P108" i="194"/>
  <c r="P116" i="194"/>
  <c r="P124" i="194"/>
  <c r="P132" i="194"/>
  <c r="P140" i="194"/>
  <c r="P148" i="194"/>
  <c r="P156" i="194"/>
  <c r="P164" i="194"/>
  <c r="P172" i="194"/>
  <c r="P180" i="194"/>
  <c r="P188" i="194"/>
  <c r="P196" i="194"/>
  <c r="P204" i="194"/>
  <c r="P212" i="194"/>
  <c r="P220" i="194"/>
  <c r="P228" i="194"/>
  <c r="P236" i="194"/>
  <c r="P244" i="194"/>
  <c r="P252" i="194"/>
  <c r="P260" i="194"/>
  <c r="P268" i="194"/>
  <c r="P276" i="194"/>
  <c r="P284" i="194"/>
  <c r="P292" i="194"/>
  <c r="P300" i="194"/>
  <c r="P308" i="194"/>
  <c r="P316" i="194"/>
  <c r="P324" i="194"/>
  <c r="P332" i="194"/>
  <c r="P340" i="194"/>
  <c r="P348" i="194"/>
  <c r="P356" i="194"/>
  <c r="P364" i="194"/>
  <c r="P372" i="194"/>
  <c r="L503" i="194" a="1"/>
  <c r="L503" i="194"/>
  <c r="J503" i="194" a="1"/>
  <c r="J503" i="194"/>
  <c r="H503" i="194" a="1"/>
  <c r="H503" i="194"/>
  <c r="F503" i="194" a="1"/>
  <c r="F503" i="194"/>
  <c r="M503" i="194" a="1"/>
  <c r="M503" i="194"/>
  <c r="G503" i="194" a="1"/>
  <c r="G503" i="194"/>
  <c r="K503" i="194" a="1"/>
  <c r="K503" i="194"/>
  <c r="K506" i="194" a="1"/>
  <c r="K506" i="194"/>
  <c r="L511" i="194" a="1"/>
  <c r="L511" i="194"/>
  <c r="J511" i="194" a="1"/>
  <c r="J511" i="194"/>
  <c r="H511" i="194" a="1"/>
  <c r="H511" i="194"/>
  <c r="F511" i="194" a="1"/>
  <c r="F511" i="194"/>
  <c r="G511" i="194" a="1"/>
  <c r="G511" i="194"/>
  <c r="P511" i="194" a="1"/>
  <c r="P511" i="194"/>
  <c r="K511" i="194" a="1"/>
  <c r="K511" i="194"/>
  <c r="C530" i="194"/>
  <c r="M520" i="194" a="1"/>
  <c r="M520" i="194"/>
  <c r="K520" i="194" a="1"/>
  <c r="K520" i="194"/>
  <c r="I520" i="194" a="1"/>
  <c r="I520" i="194"/>
  <c r="G520" i="194" a="1"/>
  <c r="G520" i="194"/>
  <c r="F520" i="194" a="1"/>
  <c r="F520" i="194"/>
  <c r="N520" i="194"/>
  <c r="L520" i="194" a="1"/>
  <c r="L520" i="194"/>
  <c r="H520" i="194" a="1"/>
  <c r="H520" i="194"/>
  <c r="J520" i="194" a="1"/>
  <c r="J520" i="194"/>
  <c r="L524" i="194" a="1"/>
  <c r="L524" i="194"/>
  <c r="F512" i="196"/>
  <c r="N499" i="196"/>
  <c r="G512" i="198"/>
  <c r="E22" i="197"/>
  <c r="C519" i="192"/>
  <c r="C521" i="192"/>
  <c r="C523" i="192"/>
  <c r="C525" i="192"/>
  <c r="C527" i="192"/>
  <c r="C529" i="192"/>
  <c r="L501" i="194" a="1"/>
  <c r="L501" i="194"/>
  <c r="J501" i="194" a="1"/>
  <c r="J501" i="194"/>
  <c r="H501" i="194" a="1"/>
  <c r="H501" i="194"/>
  <c r="F501" i="194" a="1"/>
  <c r="F501" i="194"/>
  <c r="K501" i="194" a="1"/>
  <c r="K501" i="194"/>
  <c r="L505" i="194" a="1"/>
  <c r="L505" i="194"/>
  <c r="J505" i="194" a="1"/>
  <c r="J505" i="194"/>
  <c r="H505" i="194" a="1"/>
  <c r="H505" i="194"/>
  <c r="F505" i="194" a="1"/>
  <c r="F505" i="194"/>
  <c r="K505" i="194" a="1"/>
  <c r="K505" i="194"/>
  <c r="G507" i="194" a="1"/>
  <c r="G507" i="194"/>
  <c r="L508" i="194" a="1"/>
  <c r="L508" i="194"/>
  <c r="J508" i="194" a="1"/>
  <c r="J508" i="194"/>
  <c r="H508" i="194" a="1"/>
  <c r="H508" i="194"/>
  <c r="F508" i="194" a="1"/>
  <c r="F508" i="194"/>
  <c r="M508" i="194" a="1"/>
  <c r="M508" i="194"/>
  <c r="I508" i="194" a="1"/>
  <c r="I508" i="194"/>
  <c r="L510" i="194" a="1"/>
  <c r="L510" i="194"/>
  <c r="J510" i="194" a="1"/>
  <c r="J510" i="194"/>
  <c r="H510" i="194" a="1"/>
  <c r="H510" i="194"/>
  <c r="F510" i="194" a="1"/>
  <c r="F510" i="194"/>
  <c r="N510" i="194"/>
  <c r="P510" i="194" a="1"/>
  <c r="P510" i="194"/>
  <c r="I510" i="194" a="1"/>
  <c r="I510" i="194"/>
  <c r="M510" i="194" a="1"/>
  <c r="M510" i="194"/>
  <c r="M528" i="194" a="1"/>
  <c r="M528" i="194"/>
  <c r="K528" i="194" a="1"/>
  <c r="K528" i="194"/>
  <c r="I528" i="194" a="1"/>
  <c r="I528" i="194"/>
  <c r="G528" i="194" a="1"/>
  <c r="G528" i="194"/>
  <c r="F528" i="194" a="1"/>
  <c r="F528" i="194"/>
  <c r="G529" i="194" a="1"/>
  <c r="G529" i="194"/>
  <c r="I512" i="196"/>
  <c r="M519" i="196" a="1"/>
  <c r="M519" i="196"/>
  <c r="H519" i="196" a="1"/>
  <c r="H519" i="196"/>
  <c r="J519" i="196" a="1"/>
  <c r="J519" i="196"/>
  <c r="G519" i="196" a="1"/>
  <c r="G519" i="196"/>
  <c r="L519" i="196" a="1"/>
  <c r="L519" i="196"/>
  <c r="L531" i="196"/>
  <c r="I519" i="196" a="1"/>
  <c r="I519" i="196"/>
  <c r="I531" i="196"/>
  <c r="J525" i="196" a="1"/>
  <c r="J525" i="196"/>
  <c r="G525" i="196" a="1"/>
  <c r="G525" i="196"/>
  <c r="L525" i="196" a="1"/>
  <c r="L525" i="196"/>
  <c r="I525" i="196" a="1"/>
  <c r="I525" i="196"/>
  <c r="K525" i="196" a="1"/>
  <c r="K525" i="196"/>
  <c r="F525" i="196" a="1"/>
  <c r="F525" i="196"/>
  <c r="K529" i="196" a="1"/>
  <c r="K529" i="196"/>
  <c r="F529" i="196" a="1"/>
  <c r="F529" i="196"/>
  <c r="M529" i="196" a="1"/>
  <c r="M529" i="196"/>
  <c r="H529" i="196" a="1"/>
  <c r="H529" i="196"/>
  <c r="J529" i="196" a="1"/>
  <c r="J529" i="196"/>
  <c r="G529" i="196" a="1"/>
  <c r="G529" i="196"/>
  <c r="F519" i="196" a="1"/>
  <c r="F519" i="196"/>
  <c r="M522" i="196" a="1"/>
  <c r="M522" i="196"/>
  <c r="J522" i="196" a="1"/>
  <c r="J522" i="196"/>
  <c r="L522" i="196" a="1"/>
  <c r="L522" i="196"/>
  <c r="G522" i="196" a="1"/>
  <c r="G522" i="196"/>
  <c r="I522" i="196" a="1"/>
  <c r="I522" i="196"/>
  <c r="F522" i="196" a="1"/>
  <c r="F522" i="196"/>
  <c r="F531" i="196"/>
  <c r="H525" i="196" a="1"/>
  <c r="H525" i="196"/>
  <c r="L529" i="196" a="1"/>
  <c r="L529" i="196"/>
  <c r="J512" i="198"/>
  <c r="F499" i="192" a="1"/>
  <c r="F499" i="192"/>
  <c r="H499" i="192" a="1"/>
  <c r="H499" i="192"/>
  <c r="J499" i="192" a="1"/>
  <c r="J499" i="192"/>
  <c r="F500" i="192" a="1"/>
  <c r="F500" i="192"/>
  <c r="N500" i="192"/>
  <c r="H500" i="192" a="1"/>
  <c r="H500" i="192"/>
  <c r="J500" i="192" a="1"/>
  <c r="J500" i="192"/>
  <c r="F501" i="192" a="1"/>
  <c r="F501" i="192"/>
  <c r="H501" i="192" a="1"/>
  <c r="H501" i="192"/>
  <c r="J501" i="192" a="1"/>
  <c r="J501" i="192"/>
  <c r="F502" i="192" a="1"/>
  <c r="F502" i="192"/>
  <c r="H502" i="192" a="1"/>
  <c r="H502" i="192"/>
  <c r="J502" i="192" a="1"/>
  <c r="J502" i="192"/>
  <c r="F503" i="192" a="1"/>
  <c r="F503" i="192"/>
  <c r="N503" i="192"/>
  <c r="H503" i="192" a="1"/>
  <c r="H503" i="192"/>
  <c r="J503" i="192" a="1"/>
  <c r="J503" i="192"/>
  <c r="F504" i="192" a="1"/>
  <c r="F504" i="192"/>
  <c r="N504" i="192"/>
  <c r="H504" i="192" a="1"/>
  <c r="H504" i="192"/>
  <c r="J504" i="192" a="1"/>
  <c r="J504" i="192"/>
  <c r="F505" i="192" a="1"/>
  <c r="F505" i="192"/>
  <c r="H505" i="192" a="1"/>
  <c r="H505" i="192"/>
  <c r="J505" i="192" a="1"/>
  <c r="J505" i="192"/>
  <c r="F506" i="192" a="1"/>
  <c r="F506" i="192"/>
  <c r="H506" i="192" a="1"/>
  <c r="H506" i="192"/>
  <c r="J506" i="192" a="1"/>
  <c r="J506" i="192"/>
  <c r="F507" i="192" a="1"/>
  <c r="F507" i="192"/>
  <c r="N507" i="192"/>
  <c r="H507" i="192" a="1"/>
  <c r="H507" i="192"/>
  <c r="J507" i="192" a="1"/>
  <c r="J507" i="192"/>
  <c r="F508" i="192" a="1"/>
  <c r="F508" i="192"/>
  <c r="N508" i="192"/>
  <c r="H508" i="192" a="1"/>
  <c r="H508" i="192"/>
  <c r="J508" i="192" a="1"/>
  <c r="J508" i="192"/>
  <c r="F509" i="192" a="1"/>
  <c r="F509" i="192"/>
  <c r="H509" i="192" a="1"/>
  <c r="H509" i="192"/>
  <c r="J509" i="192" a="1"/>
  <c r="J509" i="192"/>
  <c r="F510" i="192" a="1"/>
  <c r="F510" i="192"/>
  <c r="H510" i="192" a="1"/>
  <c r="H510" i="192"/>
  <c r="J510" i="192" a="1"/>
  <c r="J510" i="192"/>
  <c r="F511" i="192" a="1"/>
  <c r="F511" i="192"/>
  <c r="N511" i="192"/>
  <c r="H511" i="192" a="1"/>
  <c r="H511" i="192"/>
  <c r="J511" i="192" a="1"/>
  <c r="J511" i="192"/>
  <c r="P386" i="194"/>
  <c r="P402" i="194"/>
  <c r="P418" i="194"/>
  <c r="P434" i="194"/>
  <c r="P450" i="194"/>
  <c r="P466" i="194"/>
  <c r="P482" i="194"/>
  <c r="L500" i="194" a="1"/>
  <c r="L500" i="194"/>
  <c r="J500" i="194" a="1"/>
  <c r="J500" i="194"/>
  <c r="H500" i="194" a="1"/>
  <c r="H500" i="194"/>
  <c r="F500" i="194" a="1"/>
  <c r="F500" i="194"/>
  <c r="K500" i="194" a="1"/>
  <c r="K500" i="194"/>
  <c r="I501" i="194" a="1"/>
  <c r="I501" i="194"/>
  <c r="I512" i="194"/>
  <c r="P501" i="194" a="1"/>
  <c r="P501" i="194"/>
  <c r="N5" i="193"/>
  <c r="L504" i="194" a="1"/>
  <c r="L504" i="194"/>
  <c r="J504" i="194" a="1"/>
  <c r="J504" i="194"/>
  <c r="H504" i="194" a="1"/>
  <c r="H504" i="194"/>
  <c r="F504" i="194" a="1"/>
  <c r="F504" i="194"/>
  <c r="C523" i="194"/>
  <c r="K504" i="194" a="1"/>
  <c r="K504" i="194"/>
  <c r="I505" i="194" a="1"/>
  <c r="I505" i="194"/>
  <c r="P505" i="194" a="1"/>
  <c r="P505" i="194"/>
  <c r="N9" i="193"/>
  <c r="G510" i="194" a="1"/>
  <c r="G510" i="194"/>
  <c r="C519" i="194"/>
  <c r="J528" i="194" a="1"/>
  <c r="J528" i="194"/>
  <c r="E23" i="195"/>
  <c r="G23" i="195"/>
  <c r="I23" i="195"/>
  <c r="E25" i="195"/>
  <c r="G25" i="195"/>
  <c r="I25" i="195"/>
  <c r="E24" i="195"/>
  <c r="G24" i="195"/>
  <c r="I24" i="195"/>
  <c r="P19" i="196"/>
  <c r="P55" i="196"/>
  <c r="P60" i="196"/>
  <c r="P83" i="196"/>
  <c r="P119" i="196"/>
  <c r="P124" i="196"/>
  <c r="P147" i="196"/>
  <c r="P183" i="196"/>
  <c r="P188" i="196"/>
  <c r="P211" i="196"/>
  <c r="P247" i="196"/>
  <c r="P252" i="196"/>
  <c r="P275" i="196"/>
  <c r="P311" i="196"/>
  <c r="P316" i="196"/>
  <c r="P339" i="196"/>
  <c r="P375" i="196"/>
  <c r="P380" i="196"/>
  <c r="P403" i="196"/>
  <c r="P439" i="196"/>
  <c r="P444" i="196"/>
  <c r="P467" i="196"/>
  <c r="H522" i="196" a="1"/>
  <c r="H522" i="196"/>
  <c r="M530" i="196" a="1"/>
  <c r="M530" i="196"/>
  <c r="J530" i="196" a="1"/>
  <c r="J530" i="196"/>
  <c r="L530" i="196" a="1"/>
  <c r="L530" i="196"/>
  <c r="G530" i="196" a="1"/>
  <c r="G530" i="196"/>
  <c r="I530" i="196" a="1"/>
  <c r="I530" i="196"/>
  <c r="F530" i="196" a="1"/>
  <c r="F530" i="196"/>
  <c r="L507" i="194" a="1"/>
  <c r="L507" i="194"/>
  <c r="J507" i="194" a="1"/>
  <c r="J507" i="194"/>
  <c r="H507" i="194" a="1"/>
  <c r="H507" i="194"/>
  <c r="F507" i="194" a="1"/>
  <c r="F507" i="194"/>
  <c r="C526" i="194"/>
  <c r="K507" i="194" a="1"/>
  <c r="K507" i="194"/>
  <c r="C527" i="194"/>
  <c r="L529" i="194" a="1"/>
  <c r="L529" i="194"/>
  <c r="J529" i="194" a="1"/>
  <c r="J529" i="194"/>
  <c r="H529" i="194" a="1"/>
  <c r="H529" i="194"/>
  <c r="F529" i="194" a="1"/>
  <c r="F529" i="194"/>
  <c r="M529" i="194" a="1"/>
  <c r="M529" i="194"/>
  <c r="I529" i="194" a="1"/>
  <c r="I529" i="194"/>
  <c r="H6" i="195"/>
  <c r="B5" i="195"/>
  <c r="D2" i="195"/>
  <c r="P7" i="196"/>
  <c r="P12" i="196"/>
  <c r="P35" i="196"/>
  <c r="P71" i="196"/>
  <c r="P76" i="196"/>
  <c r="P99" i="196"/>
  <c r="P135" i="196"/>
  <c r="P140" i="196"/>
  <c r="P163" i="196"/>
  <c r="P199" i="196"/>
  <c r="P204" i="196"/>
  <c r="P227" i="196"/>
  <c r="P263" i="196"/>
  <c r="P268" i="196"/>
  <c r="P291" i="196"/>
  <c r="P327" i="196"/>
  <c r="P332" i="196"/>
  <c r="P355" i="196"/>
  <c r="P391" i="196"/>
  <c r="P396" i="196"/>
  <c r="P419" i="196"/>
  <c r="P455" i="196"/>
  <c r="P460" i="196"/>
  <c r="P483" i="196"/>
  <c r="J512" i="196"/>
  <c r="M527" i="196" a="1"/>
  <c r="M527" i="196"/>
  <c r="H527" i="196" a="1"/>
  <c r="H527" i="196"/>
  <c r="J527" i="196" a="1"/>
  <c r="J527" i="196"/>
  <c r="G527" i="196" a="1"/>
  <c r="G527" i="196"/>
  <c r="N527" i="196"/>
  <c r="L527" i="196" a="1"/>
  <c r="L527" i="196"/>
  <c r="I527" i="196" a="1"/>
  <c r="I527" i="196"/>
  <c r="K531" i="196"/>
  <c r="K519" i="196" a="1"/>
  <c r="K519" i="196"/>
  <c r="M525" i="196" a="1"/>
  <c r="M525" i="196"/>
  <c r="P9" i="198"/>
  <c r="J518" i="196" a="1"/>
  <c r="J518" i="196"/>
  <c r="M518" i="196" a="1"/>
  <c r="M518" i="196"/>
  <c r="H520" i="196" a="1"/>
  <c r="H520" i="196"/>
  <c r="N520" i="196"/>
  <c r="G524" i="196" a="1"/>
  <c r="G524" i="196"/>
  <c r="G531" i="196"/>
  <c r="L524" i="196" a="1"/>
  <c r="L524" i="196"/>
  <c r="J526" i="196" a="1"/>
  <c r="J526" i="196"/>
  <c r="M526" i="196" a="1"/>
  <c r="M526" i="196"/>
  <c r="H528" i="196" a="1"/>
  <c r="H528" i="196"/>
  <c r="N528" i="196"/>
  <c r="P8" i="198"/>
  <c r="P488" i="198"/>
  <c r="K512" i="198"/>
  <c r="N500" i="198"/>
  <c r="J529" i="198" a="1"/>
  <c r="J529" i="198"/>
  <c r="G529" i="198" a="1"/>
  <c r="G529" i="198"/>
  <c r="M529" i="198" a="1"/>
  <c r="M529" i="198"/>
  <c r="I529" i="198" a="1"/>
  <c r="I529" i="198"/>
  <c r="F529" i="198" a="1"/>
  <c r="F529" i="198"/>
  <c r="L529" i="198" a="1"/>
  <c r="L529" i="198"/>
  <c r="K529" i="198" a="1"/>
  <c r="K529" i="198"/>
  <c r="H529" i="198" a="1"/>
  <c r="H529" i="198"/>
  <c r="L509" i="194" a="1"/>
  <c r="L509" i="194"/>
  <c r="J509" i="194" a="1"/>
  <c r="J509" i="194"/>
  <c r="H509" i="194" a="1"/>
  <c r="H509" i="194"/>
  <c r="F509" i="194" a="1"/>
  <c r="F509" i="194"/>
  <c r="K509" i="194" a="1"/>
  <c r="K509" i="194"/>
  <c r="P11" i="196"/>
  <c r="P27" i="196"/>
  <c r="P43" i="196"/>
  <c r="P59" i="196"/>
  <c r="P75" i="196"/>
  <c r="P91" i="196"/>
  <c r="P107" i="196"/>
  <c r="P123" i="196"/>
  <c r="P139" i="196"/>
  <c r="P155" i="196"/>
  <c r="P171" i="196"/>
  <c r="P187" i="196"/>
  <c r="P203" i="196"/>
  <c r="P219" i="196"/>
  <c r="P235" i="196"/>
  <c r="P251" i="196"/>
  <c r="P267" i="196"/>
  <c r="P283" i="196"/>
  <c r="P299" i="196"/>
  <c r="P315" i="196"/>
  <c r="P331" i="196"/>
  <c r="P347" i="196"/>
  <c r="P363" i="196"/>
  <c r="P379" i="196"/>
  <c r="P395" i="196"/>
  <c r="P411" i="196"/>
  <c r="P427" i="196"/>
  <c r="P443" i="196"/>
  <c r="P459" i="196"/>
  <c r="P475" i="196"/>
  <c r="P491" i="196"/>
  <c r="H518" i="196" a="1"/>
  <c r="H518" i="196"/>
  <c r="N518" i="196"/>
  <c r="J524" i="196" a="1"/>
  <c r="J524" i="196"/>
  <c r="M524" i="196" a="1"/>
  <c r="M524" i="196"/>
  <c r="H526" i="196" a="1"/>
  <c r="H526" i="196"/>
  <c r="N526" i="196"/>
  <c r="P4" i="198"/>
  <c r="P16" i="198"/>
  <c r="P24" i="198"/>
  <c r="P32" i="198"/>
  <c r="P40" i="198"/>
  <c r="P48" i="198"/>
  <c r="P56" i="198"/>
  <c r="P64" i="198"/>
  <c r="P72" i="198"/>
  <c r="P80" i="198"/>
  <c r="P88" i="198"/>
  <c r="P96" i="198"/>
  <c r="P104" i="198"/>
  <c r="P112" i="198"/>
  <c r="P120" i="198"/>
  <c r="P128" i="198"/>
  <c r="P136" i="198"/>
  <c r="P144" i="198"/>
  <c r="P152" i="198"/>
  <c r="P160" i="198"/>
  <c r="P168" i="198"/>
  <c r="P176" i="198"/>
  <c r="P184" i="198"/>
  <c r="P192" i="198"/>
  <c r="P200" i="198"/>
  <c r="P208" i="198"/>
  <c r="P216" i="198"/>
  <c r="P224" i="198"/>
  <c r="P232" i="198"/>
  <c r="P240" i="198"/>
  <c r="P248" i="198"/>
  <c r="P256" i="198"/>
  <c r="P264" i="198"/>
  <c r="P272" i="198"/>
  <c r="P280" i="198"/>
  <c r="P288" i="198"/>
  <c r="P296" i="198"/>
  <c r="P304" i="198"/>
  <c r="P312" i="198"/>
  <c r="P320" i="198"/>
  <c r="P328" i="198"/>
  <c r="P336" i="198"/>
  <c r="P344" i="198"/>
  <c r="P352" i="198"/>
  <c r="P360" i="198"/>
  <c r="P368" i="198"/>
  <c r="P376" i="198"/>
  <c r="P384" i="198"/>
  <c r="P392" i="198"/>
  <c r="P400" i="198"/>
  <c r="P408" i="198"/>
  <c r="P416" i="198"/>
  <c r="P424" i="198"/>
  <c r="P432" i="198"/>
  <c r="P440" i="198"/>
  <c r="P448" i="198"/>
  <c r="P456" i="198"/>
  <c r="P464" i="198"/>
  <c r="P472" i="198"/>
  <c r="N501" i="198"/>
  <c r="H524" i="196" a="1"/>
  <c r="H524" i="196"/>
  <c r="F512" i="198"/>
  <c r="N499" i="198"/>
  <c r="L512" i="198"/>
  <c r="N502" i="198"/>
  <c r="N503" i="198"/>
  <c r="N504" i="198"/>
  <c r="N505" i="198"/>
  <c r="E41" i="197"/>
  <c r="G41" i="197"/>
  <c r="N506" i="198"/>
  <c r="N507" i="198"/>
  <c r="N508" i="198"/>
  <c r="N509" i="198"/>
  <c r="N526" i="200"/>
  <c r="P487" i="198"/>
  <c r="L519" i="198" a="1"/>
  <c r="L519" i="198"/>
  <c r="I519" i="198" a="1"/>
  <c r="I519" i="198"/>
  <c r="J521" i="198" a="1"/>
  <c r="J521" i="198"/>
  <c r="G521" i="198" a="1"/>
  <c r="G521" i="198"/>
  <c r="M523" i="198" a="1"/>
  <c r="M523" i="198"/>
  <c r="H523" i="198" a="1"/>
  <c r="H523" i="198"/>
  <c r="K525" i="198" a="1"/>
  <c r="K525" i="198"/>
  <c r="F525" i="198" a="1"/>
  <c r="F525" i="198"/>
  <c r="L527" i="198" a="1"/>
  <c r="L527" i="198"/>
  <c r="I527" i="198" a="1"/>
  <c r="I527" i="198"/>
  <c r="M518" i="198" a="1"/>
  <c r="M518" i="198"/>
  <c r="M531" i="198"/>
  <c r="J518" i="198" a="1"/>
  <c r="J518" i="198"/>
  <c r="I518" i="198" a="1"/>
  <c r="I518" i="198"/>
  <c r="L518" i="198" a="1"/>
  <c r="L518" i="198"/>
  <c r="G519" i="198" a="1"/>
  <c r="G519" i="198"/>
  <c r="N519" i="198"/>
  <c r="F521" i="198" a="1"/>
  <c r="F521" i="198"/>
  <c r="I521" i="198" a="1"/>
  <c r="I521" i="198"/>
  <c r="M521" i="198" a="1"/>
  <c r="M521" i="198"/>
  <c r="F523" i="198" a="1"/>
  <c r="F523" i="198"/>
  <c r="I523" i="198" a="1"/>
  <c r="I523" i="198"/>
  <c r="I525" i="198" a="1"/>
  <c r="I525" i="198"/>
  <c r="I530" i="198" a="1"/>
  <c r="I530" i="198"/>
  <c r="F530" i="198" a="1"/>
  <c r="F530" i="198"/>
  <c r="N530" i="198"/>
  <c r="M530" i="198" a="1"/>
  <c r="M530" i="198"/>
  <c r="P4" i="200"/>
  <c r="P13" i="200"/>
  <c r="P36" i="200"/>
  <c r="P45" i="200"/>
  <c r="P68" i="200"/>
  <c r="P77" i="200"/>
  <c r="P100" i="200"/>
  <c r="P109" i="200"/>
  <c r="P223" i="200"/>
  <c r="P351" i="200"/>
  <c r="P479" i="200"/>
  <c r="H512" i="200"/>
  <c r="P483" i="198"/>
  <c r="H519" i="198" a="1"/>
  <c r="H519" i="198"/>
  <c r="H531" i="198"/>
  <c r="K519" i="198" a="1"/>
  <c r="K519" i="198"/>
  <c r="J523" i="198" a="1"/>
  <c r="J523" i="198"/>
  <c r="J525" i="198" a="1"/>
  <c r="J525" i="198"/>
  <c r="M525" i="198" a="1"/>
  <c r="M525" i="198"/>
  <c r="F527" i="198" a="1"/>
  <c r="F527" i="198"/>
  <c r="J527" i="198" a="1"/>
  <c r="J527" i="198"/>
  <c r="M527" i="198" a="1"/>
  <c r="M527" i="198"/>
  <c r="F512" i="200"/>
  <c r="N499" i="200"/>
  <c r="I512" i="200"/>
  <c r="L512" i="200"/>
  <c r="G518" i="198" a="1"/>
  <c r="G518" i="198"/>
  <c r="K518" i="198" a="1"/>
  <c r="K518" i="198"/>
  <c r="N518" i="198"/>
  <c r="H521" i="198" a="1"/>
  <c r="H521" i="198"/>
  <c r="K521" i="198" a="1"/>
  <c r="K521" i="198"/>
  <c r="I522" i="198" a="1"/>
  <c r="I522" i="198"/>
  <c r="F522" i="198" a="1"/>
  <c r="F522" i="198"/>
  <c r="N522" i="198"/>
  <c r="M522" i="198" a="1"/>
  <c r="M522" i="198"/>
  <c r="G523" i="198" a="1"/>
  <c r="G523" i="198"/>
  <c r="K523" i="198" a="1"/>
  <c r="K523" i="198"/>
  <c r="L524" i="198" a="1"/>
  <c r="L524" i="198"/>
  <c r="G524" i="198" a="1"/>
  <c r="G524" i="198"/>
  <c r="N524" i="198"/>
  <c r="I524" i="198" a="1"/>
  <c r="I524" i="198"/>
  <c r="M524" i="198" a="1"/>
  <c r="M524" i="198"/>
  <c r="G525" i="198" a="1"/>
  <c r="G525" i="198"/>
  <c r="M526" i="198" a="1"/>
  <c r="M526" i="198"/>
  <c r="J526" i="198" a="1"/>
  <c r="J526" i="198"/>
  <c r="I526" i="198" a="1"/>
  <c r="I526" i="198"/>
  <c r="L526" i="198" a="1"/>
  <c r="L526" i="198"/>
  <c r="N526" i="198"/>
  <c r="G527" i="198" a="1"/>
  <c r="G527" i="198"/>
  <c r="K530" i="198" a="1"/>
  <c r="K530" i="198"/>
  <c r="B6" i="199"/>
  <c r="A1" i="200"/>
  <c r="D1" i="200" s="1"/>
  <c r="P20" i="200"/>
  <c r="P29" i="200"/>
  <c r="P52" i="200"/>
  <c r="P61" i="200"/>
  <c r="P84" i="200"/>
  <c r="P93" i="200"/>
  <c r="P116" i="200"/>
  <c r="P159" i="200"/>
  <c r="P287" i="200"/>
  <c r="P415" i="200"/>
  <c r="N501" i="200"/>
  <c r="N505" i="200"/>
  <c r="E41" i="199"/>
  <c r="G41" i="199"/>
  <c r="N509" i="200"/>
  <c r="G512" i="200"/>
  <c r="E22" i="199"/>
  <c r="J512" i="200"/>
  <c r="H520" i="198" a="1"/>
  <c r="H520" i="198"/>
  <c r="N520" i="198"/>
  <c r="H528" i="198" a="1"/>
  <c r="H528" i="198"/>
  <c r="N528" i="198"/>
  <c r="P8" i="200"/>
  <c r="P24" i="200"/>
  <c r="P40" i="200"/>
  <c r="P56" i="200"/>
  <c r="P72" i="200"/>
  <c r="P88" i="200"/>
  <c r="P104" i="200"/>
  <c r="P120" i="200"/>
  <c r="P143" i="200"/>
  <c r="P179" i="200"/>
  <c r="P184" i="200"/>
  <c r="P207" i="200"/>
  <c r="P243" i="200"/>
  <c r="P248" i="200"/>
  <c r="P271" i="200"/>
  <c r="P307" i="200"/>
  <c r="P312" i="200"/>
  <c r="P335" i="200"/>
  <c r="P371" i="200"/>
  <c r="P376" i="200"/>
  <c r="P399" i="200"/>
  <c r="P435" i="200"/>
  <c r="P440" i="200"/>
  <c r="P463" i="200"/>
  <c r="K512" i="200"/>
  <c r="G518" i="200" a="1"/>
  <c r="G518" i="200"/>
  <c r="K518" i="200" a="1"/>
  <c r="K518" i="200"/>
  <c r="F519" i="200" a="1"/>
  <c r="F519" i="200"/>
  <c r="J519" i="200" a="1"/>
  <c r="J519" i="200"/>
  <c r="J531" i="200"/>
  <c r="I520" i="200" a="1"/>
  <c r="I520" i="200"/>
  <c r="M520" i="200" a="1"/>
  <c r="M520" i="200"/>
  <c r="M531" i="200"/>
  <c r="H521" i="200" a="1"/>
  <c r="H521" i="200"/>
  <c r="L521" i="200" a="1"/>
  <c r="L521" i="200"/>
  <c r="L531" i="200"/>
  <c r="G522" i="200" a="1"/>
  <c r="G522" i="200"/>
  <c r="N522" i="200"/>
  <c r="K522" i="200" a="1"/>
  <c r="K522" i="200"/>
  <c r="F523" i="200" a="1"/>
  <c r="F523" i="200"/>
  <c r="J523" i="200" a="1"/>
  <c r="J523" i="200"/>
  <c r="I524" i="200" a="1"/>
  <c r="I524" i="200"/>
  <c r="M524" i="200" a="1"/>
  <c r="M524" i="200"/>
  <c r="H525" i="200" a="1"/>
  <c r="H525" i="200"/>
  <c r="L525" i="200" a="1"/>
  <c r="L525" i="200"/>
  <c r="G526" i="200" a="1"/>
  <c r="G526" i="200"/>
  <c r="K526" i="200" a="1"/>
  <c r="K526" i="200"/>
  <c r="F527" i="200" a="1"/>
  <c r="F527" i="200"/>
  <c r="J527" i="200" a="1"/>
  <c r="J527" i="200"/>
  <c r="I528" i="200" a="1"/>
  <c r="I528" i="200"/>
  <c r="M528" i="200" a="1"/>
  <c r="M528" i="200"/>
  <c r="P50" i="202"/>
  <c r="P114" i="202"/>
  <c r="P178" i="202"/>
  <c r="P242" i="202"/>
  <c r="P306" i="202"/>
  <c r="P370" i="202"/>
  <c r="L530" i="200" a="1"/>
  <c r="L530" i="200"/>
  <c r="J530" i="200" a="1"/>
  <c r="J530" i="200"/>
  <c r="H530" i="200" a="1"/>
  <c r="H530" i="200"/>
  <c r="F530" i="200" a="1"/>
  <c r="F530" i="200"/>
  <c r="M530" i="200" a="1"/>
  <c r="M530" i="200"/>
  <c r="I530" i="200" a="1"/>
  <c r="I530" i="200"/>
  <c r="K530" i="200" a="1"/>
  <c r="K530" i="200"/>
  <c r="A1" i="202"/>
  <c r="B4" i="201"/>
  <c r="B5" i="201"/>
  <c r="B6" i="201"/>
  <c r="P135" i="200"/>
  <c r="P151" i="200"/>
  <c r="P167" i="200"/>
  <c r="P183" i="200"/>
  <c r="P199" i="200"/>
  <c r="P215" i="200"/>
  <c r="P231" i="200"/>
  <c r="P247" i="200"/>
  <c r="P263" i="200"/>
  <c r="P279" i="200"/>
  <c r="P295" i="200"/>
  <c r="P311" i="200"/>
  <c r="P327" i="200"/>
  <c r="P343" i="200"/>
  <c r="P359" i="200"/>
  <c r="P375" i="200"/>
  <c r="P391" i="200"/>
  <c r="P407" i="200"/>
  <c r="P423" i="200"/>
  <c r="P439" i="200"/>
  <c r="P455" i="200"/>
  <c r="P471" i="200"/>
  <c r="P487" i="200"/>
  <c r="M529" i="200" a="1"/>
  <c r="M529" i="200"/>
  <c r="K529" i="200" a="1"/>
  <c r="K529" i="200"/>
  <c r="I529" i="200" a="1"/>
  <c r="I529" i="200"/>
  <c r="J529" i="200" a="1"/>
  <c r="J529" i="200"/>
  <c r="I518" i="200" a="1"/>
  <c r="I518" i="200"/>
  <c r="H519" i="200" a="1"/>
  <c r="H519" i="200"/>
  <c r="H531" i="200"/>
  <c r="G520" i="200" a="1"/>
  <c r="G520" i="200"/>
  <c r="N520" i="200"/>
  <c r="F521" i="200" a="1"/>
  <c r="F521" i="200"/>
  <c r="I522" i="200" a="1"/>
  <c r="I522" i="200"/>
  <c r="H523" i="200" a="1"/>
  <c r="H523" i="200"/>
  <c r="G524" i="200" a="1"/>
  <c r="G524" i="200"/>
  <c r="N524" i="200"/>
  <c r="F525" i="200" a="1"/>
  <c r="F525" i="200"/>
  <c r="I526" i="200" a="1"/>
  <c r="I526" i="200"/>
  <c r="H527" i="200" a="1"/>
  <c r="H527" i="200"/>
  <c r="G528" i="200" a="1"/>
  <c r="G528" i="200"/>
  <c r="N528" i="200"/>
  <c r="F529" i="200" a="1"/>
  <c r="F529" i="200"/>
  <c r="G530" i="200" a="1"/>
  <c r="G530" i="200"/>
  <c r="H6" i="201"/>
  <c r="P18" i="202"/>
  <c r="P82" i="202"/>
  <c r="P146" i="202"/>
  <c r="P210" i="202"/>
  <c r="P274" i="202"/>
  <c r="P338" i="202"/>
  <c r="P413" i="202"/>
  <c r="L518" i="202" a="1"/>
  <c r="L518" i="202"/>
  <c r="J518" i="202" a="1"/>
  <c r="J518" i="202"/>
  <c r="H518" i="202" a="1"/>
  <c r="H518" i="202"/>
  <c r="F518" i="202" a="1"/>
  <c r="F518" i="202"/>
  <c r="G518" i="202" a="1"/>
  <c r="G518" i="202"/>
  <c r="K518" i="202" a="1"/>
  <c r="K518" i="202"/>
  <c r="M518" i="202" a="1"/>
  <c r="M518" i="202"/>
  <c r="I518" i="202" a="1"/>
  <c r="I518" i="202"/>
  <c r="M504" i="202" a="1"/>
  <c r="M504" i="202"/>
  <c r="K504" i="202" a="1"/>
  <c r="K504" i="202"/>
  <c r="I504" i="202" a="1"/>
  <c r="I504" i="202"/>
  <c r="G504" i="202" a="1"/>
  <c r="G504" i="202"/>
  <c r="P504" i="202" a="1"/>
  <c r="P504" i="202"/>
  <c r="N8" i="201"/>
  <c r="L504" i="202" a="1"/>
  <c r="L504" i="202"/>
  <c r="C523" i="202"/>
  <c r="H504" i="202" a="1"/>
  <c r="H504" i="202"/>
  <c r="F504" i="202" a="1"/>
  <c r="F504" i="202"/>
  <c r="N504" i="202"/>
  <c r="J504" i="202" a="1"/>
  <c r="J504" i="202"/>
  <c r="M503" i="202" a="1"/>
  <c r="M503" i="202"/>
  <c r="K503" i="202" a="1"/>
  <c r="K503" i="202"/>
  <c r="I503" i="202" a="1"/>
  <c r="I503" i="202"/>
  <c r="G503" i="202" a="1"/>
  <c r="G503" i="202"/>
  <c r="C522" i="202"/>
  <c r="F503" i="202" a="1"/>
  <c r="F503" i="202"/>
  <c r="P503" i="202" a="1"/>
  <c r="P503" i="202"/>
  <c r="N7" i="201"/>
  <c r="L503" i="202" a="1"/>
  <c r="L503" i="202"/>
  <c r="H503" i="202" a="1"/>
  <c r="H503" i="202"/>
  <c r="J503" i="202" a="1"/>
  <c r="J503" i="202"/>
  <c r="P17" i="202"/>
  <c r="P33" i="202"/>
  <c r="P49" i="202"/>
  <c r="P65" i="202"/>
  <c r="P81" i="202"/>
  <c r="P97" i="202"/>
  <c r="P113" i="202"/>
  <c r="P129" i="202"/>
  <c r="P145" i="202"/>
  <c r="P161" i="202"/>
  <c r="P177" i="202"/>
  <c r="P193" i="202"/>
  <c r="P209" i="202"/>
  <c r="P225" i="202"/>
  <c r="P241" i="202"/>
  <c r="P257" i="202"/>
  <c r="P273" i="202"/>
  <c r="P289" i="202"/>
  <c r="P305" i="202"/>
  <c r="P321" i="202"/>
  <c r="P337" i="202"/>
  <c r="P353" i="202"/>
  <c r="P369" i="202"/>
  <c r="P404" i="202"/>
  <c r="P409" i="202"/>
  <c r="P432" i="202"/>
  <c r="P468" i="202"/>
  <c r="P473" i="202"/>
  <c r="M500" i="202" a="1"/>
  <c r="M500" i="202"/>
  <c r="K500" i="202" a="1"/>
  <c r="K500" i="202"/>
  <c r="I500" i="202" a="1"/>
  <c r="I500" i="202"/>
  <c r="G500" i="202" a="1"/>
  <c r="G500" i="202"/>
  <c r="C519" i="202"/>
  <c r="F500" i="202" a="1"/>
  <c r="F500" i="202"/>
  <c r="L500" i="202" a="1"/>
  <c r="L500" i="202"/>
  <c r="L512" i="202"/>
  <c r="H500" i="202" a="1"/>
  <c r="H500" i="202"/>
  <c r="J500" i="202" a="1"/>
  <c r="J500" i="202"/>
  <c r="J512" i="202"/>
  <c r="P500" i="202" a="1"/>
  <c r="P500" i="202"/>
  <c r="N4" i="201"/>
  <c r="P502" i="202" a="1"/>
  <c r="P502" i="202"/>
  <c r="N6" i="201"/>
  <c r="M511" i="202" a="1"/>
  <c r="M511" i="202"/>
  <c r="K511" i="202" a="1"/>
  <c r="K511" i="202"/>
  <c r="I511" i="202" a="1"/>
  <c r="I511" i="202"/>
  <c r="G511" i="202" a="1"/>
  <c r="G511" i="202"/>
  <c r="C530" i="202"/>
  <c r="F511" i="202" a="1"/>
  <c r="F511" i="202"/>
  <c r="P511" i="202" a="1"/>
  <c r="P511" i="202"/>
  <c r="L511" i="202" a="1"/>
  <c r="L511" i="202"/>
  <c r="H511" i="202" a="1"/>
  <c r="H511" i="202"/>
  <c r="J511" i="202" a="1"/>
  <c r="J511" i="202"/>
  <c r="P510" i="202" a="1"/>
  <c r="P510" i="202"/>
  <c r="P506" i="202" a="1"/>
  <c r="P506" i="202"/>
  <c r="N10" i="201"/>
  <c r="P499" i="202" a="1"/>
  <c r="P499" i="202"/>
  <c r="P9" i="202"/>
  <c r="P25" i="202"/>
  <c r="P41" i="202"/>
  <c r="P57" i="202"/>
  <c r="P73" i="202"/>
  <c r="P89" i="202"/>
  <c r="P105" i="202"/>
  <c r="P121" i="202"/>
  <c r="P137" i="202"/>
  <c r="P153" i="202"/>
  <c r="P169" i="202"/>
  <c r="P185" i="202"/>
  <c r="P201" i="202"/>
  <c r="P217" i="202"/>
  <c r="P233" i="202"/>
  <c r="P249" i="202"/>
  <c r="P265" i="202"/>
  <c r="P281" i="202"/>
  <c r="P297" i="202"/>
  <c r="P313" i="202"/>
  <c r="P329" i="202"/>
  <c r="P345" i="202"/>
  <c r="P361" i="202"/>
  <c r="P377" i="202"/>
  <c r="P400" i="202"/>
  <c r="P436" i="202"/>
  <c r="P441" i="202"/>
  <c r="P464" i="202"/>
  <c r="P392" i="202"/>
  <c r="P408" i="202"/>
  <c r="P424" i="202"/>
  <c r="P440" i="202"/>
  <c r="P456" i="202"/>
  <c r="P472" i="202"/>
  <c r="P488" i="202"/>
  <c r="M501" i="202" a="1"/>
  <c r="M501" i="202"/>
  <c r="K501" i="202" a="1"/>
  <c r="K501" i="202"/>
  <c r="I501" i="202" a="1"/>
  <c r="I501" i="202"/>
  <c r="G501" i="202" a="1"/>
  <c r="G501" i="202"/>
  <c r="J501" i="202" a="1"/>
  <c r="J501" i="202"/>
  <c r="N501" i="202"/>
  <c r="C520" i="202"/>
  <c r="P501" i="202" a="1"/>
  <c r="P501" i="202"/>
  <c r="N5" i="201"/>
  <c r="M509" i="202" a="1"/>
  <c r="M509" i="202"/>
  <c r="K509" i="202" a="1"/>
  <c r="K509" i="202"/>
  <c r="I509" i="202" a="1"/>
  <c r="I509" i="202"/>
  <c r="G509" i="202" a="1"/>
  <c r="G509" i="202"/>
  <c r="N509" i="202"/>
  <c r="J509" i="202" a="1"/>
  <c r="J509" i="202"/>
  <c r="C528" i="202"/>
  <c r="P509" i="202" a="1"/>
  <c r="P509" i="202"/>
  <c r="N13" i="201"/>
  <c r="H509" i="202" a="1"/>
  <c r="H509" i="202"/>
  <c r="L509" i="202" a="1"/>
  <c r="L509" i="202"/>
  <c r="P511" i="204" a="1"/>
  <c r="P511" i="204"/>
  <c r="P510" i="204" a="1"/>
  <c r="P510" i="204"/>
  <c r="P509" i="204" a="1"/>
  <c r="P509" i="204"/>
  <c r="N13" i="203"/>
  <c r="P508" i="204" a="1"/>
  <c r="P508" i="204"/>
  <c r="N12" i="203"/>
  <c r="P507" i="204" a="1"/>
  <c r="P507" i="204"/>
  <c r="N11" i="203"/>
  <c r="M508" i="202" a="1"/>
  <c r="M508" i="202"/>
  <c r="K508" i="202" a="1"/>
  <c r="K508" i="202"/>
  <c r="I508" i="202" a="1"/>
  <c r="I508" i="202"/>
  <c r="G508" i="202" a="1"/>
  <c r="G508" i="202"/>
  <c r="P508" i="202" a="1"/>
  <c r="P508" i="202"/>
  <c r="N12" i="201"/>
  <c r="L508" i="202" a="1"/>
  <c r="L508" i="202"/>
  <c r="J508" i="202" a="1"/>
  <c r="J508" i="202"/>
  <c r="F508" i="202" a="1"/>
  <c r="F508" i="202"/>
  <c r="N508" i="202"/>
  <c r="C527" i="202"/>
  <c r="M529" i="202" a="1"/>
  <c r="M529" i="202"/>
  <c r="K529" i="202" a="1"/>
  <c r="K529" i="202"/>
  <c r="N529" i="202"/>
  <c r="I529" i="202" a="1"/>
  <c r="I529" i="202"/>
  <c r="G529" i="202" a="1"/>
  <c r="G529" i="202"/>
  <c r="L529" i="202" a="1"/>
  <c r="L529" i="202"/>
  <c r="P17" i="204"/>
  <c r="P22" i="204"/>
  <c r="P45" i="204"/>
  <c r="P81" i="204"/>
  <c r="P86" i="204"/>
  <c r="P225" i="204"/>
  <c r="P261" i="204"/>
  <c r="P266" i="204"/>
  <c r="P286" i="204"/>
  <c r="P366" i="204"/>
  <c r="P401" i="204"/>
  <c r="P33" i="204"/>
  <c r="P38" i="204"/>
  <c r="P61" i="204"/>
  <c r="P97" i="204"/>
  <c r="P102" i="204"/>
  <c r="P138" i="204"/>
  <c r="P209" i="204"/>
  <c r="P245" i="204"/>
  <c r="P250" i="204"/>
  <c r="P481" i="204"/>
  <c r="M529" i="204" a="1"/>
  <c r="M529" i="204"/>
  <c r="K529" i="204" a="1"/>
  <c r="K529" i="204"/>
  <c r="I529" i="204" a="1"/>
  <c r="I529" i="204"/>
  <c r="G529" i="204" a="1"/>
  <c r="G529" i="204"/>
  <c r="J529" i="204" a="1"/>
  <c r="J529" i="204"/>
  <c r="F529" i="204" a="1"/>
  <c r="F529" i="204"/>
  <c r="L529" i="204" a="1"/>
  <c r="L529" i="204"/>
  <c r="H529" i="204" a="1"/>
  <c r="H529" i="204"/>
  <c r="L524" i="204" a="1"/>
  <c r="L524" i="204"/>
  <c r="J524" i="204" a="1"/>
  <c r="J524" i="204"/>
  <c r="H524" i="204" a="1"/>
  <c r="H524" i="204"/>
  <c r="F524" i="204" a="1"/>
  <c r="F524" i="204"/>
  <c r="K524" i="204" a="1"/>
  <c r="K524" i="204"/>
  <c r="G524" i="204" a="1"/>
  <c r="G524" i="204"/>
  <c r="I524" i="204" a="1"/>
  <c r="I524" i="204"/>
  <c r="L528" i="204" a="1"/>
  <c r="L528" i="204"/>
  <c r="J528" i="204" a="1"/>
  <c r="J528" i="204"/>
  <c r="H528" i="204" a="1"/>
  <c r="H528" i="204"/>
  <c r="F528" i="204" a="1"/>
  <c r="F528" i="204"/>
  <c r="K528" i="204" a="1"/>
  <c r="K528" i="204"/>
  <c r="G528" i="204" a="1"/>
  <c r="G528" i="204"/>
  <c r="M528" i="204" a="1"/>
  <c r="M528" i="204"/>
  <c r="L524" i="202" a="1"/>
  <c r="L524" i="202"/>
  <c r="J524" i="202" a="1"/>
  <c r="J524" i="202"/>
  <c r="H524" i="202" a="1"/>
  <c r="H524" i="202"/>
  <c r="F524" i="202" a="1"/>
  <c r="F524" i="202"/>
  <c r="I524" i="202" a="1"/>
  <c r="I524" i="202"/>
  <c r="M524" i="202" a="1"/>
  <c r="M524" i="202"/>
  <c r="L526" i="202" a="1"/>
  <c r="L526" i="202"/>
  <c r="J526" i="202" a="1"/>
  <c r="J526" i="202"/>
  <c r="H526" i="202" a="1"/>
  <c r="H526" i="202"/>
  <c r="F526" i="202" a="1"/>
  <c r="F526" i="202"/>
  <c r="G526" i="202" a="1"/>
  <c r="G526" i="202"/>
  <c r="I526" i="202" a="1"/>
  <c r="I526" i="202"/>
  <c r="M526" i="202" a="1"/>
  <c r="M526" i="202"/>
  <c r="M499" i="202" a="1"/>
  <c r="M499" i="202"/>
  <c r="M512" i="202"/>
  <c r="K499" i="202" a="1"/>
  <c r="K499" i="202"/>
  <c r="I499" i="202" a="1"/>
  <c r="I499" i="202"/>
  <c r="G499" i="202" a="1"/>
  <c r="G499" i="202"/>
  <c r="H499" i="202" a="1"/>
  <c r="H499" i="202"/>
  <c r="H512" i="202"/>
  <c r="M505" i="202" a="1"/>
  <c r="M505" i="202"/>
  <c r="K505" i="202" a="1"/>
  <c r="K505" i="202"/>
  <c r="I505" i="202" a="1"/>
  <c r="I505" i="202"/>
  <c r="G505" i="202" a="1"/>
  <c r="G505" i="202"/>
  <c r="N505" i="202"/>
  <c r="E41" i="201"/>
  <c r="G41" i="201"/>
  <c r="J505" i="202" a="1"/>
  <c r="J505" i="202"/>
  <c r="L505" i="202" a="1"/>
  <c r="L505" i="202"/>
  <c r="M507" i="202" a="1"/>
  <c r="M507" i="202"/>
  <c r="K507" i="202" a="1"/>
  <c r="K507" i="202"/>
  <c r="I507" i="202" a="1"/>
  <c r="I507" i="202"/>
  <c r="G507" i="202" a="1"/>
  <c r="G507" i="202"/>
  <c r="F507" i="202" a="1"/>
  <c r="F507" i="202"/>
  <c r="M521" i="202" a="1"/>
  <c r="M521" i="202"/>
  <c r="K521" i="202" a="1"/>
  <c r="K521" i="202"/>
  <c r="I521" i="202" a="1"/>
  <c r="I521" i="202"/>
  <c r="G521" i="202" a="1"/>
  <c r="G521" i="202"/>
  <c r="L521" i="202" a="1"/>
  <c r="L521" i="202"/>
  <c r="G524" i="202" a="1"/>
  <c r="G524" i="202"/>
  <c r="H529" i="202" a="1"/>
  <c r="H529" i="202"/>
  <c r="P6" i="204"/>
  <c r="P29" i="204"/>
  <c r="P65" i="204"/>
  <c r="P70" i="204"/>
  <c r="P93" i="204"/>
  <c r="P109" i="204"/>
  <c r="P125" i="204"/>
  <c r="P145" i="204"/>
  <c r="P417" i="204"/>
  <c r="P437" i="204"/>
  <c r="P442" i="204"/>
  <c r="C522" i="204"/>
  <c r="P503" i="204" a="1"/>
  <c r="P503" i="204"/>
  <c r="N7" i="203"/>
  <c r="L503" i="204" a="1"/>
  <c r="L503" i="204"/>
  <c r="J503" i="204" a="1"/>
  <c r="J503" i="204"/>
  <c r="H503" i="204" a="1"/>
  <c r="H503" i="204"/>
  <c r="F503" i="204" a="1"/>
  <c r="F503" i="204"/>
  <c r="N503" i="204"/>
  <c r="K503" i="204" a="1"/>
  <c r="K503" i="204"/>
  <c r="G503" i="204" a="1"/>
  <c r="G503" i="204"/>
  <c r="I503" i="204" a="1"/>
  <c r="I503" i="204"/>
  <c r="I512" i="204"/>
  <c r="M527" i="204" a="1"/>
  <c r="M527" i="204"/>
  <c r="K527" i="204" a="1"/>
  <c r="K527" i="204"/>
  <c r="I527" i="204" a="1"/>
  <c r="I527" i="204"/>
  <c r="G527" i="204" a="1"/>
  <c r="G527" i="204"/>
  <c r="L527" i="204" a="1"/>
  <c r="L527" i="204"/>
  <c r="H527" i="204" a="1"/>
  <c r="H527" i="204"/>
  <c r="F527" i="204" a="1"/>
  <c r="F527" i="204"/>
  <c r="J527" i="204" a="1"/>
  <c r="J527" i="204"/>
  <c r="N509" i="204"/>
  <c r="M502" i="202" a="1"/>
  <c r="M502" i="202"/>
  <c r="K502" i="202" a="1"/>
  <c r="K502" i="202"/>
  <c r="I502" i="202" a="1"/>
  <c r="I502" i="202"/>
  <c r="G502" i="202" a="1"/>
  <c r="G502" i="202"/>
  <c r="N502" i="202"/>
  <c r="H502" i="202" a="1"/>
  <c r="H502" i="202"/>
  <c r="M506" i="202" a="1"/>
  <c r="M506" i="202"/>
  <c r="K506" i="202" a="1"/>
  <c r="K506" i="202"/>
  <c r="I506" i="202" a="1"/>
  <c r="I506" i="202"/>
  <c r="N506" i="202"/>
  <c r="G506" i="202" a="1"/>
  <c r="G506" i="202"/>
  <c r="H506" i="202" a="1"/>
  <c r="H506" i="202"/>
  <c r="M510" i="202" a="1"/>
  <c r="M510" i="202"/>
  <c r="K510" i="202" a="1"/>
  <c r="K510" i="202"/>
  <c r="I510" i="202" a="1"/>
  <c r="I510" i="202"/>
  <c r="G510" i="202" a="1"/>
  <c r="G510" i="202"/>
  <c r="N510" i="202"/>
  <c r="H510" i="202" a="1"/>
  <c r="H510" i="202"/>
  <c r="C525" i="202"/>
  <c r="A1" i="204"/>
  <c r="D2" i="204" s="1"/>
  <c r="B4" i="203"/>
  <c r="P5" i="204"/>
  <c r="P21" i="204"/>
  <c r="P37" i="204"/>
  <c r="P53" i="204"/>
  <c r="P69" i="204"/>
  <c r="P85" i="204"/>
  <c r="P129" i="204"/>
  <c r="P134" i="204"/>
  <c r="P197" i="204"/>
  <c r="P202" i="204"/>
  <c r="P238" i="204"/>
  <c r="P337" i="204"/>
  <c r="P353" i="204"/>
  <c r="P373" i="204"/>
  <c r="P378" i="204"/>
  <c r="P453" i="204"/>
  <c r="P458" i="204"/>
  <c r="P494" i="204"/>
  <c r="C518" i="204"/>
  <c r="P499" i="204" a="1"/>
  <c r="P499" i="204"/>
  <c r="L499" i="204" a="1"/>
  <c r="L499" i="204"/>
  <c r="G499" i="204" a="1"/>
  <c r="G499" i="204"/>
  <c r="J499" i="204" a="1"/>
  <c r="J499" i="204"/>
  <c r="F499" i="204" a="1"/>
  <c r="F499" i="204"/>
  <c r="K499" i="204" a="1"/>
  <c r="K499" i="204"/>
  <c r="C519" i="204"/>
  <c r="P500" i="204" a="1"/>
  <c r="P500" i="204"/>
  <c r="N4" i="203"/>
  <c r="M500" i="204" a="1"/>
  <c r="M500" i="204"/>
  <c r="M512" i="204"/>
  <c r="J500" i="204" a="1"/>
  <c r="J500" i="204"/>
  <c r="K500" i="204" a="1"/>
  <c r="K500" i="204"/>
  <c r="G500" i="204" a="1"/>
  <c r="G500" i="204"/>
  <c r="N500" i="204"/>
  <c r="P101" i="204"/>
  <c r="P117" i="204"/>
  <c r="P133" i="204"/>
  <c r="P165" i="204"/>
  <c r="P170" i="204"/>
  <c r="P193" i="204"/>
  <c r="P229" i="204"/>
  <c r="P234" i="204"/>
  <c r="P257" i="204"/>
  <c r="P293" i="204"/>
  <c r="P298" i="204"/>
  <c r="P321" i="204"/>
  <c r="P357" i="204"/>
  <c r="P362" i="204"/>
  <c r="P385" i="204"/>
  <c r="P421" i="204"/>
  <c r="P426" i="204"/>
  <c r="P449" i="204"/>
  <c r="P485" i="204"/>
  <c r="P490" i="204"/>
  <c r="P505" i="204" a="1"/>
  <c r="P505" i="204"/>
  <c r="N9" i="203"/>
  <c r="L505" i="204" a="1"/>
  <c r="L505" i="204"/>
  <c r="J505" i="204" a="1"/>
  <c r="J505" i="204"/>
  <c r="H505" i="204" a="1"/>
  <c r="H505" i="204"/>
  <c r="F505" i="204" a="1"/>
  <c r="F505" i="204"/>
  <c r="K505" i="204" a="1"/>
  <c r="K505" i="204"/>
  <c r="G505" i="204" a="1"/>
  <c r="G505" i="204"/>
  <c r="N508" i="204"/>
  <c r="P153" i="204"/>
  <c r="P169" i="204"/>
  <c r="P185" i="204"/>
  <c r="P201" i="204"/>
  <c r="P217" i="204"/>
  <c r="P233" i="204"/>
  <c r="P249" i="204"/>
  <c r="P265" i="204"/>
  <c r="P281" i="204"/>
  <c r="P297" i="204"/>
  <c r="P313" i="204"/>
  <c r="P329" i="204"/>
  <c r="P345" i="204"/>
  <c r="P361" i="204"/>
  <c r="P377" i="204"/>
  <c r="P393" i="204"/>
  <c r="P409" i="204"/>
  <c r="P425" i="204"/>
  <c r="P441" i="204"/>
  <c r="P457" i="204"/>
  <c r="P473" i="204"/>
  <c r="P489" i="204"/>
  <c r="P501" i="204" a="1"/>
  <c r="P501" i="204"/>
  <c r="N5" i="203"/>
  <c r="C520" i="204"/>
  <c r="L501" i="204" a="1"/>
  <c r="L501" i="204"/>
  <c r="J501" i="204" a="1"/>
  <c r="J501" i="204"/>
  <c r="H501" i="204" a="1"/>
  <c r="H501" i="204"/>
  <c r="H512" i="204"/>
  <c r="C521" i="204"/>
  <c r="P502" i="204" a="1"/>
  <c r="P502" i="204"/>
  <c r="N6" i="203"/>
  <c r="L502" i="204" a="1"/>
  <c r="L502" i="204"/>
  <c r="J502" i="204" a="1"/>
  <c r="J502" i="204"/>
  <c r="H502" i="204" a="1"/>
  <c r="H502" i="204"/>
  <c r="F502" i="204" a="1"/>
  <c r="F502" i="204"/>
  <c r="C523" i="204"/>
  <c r="P504" i="204" a="1"/>
  <c r="P504" i="204"/>
  <c r="N8" i="203"/>
  <c r="L504" i="204" a="1"/>
  <c r="L504" i="204"/>
  <c r="J504" i="204" a="1"/>
  <c r="J504" i="204"/>
  <c r="H504" i="204" a="1"/>
  <c r="H504" i="204"/>
  <c r="F504" i="204" a="1"/>
  <c r="F504" i="204"/>
  <c r="N504" i="204"/>
  <c r="C525" i="204"/>
  <c r="P506" i="204" a="1"/>
  <c r="P506" i="204"/>
  <c r="N10" i="203"/>
  <c r="L506" i="204" a="1"/>
  <c r="L506" i="204"/>
  <c r="J506" i="204" a="1"/>
  <c r="J506" i="204"/>
  <c r="H506" i="204" a="1"/>
  <c r="H506" i="204"/>
  <c r="F506" i="204" a="1"/>
  <c r="F506" i="204"/>
  <c r="I526" i="204" a="1"/>
  <c r="I526" i="204"/>
  <c r="I530" i="204" a="1"/>
  <c r="I530" i="204"/>
  <c r="L526" i="204" a="1"/>
  <c r="L526" i="204"/>
  <c r="J526" i="204" a="1"/>
  <c r="J526" i="204"/>
  <c r="H526" i="204" a="1"/>
  <c r="H526" i="204"/>
  <c r="F526" i="204" a="1"/>
  <c r="F526" i="204"/>
  <c r="N526" i="204"/>
  <c r="L530" i="204" a="1"/>
  <c r="L530" i="204"/>
  <c r="J530" i="204" a="1"/>
  <c r="J530" i="204"/>
  <c r="H530" i="204" a="1"/>
  <c r="H530" i="204"/>
  <c r="F530" i="204" a="1"/>
  <c r="F530" i="204"/>
  <c r="N530" i="204"/>
  <c r="D2" i="154"/>
  <c r="D1" i="154"/>
  <c r="D2" i="153"/>
  <c r="B5" i="153"/>
  <c r="H6" i="153"/>
  <c r="C520" i="154"/>
  <c r="L501" i="154" a="1"/>
  <c r="L501" i="154" s="1"/>
  <c r="J501" i="154" a="1"/>
  <c r="J501" i="154" s="1"/>
  <c r="H501" i="154" a="1"/>
  <c r="H501" i="154" s="1"/>
  <c r="F501" i="154" a="1"/>
  <c r="F501" i="154" s="1"/>
  <c r="M501" i="154" a="1"/>
  <c r="M501" i="154" s="1"/>
  <c r="K501" i="154" a="1"/>
  <c r="K501" i="154" s="1"/>
  <c r="I501" i="154" a="1"/>
  <c r="I501" i="154" s="1"/>
  <c r="C522" i="154"/>
  <c r="L503" i="154" a="1"/>
  <c r="L503" i="154" s="1"/>
  <c r="J503" i="154" a="1"/>
  <c r="J503" i="154" s="1"/>
  <c r="H503" i="154" a="1"/>
  <c r="H503" i="154" s="1"/>
  <c r="F503" i="154" a="1"/>
  <c r="F503" i="154" s="1"/>
  <c r="I503" i="154" a="1"/>
  <c r="I503" i="154" s="1"/>
  <c r="G503" i="154" a="1"/>
  <c r="G503" i="154" s="1"/>
  <c r="M503" i="154" a="1"/>
  <c r="M503" i="154" s="1"/>
  <c r="K503" i="154" a="1"/>
  <c r="K503" i="154" s="1"/>
  <c r="B4" i="153"/>
  <c r="C518" i="154"/>
  <c r="L499" i="154" a="1"/>
  <c r="L499" i="154" s="1"/>
  <c r="J499" i="154" a="1"/>
  <c r="J499" i="154" s="1"/>
  <c r="H499" i="154" a="1"/>
  <c r="H499" i="154" s="1"/>
  <c r="F499" i="154" a="1"/>
  <c r="F499" i="154" s="1"/>
  <c r="I499" i="154" a="1"/>
  <c r="I499" i="154" s="1"/>
  <c r="C519" i="154"/>
  <c r="L500" i="154" a="1"/>
  <c r="L500" i="154" s="1"/>
  <c r="J500" i="154" a="1"/>
  <c r="J500" i="154" s="1"/>
  <c r="H500" i="154" a="1"/>
  <c r="H500" i="154" s="1"/>
  <c r="F500" i="154" a="1"/>
  <c r="F500" i="154" s="1"/>
  <c r="G500" i="154" a="1"/>
  <c r="G500" i="154" s="1"/>
  <c r="I500" i="154" a="1"/>
  <c r="I500" i="154" s="1"/>
  <c r="M500" i="154" a="1"/>
  <c r="M500" i="154" s="1"/>
  <c r="C523" i="154"/>
  <c r="L504" i="154" a="1"/>
  <c r="L504" i="154" s="1"/>
  <c r="J504" i="154" a="1"/>
  <c r="J504" i="154" s="1"/>
  <c r="H504" i="154" a="1"/>
  <c r="H504" i="154" s="1"/>
  <c r="F504" i="154" a="1"/>
  <c r="F504" i="154" s="1"/>
  <c r="G504" i="154" a="1"/>
  <c r="G504" i="154" s="1"/>
  <c r="M504" i="154" a="1"/>
  <c r="M504" i="154" s="1"/>
  <c r="K504" i="154" a="1"/>
  <c r="K504" i="154" s="1"/>
  <c r="C524" i="154"/>
  <c r="L505" i="154" a="1"/>
  <c r="L505" i="154" s="1"/>
  <c r="J505" i="154" a="1"/>
  <c r="J505" i="154" s="1"/>
  <c r="H505" i="154" a="1"/>
  <c r="H505" i="154" s="1"/>
  <c r="F505" i="154" a="1"/>
  <c r="F505" i="154" s="1"/>
  <c r="K505" i="154" a="1"/>
  <c r="K505" i="154" s="1"/>
  <c r="C521" i="154"/>
  <c r="L502" i="154" a="1"/>
  <c r="L502" i="154" s="1"/>
  <c r="J502" i="154" a="1"/>
  <c r="J502" i="154" s="1"/>
  <c r="H502" i="154" a="1"/>
  <c r="H502" i="154" s="1"/>
  <c r="F502" i="154" a="1"/>
  <c r="F502" i="154" s="1"/>
  <c r="K502" i="154" a="1"/>
  <c r="K502" i="154" s="1"/>
  <c r="M505" i="154" a="1"/>
  <c r="M505" i="154" s="1"/>
  <c r="C525" i="154"/>
  <c r="L506" i="154" a="1"/>
  <c r="L506" i="154" s="1"/>
  <c r="J506" i="154" a="1"/>
  <c r="J506" i="154" s="1"/>
  <c r="H506" i="154" a="1"/>
  <c r="H506" i="154" s="1"/>
  <c r="F506" i="154" a="1"/>
  <c r="F506" i="154" s="1"/>
  <c r="K506" i="154" a="1"/>
  <c r="K506" i="154" s="1"/>
  <c r="M527" i="154" a="1"/>
  <c r="M527" i="154" s="1"/>
  <c r="K527" i="154" a="1"/>
  <c r="K527" i="154" s="1"/>
  <c r="I527" i="154" a="1"/>
  <c r="I527" i="154" s="1"/>
  <c r="G527" i="154" a="1"/>
  <c r="G527" i="154" s="1"/>
  <c r="L527" i="154" a="1"/>
  <c r="L527" i="154" s="1"/>
  <c r="H527" i="154" a="1"/>
  <c r="H527" i="154" s="1"/>
  <c r="J527" i="154" a="1"/>
  <c r="J527" i="154" s="1"/>
  <c r="F527" i="154" a="1"/>
  <c r="F527" i="154" s="1"/>
  <c r="L528" i="154" a="1"/>
  <c r="L528" i="154" s="1"/>
  <c r="J528" i="154" a="1"/>
  <c r="J528" i="154" s="1"/>
  <c r="H528" i="154" a="1"/>
  <c r="H528" i="154" s="1"/>
  <c r="F528" i="154" a="1"/>
  <c r="F528" i="154" s="1"/>
  <c r="M529" i="154" a="1"/>
  <c r="M529" i="154" s="1"/>
  <c r="K529" i="154" a="1"/>
  <c r="K529" i="154" s="1"/>
  <c r="I529" i="154" a="1"/>
  <c r="I529" i="154" s="1"/>
  <c r="G529" i="154" a="1"/>
  <c r="G529" i="154" s="1"/>
  <c r="L526" i="154" a="1"/>
  <c r="L526" i="154" s="1"/>
  <c r="J526" i="154" a="1"/>
  <c r="J526" i="154" s="1"/>
  <c r="H526" i="154" a="1"/>
  <c r="H526" i="154" s="1"/>
  <c r="F526" i="154" a="1"/>
  <c r="F526" i="154" s="1"/>
  <c r="L530" i="154" a="1"/>
  <c r="L530" i="154" s="1"/>
  <c r="J530" i="154" a="1"/>
  <c r="J530" i="154" s="1"/>
  <c r="H530" i="154" a="1"/>
  <c r="H530" i="154" s="1"/>
  <c r="F530" i="154" a="1"/>
  <c r="F530" i="154" s="1"/>
  <c r="D1" i="131"/>
  <c r="D2" i="152"/>
  <c r="B5" i="152"/>
  <c r="M521" i="129" a="1"/>
  <c r="M521" i="129" s="1"/>
  <c r="J521" i="129" a="1"/>
  <c r="J521" i="129" s="1"/>
  <c r="L521" i="129" a="1"/>
  <c r="L521" i="129" s="1"/>
  <c r="G521" i="129" a="1"/>
  <c r="G521" i="129" s="1"/>
  <c r="I521" i="129" a="1"/>
  <c r="I521" i="129" s="1"/>
  <c r="F521" i="129" a="1"/>
  <c r="F521" i="129" s="1"/>
  <c r="K521" i="129" a="1"/>
  <c r="K521" i="129" s="1"/>
  <c r="H521" i="129" a="1"/>
  <c r="H521" i="129" s="1"/>
  <c r="D2" i="133"/>
  <c r="D1" i="133"/>
  <c r="M529" i="129" a="1"/>
  <c r="M529" i="129" s="1"/>
  <c r="J529" i="129" a="1"/>
  <c r="J529" i="129" s="1"/>
  <c r="L529" i="129" a="1"/>
  <c r="L529" i="129" s="1"/>
  <c r="G529" i="129" a="1"/>
  <c r="G529" i="129" s="1"/>
  <c r="I529" i="129" a="1"/>
  <c r="I529" i="129" s="1"/>
  <c r="F529" i="129" a="1"/>
  <c r="F529" i="129" s="1"/>
  <c r="K529" i="129" a="1"/>
  <c r="K529" i="129" s="1"/>
  <c r="H529" i="129" a="1"/>
  <c r="H529" i="129" s="1"/>
  <c r="G499" i="129" a="1"/>
  <c r="G499" i="129" s="1"/>
  <c r="L499" i="129" a="1"/>
  <c r="L499" i="129" s="1"/>
  <c r="J499" i="129" a="1"/>
  <c r="J499" i="129" s="1"/>
  <c r="H500" i="129" a="1"/>
  <c r="H500" i="129" s="1"/>
  <c r="K500" i="129" a="1"/>
  <c r="K500" i="129" s="1"/>
  <c r="F501" i="129" a="1"/>
  <c r="F501" i="129" s="1"/>
  <c r="I501" i="129" a="1"/>
  <c r="I501" i="129" s="1"/>
  <c r="G502" i="129" a="1"/>
  <c r="G502" i="129" s="1"/>
  <c r="L502" i="129" a="1"/>
  <c r="L502" i="129" s="1"/>
  <c r="J503" i="129" a="1"/>
  <c r="J503" i="129" s="1"/>
  <c r="H504" i="129" a="1"/>
  <c r="H504" i="129" s="1"/>
  <c r="K504" i="129" a="1"/>
  <c r="K504" i="129" s="1"/>
  <c r="F505" i="129" a="1"/>
  <c r="F505" i="129" s="1"/>
  <c r="I505" i="129" a="1"/>
  <c r="I505" i="129" s="1"/>
  <c r="G506" i="129" a="1"/>
  <c r="G506" i="129" s="1"/>
  <c r="J507" i="129" a="1"/>
  <c r="J507" i="129" s="1"/>
  <c r="H508" i="129" a="1"/>
  <c r="H508" i="129" s="1"/>
  <c r="K508" i="129" a="1"/>
  <c r="K508" i="129" s="1"/>
  <c r="F509" i="129" a="1"/>
  <c r="F509" i="129" s="1"/>
  <c r="I509" i="129" a="1"/>
  <c r="I509" i="129" s="1"/>
  <c r="G510" i="129" a="1"/>
  <c r="G510" i="129" s="1"/>
  <c r="L510" i="129" a="1"/>
  <c r="L510" i="129" s="1"/>
  <c r="J511" i="129" a="1"/>
  <c r="J511" i="129" s="1"/>
  <c r="J527" i="129" a="1"/>
  <c r="J527" i="129" s="1"/>
  <c r="M527" i="129" a="1"/>
  <c r="M527" i="129" s="1"/>
  <c r="F518" i="131" a="1"/>
  <c r="F518" i="131" s="1"/>
  <c r="J518" i="131" a="1"/>
  <c r="J518" i="131" s="1"/>
  <c r="H520" i="131" a="1"/>
  <c r="H520" i="131" s="1"/>
  <c r="F522" i="131" a="1"/>
  <c r="F522" i="131" s="1"/>
  <c r="J522" i="131" a="1"/>
  <c r="J522" i="131" s="1"/>
  <c r="H524" i="131" a="1"/>
  <c r="H524" i="131" s="1"/>
  <c r="F526" i="131" a="1"/>
  <c r="F526" i="131" s="1"/>
  <c r="J526" i="131" a="1"/>
  <c r="J526" i="131" s="1"/>
  <c r="H528" i="131" a="1"/>
  <c r="H528" i="131" s="1"/>
  <c r="F530" i="131" a="1"/>
  <c r="F530" i="131" s="1"/>
  <c r="J530" i="131" a="1"/>
  <c r="J530" i="131" s="1"/>
  <c r="L519" i="133" a="1"/>
  <c r="L519" i="133" s="1"/>
  <c r="J519" i="133" a="1"/>
  <c r="J519" i="133" s="1"/>
  <c r="H519" i="133" a="1"/>
  <c r="H519" i="133" s="1"/>
  <c r="F519" i="133" a="1"/>
  <c r="F519" i="133" s="1"/>
  <c r="M519" i="133" a="1"/>
  <c r="M519" i="133" s="1"/>
  <c r="K519" i="133" a="1"/>
  <c r="K519" i="133" s="1"/>
  <c r="I519" i="133" a="1"/>
  <c r="I519" i="133" s="1"/>
  <c r="G519" i="133" a="1"/>
  <c r="G519" i="133" s="1"/>
  <c r="M518" i="133" a="1"/>
  <c r="M518" i="133" s="1"/>
  <c r="K518" i="133" a="1"/>
  <c r="K518" i="133" s="1"/>
  <c r="I518" i="133" a="1"/>
  <c r="I518" i="133" s="1"/>
  <c r="G518" i="133" a="1"/>
  <c r="G518" i="133" s="1"/>
  <c r="L518" i="133" a="1"/>
  <c r="L518" i="133" s="1"/>
  <c r="J518" i="133" a="1"/>
  <c r="J518" i="133" s="1"/>
  <c r="H518" i="133" a="1"/>
  <c r="H518" i="133" s="1"/>
  <c r="F518" i="133" a="1"/>
  <c r="F518" i="133" s="1"/>
  <c r="M526" i="133" a="1"/>
  <c r="M526" i="133" s="1"/>
  <c r="K526" i="133" a="1"/>
  <c r="K526" i="133" s="1"/>
  <c r="I526" i="133" a="1"/>
  <c r="I526" i="133" s="1"/>
  <c r="G526" i="133" a="1"/>
  <c r="G526" i="133" s="1"/>
  <c r="L526" i="133" a="1"/>
  <c r="L526" i="133" s="1"/>
  <c r="J526" i="133" a="1"/>
  <c r="J526" i="133" s="1"/>
  <c r="H526" i="133" a="1"/>
  <c r="H526" i="133" s="1"/>
  <c r="F526" i="133" a="1"/>
  <c r="F526" i="133" s="1"/>
  <c r="L527" i="135" a="1"/>
  <c r="L527" i="135" s="1"/>
  <c r="J527" i="135" a="1"/>
  <c r="J527" i="135" s="1"/>
  <c r="H527" i="135" a="1"/>
  <c r="H527" i="135" s="1"/>
  <c r="F527" i="135" a="1"/>
  <c r="F527" i="135" s="1"/>
  <c r="G527" i="135" a="1"/>
  <c r="G527" i="135" s="1"/>
  <c r="I527" i="135" a="1"/>
  <c r="I527" i="135" s="1"/>
  <c r="K527" i="135" a="1"/>
  <c r="K527" i="135" s="1"/>
  <c r="M527" i="135" a="1"/>
  <c r="M527" i="135" s="1"/>
  <c r="C518" i="129"/>
  <c r="H499" i="129" a="1"/>
  <c r="H499" i="129" s="1"/>
  <c r="C522" i="129"/>
  <c r="H503" i="129" a="1"/>
  <c r="H503" i="129" s="1"/>
  <c r="K503" i="129" a="1"/>
  <c r="K503" i="129" s="1"/>
  <c r="C526" i="129"/>
  <c r="H507" i="129" a="1"/>
  <c r="H507" i="129" s="1"/>
  <c r="K507" i="129" a="1"/>
  <c r="K507" i="129" s="1"/>
  <c r="C530" i="129"/>
  <c r="H511" i="129" a="1"/>
  <c r="H511" i="129" s="1"/>
  <c r="K511" i="129" a="1"/>
  <c r="K511" i="129" s="1"/>
  <c r="C519" i="129"/>
  <c r="H527" i="129" a="1"/>
  <c r="H527" i="129" s="1"/>
  <c r="K527" i="129" a="1"/>
  <c r="K527" i="129" s="1"/>
  <c r="M520" i="131" a="1"/>
  <c r="M520" i="131" s="1"/>
  <c r="K520" i="131" a="1"/>
  <c r="K520" i="131" s="1"/>
  <c r="I520" i="131" a="1"/>
  <c r="I520" i="131" s="1"/>
  <c r="G520" i="131" a="1"/>
  <c r="G520" i="131" s="1"/>
  <c r="M524" i="131" a="1"/>
  <c r="M524" i="131" s="1"/>
  <c r="K524" i="131" a="1"/>
  <c r="K524" i="131" s="1"/>
  <c r="I524" i="131" a="1"/>
  <c r="I524" i="131" s="1"/>
  <c r="G524" i="131" a="1"/>
  <c r="G524" i="131" s="1"/>
  <c r="M528" i="131" a="1"/>
  <c r="M528" i="131" s="1"/>
  <c r="K528" i="131" a="1"/>
  <c r="K528" i="131" s="1"/>
  <c r="I528" i="131" a="1"/>
  <c r="I528" i="131" s="1"/>
  <c r="G528" i="131" a="1"/>
  <c r="G528" i="131" s="1"/>
  <c r="M520" i="133" a="1"/>
  <c r="M520" i="133" s="1"/>
  <c r="K520" i="133" a="1"/>
  <c r="K520" i="133" s="1"/>
  <c r="I520" i="133" a="1"/>
  <c r="I520" i="133" s="1"/>
  <c r="G520" i="133" a="1"/>
  <c r="G520" i="133" s="1"/>
  <c r="L520" i="133" a="1"/>
  <c r="L520" i="133" s="1"/>
  <c r="J520" i="133" a="1"/>
  <c r="J520" i="133" s="1"/>
  <c r="H520" i="133" a="1"/>
  <c r="H520" i="133" s="1"/>
  <c r="F520" i="133" a="1"/>
  <c r="F520" i="133" s="1"/>
  <c r="M528" i="133" a="1"/>
  <c r="M528" i="133" s="1"/>
  <c r="K528" i="133" a="1"/>
  <c r="K528" i="133" s="1"/>
  <c r="I528" i="133" a="1"/>
  <c r="I528" i="133" s="1"/>
  <c r="G528" i="133" a="1"/>
  <c r="G528" i="133" s="1"/>
  <c r="L528" i="133" a="1"/>
  <c r="L528" i="133" s="1"/>
  <c r="J528" i="133" a="1"/>
  <c r="J528" i="133" s="1"/>
  <c r="H528" i="133" a="1"/>
  <c r="H528" i="133" s="1"/>
  <c r="F528" i="133" a="1"/>
  <c r="F528" i="133" s="1"/>
  <c r="M520" i="135" a="1"/>
  <c r="M520" i="135" s="1"/>
  <c r="K520" i="135" a="1"/>
  <c r="K520" i="135" s="1"/>
  <c r="I520" i="135" a="1"/>
  <c r="I520" i="135" s="1"/>
  <c r="G520" i="135" a="1"/>
  <c r="G520" i="135" s="1"/>
  <c r="F520" i="135" a="1"/>
  <c r="F520" i="135" s="1"/>
  <c r="H520" i="135" a="1"/>
  <c r="H520" i="135" s="1"/>
  <c r="J520" i="135" a="1"/>
  <c r="J520" i="135" s="1"/>
  <c r="L520" i="135" a="1"/>
  <c r="L520" i="135" s="1"/>
  <c r="M528" i="135" a="1"/>
  <c r="M528" i="135" s="1"/>
  <c r="K528" i="135" a="1"/>
  <c r="K528" i="135" s="1"/>
  <c r="I528" i="135" a="1"/>
  <c r="I528" i="135" s="1"/>
  <c r="G528" i="135" a="1"/>
  <c r="G528" i="135" s="1"/>
  <c r="F528" i="135" a="1"/>
  <c r="F528" i="135" s="1"/>
  <c r="H528" i="135" a="1"/>
  <c r="H528" i="135" s="1"/>
  <c r="J528" i="135" a="1"/>
  <c r="J528" i="135" s="1"/>
  <c r="L528" i="135" a="1"/>
  <c r="L528" i="135" s="1"/>
  <c r="F499" i="129" a="1"/>
  <c r="F499" i="129" s="1"/>
  <c r="I499" i="129" a="1"/>
  <c r="I499" i="129" s="1"/>
  <c r="J501" i="129" a="1"/>
  <c r="J501" i="129" s="1"/>
  <c r="H502" i="129" a="1"/>
  <c r="H502" i="129" s="1"/>
  <c r="K502" i="129" a="1"/>
  <c r="K502" i="129" s="1"/>
  <c r="F503" i="129" a="1"/>
  <c r="F503" i="129" s="1"/>
  <c r="I503" i="129" a="1"/>
  <c r="I503" i="129" s="1"/>
  <c r="J505" i="129" a="1"/>
  <c r="J505" i="129" s="1"/>
  <c r="H506" i="129" a="1"/>
  <c r="H506" i="129" s="1"/>
  <c r="K506" i="129" a="1"/>
  <c r="K506" i="129" s="1"/>
  <c r="F507" i="129" a="1"/>
  <c r="F507" i="129" s="1"/>
  <c r="I507" i="129" a="1"/>
  <c r="I507" i="129" s="1"/>
  <c r="J509" i="129" a="1"/>
  <c r="J509" i="129" s="1"/>
  <c r="H510" i="129" a="1"/>
  <c r="H510" i="129" s="1"/>
  <c r="K510" i="129" a="1"/>
  <c r="K510" i="129" s="1"/>
  <c r="F511" i="129" a="1"/>
  <c r="F511" i="129" s="1"/>
  <c r="I511" i="129" a="1"/>
  <c r="I511" i="129" s="1"/>
  <c r="C525" i="129"/>
  <c r="F527" i="129" a="1"/>
  <c r="F527" i="129" s="1"/>
  <c r="I527" i="129" a="1"/>
  <c r="I527" i="129" s="1"/>
  <c r="H518" i="131" a="1"/>
  <c r="H518" i="131" s="1"/>
  <c r="F520" i="131" a="1"/>
  <c r="F520" i="131" s="1"/>
  <c r="J520" i="131" a="1"/>
  <c r="J520" i="131" s="1"/>
  <c r="H522" i="131" a="1"/>
  <c r="H522" i="131" s="1"/>
  <c r="F524" i="131" a="1"/>
  <c r="F524" i="131" s="1"/>
  <c r="J524" i="131" a="1"/>
  <c r="J524" i="131" s="1"/>
  <c r="H526" i="131" a="1"/>
  <c r="H526" i="131" s="1"/>
  <c r="F528" i="131" a="1"/>
  <c r="F528" i="131" s="1"/>
  <c r="J528" i="131" a="1"/>
  <c r="J528" i="131" s="1"/>
  <c r="H530" i="131" a="1"/>
  <c r="H530" i="131" s="1"/>
  <c r="B4" i="132"/>
  <c r="L521" i="133" a="1"/>
  <c r="L521" i="133" s="1"/>
  <c r="J521" i="133" a="1"/>
  <c r="J521" i="133" s="1"/>
  <c r="H521" i="133" a="1"/>
  <c r="H521" i="133" s="1"/>
  <c r="F521" i="133" a="1"/>
  <c r="F521" i="133" s="1"/>
  <c r="M521" i="133" a="1"/>
  <c r="M521" i="133" s="1"/>
  <c r="K521" i="133" a="1"/>
  <c r="K521" i="133" s="1"/>
  <c r="I521" i="133" a="1"/>
  <c r="I521" i="133" s="1"/>
  <c r="G521" i="133" a="1"/>
  <c r="G521" i="133" s="1"/>
  <c r="L523" i="133" a="1"/>
  <c r="L523" i="133" s="1"/>
  <c r="J523" i="133" a="1"/>
  <c r="J523" i="133" s="1"/>
  <c r="H523" i="133" a="1"/>
  <c r="H523" i="133" s="1"/>
  <c r="F523" i="133" a="1"/>
  <c r="F523" i="133" s="1"/>
  <c r="M523" i="133" a="1"/>
  <c r="M523" i="133" s="1"/>
  <c r="K523" i="133" a="1"/>
  <c r="K523" i="133" s="1"/>
  <c r="I523" i="133" a="1"/>
  <c r="I523" i="133" s="1"/>
  <c r="G523" i="133" a="1"/>
  <c r="G523" i="133" s="1"/>
  <c r="L525" i="133" a="1"/>
  <c r="L525" i="133" s="1"/>
  <c r="J525" i="133" a="1"/>
  <c r="J525" i="133" s="1"/>
  <c r="H525" i="133" a="1"/>
  <c r="H525" i="133" s="1"/>
  <c r="F525" i="133" a="1"/>
  <c r="F525" i="133" s="1"/>
  <c r="M525" i="133" a="1"/>
  <c r="M525" i="133" s="1"/>
  <c r="K525" i="133" a="1"/>
  <c r="K525" i="133" s="1"/>
  <c r="I525" i="133" a="1"/>
  <c r="I525" i="133" s="1"/>
  <c r="G525" i="133" a="1"/>
  <c r="G525" i="133" s="1"/>
  <c r="L527" i="133" a="1"/>
  <c r="L527" i="133" s="1"/>
  <c r="J527" i="133" a="1"/>
  <c r="J527" i="133" s="1"/>
  <c r="H527" i="133" a="1"/>
  <c r="H527" i="133" s="1"/>
  <c r="F527" i="133" a="1"/>
  <c r="F527" i="133" s="1"/>
  <c r="M527" i="133" a="1"/>
  <c r="M527" i="133" s="1"/>
  <c r="K527" i="133" a="1"/>
  <c r="K527" i="133" s="1"/>
  <c r="I527" i="133" a="1"/>
  <c r="I527" i="133" s="1"/>
  <c r="G527" i="133" a="1"/>
  <c r="G527" i="133" s="1"/>
  <c r="L529" i="133" a="1"/>
  <c r="L529" i="133" s="1"/>
  <c r="J529" i="133" a="1"/>
  <c r="J529" i="133" s="1"/>
  <c r="H529" i="133" a="1"/>
  <c r="H529" i="133" s="1"/>
  <c r="F529" i="133" a="1"/>
  <c r="F529" i="133" s="1"/>
  <c r="M529" i="133" a="1"/>
  <c r="M529" i="133" s="1"/>
  <c r="K529" i="133" a="1"/>
  <c r="K529" i="133" s="1"/>
  <c r="I529" i="133" a="1"/>
  <c r="I529" i="133" s="1"/>
  <c r="G529" i="133" a="1"/>
  <c r="G529" i="133" s="1"/>
  <c r="M522" i="133" a="1"/>
  <c r="M522" i="133" s="1"/>
  <c r="K522" i="133" a="1"/>
  <c r="K522" i="133" s="1"/>
  <c r="I522" i="133" a="1"/>
  <c r="I522" i="133" s="1"/>
  <c r="G522" i="133" a="1"/>
  <c r="G522" i="133" s="1"/>
  <c r="L522" i="133" a="1"/>
  <c r="L522" i="133" s="1"/>
  <c r="J522" i="133" a="1"/>
  <c r="J522" i="133" s="1"/>
  <c r="H522" i="133" a="1"/>
  <c r="H522" i="133" s="1"/>
  <c r="F522" i="133" a="1"/>
  <c r="F522" i="133" s="1"/>
  <c r="M530" i="133" a="1"/>
  <c r="M530" i="133" s="1"/>
  <c r="K530" i="133" a="1"/>
  <c r="K530" i="133" s="1"/>
  <c r="I530" i="133" a="1"/>
  <c r="I530" i="133" s="1"/>
  <c r="G530" i="133" a="1"/>
  <c r="G530" i="133" s="1"/>
  <c r="L530" i="133" a="1"/>
  <c r="L530" i="133" s="1"/>
  <c r="J530" i="133" a="1"/>
  <c r="J530" i="133" s="1"/>
  <c r="H530" i="133" a="1"/>
  <c r="H530" i="133" s="1"/>
  <c r="F530" i="133" a="1"/>
  <c r="F530" i="133" s="1"/>
  <c r="H6" i="134"/>
  <c r="B5" i="134"/>
  <c r="D2" i="134"/>
  <c r="B6" i="134"/>
  <c r="A1" i="135"/>
  <c r="B4" i="134"/>
  <c r="L525" i="135" a="1"/>
  <c r="L525" i="135" s="1"/>
  <c r="J525" i="135" a="1"/>
  <c r="J525" i="135" s="1"/>
  <c r="H525" i="135" a="1"/>
  <c r="H525" i="135" s="1"/>
  <c r="F525" i="135" a="1"/>
  <c r="F525" i="135" s="1"/>
  <c r="I525" i="135" a="1"/>
  <c r="I525" i="135" s="1"/>
  <c r="K525" i="135" a="1"/>
  <c r="K525" i="135" s="1"/>
  <c r="M525" i="135" a="1"/>
  <c r="M525" i="135" s="1"/>
  <c r="G525" i="135" a="1"/>
  <c r="G525" i="135" s="1"/>
  <c r="C520" i="129"/>
  <c r="H501" i="129" a="1"/>
  <c r="H501" i="129" s="1"/>
  <c r="K501" i="129" a="1"/>
  <c r="K501" i="129" s="1"/>
  <c r="G503" i="129" a="1"/>
  <c r="G503" i="129" s="1"/>
  <c r="L503" i="129" a="1"/>
  <c r="L503" i="129" s="1"/>
  <c r="C524" i="129"/>
  <c r="H505" i="129" a="1"/>
  <c r="H505" i="129" s="1"/>
  <c r="K505" i="129" a="1"/>
  <c r="K505" i="129" s="1"/>
  <c r="G507" i="129" a="1"/>
  <c r="G507" i="129" s="1"/>
  <c r="L507" i="129" a="1"/>
  <c r="L507" i="129" s="1"/>
  <c r="C528" i="129"/>
  <c r="H509" i="129" a="1"/>
  <c r="H509" i="129" s="1"/>
  <c r="K509" i="129" a="1"/>
  <c r="K509" i="129" s="1"/>
  <c r="G511" i="129" a="1"/>
  <c r="G511" i="129" s="1"/>
  <c r="L511" i="129" a="1"/>
  <c r="L511" i="129" s="1"/>
  <c r="C523" i="129"/>
  <c r="G527" i="129" a="1"/>
  <c r="G527" i="129" s="1"/>
  <c r="M518" i="131" a="1"/>
  <c r="M518" i="131" s="1"/>
  <c r="K518" i="131" a="1"/>
  <c r="K518" i="131" s="1"/>
  <c r="I518" i="131" a="1"/>
  <c r="I518" i="131" s="1"/>
  <c r="G518" i="131" a="1"/>
  <c r="G518" i="131" s="1"/>
  <c r="M522" i="131" a="1"/>
  <c r="M522" i="131" s="1"/>
  <c r="K522" i="131" a="1"/>
  <c r="K522" i="131" s="1"/>
  <c r="I522" i="131" a="1"/>
  <c r="I522" i="131" s="1"/>
  <c r="G522" i="131" a="1"/>
  <c r="G522" i="131" s="1"/>
  <c r="M526" i="131" a="1"/>
  <c r="M526" i="131" s="1"/>
  <c r="K526" i="131" a="1"/>
  <c r="K526" i="131" s="1"/>
  <c r="I526" i="131" a="1"/>
  <c r="I526" i="131"/>
  <c r="G526" i="131" a="1"/>
  <c r="G526" i="131" s="1"/>
  <c r="M530" i="131" a="1"/>
  <c r="M530" i="131" s="1"/>
  <c r="K530" i="131" a="1"/>
  <c r="K530" i="131" s="1"/>
  <c r="I530" i="131" a="1"/>
  <c r="I530" i="131" s="1"/>
  <c r="G530" i="131" a="1"/>
  <c r="G530" i="131" s="1"/>
  <c r="H6" i="132"/>
  <c r="B5" i="132"/>
  <c r="D2" i="132"/>
  <c r="B6" i="132"/>
  <c r="M524" i="133" a="1"/>
  <c r="M524" i="133" s="1"/>
  <c r="K524" i="133" a="1"/>
  <c r="K524" i="133" s="1"/>
  <c r="I524" i="133" a="1"/>
  <c r="I524" i="133" s="1"/>
  <c r="G524" i="133" a="1"/>
  <c r="G524" i="133" s="1"/>
  <c r="L524" i="133" a="1"/>
  <c r="L524" i="133" s="1"/>
  <c r="J524" i="133" a="1"/>
  <c r="J524" i="133" s="1"/>
  <c r="H524" i="133" a="1"/>
  <c r="H524" i="133" s="1"/>
  <c r="F524" i="133" a="1"/>
  <c r="F524" i="133" s="1"/>
  <c r="L519" i="135" a="1"/>
  <c r="L519" i="135" s="1"/>
  <c r="J519" i="135" a="1"/>
  <c r="J519" i="135" s="1"/>
  <c r="H519" i="135" a="1"/>
  <c r="H519" i="135" s="1"/>
  <c r="F519" i="135" a="1"/>
  <c r="F519" i="135" s="1"/>
  <c r="K519" i="135" a="1"/>
  <c r="K519" i="135" s="1"/>
  <c r="I519" i="135" a="1"/>
  <c r="I519" i="135" s="1"/>
  <c r="G519" i="135" a="1"/>
  <c r="G519" i="135" s="1"/>
  <c r="M519" i="135" a="1"/>
  <c r="M519" i="135" s="1"/>
  <c r="M522" i="135" a="1"/>
  <c r="M522" i="135" s="1"/>
  <c r="K522" i="135" a="1"/>
  <c r="K522" i="135" s="1"/>
  <c r="I522" i="135" a="1"/>
  <c r="I522" i="135" s="1"/>
  <c r="G522" i="135" a="1"/>
  <c r="G522" i="135" s="1"/>
  <c r="L522" i="135" a="1"/>
  <c r="L522" i="135" s="1"/>
  <c r="F522" i="135" a="1"/>
  <c r="F522" i="135" s="1"/>
  <c r="H522" i="135" a="1"/>
  <c r="H522" i="135" s="1"/>
  <c r="J522" i="135" a="1"/>
  <c r="J522" i="135" s="1"/>
  <c r="M530" i="135" a="1"/>
  <c r="M530" i="135" s="1"/>
  <c r="K530" i="135" a="1"/>
  <c r="K530" i="135" s="1"/>
  <c r="I530" i="135" a="1"/>
  <c r="I530" i="135" s="1"/>
  <c r="G530" i="135" a="1"/>
  <c r="G530" i="135" s="1"/>
  <c r="L530" i="135" a="1"/>
  <c r="L530" i="135" s="1"/>
  <c r="F530" i="135" a="1"/>
  <c r="F530" i="135" s="1"/>
  <c r="H530" i="135" a="1"/>
  <c r="H530" i="135" s="1"/>
  <c r="J530" i="135" a="1"/>
  <c r="J530" i="135" s="1"/>
  <c r="L521" i="137" a="1"/>
  <c r="L521" i="137" s="1"/>
  <c r="J521" i="137" a="1"/>
  <c r="J521" i="137" s="1"/>
  <c r="H521" i="137" a="1"/>
  <c r="H521" i="137" s="1"/>
  <c r="F521" i="137" a="1"/>
  <c r="F521" i="137" s="1"/>
  <c r="M521" i="137" a="1"/>
  <c r="M521" i="137" s="1"/>
  <c r="I521" i="137" a="1"/>
  <c r="I521" i="137" s="1"/>
  <c r="K521" i="137" a="1"/>
  <c r="K521" i="137" s="1"/>
  <c r="G521" i="137" a="1"/>
  <c r="G521" i="137" s="1"/>
  <c r="C529" i="131"/>
  <c r="C518" i="135"/>
  <c r="C521" i="135"/>
  <c r="I523" i="135" a="1"/>
  <c r="I523" i="135" s="1"/>
  <c r="C524" i="135"/>
  <c r="F526" i="135" a="1"/>
  <c r="F526" i="135" s="1"/>
  <c r="C529" i="135"/>
  <c r="F499" i="137" a="1"/>
  <c r="F499" i="137" s="1"/>
  <c r="J499" i="137" a="1"/>
  <c r="J499" i="137" s="1"/>
  <c r="G500" i="137" a="1"/>
  <c r="G500" i="137" s="1"/>
  <c r="K500" i="137" a="1"/>
  <c r="K500" i="137" s="1"/>
  <c r="K502" i="137" a="1"/>
  <c r="K502" i="137" s="1"/>
  <c r="M504" i="137" a="1"/>
  <c r="M504" i="137" s="1"/>
  <c r="J504" i="137" a="1"/>
  <c r="J504" i="137" s="1"/>
  <c r="C523" i="137"/>
  <c r="I504" i="137" a="1"/>
  <c r="I504" i="137" s="1"/>
  <c r="L504" i="137" a="1"/>
  <c r="L504" i="137" s="1"/>
  <c r="I506" i="137" a="1"/>
  <c r="I506" i="137" s="1"/>
  <c r="F506" i="137" a="1"/>
  <c r="F506" i="137" s="1"/>
  <c r="M506" i="137" a="1"/>
  <c r="M506" i="137" s="1"/>
  <c r="F507" i="137" a="1"/>
  <c r="F507" i="137" s="1"/>
  <c r="J507" i="137" a="1"/>
  <c r="J507" i="137" s="1"/>
  <c r="G508" i="137" a="1"/>
  <c r="G508" i="137" s="1"/>
  <c r="K508" i="137" a="1"/>
  <c r="K508" i="137" s="1"/>
  <c r="C519" i="131"/>
  <c r="C521" i="131"/>
  <c r="C523" i="131"/>
  <c r="C525" i="131"/>
  <c r="C527" i="131"/>
  <c r="F499" i="131" a="1"/>
  <c r="F499" i="131" s="1"/>
  <c r="H499" i="131" a="1"/>
  <c r="H499" i="131" s="1"/>
  <c r="J499" i="131" a="1"/>
  <c r="J499" i="131" s="1"/>
  <c r="F500" i="131" a="1"/>
  <c r="F500" i="131" s="1"/>
  <c r="H500" i="131" a="1"/>
  <c r="H500" i="131" s="1"/>
  <c r="J500" i="131" a="1"/>
  <c r="J500" i="131" s="1"/>
  <c r="F501" i="131" a="1"/>
  <c r="F501" i="131" s="1"/>
  <c r="H501" i="131" a="1"/>
  <c r="H501" i="131" s="1"/>
  <c r="J501" i="131" a="1"/>
  <c r="J501" i="131" s="1"/>
  <c r="F502" i="131" a="1"/>
  <c r="F502" i="131" s="1"/>
  <c r="H502" i="131" a="1"/>
  <c r="H502" i="131" s="1"/>
  <c r="J502" i="131" a="1"/>
  <c r="J502" i="131" s="1"/>
  <c r="F503" i="131" a="1"/>
  <c r="F503" i="131" s="1"/>
  <c r="H503" i="131" a="1"/>
  <c r="H503" i="131" s="1"/>
  <c r="J503" i="131" a="1"/>
  <c r="J503" i="131" s="1"/>
  <c r="F504" i="131" a="1"/>
  <c r="F504" i="131" s="1"/>
  <c r="H504" i="131" a="1"/>
  <c r="H504" i="131" s="1"/>
  <c r="J504" i="131" a="1"/>
  <c r="J504" i="131" s="1"/>
  <c r="F505" i="131" a="1"/>
  <c r="F505" i="131" s="1"/>
  <c r="H505" i="131" a="1"/>
  <c r="H505" i="131" s="1"/>
  <c r="J505" i="131" a="1"/>
  <c r="J505" i="131" s="1"/>
  <c r="F506" i="131" a="1"/>
  <c r="F506" i="131" s="1"/>
  <c r="H506" i="131" a="1"/>
  <c r="H506" i="131" s="1"/>
  <c r="J506" i="131" a="1"/>
  <c r="J506" i="131" s="1"/>
  <c r="F507" i="131" a="1"/>
  <c r="F507" i="131" s="1"/>
  <c r="H507" i="131" a="1"/>
  <c r="H507" i="131" s="1"/>
  <c r="J507" i="131" a="1"/>
  <c r="J507" i="131" s="1"/>
  <c r="F508" i="131" a="1"/>
  <c r="F508" i="131" s="1"/>
  <c r="H508" i="131" a="1"/>
  <c r="H508" i="131" s="1"/>
  <c r="J508" i="131" a="1"/>
  <c r="J508" i="131" s="1"/>
  <c r="F509" i="131" a="1"/>
  <c r="F509" i="131" s="1"/>
  <c r="H509" i="131" a="1"/>
  <c r="H509" i="131" s="1"/>
  <c r="J509" i="131" a="1"/>
  <c r="J509" i="131" s="1"/>
  <c r="F510" i="131" a="1"/>
  <c r="F510" i="131" s="1"/>
  <c r="H510" i="131" a="1"/>
  <c r="H510" i="131" s="1"/>
  <c r="J510" i="131" a="1"/>
  <c r="J510" i="131" s="1"/>
  <c r="F511" i="131" a="1"/>
  <c r="F511" i="131" s="1"/>
  <c r="H511" i="131" a="1"/>
  <c r="H511" i="131" s="1"/>
  <c r="J511" i="131" a="1"/>
  <c r="J511" i="131" s="1"/>
  <c r="G499" i="135" a="1"/>
  <c r="G499" i="135" s="1"/>
  <c r="I499" i="135" a="1"/>
  <c r="I499" i="135" s="1"/>
  <c r="K499" i="135" a="1"/>
  <c r="K499" i="135" s="1"/>
  <c r="G500" i="135" a="1"/>
  <c r="G500" i="135" s="1"/>
  <c r="I500" i="135" a="1"/>
  <c r="I500" i="135" s="1"/>
  <c r="K500" i="135" a="1"/>
  <c r="K500" i="135" s="1"/>
  <c r="M500" i="135" a="1"/>
  <c r="M500" i="135" s="1"/>
  <c r="G501" i="135" a="1"/>
  <c r="G501" i="135" s="1"/>
  <c r="I501" i="135" a="1"/>
  <c r="I501" i="135" s="1"/>
  <c r="K501" i="135" a="1"/>
  <c r="K501" i="135" s="1"/>
  <c r="M501" i="135" a="1"/>
  <c r="M501" i="135" s="1"/>
  <c r="G502" i="135" a="1"/>
  <c r="G502" i="135" s="1"/>
  <c r="I502" i="135" a="1"/>
  <c r="I502" i="135" s="1"/>
  <c r="K502" i="135" a="1"/>
  <c r="K502" i="135" s="1"/>
  <c r="G503" i="135" a="1"/>
  <c r="G503" i="135" s="1"/>
  <c r="I503" i="135" a="1"/>
  <c r="I503" i="135" s="1"/>
  <c r="K503" i="135" a="1"/>
  <c r="K503" i="135" s="1"/>
  <c r="M503" i="135" a="1"/>
  <c r="M503" i="135" s="1"/>
  <c r="G504" i="135" a="1"/>
  <c r="G504" i="135" s="1"/>
  <c r="I504" i="135" a="1"/>
  <c r="I504" i="135" s="1"/>
  <c r="K504" i="135" a="1"/>
  <c r="K504" i="135" s="1"/>
  <c r="G505" i="135" a="1"/>
  <c r="G505" i="135" s="1"/>
  <c r="I505" i="135" a="1"/>
  <c r="I505" i="135" s="1"/>
  <c r="K505" i="135" a="1"/>
  <c r="K505" i="135" s="1"/>
  <c r="G506" i="135" a="1"/>
  <c r="G506" i="135" s="1"/>
  <c r="I506" i="135" a="1"/>
  <c r="I506" i="135" s="1"/>
  <c r="K506" i="135" a="1"/>
  <c r="K506" i="135" s="1"/>
  <c r="M506" i="135" a="1"/>
  <c r="M506" i="135" s="1"/>
  <c r="G507" i="135" a="1"/>
  <c r="G507" i="135" s="1"/>
  <c r="I507" i="135" a="1"/>
  <c r="I507" i="135" s="1"/>
  <c r="K507" i="135" a="1"/>
  <c r="K507" i="135" s="1"/>
  <c r="G508" i="135" a="1"/>
  <c r="G508" i="135" s="1"/>
  <c r="I508" i="135" a="1"/>
  <c r="I508" i="135" s="1"/>
  <c r="K508" i="135" a="1"/>
  <c r="K508" i="135" s="1"/>
  <c r="M508" i="135" a="1"/>
  <c r="M508" i="135" s="1"/>
  <c r="G509" i="135" a="1"/>
  <c r="G509" i="135" s="1"/>
  <c r="I509" i="135" a="1"/>
  <c r="I509" i="135" s="1"/>
  <c r="K509" i="135" a="1"/>
  <c r="K509" i="135" s="1"/>
  <c r="M509" i="135" a="1"/>
  <c r="M509" i="135" s="1"/>
  <c r="G510" i="135" a="1"/>
  <c r="G510" i="135" s="1"/>
  <c r="I510" i="135" a="1"/>
  <c r="I510" i="135" s="1"/>
  <c r="K510" i="135" a="1"/>
  <c r="K510" i="135" s="1"/>
  <c r="G511" i="135" a="1"/>
  <c r="G511" i="135" s="1"/>
  <c r="I511" i="135" a="1"/>
  <c r="I511" i="135" s="1"/>
  <c r="K511" i="135" a="1"/>
  <c r="K511" i="135" s="1"/>
  <c r="M511" i="135" a="1"/>
  <c r="M511" i="135" s="1"/>
  <c r="G523" i="135" a="1"/>
  <c r="G523" i="135" s="1"/>
  <c r="L526" i="135" a="1"/>
  <c r="L526" i="135" s="1"/>
  <c r="A1" i="137"/>
  <c r="H6" i="136"/>
  <c r="B5" i="136"/>
  <c r="D2" i="136"/>
  <c r="K499" i="137" a="1"/>
  <c r="K499" i="137" s="1"/>
  <c r="H502" i="137" a="1"/>
  <c r="H502" i="137" s="1"/>
  <c r="L502" i="137" a="1"/>
  <c r="L502" i="137" s="1"/>
  <c r="C522" i="137"/>
  <c r="L503" i="137" a="1"/>
  <c r="L503" i="137" s="1"/>
  <c r="G503" i="137" a="1"/>
  <c r="G503" i="137" s="1"/>
  <c r="I503" i="137" a="1"/>
  <c r="I503" i="137" s="1"/>
  <c r="M503" i="137" a="1"/>
  <c r="M503" i="137" s="1"/>
  <c r="F504" i="137" a="1"/>
  <c r="F504" i="137" s="1"/>
  <c r="G506" i="137" a="1"/>
  <c r="G506" i="137" s="1"/>
  <c r="J506" i="137" a="1"/>
  <c r="J506" i="137" s="1"/>
  <c r="K507" i="137" a="1"/>
  <c r="K507" i="137" s="1"/>
  <c r="M518" i="139" a="1"/>
  <c r="M518" i="139" s="1"/>
  <c r="K518" i="139" a="1"/>
  <c r="K518" i="139" s="1"/>
  <c r="I518" i="139" a="1"/>
  <c r="I518" i="139" s="1"/>
  <c r="G518" i="139" a="1"/>
  <c r="G518" i="139" s="1"/>
  <c r="J518" i="139" a="1"/>
  <c r="J518" i="139" s="1"/>
  <c r="L518" i="139" a="1"/>
  <c r="L518" i="139" s="1"/>
  <c r="F518" i="139" a="1"/>
  <c r="F518" i="139" s="1"/>
  <c r="H518" i="139" a="1"/>
  <c r="H518" i="139" s="1"/>
  <c r="M500" i="137" a="1"/>
  <c r="M500" i="137" s="1"/>
  <c r="J500" i="137" a="1"/>
  <c r="J500" i="137" s="1"/>
  <c r="C519" i="137"/>
  <c r="I500" i="137" a="1"/>
  <c r="I500" i="137" s="1"/>
  <c r="L500" i="137" a="1"/>
  <c r="L500" i="137" s="1"/>
  <c r="I502" i="137" a="1"/>
  <c r="I502" i="137" s="1"/>
  <c r="F502" i="137" a="1"/>
  <c r="F502" i="137" s="1"/>
  <c r="M502" i="137" a="1"/>
  <c r="M502" i="137" s="1"/>
  <c r="M508" i="137" a="1"/>
  <c r="M508" i="137" s="1"/>
  <c r="J508" i="137" a="1"/>
  <c r="J508" i="137" s="1"/>
  <c r="C527" i="137"/>
  <c r="I508" i="137" a="1"/>
  <c r="I508" i="137" s="1"/>
  <c r="L508" i="137" a="1"/>
  <c r="L508" i="137" s="1"/>
  <c r="C525" i="137"/>
  <c r="L523" i="135" a="1"/>
  <c r="L523" i="135" s="1"/>
  <c r="J523" i="135" a="1"/>
  <c r="J523" i="135" s="1"/>
  <c r="H523" i="135" a="1"/>
  <c r="H523" i="135" s="1"/>
  <c r="F523" i="135" a="1"/>
  <c r="F523" i="135" s="1"/>
  <c r="K523" i="135" a="1"/>
  <c r="K523" i="135" s="1"/>
  <c r="M526" i="135" a="1"/>
  <c r="M526" i="135" s="1"/>
  <c r="K526" i="135" a="1"/>
  <c r="K526" i="135" s="1"/>
  <c r="I526" i="135" a="1"/>
  <c r="I526" i="135" s="1"/>
  <c r="G526" i="135" a="1"/>
  <c r="G526" i="135" s="1"/>
  <c r="H526" i="135" a="1"/>
  <c r="H526" i="135" s="1"/>
  <c r="C518" i="137"/>
  <c r="L499" i="137" a="1"/>
  <c r="L499" i="137" s="1"/>
  <c r="G499" i="137" a="1"/>
  <c r="G499" i="137" s="1"/>
  <c r="I499" i="137" a="1"/>
  <c r="I499" i="137" s="1"/>
  <c r="M499" i="137" a="1"/>
  <c r="M499" i="137" s="1"/>
  <c r="C526" i="137"/>
  <c r="L507" i="137" a="1"/>
  <c r="L507" i="137" s="1"/>
  <c r="G507" i="137" a="1"/>
  <c r="G507" i="137" s="1"/>
  <c r="I507" i="137" a="1"/>
  <c r="I507" i="137" s="1"/>
  <c r="M507" i="137" a="1"/>
  <c r="M507" i="137" s="1"/>
  <c r="L529" i="137" a="1"/>
  <c r="L529" i="137" s="1"/>
  <c r="J529" i="137" a="1"/>
  <c r="J529" i="137" s="1"/>
  <c r="H529" i="137" a="1"/>
  <c r="H529" i="137" s="1"/>
  <c r="F529" i="137" a="1"/>
  <c r="F529" i="137" s="1"/>
  <c r="M529" i="137" a="1"/>
  <c r="M529" i="137" s="1"/>
  <c r="I529" i="137" a="1"/>
  <c r="I529" i="137" s="1"/>
  <c r="K529" i="137" a="1"/>
  <c r="K529" i="137" s="1"/>
  <c r="G529" i="137" a="1"/>
  <c r="G529" i="137" s="1"/>
  <c r="L523" i="139" a="1"/>
  <c r="L523" i="139" s="1"/>
  <c r="J523" i="139" a="1"/>
  <c r="J523" i="139" s="1"/>
  <c r="H523" i="139" a="1"/>
  <c r="H523" i="139" s="1"/>
  <c r="F523" i="139" a="1"/>
  <c r="F523" i="139" s="1"/>
  <c r="M523" i="139" a="1"/>
  <c r="M523" i="139" s="1"/>
  <c r="G523" i="139" a="1"/>
  <c r="G523" i="139" s="1"/>
  <c r="I523" i="139" a="1"/>
  <c r="I523" i="139" s="1"/>
  <c r="K523" i="139" a="1"/>
  <c r="K523" i="139" s="1"/>
  <c r="C530" i="137"/>
  <c r="H511" i="137" a="1"/>
  <c r="H511" i="137" s="1"/>
  <c r="K511" i="137" a="1"/>
  <c r="K511" i="137" s="1"/>
  <c r="L502" i="139" a="1"/>
  <c r="L502" i="139" s="1"/>
  <c r="J502" i="139" a="1"/>
  <c r="J502" i="139" s="1"/>
  <c r="H502" i="139" a="1"/>
  <c r="H502" i="139" s="1"/>
  <c r="F502" i="139" a="1"/>
  <c r="F502" i="139" s="1"/>
  <c r="M502" i="139" a="1"/>
  <c r="M502" i="139" s="1"/>
  <c r="C521" i="139"/>
  <c r="G502" i="139" a="1"/>
  <c r="G502" i="139" s="1"/>
  <c r="I502" i="139" a="1"/>
  <c r="I502" i="139" s="1"/>
  <c r="H510" i="137" a="1"/>
  <c r="H510" i="137" s="1"/>
  <c r="K510" i="137" a="1"/>
  <c r="K510" i="137" s="1"/>
  <c r="F511" i="137" a="1"/>
  <c r="F511" i="137" s="1"/>
  <c r="I511" i="137" a="1"/>
  <c r="I511" i="137" s="1"/>
  <c r="D1" i="139"/>
  <c r="L506" i="139" a="1"/>
  <c r="L506" i="139" s="1"/>
  <c r="J506" i="139" a="1"/>
  <c r="J506" i="139" s="1"/>
  <c r="H506" i="139" a="1"/>
  <c r="H506" i="139" s="1"/>
  <c r="F506" i="139" a="1"/>
  <c r="F506" i="139" s="1"/>
  <c r="C525" i="139"/>
  <c r="M506" i="139" a="1"/>
  <c r="M506" i="139" s="1"/>
  <c r="G506" i="139" a="1"/>
  <c r="G506" i="139" s="1"/>
  <c r="I506" i="139" a="1"/>
  <c r="I506" i="139" s="1"/>
  <c r="M526" i="139" a="1"/>
  <c r="M526" i="139" s="1"/>
  <c r="K526" i="139" a="1"/>
  <c r="K526" i="139" s="1"/>
  <c r="I526" i="139" a="1"/>
  <c r="I526" i="139" s="1"/>
  <c r="G526" i="139" a="1"/>
  <c r="G526" i="139" s="1"/>
  <c r="J526" i="139" a="1"/>
  <c r="J526" i="139" s="1"/>
  <c r="L526" i="139" a="1"/>
  <c r="L526" i="139" s="1"/>
  <c r="F526" i="139" a="1"/>
  <c r="F526" i="139" s="1"/>
  <c r="H526" i="139" a="1"/>
  <c r="H526" i="139" s="1"/>
  <c r="C520" i="137"/>
  <c r="H501" i="137" a="1"/>
  <c r="H501" i="137" s="1"/>
  <c r="K501" i="137" a="1"/>
  <c r="K501" i="137" s="1"/>
  <c r="C524" i="137"/>
  <c r="H505" i="137" a="1"/>
  <c r="H505" i="137" s="1"/>
  <c r="K505" i="137" a="1"/>
  <c r="K505" i="137" s="1"/>
  <c r="C528" i="137"/>
  <c r="H509" i="137" a="1"/>
  <c r="H509" i="137" s="1"/>
  <c r="K509" i="137" a="1"/>
  <c r="K509" i="137" s="1"/>
  <c r="F510" i="137" a="1"/>
  <c r="F510" i="137" s="1"/>
  <c r="I510" i="137" a="1"/>
  <c r="I510" i="137" s="1"/>
  <c r="G511" i="137" a="1"/>
  <c r="G511" i="137" s="1"/>
  <c r="L511" i="137" a="1"/>
  <c r="L511" i="137" s="1"/>
  <c r="K502" i="139" a="1"/>
  <c r="K502" i="139" s="1"/>
  <c r="L510" i="139" a="1"/>
  <c r="L510" i="139" s="1"/>
  <c r="J510" i="139" a="1"/>
  <c r="J510" i="139" s="1"/>
  <c r="H510" i="139" a="1"/>
  <c r="H510" i="139" s="1"/>
  <c r="F510" i="139" a="1"/>
  <c r="F510" i="139" s="1"/>
  <c r="M510" i="139" a="1"/>
  <c r="M510" i="139" s="1"/>
  <c r="C529" i="139"/>
  <c r="G510" i="139" a="1"/>
  <c r="G510" i="139" s="1"/>
  <c r="I510" i="139" a="1"/>
  <c r="I510" i="139" s="1"/>
  <c r="L501" i="139" a="1"/>
  <c r="L501" i="139" s="1"/>
  <c r="J501" i="139" a="1"/>
  <c r="J501" i="139" s="1"/>
  <c r="H501" i="139" a="1"/>
  <c r="H501" i="139" s="1"/>
  <c r="F501" i="139" a="1"/>
  <c r="F501" i="139" s="1"/>
  <c r="K501" i="139" a="1"/>
  <c r="K501" i="139" s="1"/>
  <c r="L505" i="139" a="1"/>
  <c r="L505" i="139" s="1"/>
  <c r="J505" i="139" a="1"/>
  <c r="J505" i="139" s="1"/>
  <c r="H505" i="139" a="1"/>
  <c r="H505" i="139" s="1"/>
  <c r="F505" i="139" a="1"/>
  <c r="F505" i="139" s="1"/>
  <c r="K505" i="139" a="1"/>
  <c r="K505" i="139" s="1"/>
  <c r="L509" i="139" a="1"/>
  <c r="L509" i="139" s="1"/>
  <c r="J509" i="139" a="1"/>
  <c r="J509" i="139" s="1"/>
  <c r="H509" i="139" a="1"/>
  <c r="H509" i="139" s="1"/>
  <c r="F509" i="139" a="1"/>
  <c r="F509" i="139" s="1"/>
  <c r="K509" i="139" a="1"/>
  <c r="K509" i="139" s="1"/>
  <c r="F520" i="139" a="1"/>
  <c r="F520" i="139" s="1"/>
  <c r="F528" i="139" a="1"/>
  <c r="F528" i="139" s="1"/>
  <c r="H519" i="141" a="1"/>
  <c r="H519" i="141" s="1"/>
  <c r="L519" i="141" a="1"/>
  <c r="L519" i="141" s="1"/>
  <c r="I521" i="141" a="1"/>
  <c r="I521" i="141" s="1"/>
  <c r="M521" i="141" a="1"/>
  <c r="M521" i="141" s="1"/>
  <c r="F523" i="141" a="1"/>
  <c r="F523" i="141" s="1"/>
  <c r="J523" i="141" a="1"/>
  <c r="J523" i="141" s="1"/>
  <c r="G525" i="141" a="1"/>
  <c r="G525" i="141" s="1"/>
  <c r="K525" i="141" a="1"/>
  <c r="K525" i="141" s="1"/>
  <c r="H527" i="141" a="1"/>
  <c r="H527" i="141" s="1"/>
  <c r="L527" i="141" a="1"/>
  <c r="L527" i="141" s="1"/>
  <c r="I529" i="141" a="1"/>
  <c r="I529" i="141" s="1"/>
  <c r="M529" i="141" a="1"/>
  <c r="M529" i="141" s="1"/>
  <c r="L500" i="139" a="1"/>
  <c r="L500" i="139" s="1"/>
  <c r="J500" i="139" a="1"/>
  <c r="J500" i="139" s="1"/>
  <c r="H500" i="139" a="1"/>
  <c r="H500" i="139" s="1"/>
  <c r="F500" i="139" a="1"/>
  <c r="F500" i="139" s="1"/>
  <c r="K500" i="139" a="1"/>
  <c r="K500" i="139" s="1"/>
  <c r="I501" i="139" a="1"/>
  <c r="I501" i="139" s="1"/>
  <c r="L504" i="139" a="1"/>
  <c r="L504" i="139" s="1"/>
  <c r="J504" i="139" a="1"/>
  <c r="J504" i="139" s="1"/>
  <c r="H504" i="139" a="1"/>
  <c r="H504" i="139" s="1"/>
  <c r="F504" i="139" a="1"/>
  <c r="F504" i="139" s="1"/>
  <c r="K504" i="139" a="1"/>
  <c r="K504" i="139" s="1"/>
  <c r="I505" i="139" a="1"/>
  <c r="I505" i="139" s="1"/>
  <c r="L508" i="139" a="1"/>
  <c r="L508" i="139" s="1"/>
  <c r="J508" i="139" a="1"/>
  <c r="J508" i="139" s="1"/>
  <c r="H508" i="139" a="1"/>
  <c r="H508" i="139" s="1"/>
  <c r="F508" i="139" a="1"/>
  <c r="F508" i="139" s="1"/>
  <c r="K508" i="139" a="1"/>
  <c r="K508" i="139" s="1"/>
  <c r="I509" i="139" a="1"/>
  <c r="I509" i="139" s="1"/>
  <c r="L520" i="139" a="1"/>
  <c r="L520" i="139" s="1"/>
  <c r="C524" i="139"/>
  <c r="L528" i="139" a="1"/>
  <c r="L528" i="139" s="1"/>
  <c r="I519" i="141" a="1"/>
  <c r="I519" i="141" s="1"/>
  <c r="M519" i="141" a="1"/>
  <c r="M519" i="141" s="1"/>
  <c r="F521" i="141" a="1"/>
  <c r="F521" i="141" s="1"/>
  <c r="J521" i="141" a="1"/>
  <c r="J521" i="141" s="1"/>
  <c r="G523" i="141" a="1"/>
  <c r="G523" i="141" s="1"/>
  <c r="K523" i="141" a="1"/>
  <c r="K523" i="141" s="1"/>
  <c r="H525" i="141" a="1"/>
  <c r="H525" i="141" s="1"/>
  <c r="L525" i="141" a="1"/>
  <c r="L525" i="141" s="1"/>
  <c r="I527" i="141" a="1"/>
  <c r="I527" i="141" s="1"/>
  <c r="M527" i="141" a="1"/>
  <c r="M527" i="141" s="1"/>
  <c r="F529" i="141" a="1"/>
  <c r="F529" i="141" s="1"/>
  <c r="J529" i="141" a="1"/>
  <c r="J529" i="141" s="1"/>
  <c r="D2" i="143"/>
  <c r="D1" i="143"/>
  <c r="L499" i="139" a="1"/>
  <c r="L499" i="139" s="1"/>
  <c r="J499" i="139" a="1"/>
  <c r="J499" i="139" s="1"/>
  <c r="H499" i="139" a="1"/>
  <c r="H499" i="139" s="1"/>
  <c r="F499" i="139" a="1"/>
  <c r="F499" i="139" s="1"/>
  <c r="K499" i="139" a="1"/>
  <c r="K499" i="139" s="1"/>
  <c r="I500" i="139" a="1"/>
  <c r="I500" i="139" s="1"/>
  <c r="G501" i="139" a="1"/>
  <c r="G501" i="139" s="1"/>
  <c r="L503" i="139" a="1"/>
  <c r="L503" i="139" s="1"/>
  <c r="J503" i="139" a="1"/>
  <c r="J503" i="139" s="1"/>
  <c r="H503" i="139" a="1"/>
  <c r="H503" i="139" s="1"/>
  <c r="F503" i="139" a="1"/>
  <c r="F503" i="139" s="1"/>
  <c r="K503" i="139" a="1"/>
  <c r="K503" i="139" s="1"/>
  <c r="I504" i="139" a="1"/>
  <c r="I504" i="139" s="1"/>
  <c r="G505" i="139" a="1"/>
  <c r="G505" i="139" s="1"/>
  <c r="L507" i="139" a="1"/>
  <c r="L507" i="139" s="1"/>
  <c r="J507" i="139" a="1"/>
  <c r="J507" i="139" s="1"/>
  <c r="H507" i="139" a="1"/>
  <c r="H507" i="139" s="1"/>
  <c r="F507" i="139" a="1"/>
  <c r="F507" i="139" s="1"/>
  <c r="K507" i="139" a="1"/>
  <c r="K507" i="139" s="1"/>
  <c r="I508" i="139" a="1"/>
  <c r="I508" i="139" s="1"/>
  <c r="G509" i="139" a="1"/>
  <c r="G509" i="139" s="1"/>
  <c r="L511" i="139" a="1"/>
  <c r="L511" i="139" s="1"/>
  <c r="J511" i="139" a="1"/>
  <c r="J511" i="139" s="1"/>
  <c r="H511" i="139" a="1"/>
  <c r="H511" i="139" s="1"/>
  <c r="F511" i="139" a="1"/>
  <c r="F511" i="139" s="1"/>
  <c r="K511" i="139" a="1"/>
  <c r="K511" i="139" s="1"/>
  <c r="C519" i="139"/>
  <c r="C522" i="139"/>
  <c r="C527" i="139"/>
  <c r="C530" i="139"/>
  <c r="H6" i="140"/>
  <c r="B5" i="140"/>
  <c r="D2" i="140"/>
  <c r="A1" i="141"/>
  <c r="F519" i="141" a="1"/>
  <c r="F519" i="141" s="1"/>
  <c r="J519" i="141" a="1"/>
  <c r="J519" i="141" s="1"/>
  <c r="G521" i="141" a="1"/>
  <c r="G521" i="141" s="1"/>
  <c r="K521" i="141" a="1"/>
  <c r="K521" i="141" s="1"/>
  <c r="H523" i="141" a="1"/>
  <c r="H523" i="141" s="1"/>
  <c r="L523" i="141" a="1"/>
  <c r="L523" i="141" s="1"/>
  <c r="I525" i="141" a="1"/>
  <c r="I525" i="141" s="1"/>
  <c r="M525" i="141" a="1"/>
  <c r="M525" i="141" s="1"/>
  <c r="F527" i="141" a="1"/>
  <c r="F527" i="141" s="1"/>
  <c r="J527" i="141" a="1"/>
  <c r="J527" i="141" s="1"/>
  <c r="G529" i="141" a="1"/>
  <c r="G529" i="141" s="1"/>
  <c r="K529" i="141" a="1"/>
  <c r="K529" i="141" s="1"/>
  <c r="M520" i="139" a="1"/>
  <c r="M520" i="139" s="1"/>
  <c r="K520" i="139" a="1"/>
  <c r="K520" i="139" s="1"/>
  <c r="I520" i="139" a="1"/>
  <c r="I520" i="139" s="1"/>
  <c r="G520" i="139" a="1"/>
  <c r="G520" i="139" s="1"/>
  <c r="H520" i="139" a="1"/>
  <c r="H520" i="139" s="1"/>
  <c r="M528" i="139" a="1"/>
  <c r="M528" i="139" s="1"/>
  <c r="K528" i="139" a="1"/>
  <c r="K528" i="139" s="1"/>
  <c r="I528" i="139" a="1"/>
  <c r="I528" i="139" s="1"/>
  <c r="G528" i="139" a="1"/>
  <c r="G528" i="139" s="1"/>
  <c r="H528" i="139" a="1"/>
  <c r="H528" i="139" s="1"/>
  <c r="G519" i="141" a="1"/>
  <c r="G519" i="141" s="1"/>
  <c r="H521" i="141" a="1"/>
  <c r="H521" i="141" s="1"/>
  <c r="I523" i="141" a="1"/>
  <c r="I523" i="141" s="1"/>
  <c r="F525" i="141" a="1"/>
  <c r="F525" i="141" s="1"/>
  <c r="G527" i="141" a="1"/>
  <c r="G527" i="141" s="1"/>
  <c r="H529" i="141" a="1"/>
  <c r="H529" i="141" s="1"/>
  <c r="C521" i="143"/>
  <c r="L502" i="143" a="1"/>
  <c r="L502" i="143" s="1"/>
  <c r="J502" i="143" a="1"/>
  <c r="J502" i="143" s="1"/>
  <c r="H502" i="143" a="1"/>
  <c r="H502" i="143" s="1"/>
  <c r="F502" i="143" a="1"/>
  <c r="F502" i="143" s="1"/>
  <c r="K502" i="143" a="1"/>
  <c r="K502" i="143" s="1"/>
  <c r="C525" i="143"/>
  <c r="L506" i="143" a="1"/>
  <c r="L506" i="143" s="1"/>
  <c r="J506" i="143" a="1"/>
  <c r="J506" i="143" s="1"/>
  <c r="H506" i="143" a="1"/>
  <c r="H506" i="143" s="1"/>
  <c r="F506" i="143" a="1"/>
  <c r="F506" i="143" s="1"/>
  <c r="K506" i="143" a="1"/>
  <c r="K506" i="143" s="1"/>
  <c r="C529" i="143"/>
  <c r="L510" i="143" a="1"/>
  <c r="L510" i="143" s="1"/>
  <c r="J510" i="143" a="1"/>
  <c r="J510" i="143" s="1"/>
  <c r="H510" i="143" a="1"/>
  <c r="H510" i="143" s="1"/>
  <c r="F510" i="143" a="1"/>
  <c r="F510" i="143" s="1"/>
  <c r="K510" i="143" a="1"/>
  <c r="K510" i="143" s="1"/>
  <c r="D1" i="145"/>
  <c r="D2" i="145"/>
  <c r="L519" i="145" a="1"/>
  <c r="L519" i="145" s="1"/>
  <c r="I519" i="145" a="1"/>
  <c r="I519" i="145" s="1"/>
  <c r="K519" i="145" a="1"/>
  <c r="K519" i="145" s="1"/>
  <c r="F519" i="145" a="1"/>
  <c r="F519" i="145" s="1"/>
  <c r="M519" i="145" a="1"/>
  <c r="M519" i="145" s="1"/>
  <c r="H519" i="145" a="1"/>
  <c r="H519" i="145" s="1"/>
  <c r="J519" i="145" a="1"/>
  <c r="J519" i="145" s="1"/>
  <c r="G519" i="145" a="1"/>
  <c r="G519" i="145" s="1"/>
  <c r="C520" i="143"/>
  <c r="L501" i="143" a="1"/>
  <c r="L501" i="143" s="1"/>
  <c r="J501" i="143" a="1"/>
  <c r="J501" i="143" s="1"/>
  <c r="H501" i="143" a="1"/>
  <c r="H501" i="143" s="1"/>
  <c r="F501" i="143" a="1"/>
  <c r="F501" i="143" s="1"/>
  <c r="K501" i="143" a="1"/>
  <c r="K501" i="143" s="1"/>
  <c r="I502" i="143" a="1"/>
  <c r="I502" i="143" s="1"/>
  <c r="C524" i="143"/>
  <c r="L505" i="143" a="1"/>
  <c r="L505" i="143" s="1"/>
  <c r="J505" i="143" a="1"/>
  <c r="J505" i="143" s="1"/>
  <c r="H505" i="143" a="1"/>
  <c r="H505" i="143" s="1"/>
  <c r="F505" i="143" a="1"/>
  <c r="F505" i="143" s="1"/>
  <c r="K505" i="143" a="1"/>
  <c r="K505" i="143" s="1"/>
  <c r="I506" i="143" a="1"/>
  <c r="I506" i="143" s="1"/>
  <c r="C528" i="143"/>
  <c r="L509" i="143" a="1"/>
  <c r="L509" i="143" s="1"/>
  <c r="J509" i="143" a="1"/>
  <c r="J509" i="143" s="1"/>
  <c r="H509" i="143" a="1"/>
  <c r="H509" i="143" s="1"/>
  <c r="F509" i="143" a="1"/>
  <c r="F509" i="143" s="1"/>
  <c r="K509" i="143" a="1"/>
  <c r="K509" i="143" s="1"/>
  <c r="I510" i="143" a="1"/>
  <c r="I510" i="143" s="1"/>
  <c r="C519" i="143"/>
  <c r="L500" i="143" a="1"/>
  <c r="L500" i="143" s="1"/>
  <c r="J500" i="143" a="1"/>
  <c r="J500" i="143" s="1"/>
  <c r="H500" i="143" a="1"/>
  <c r="H500" i="143" s="1"/>
  <c r="F500" i="143" a="1"/>
  <c r="F500" i="143" s="1"/>
  <c r="K500" i="143" a="1"/>
  <c r="K500" i="143" s="1"/>
  <c r="G502" i="143" a="1"/>
  <c r="G502" i="143" s="1"/>
  <c r="C523" i="143"/>
  <c r="L504" i="143" a="1"/>
  <c r="L504" i="143" s="1"/>
  <c r="J504" i="143" a="1"/>
  <c r="J504" i="143" s="1"/>
  <c r="H504" i="143" a="1"/>
  <c r="H504" i="143" s="1"/>
  <c r="F504" i="143" a="1"/>
  <c r="F504" i="143" s="1"/>
  <c r="K504" i="143" a="1"/>
  <c r="K504" i="143" s="1"/>
  <c r="G506" i="143" a="1"/>
  <c r="G506" i="143" s="1"/>
  <c r="C527" i="143"/>
  <c r="L508" i="143" a="1"/>
  <c r="L508" i="143" s="1"/>
  <c r="J508" i="143" a="1"/>
  <c r="J508" i="143" s="1"/>
  <c r="H508" i="143" a="1"/>
  <c r="H508" i="143" s="1"/>
  <c r="F508" i="143" a="1"/>
  <c r="F508" i="143" s="1"/>
  <c r="K508" i="143" a="1"/>
  <c r="K508" i="143" s="1"/>
  <c r="G510" i="143" a="1"/>
  <c r="G510" i="143" s="1"/>
  <c r="C518" i="143"/>
  <c r="L499" i="143" a="1"/>
  <c r="L499" i="143" s="1"/>
  <c r="J499" i="143" a="1"/>
  <c r="J499" i="143" s="1"/>
  <c r="H499" i="143" a="1"/>
  <c r="H499" i="143" s="1"/>
  <c r="F499" i="143" a="1"/>
  <c r="F499" i="143" s="1"/>
  <c r="K499" i="143" a="1"/>
  <c r="K499" i="143" s="1"/>
  <c r="I500" i="143" a="1"/>
  <c r="I500" i="143" s="1"/>
  <c r="M502" i="143" a="1"/>
  <c r="M502" i="143" s="1"/>
  <c r="C522" i="143"/>
  <c r="L503" i="143" a="1"/>
  <c r="L503" i="143" s="1"/>
  <c r="J503" i="143" a="1"/>
  <c r="J503" i="143" s="1"/>
  <c r="H503" i="143" a="1"/>
  <c r="H503" i="143" s="1"/>
  <c r="F503" i="143" a="1"/>
  <c r="F503" i="143" s="1"/>
  <c r="K503" i="143" a="1"/>
  <c r="K503" i="143" s="1"/>
  <c r="I504" i="143" a="1"/>
  <c r="I504" i="143" s="1"/>
  <c r="M506" i="143" a="1"/>
  <c r="M506" i="143" s="1"/>
  <c r="C526" i="143"/>
  <c r="L507" i="143" a="1"/>
  <c r="L507" i="143" s="1"/>
  <c r="J507" i="143" a="1"/>
  <c r="J507" i="143" s="1"/>
  <c r="H507" i="143" a="1"/>
  <c r="H507" i="143" s="1"/>
  <c r="F507" i="143" a="1"/>
  <c r="F507" i="143" s="1"/>
  <c r="K507" i="143" a="1"/>
  <c r="K507" i="143" s="1"/>
  <c r="I508" i="143" a="1"/>
  <c r="I508" i="143" s="1"/>
  <c r="M510" i="143" a="1"/>
  <c r="M510" i="143" s="1"/>
  <c r="C530" i="143"/>
  <c r="L511" i="143" a="1"/>
  <c r="L511" i="143" s="1"/>
  <c r="J511" i="143" a="1"/>
  <c r="J511" i="143" s="1"/>
  <c r="H511" i="143" a="1"/>
  <c r="H511" i="143" s="1"/>
  <c r="F511" i="143" a="1"/>
  <c r="F511" i="143" s="1"/>
  <c r="K511" i="143" a="1"/>
  <c r="K511" i="143" s="1"/>
  <c r="D2" i="144"/>
  <c r="B5" i="144"/>
  <c r="H6" i="144"/>
  <c r="H518" i="145" a="1"/>
  <c r="H518" i="145" s="1"/>
  <c r="K518" i="145" a="1"/>
  <c r="K518" i="145" s="1"/>
  <c r="H521" i="145" a="1"/>
  <c r="H521" i="145" s="1"/>
  <c r="M521" i="145" a="1"/>
  <c r="M521" i="145" s="1"/>
  <c r="G522" i="145" a="1"/>
  <c r="G522" i="145" s="1"/>
  <c r="L522" i="145" a="1"/>
  <c r="L522" i="145" s="1"/>
  <c r="F523" i="145" a="1"/>
  <c r="F523" i="145" s="1"/>
  <c r="K523" i="145" a="1"/>
  <c r="K523" i="145" s="1"/>
  <c r="I525" i="145" a="1"/>
  <c r="I525" i="145" s="1"/>
  <c r="L525" i="145" a="1"/>
  <c r="L525" i="145" s="1"/>
  <c r="H526" i="145" a="1"/>
  <c r="H526" i="145" s="1"/>
  <c r="K526" i="145" a="1"/>
  <c r="K526" i="145" s="1"/>
  <c r="G527" i="145" a="1"/>
  <c r="G527" i="145" s="1"/>
  <c r="J527" i="145" a="1"/>
  <c r="J527" i="145" s="1"/>
  <c r="L529" i="145" a="1"/>
  <c r="L529" i="145" s="1"/>
  <c r="J529" i="145" a="1"/>
  <c r="J529" i="145" s="1"/>
  <c r="H529" i="145" a="1"/>
  <c r="H529" i="145" s="1"/>
  <c r="F529" i="145" a="1"/>
  <c r="F529" i="145" s="1"/>
  <c r="K529" i="145" a="1"/>
  <c r="K529" i="145" s="1"/>
  <c r="F518" i="145" a="1"/>
  <c r="F518" i="145" s="1"/>
  <c r="I518" i="145" a="1"/>
  <c r="I518" i="145" s="1"/>
  <c r="G520" i="145" a="1"/>
  <c r="G520" i="145" s="1"/>
  <c r="L520" i="145" a="1"/>
  <c r="L520" i="145" s="1"/>
  <c r="F521" i="145" a="1"/>
  <c r="F521" i="145" s="1"/>
  <c r="K521" i="145" a="1"/>
  <c r="K521" i="145" s="1"/>
  <c r="J522" i="145" a="1"/>
  <c r="J522" i="145" s="1"/>
  <c r="M522" i="145" a="1"/>
  <c r="M522" i="145" s="1"/>
  <c r="I523" i="145" a="1"/>
  <c r="I523" i="145" s="1"/>
  <c r="L523" i="145" a="1"/>
  <c r="L523" i="145" s="1"/>
  <c r="H524" i="145" a="1"/>
  <c r="H524" i="145" s="1"/>
  <c r="G525" i="145" a="1"/>
  <c r="G525" i="145" s="1"/>
  <c r="J525" i="145" a="1"/>
  <c r="J525" i="145" s="1"/>
  <c r="F526" i="145" a="1"/>
  <c r="F526" i="145" s="1"/>
  <c r="I526" i="145" a="1"/>
  <c r="I526" i="145" s="1"/>
  <c r="H527" i="145" a="1"/>
  <c r="H527" i="145" s="1"/>
  <c r="M527" i="145" a="1"/>
  <c r="M527" i="145" s="1"/>
  <c r="I529" i="145" a="1"/>
  <c r="I529" i="145" s="1"/>
  <c r="H6" i="146"/>
  <c r="B5" i="146"/>
  <c r="D2" i="146"/>
  <c r="I521" i="145" a="1"/>
  <c r="I521" i="145" s="1"/>
  <c r="L521" i="145" a="1"/>
  <c r="L521" i="145" s="1"/>
  <c r="H522" i="145" a="1"/>
  <c r="H522" i="145" s="1"/>
  <c r="K522" i="145" a="1"/>
  <c r="K522" i="145" s="1"/>
  <c r="D2" i="147"/>
  <c r="D1" i="147"/>
  <c r="J518" i="145" a="1"/>
  <c r="J518" i="145" s="1"/>
  <c r="H520" i="145" a="1"/>
  <c r="H520" i="145" s="1"/>
  <c r="G521" i="145" a="1"/>
  <c r="G521" i="145" s="1"/>
  <c r="F522" i="145" a="1"/>
  <c r="F522" i="145" s="1"/>
  <c r="H523" i="145" a="1"/>
  <c r="H523" i="145" s="1"/>
  <c r="F525" i="145" a="1"/>
  <c r="F525" i="145" s="1"/>
  <c r="J526" i="145" a="1"/>
  <c r="J526" i="145" s="1"/>
  <c r="I527" i="145" a="1"/>
  <c r="I527" i="145" s="1"/>
  <c r="M528" i="145" a="1"/>
  <c r="M528" i="145" s="1"/>
  <c r="K528" i="145" a="1"/>
  <c r="K528" i="145" s="1"/>
  <c r="I528" i="145" a="1"/>
  <c r="I528" i="145" s="1"/>
  <c r="G528" i="145" a="1"/>
  <c r="G528" i="145" s="1"/>
  <c r="L528" i="145" a="1"/>
  <c r="L528" i="145" s="1"/>
  <c r="G529" i="145" a="1"/>
  <c r="G529" i="145" s="1"/>
  <c r="M530" i="145" a="1"/>
  <c r="M530" i="145" s="1"/>
  <c r="K530" i="145" a="1"/>
  <c r="K530" i="145" s="1"/>
  <c r="I530" i="145" a="1"/>
  <c r="I530" i="145" s="1"/>
  <c r="G530" i="145" a="1"/>
  <c r="G530" i="145" s="1"/>
  <c r="J530" i="145" a="1"/>
  <c r="J530" i="145" s="1"/>
  <c r="L530" i="145" a="1"/>
  <c r="L530" i="145" s="1"/>
  <c r="M524" i="147" a="1"/>
  <c r="M524" i="147" s="1"/>
  <c r="K524" i="147" a="1"/>
  <c r="K524" i="147" s="1"/>
  <c r="I524" i="147" a="1"/>
  <c r="I524" i="147" s="1"/>
  <c r="G524" i="147" a="1"/>
  <c r="G524" i="147" s="1"/>
  <c r="L524" i="147" a="1"/>
  <c r="L524" i="147" s="1"/>
  <c r="J524" i="147" a="1"/>
  <c r="J524" i="147" s="1"/>
  <c r="H524" i="147" a="1"/>
  <c r="H524" i="147" s="1"/>
  <c r="F524" i="147" a="1"/>
  <c r="F524" i="147" s="1"/>
  <c r="L519" i="147" a="1"/>
  <c r="L519" i="147" s="1"/>
  <c r="J519" i="147" a="1"/>
  <c r="J519" i="147" s="1"/>
  <c r="H519" i="147" a="1"/>
  <c r="H519" i="147" s="1"/>
  <c r="F519" i="147" a="1"/>
  <c r="F519" i="147" s="1"/>
  <c r="M519" i="147" a="1"/>
  <c r="M519" i="147" s="1"/>
  <c r="K519" i="147" a="1"/>
  <c r="K519" i="147" s="1"/>
  <c r="I519" i="147" a="1"/>
  <c r="I519" i="147" s="1"/>
  <c r="G519" i="147" a="1"/>
  <c r="G519" i="147" s="1"/>
  <c r="L521" i="147" a="1"/>
  <c r="L521" i="147" s="1"/>
  <c r="J521" i="147" a="1"/>
  <c r="J521" i="147" s="1"/>
  <c r="H521" i="147" a="1"/>
  <c r="H521" i="147" s="1"/>
  <c r="F521" i="147" a="1"/>
  <c r="F521" i="147" s="1"/>
  <c r="M521" i="147" a="1"/>
  <c r="M521" i="147" s="1"/>
  <c r="K521" i="147" a="1"/>
  <c r="K521" i="147" s="1"/>
  <c r="I521" i="147" a="1"/>
  <c r="I521" i="147" s="1"/>
  <c r="G521" i="147" a="1"/>
  <c r="G521" i="147" s="1"/>
  <c r="L523" i="147" a="1"/>
  <c r="L523" i="147" s="1"/>
  <c r="J523" i="147" a="1"/>
  <c r="J523" i="147" s="1"/>
  <c r="H523" i="147" a="1"/>
  <c r="H523" i="147" s="1"/>
  <c r="F523" i="147" a="1"/>
  <c r="F523" i="147" s="1"/>
  <c r="M523" i="147" a="1"/>
  <c r="M523" i="147" s="1"/>
  <c r="K523" i="147" a="1"/>
  <c r="K523" i="147" s="1"/>
  <c r="I523" i="147" a="1"/>
  <c r="I523" i="147" s="1"/>
  <c r="G523" i="147" a="1"/>
  <c r="G523" i="147" s="1"/>
  <c r="L525" i="147" a="1"/>
  <c r="L525" i="147" s="1"/>
  <c r="J525" i="147" a="1"/>
  <c r="J525" i="147" s="1"/>
  <c r="H525" i="147" a="1"/>
  <c r="H525" i="147" s="1"/>
  <c r="F525" i="147" a="1"/>
  <c r="F525" i="147" s="1"/>
  <c r="M525" i="147" a="1"/>
  <c r="M525" i="147" s="1"/>
  <c r="K525" i="147" a="1"/>
  <c r="K525" i="147" s="1"/>
  <c r="I525" i="147" a="1"/>
  <c r="I525" i="147" s="1"/>
  <c r="G525" i="147" a="1"/>
  <c r="G525" i="147" s="1"/>
  <c r="K527" i="147" a="1"/>
  <c r="K527" i="147" s="1"/>
  <c r="H527" i="147" a="1"/>
  <c r="H527" i="147" s="1"/>
  <c r="F527" i="147" a="1"/>
  <c r="F527" i="147" s="1"/>
  <c r="M527" i="147" a="1"/>
  <c r="M527" i="147" s="1"/>
  <c r="J527" i="147" a="1"/>
  <c r="J527" i="147" s="1"/>
  <c r="L527" i="147" a="1"/>
  <c r="L527" i="147" s="1"/>
  <c r="G527" i="147" a="1"/>
  <c r="G527" i="147" s="1"/>
  <c r="I529" i="147" a="1"/>
  <c r="I529" i="147" s="1"/>
  <c r="F529" i="147" a="1"/>
  <c r="F529" i="147" s="1"/>
  <c r="K529" i="147" a="1"/>
  <c r="K529" i="147" s="1"/>
  <c r="H529" i="147" a="1"/>
  <c r="H529" i="147" s="1"/>
  <c r="M529" i="147" a="1"/>
  <c r="M529" i="147" s="1"/>
  <c r="J529" i="147" a="1"/>
  <c r="J529" i="147" s="1"/>
  <c r="M518" i="147" a="1"/>
  <c r="M518" i="147" s="1"/>
  <c r="K518" i="147" a="1"/>
  <c r="K518" i="147" s="1"/>
  <c r="I518" i="147" a="1"/>
  <c r="I518" i="147" s="1"/>
  <c r="G518" i="147" a="1"/>
  <c r="G518" i="147" s="1"/>
  <c r="L518" i="147" a="1"/>
  <c r="L518" i="147" s="1"/>
  <c r="J518" i="147" a="1"/>
  <c r="J518" i="147" s="1"/>
  <c r="H518" i="147" a="1"/>
  <c r="H518" i="147" s="1"/>
  <c r="F518" i="147" a="1"/>
  <c r="F518" i="147" s="1"/>
  <c r="M526" i="147" a="1"/>
  <c r="M526" i="147" s="1"/>
  <c r="K526" i="147" a="1"/>
  <c r="K526" i="147" s="1"/>
  <c r="I526" i="147" a="1"/>
  <c r="I526" i="147" s="1"/>
  <c r="G526" i="147" a="1"/>
  <c r="G526" i="147" s="1"/>
  <c r="L526" i="147" a="1"/>
  <c r="L526" i="147" s="1"/>
  <c r="J526" i="147" a="1"/>
  <c r="J526" i="147" s="1"/>
  <c r="H526" i="147" a="1"/>
  <c r="H526" i="147" s="1"/>
  <c r="F526" i="147" a="1"/>
  <c r="F526" i="147" s="1"/>
  <c r="G529" i="147" a="1"/>
  <c r="G529" i="147" s="1"/>
  <c r="D2" i="149"/>
  <c r="D1" i="149"/>
  <c r="M520" i="147" a="1"/>
  <c r="M520" i="147" s="1"/>
  <c r="K520" i="147" a="1"/>
  <c r="K520" i="147" s="1"/>
  <c r="I520" i="147" a="1"/>
  <c r="I520" i="147" s="1"/>
  <c r="G520" i="147" a="1"/>
  <c r="G520" i="147" s="1"/>
  <c r="L520" i="147" a="1"/>
  <c r="L520" i="147" s="1"/>
  <c r="J520" i="147" a="1"/>
  <c r="J520" i="147" s="1"/>
  <c r="H520" i="147" a="1"/>
  <c r="H520" i="147" s="1"/>
  <c r="F520" i="147" a="1"/>
  <c r="F520" i="147" s="1"/>
  <c r="M522" i="147" a="1"/>
  <c r="M522" i="147" s="1"/>
  <c r="K522" i="147" a="1"/>
  <c r="K522" i="147" s="1"/>
  <c r="I522" i="147" a="1"/>
  <c r="I522" i="147" s="1"/>
  <c r="G522" i="147" a="1"/>
  <c r="G522" i="147" s="1"/>
  <c r="L522" i="147" a="1"/>
  <c r="L522" i="147" s="1"/>
  <c r="J522" i="147" a="1"/>
  <c r="J522" i="147" s="1"/>
  <c r="H522" i="147" a="1"/>
  <c r="H522" i="147" s="1"/>
  <c r="F522" i="147" a="1"/>
  <c r="F522" i="147" s="1"/>
  <c r="I527" i="147" a="1"/>
  <c r="I527" i="147" s="1"/>
  <c r="L529" i="147" a="1"/>
  <c r="L529" i="147" s="1"/>
  <c r="F528" i="147" a="1"/>
  <c r="F528" i="147" s="1"/>
  <c r="K528" i="147" a="1"/>
  <c r="K528" i="147" s="1"/>
  <c r="I530" i="147" a="1"/>
  <c r="I530" i="147" s="1"/>
  <c r="L530" i="147" a="1"/>
  <c r="L530" i="147" s="1"/>
  <c r="I528" i="147" a="1"/>
  <c r="I528" i="147" s="1"/>
  <c r="L528" i="147" a="1"/>
  <c r="L528" i="147" s="1"/>
  <c r="G530" i="147" a="1"/>
  <c r="G530" i="147" s="1"/>
  <c r="J530" i="147" a="1"/>
  <c r="J530" i="147" s="1"/>
  <c r="G528" i="147" a="1"/>
  <c r="G528" i="147" s="1"/>
  <c r="H530" i="147" a="1"/>
  <c r="H530" i="147" s="1"/>
  <c r="C518" i="149"/>
  <c r="C524" i="149"/>
  <c r="G499" i="149" a="1"/>
  <c r="G499" i="149" s="1"/>
  <c r="I499" i="149" a="1"/>
  <c r="I499" i="149" s="1"/>
  <c r="K499" i="149" a="1"/>
  <c r="K499" i="149" s="1"/>
  <c r="M499" i="149" a="1"/>
  <c r="M499" i="149" s="1"/>
  <c r="G500" i="149" a="1"/>
  <c r="G500" i="149" s="1"/>
  <c r="I500" i="149" a="1"/>
  <c r="I500" i="149" s="1"/>
  <c r="K500" i="149" a="1"/>
  <c r="K500" i="149" s="1"/>
  <c r="M500" i="149" a="1"/>
  <c r="M500" i="149" s="1"/>
  <c r="G501" i="149" a="1"/>
  <c r="G501" i="149" s="1"/>
  <c r="I501" i="149" a="1"/>
  <c r="I501" i="149" s="1"/>
  <c r="K501" i="149" a="1"/>
  <c r="K501" i="149"/>
  <c r="M501" i="149" a="1"/>
  <c r="M501" i="149" s="1"/>
  <c r="G502" i="149" a="1"/>
  <c r="G502" i="149" s="1"/>
  <c r="I502" i="149" a="1"/>
  <c r="I502" i="149" s="1"/>
  <c r="K502" i="149" a="1"/>
  <c r="K502" i="149" s="1"/>
  <c r="M502" i="149" a="1"/>
  <c r="M502" i="149" s="1"/>
  <c r="G503" i="149" a="1"/>
  <c r="G503" i="149" s="1"/>
  <c r="I503" i="149" a="1"/>
  <c r="I503" i="149" s="1"/>
  <c r="K503" i="149" a="1"/>
  <c r="K503" i="149" s="1"/>
  <c r="M503" i="149" a="1"/>
  <c r="M503" i="149" s="1"/>
  <c r="G504" i="149" a="1"/>
  <c r="G504" i="149" s="1"/>
  <c r="I504" i="149" a="1"/>
  <c r="I504" i="149" s="1"/>
  <c r="K504" i="149" a="1"/>
  <c r="K504" i="149" s="1"/>
  <c r="M504" i="149" a="1"/>
  <c r="M504" i="149" s="1"/>
  <c r="G505" i="149" a="1"/>
  <c r="G505" i="149" s="1"/>
  <c r="I505" i="149" a="1"/>
  <c r="I505" i="149" s="1"/>
  <c r="K505" i="149" a="1"/>
  <c r="K505" i="149" s="1"/>
  <c r="M505" i="149" a="1"/>
  <c r="M505" i="149" s="1"/>
  <c r="G506" i="149" a="1"/>
  <c r="G506" i="149" s="1"/>
  <c r="I506" i="149" a="1"/>
  <c r="I506" i="149" s="1"/>
  <c r="K506" i="149" a="1"/>
  <c r="K506" i="149" s="1"/>
  <c r="M506" i="149" a="1"/>
  <c r="M506" i="149" s="1"/>
  <c r="G507" i="149" a="1"/>
  <c r="G507" i="149" s="1"/>
  <c r="I507" i="149" a="1"/>
  <c r="I507" i="149" s="1"/>
  <c r="K507" i="149" a="1"/>
  <c r="K507" i="149" s="1"/>
  <c r="M507" i="149" a="1"/>
  <c r="M507" i="149" s="1"/>
  <c r="G508" i="149" a="1"/>
  <c r="G508" i="149" s="1"/>
  <c r="I508" i="149" a="1"/>
  <c r="I508" i="149" s="1"/>
  <c r="K508" i="149" a="1"/>
  <c r="K508" i="149" s="1"/>
  <c r="M508" i="149" a="1"/>
  <c r="M508" i="149" s="1"/>
  <c r="G509" i="149" a="1"/>
  <c r="G509" i="149" s="1"/>
  <c r="I509" i="149" a="1"/>
  <c r="I509" i="149" s="1"/>
  <c r="K509" i="149" a="1"/>
  <c r="K509" i="149" s="1"/>
  <c r="M509" i="149" a="1"/>
  <c r="M509" i="149" s="1"/>
  <c r="G510" i="149" a="1"/>
  <c r="G510" i="149" s="1"/>
  <c r="I510" i="149" a="1"/>
  <c r="I510" i="149" s="1"/>
  <c r="K510" i="149" a="1"/>
  <c r="K510" i="149" s="1"/>
  <c r="M510" i="149" a="1"/>
  <c r="M510" i="149" s="1"/>
  <c r="G511" i="149" a="1"/>
  <c r="G511" i="149" s="1"/>
  <c r="I511" i="149" a="1"/>
  <c r="I511" i="149" s="1"/>
  <c r="K511" i="149" a="1"/>
  <c r="K511" i="149" s="1"/>
  <c r="M511" i="149" a="1"/>
  <c r="M511" i="149" s="1"/>
  <c r="C519" i="149"/>
  <c r="C521" i="149"/>
  <c r="C523" i="149"/>
  <c r="M522" i="149" a="1"/>
  <c r="M522" i="149" s="1"/>
  <c r="K522" i="149" a="1"/>
  <c r="K522" i="149" s="1"/>
  <c r="I522" i="149" a="1"/>
  <c r="I522" i="149" s="1"/>
  <c r="G522" i="149" a="1"/>
  <c r="G522" i="149" s="1"/>
  <c r="F522" i="149" a="1"/>
  <c r="F522" i="149" s="1"/>
  <c r="H522" i="149" a="1"/>
  <c r="H522" i="149" s="1"/>
  <c r="L525" i="149" a="1"/>
  <c r="L525" i="149" s="1"/>
  <c r="J525" i="149" a="1"/>
  <c r="J525" i="149" s="1"/>
  <c r="H525" i="149" a="1"/>
  <c r="H525" i="149" s="1"/>
  <c r="F525" i="149" a="1"/>
  <c r="F525" i="149" s="1"/>
  <c r="I525" i="149" a="1"/>
  <c r="I525" i="149" s="1"/>
  <c r="K525" i="149" a="1"/>
  <c r="K525" i="149" s="1"/>
  <c r="M525" i="149" a="1"/>
  <c r="M525" i="149" s="1"/>
  <c r="M526" i="149" a="1"/>
  <c r="M526" i="149" s="1"/>
  <c r="K526" i="149" a="1"/>
  <c r="K526" i="149" s="1"/>
  <c r="I526" i="149" a="1"/>
  <c r="I526" i="149" s="1"/>
  <c r="G526" i="149" a="1"/>
  <c r="G526" i="149" s="1"/>
  <c r="H526" i="149" a="1"/>
  <c r="H526" i="149" s="1"/>
  <c r="J526" i="149" a="1"/>
  <c r="J526" i="149" s="1"/>
  <c r="L526" i="149" a="1"/>
  <c r="L526" i="149" s="1"/>
  <c r="L527" i="149" a="1"/>
  <c r="L527" i="149" s="1"/>
  <c r="J527" i="149" a="1"/>
  <c r="J527" i="149" s="1"/>
  <c r="H527" i="149" a="1"/>
  <c r="H527" i="149" s="1"/>
  <c r="F527" i="149" a="1"/>
  <c r="F527" i="149" s="1"/>
  <c r="G527" i="149" a="1"/>
  <c r="G527" i="149" s="1"/>
  <c r="I527" i="149" a="1"/>
  <c r="I527" i="149" s="1"/>
  <c r="K527" i="149" a="1"/>
  <c r="K527" i="149" s="1"/>
  <c r="M528" i="149" a="1"/>
  <c r="M528" i="149" s="1"/>
  <c r="K528" i="149" a="1"/>
  <c r="K528" i="149" s="1"/>
  <c r="I528" i="149" a="1"/>
  <c r="I528" i="149" s="1"/>
  <c r="G528" i="149" a="1"/>
  <c r="G528" i="149" s="1"/>
  <c r="F528" i="149" a="1"/>
  <c r="F528" i="149" s="1"/>
  <c r="H528" i="149" a="1"/>
  <c r="H528" i="149" s="1"/>
  <c r="J528" i="149" a="1"/>
  <c r="J528" i="149" s="1"/>
  <c r="L530" i="149" a="1"/>
  <c r="L530" i="149" s="1"/>
  <c r="G530" i="149" a="1"/>
  <c r="G530" i="149" s="1"/>
  <c r="J530" i="149" a="1"/>
  <c r="J530" i="149" s="1"/>
  <c r="M530" i="149" a="1"/>
  <c r="M530" i="149" s="1"/>
  <c r="I530" i="149" a="1"/>
  <c r="I530" i="149" s="1"/>
  <c r="F530" i="149" a="1"/>
  <c r="F530" i="149" s="1"/>
  <c r="H530" i="149" a="1"/>
  <c r="H530" i="149" s="1"/>
  <c r="C520" i="149"/>
  <c r="J522" i="149" a="1"/>
  <c r="J522" i="149" s="1"/>
  <c r="M527" i="149" a="1"/>
  <c r="M527" i="149" s="1"/>
  <c r="C529" i="149"/>
  <c r="B6" i="150"/>
  <c r="H6" i="150"/>
  <c r="B4" i="150"/>
  <c r="B5" i="150"/>
  <c r="A1" i="151"/>
  <c r="D2" i="150"/>
  <c r="J499" i="149" a="1"/>
  <c r="J499" i="149" s="1"/>
  <c r="F500" i="149" a="1"/>
  <c r="F500" i="149" s="1"/>
  <c r="H500" i="149" a="1"/>
  <c r="H500" i="149" s="1"/>
  <c r="J500" i="149" a="1"/>
  <c r="J500" i="149" s="1"/>
  <c r="F501" i="149" a="1"/>
  <c r="F501" i="149" s="1"/>
  <c r="H501" i="149" a="1"/>
  <c r="H501" i="149" s="1"/>
  <c r="J501" i="149" a="1"/>
  <c r="J501" i="149" s="1"/>
  <c r="F502" i="149" a="1"/>
  <c r="F502" i="149" s="1"/>
  <c r="H502" i="149" a="1"/>
  <c r="H502" i="149" s="1"/>
  <c r="J502" i="149" a="1"/>
  <c r="J502" i="149" s="1"/>
  <c r="F503" i="149" a="1"/>
  <c r="F503" i="149" s="1"/>
  <c r="H503" i="149" a="1"/>
  <c r="H503" i="149" s="1"/>
  <c r="J503" i="149" a="1"/>
  <c r="J503" i="149" s="1"/>
  <c r="L503" i="149" a="1"/>
  <c r="L503" i="149" s="1"/>
  <c r="F504" i="149" a="1"/>
  <c r="F504" i="149" s="1"/>
  <c r="H504" i="149" a="1"/>
  <c r="H504" i="149" s="1"/>
  <c r="J504" i="149" a="1"/>
  <c r="J504" i="149" s="1"/>
  <c r="F505" i="149" a="1"/>
  <c r="F505" i="149" s="1"/>
  <c r="H505" i="149" a="1"/>
  <c r="H505" i="149" s="1"/>
  <c r="J505" i="149" a="1"/>
  <c r="J505" i="149" s="1"/>
  <c r="F506" i="149" a="1"/>
  <c r="F506" i="149" s="1"/>
  <c r="H506" i="149" a="1"/>
  <c r="H506" i="149" s="1"/>
  <c r="J506" i="149" a="1"/>
  <c r="J506" i="149" s="1"/>
  <c r="L506" i="149" a="1"/>
  <c r="L506" i="149" s="1"/>
  <c r="F507" i="149" a="1"/>
  <c r="F507" i="149" s="1"/>
  <c r="H507" i="149" a="1"/>
  <c r="H507" i="149" s="1"/>
  <c r="J507" i="149" a="1"/>
  <c r="J507" i="149" s="1"/>
  <c r="L507" i="149" a="1"/>
  <c r="L507" i="149" s="1"/>
  <c r="F508" i="149" a="1"/>
  <c r="F508" i="149" s="1"/>
  <c r="H508" i="149" a="1"/>
  <c r="H508" i="149" s="1"/>
  <c r="J508" i="149" a="1"/>
  <c r="J508" i="149" s="1"/>
  <c r="L508" i="149" a="1"/>
  <c r="L508" i="149" s="1"/>
  <c r="F509" i="149" a="1"/>
  <c r="F509" i="149" s="1"/>
  <c r="H509" i="149" a="1"/>
  <c r="H509" i="149" s="1"/>
  <c r="J509" i="149" a="1"/>
  <c r="J509" i="149" s="1"/>
  <c r="L509" i="149" a="1"/>
  <c r="L509" i="149" s="1"/>
  <c r="F510" i="149" a="1"/>
  <c r="F510" i="149" s="1"/>
  <c r="H510" i="149" a="1"/>
  <c r="H510" i="149" s="1"/>
  <c r="J510" i="149" a="1"/>
  <c r="J510" i="149" s="1"/>
  <c r="F511" i="149" a="1"/>
  <c r="F511" i="149" s="1"/>
  <c r="H511" i="149" a="1"/>
  <c r="H511" i="149" s="1"/>
  <c r="J511" i="149" a="1"/>
  <c r="J511" i="149" s="1"/>
  <c r="L511" i="149" a="1"/>
  <c r="L511" i="149" s="1"/>
  <c r="L522" i="149" a="1"/>
  <c r="L522" i="149" s="1"/>
  <c r="K530" i="149" a="1"/>
  <c r="K530" i="149" s="1"/>
  <c r="C520" i="151"/>
  <c r="M501" i="151" a="1"/>
  <c r="M501" i="151" s="1"/>
  <c r="J501" i="151" a="1"/>
  <c r="J501" i="151" s="1"/>
  <c r="I501" i="151" a="1"/>
  <c r="I501" i="151" s="1"/>
  <c r="L501" i="151" a="1"/>
  <c r="L501" i="151" s="1"/>
  <c r="C519" i="151"/>
  <c r="L500" i="151" a="1"/>
  <c r="L500" i="151" s="1"/>
  <c r="G500" i="151" a="1"/>
  <c r="G500" i="151" s="1"/>
  <c r="I500" i="151" a="1"/>
  <c r="I500" i="151" s="1"/>
  <c r="M500" i="151" a="1"/>
  <c r="M500" i="151" s="1"/>
  <c r="C518" i="151"/>
  <c r="I499" i="151" a="1"/>
  <c r="I499" i="151" s="1"/>
  <c r="F499" i="151" a="1"/>
  <c r="F499" i="151" s="1"/>
  <c r="M499" i="151" a="1"/>
  <c r="M499" i="151" s="1"/>
  <c r="F500" i="151" a="1"/>
  <c r="F500" i="151" s="1"/>
  <c r="J500" i="151" a="1"/>
  <c r="J500" i="151" s="1"/>
  <c r="G501" i="151" a="1"/>
  <c r="G501" i="151" s="1"/>
  <c r="K501" i="151" a="1"/>
  <c r="K501" i="151" s="1"/>
  <c r="C522" i="151"/>
  <c r="I503" i="151" a="1"/>
  <c r="I503" i="151" s="1"/>
  <c r="F503" i="151" a="1"/>
  <c r="F503" i="151" s="1"/>
  <c r="M503" i="151" a="1"/>
  <c r="M503" i="151" s="1"/>
  <c r="J503" i="151" a="1"/>
  <c r="J503" i="151" s="1"/>
  <c r="K503" i="151" a="1"/>
  <c r="K503" i="151" s="1"/>
  <c r="C523" i="151"/>
  <c r="M504" i="151" a="1"/>
  <c r="M504" i="151" s="1"/>
  <c r="K504" i="151" a="1"/>
  <c r="K504" i="151" s="1"/>
  <c r="H504" i="151" a="1"/>
  <c r="H504" i="151" s="1"/>
  <c r="C524" i="151"/>
  <c r="M505" i="151" a="1"/>
  <c r="M505" i="151" s="1"/>
  <c r="K505" i="151" a="1"/>
  <c r="K505" i="151" s="1"/>
  <c r="I505" i="151" a="1"/>
  <c r="I505" i="151" s="1"/>
  <c r="G505" i="151" a="1"/>
  <c r="G505" i="151" s="1"/>
  <c r="C521" i="151"/>
  <c r="H502" i="151" a="1"/>
  <c r="H502" i="151" s="1"/>
  <c r="K502" i="151" a="1"/>
  <c r="K502" i="151" s="1"/>
  <c r="G504" i="151" a="1"/>
  <c r="G504" i="151" s="1"/>
  <c r="C525" i="151"/>
  <c r="M506" i="151" a="1"/>
  <c r="M506" i="151" s="1"/>
  <c r="K506" i="151" a="1"/>
  <c r="K506" i="151" s="1"/>
  <c r="I506" i="151" a="1"/>
  <c r="I506" i="151" s="1"/>
  <c r="G506" i="151" a="1"/>
  <c r="G506" i="151" s="1"/>
  <c r="L529" i="151" a="1"/>
  <c r="L529" i="151" s="1"/>
  <c r="J529" i="151" a="1"/>
  <c r="J529" i="151" s="1"/>
  <c r="H529" i="151" a="1"/>
  <c r="H529" i="151" s="1"/>
  <c r="F529" i="151" a="1"/>
  <c r="F529" i="151" s="1"/>
  <c r="H526" i="151" a="1"/>
  <c r="H526" i="151" s="1"/>
  <c r="G527" i="151" a="1"/>
  <c r="G527" i="151" s="1"/>
  <c r="M529" i="151" a="1"/>
  <c r="M529" i="151" s="1"/>
  <c r="L530" i="151" a="1"/>
  <c r="L530" i="151" s="1"/>
  <c r="M528" i="151" a="1"/>
  <c r="M528" i="151" s="1"/>
  <c r="K528" i="151" a="1"/>
  <c r="K528" i="151" s="1"/>
  <c r="I528" i="151" a="1"/>
  <c r="I528" i="151" s="1"/>
  <c r="G528" i="151" a="1"/>
  <c r="G528" i="151" s="1"/>
  <c r="J526" i="151" a="1"/>
  <c r="J526" i="151" s="1"/>
  <c r="H528" i="151" a="1"/>
  <c r="H528" i="151" s="1"/>
  <c r="G529" i="151" a="1"/>
  <c r="G529" i="151" s="1"/>
  <c r="F530" i="151" a="1"/>
  <c r="F530" i="151" s="1"/>
  <c r="L527" i="151" a="1"/>
  <c r="L527" i="151" s="1"/>
  <c r="J527" i="151" a="1"/>
  <c r="J527" i="151" s="1"/>
  <c r="H527" i="151" a="1"/>
  <c r="H527" i="151" s="1"/>
  <c r="F527" i="151" a="1"/>
  <c r="F527" i="151" s="1"/>
  <c r="K527" i="151" a="1"/>
  <c r="K527" i="151" s="1"/>
  <c r="J528" i="151" a="1"/>
  <c r="J528" i="151" s="1"/>
  <c r="I529" i="151" a="1"/>
  <c r="I529" i="151" s="1"/>
  <c r="M526" i="151" a="1"/>
  <c r="M526" i="151" s="1"/>
  <c r="K526" i="151" a="1"/>
  <c r="K526" i="151" s="1"/>
  <c r="I526" i="151" a="1"/>
  <c r="I526" i="151" s="1"/>
  <c r="G526" i="151" a="1"/>
  <c r="G526" i="151" s="1"/>
  <c r="M530" i="151" a="1"/>
  <c r="M530" i="151" s="1"/>
  <c r="K530" i="151" a="1"/>
  <c r="K530" i="151" s="1"/>
  <c r="I530" i="151" a="1"/>
  <c r="I530" i="151" s="1"/>
  <c r="G530" i="151" a="1"/>
  <c r="G530" i="151" s="1"/>
  <c r="F526" i="151" a="1"/>
  <c r="F526" i="151" s="1"/>
  <c r="M527" i="151" a="1"/>
  <c r="M527" i="151" s="1"/>
  <c r="L528" i="151" a="1"/>
  <c r="L528" i="151" s="1"/>
  <c r="K529" i="151" a="1"/>
  <c r="K529" i="151" s="1"/>
  <c r="J530" i="151" a="1"/>
  <c r="J530" i="151" s="1"/>
  <c r="D2" i="118"/>
  <c r="I523" i="118" a="1"/>
  <c r="I523" i="118" s="1"/>
  <c r="F523" i="118" a="1"/>
  <c r="F523" i="118" s="1"/>
  <c r="K523" i="118" a="1"/>
  <c r="K523" i="118" s="1"/>
  <c r="H523" i="118" a="1"/>
  <c r="H523" i="118" s="1"/>
  <c r="M523" i="118" a="1"/>
  <c r="M523" i="118" s="1"/>
  <c r="J523" i="118" a="1"/>
  <c r="J523" i="118" s="1"/>
  <c r="L523" i="118" a="1"/>
  <c r="L523" i="118" s="1"/>
  <c r="G523" i="118" a="1"/>
  <c r="G523" i="118" s="1"/>
  <c r="C518" i="118"/>
  <c r="H499" i="118" a="1"/>
  <c r="H499" i="118" s="1"/>
  <c r="K499" i="118" a="1"/>
  <c r="K499" i="118" s="1"/>
  <c r="J502" i="118" a="1"/>
  <c r="J502" i="118" s="1"/>
  <c r="C522" i="118"/>
  <c r="H503" i="118" a="1"/>
  <c r="H503" i="118" s="1"/>
  <c r="K503" i="118" a="1"/>
  <c r="K503" i="118" s="1"/>
  <c r="J506" i="118" a="1"/>
  <c r="J506" i="118" s="1"/>
  <c r="C526" i="118"/>
  <c r="H507" i="118" a="1"/>
  <c r="H507" i="118" s="1"/>
  <c r="K507" i="118" a="1"/>
  <c r="K507" i="118" s="1"/>
  <c r="J510" i="118" a="1"/>
  <c r="J510" i="118" s="1"/>
  <c r="C530" i="118"/>
  <c r="H511" i="118" a="1"/>
  <c r="H511" i="118" s="1"/>
  <c r="K511" i="118" a="1"/>
  <c r="K511" i="118" s="1"/>
  <c r="C519" i="118"/>
  <c r="C527" i="118"/>
  <c r="H506" i="118" a="1"/>
  <c r="H506" i="118" s="1"/>
  <c r="K506" i="118" a="1"/>
  <c r="K506" i="118" s="1"/>
  <c r="H510" i="118" a="1"/>
  <c r="H510" i="118" s="1"/>
  <c r="K510" i="118" a="1"/>
  <c r="K510" i="118" s="1"/>
  <c r="C525" i="118"/>
  <c r="D1" i="120"/>
  <c r="C518" i="120"/>
  <c r="I499" i="120" a="1"/>
  <c r="I499" i="120" s="1"/>
  <c r="F499" i="120" a="1"/>
  <c r="F499" i="120" s="1"/>
  <c r="K499" i="120" a="1"/>
  <c r="K499" i="120" s="1"/>
  <c r="M499" i="120" a="1"/>
  <c r="M499" i="120" s="1"/>
  <c r="L499" i="120" a="1"/>
  <c r="L499" i="120" s="1"/>
  <c r="M501" i="120" a="1"/>
  <c r="M501" i="120" s="1"/>
  <c r="J501" i="120" a="1"/>
  <c r="J501" i="120" s="1"/>
  <c r="L501" i="120" a="1"/>
  <c r="L501" i="120" s="1"/>
  <c r="G501" i="120" a="1"/>
  <c r="G501" i="120" s="1"/>
  <c r="H502" i="118" a="1"/>
  <c r="H502" i="118" s="1"/>
  <c r="K502" i="118" a="1"/>
  <c r="K502" i="118" s="1"/>
  <c r="G499" i="118" a="1"/>
  <c r="G499" i="118" s="1"/>
  <c r="L499" i="118" a="1"/>
  <c r="L499" i="118" s="1"/>
  <c r="J500" i="118" a="1"/>
  <c r="J500" i="118" s="1"/>
  <c r="C520" i="118"/>
  <c r="H501" i="118" a="1"/>
  <c r="H501" i="118" s="1"/>
  <c r="K501" i="118" a="1"/>
  <c r="K501" i="118" s="1"/>
  <c r="F502" i="118" a="1"/>
  <c r="F502" i="118" s="1"/>
  <c r="I502" i="118" a="1"/>
  <c r="I502" i="118" s="1"/>
  <c r="G503" i="118" a="1"/>
  <c r="G503" i="118" s="1"/>
  <c r="L503" i="118" a="1"/>
  <c r="L503" i="118" s="1"/>
  <c r="J504" i="118" a="1"/>
  <c r="J504" i="118" s="1"/>
  <c r="M504" i="118" a="1"/>
  <c r="M504" i="118" s="1"/>
  <c r="C524" i="118"/>
  <c r="H505" i="118" a="1"/>
  <c r="H505" i="118" s="1"/>
  <c r="K505" i="118" a="1"/>
  <c r="K505" i="118" s="1"/>
  <c r="F506" i="118" a="1"/>
  <c r="F506" i="118" s="1"/>
  <c r="I506" i="118" a="1"/>
  <c r="I506" i="118" s="1"/>
  <c r="G507" i="118" a="1"/>
  <c r="G507" i="118" s="1"/>
  <c r="L507" i="118" a="1"/>
  <c r="L507" i="118" s="1"/>
  <c r="J508" i="118" a="1"/>
  <c r="J508" i="118" s="1"/>
  <c r="C528" i="118"/>
  <c r="H509" i="118" a="1"/>
  <c r="H509" i="118" s="1"/>
  <c r="K509" i="118" a="1"/>
  <c r="K509" i="118" s="1"/>
  <c r="F510" i="118" a="1"/>
  <c r="F510" i="118" s="1"/>
  <c r="I510" i="118" a="1"/>
  <c r="I510" i="118" s="1"/>
  <c r="G511" i="118" a="1"/>
  <c r="G511" i="118" s="1"/>
  <c r="L511" i="118" a="1"/>
  <c r="L511" i="118" s="1"/>
  <c r="H501" i="120" a="1"/>
  <c r="H501" i="120" s="1"/>
  <c r="M527" i="120" a="1"/>
  <c r="M527" i="120" s="1"/>
  <c r="G527" i="120" a="1"/>
  <c r="G527" i="120" s="1"/>
  <c r="L527" i="120" a="1"/>
  <c r="L527" i="120" s="1"/>
  <c r="J527" i="120" a="1"/>
  <c r="J527" i="120" s="1"/>
  <c r="H527" i="120" a="1"/>
  <c r="H527" i="120" s="1"/>
  <c r="J499" i="118" a="1"/>
  <c r="J499" i="118" s="1"/>
  <c r="M499" i="118" a="1"/>
  <c r="M499" i="118" s="1"/>
  <c r="H500" i="118" a="1"/>
  <c r="H500" i="118" s="1"/>
  <c r="K500" i="118" a="1"/>
  <c r="K500" i="118" s="1"/>
  <c r="G502" i="118" a="1"/>
  <c r="G502" i="118" s="1"/>
  <c r="L502" i="118" a="1"/>
  <c r="L502" i="118" s="1"/>
  <c r="J503" i="118" a="1"/>
  <c r="J503" i="118" s="1"/>
  <c r="M503" i="118" a="1"/>
  <c r="M503" i="118" s="1"/>
  <c r="H504" i="118" a="1"/>
  <c r="H504" i="118" s="1"/>
  <c r="K504" i="118" a="1"/>
  <c r="K504" i="118" s="1"/>
  <c r="G506" i="118" a="1"/>
  <c r="G506" i="118" s="1"/>
  <c r="L506" i="118" a="1"/>
  <c r="L506" i="118" s="1"/>
  <c r="J507" i="118" a="1"/>
  <c r="J507" i="118" s="1"/>
  <c r="M507" i="118" a="1"/>
  <c r="M507" i="118" s="1"/>
  <c r="H508" i="118" a="1"/>
  <c r="H508" i="118" s="1"/>
  <c r="K508" i="118" a="1"/>
  <c r="K508" i="118" s="1"/>
  <c r="G510" i="118" a="1"/>
  <c r="G510" i="118" s="1"/>
  <c r="L510" i="118" a="1"/>
  <c r="L510" i="118" s="1"/>
  <c r="J511" i="118" a="1"/>
  <c r="J511" i="118" s="1"/>
  <c r="M511" i="118" a="1"/>
  <c r="M511" i="118" s="1"/>
  <c r="C521" i="118"/>
  <c r="C529" i="118"/>
  <c r="H499" i="120" a="1"/>
  <c r="H499" i="120" s="1"/>
  <c r="H500" i="120" a="1"/>
  <c r="H500" i="120" s="1"/>
  <c r="K500" i="120" a="1"/>
  <c r="K500" i="120" s="1"/>
  <c r="F505" i="120" a="1"/>
  <c r="F505" i="120" s="1"/>
  <c r="I505" i="120" a="1"/>
  <c r="I505" i="120" s="1"/>
  <c r="H507" i="120" a="1"/>
  <c r="H507" i="120" s="1"/>
  <c r="F508" i="120" a="1"/>
  <c r="F508" i="120" s="1"/>
  <c r="J508" i="120" a="1"/>
  <c r="J508" i="120" s="1"/>
  <c r="F510" i="120" a="1"/>
  <c r="F510" i="120" s="1"/>
  <c r="J510" i="120" a="1"/>
  <c r="J510" i="120" s="1"/>
  <c r="C522" i="120"/>
  <c r="F522" i="120" s="1" a="1"/>
  <c r="F522" i="120" s="1"/>
  <c r="H503" i="120" a="1"/>
  <c r="H503" i="120" s="1"/>
  <c r="L505" i="120" a="1"/>
  <c r="L505" i="120" s="1"/>
  <c r="M507" i="120" a="1"/>
  <c r="M507" i="120" s="1"/>
  <c r="K507" i="120" a="1"/>
  <c r="K507" i="120" s="1"/>
  <c r="M509" i="120" a="1"/>
  <c r="M509" i="120" s="1"/>
  <c r="I509" i="120" a="1"/>
  <c r="I509" i="120" s="1"/>
  <c r="G509" i="120" a="1"/>
  <c r="G509" i="120" s="1"/>
  <c r="C528" i="120"/>
  <c r="J528" i="120" s="1" a="1"/>
  <c r="J528" i="120" s="1"/>
  <c r="C519" i="120"/>
  <c r="I519" i="120" s="1" a="1"/>
  <c r="I519" i="120" s="1"/>
  <c r="J525" i="120" a="1"/>
  <c r="J525" i="120" s="1"/>
  <c r="L500" i="120" a="1"/>
  <c r="L500" i="120" s="1"/>
  <c r="F503" i="120" a="1"/>
  <c r="F503" i="120" s="1"/>
  <c r="I503" i="120" a="1"/>
  <c r="I503" i="120" s="1"/>
  <c r="H506" i="120" a="1"/>
  <c r="H506" i="120" s="1"/>
  <c r="H508" i="120" a="1"/>
  <c r="H508" i="120" s="1"/>
  <c r="L508" i="120" a="1"/>
  <c r="L508" i="120" s="1"/>
  <c r="F509" i="120" a="1"/>
  <c r="F509" i="120" s="1"/>
  <c r="H510" i="120" a="1"/>
  <c r="H510" i="120" s="1"/>
  <c r="F511" i="120" a="1"/>
  <c r="F511" i="120" s="1"/>
  <c r="C524" i="120"/>
  <c r="H505" i="120" a="1"/>
  <c r="H505" i="120" s="1"/>
  <c r="K505" i="120" a="1"/>
  <c r="K505" i="120" s="1"/>
  <c r="I508" i="120" a="1"/>
  <c r="I508" i="120" s="1"/>
  <c r="M510" i="120" a="1"/>
  <c r="M510" i="120" s="1"/>
  <c r="K510" i="120" a="1"/>
  <c r="K510" i="120"/>
  <c r="I510" i="120" a="1"/>
  <c r="I510" i="120" s="1"/>
  <c r="G510" i="120" a="1"/>
  <c r="G510" i="120" s="1"/>
  <c r="C529" i="120"/>
  <c r="L529" i="120" s="1" a="1"/>
  <c r="L529" i="120" s="1"/>
  <c r="J503" i="122" a="1"/>
  <c r="J503" i="122" s="1"/>
  <c r="C518" i="122"/>
  <c r="C522" i="122"/>
  <c r="L530" i="122" a="1"/>
  <c r="L530" i="122" s="1"/>
  <c r="M530" i="122" a="1"/>
  <c r="M530" i="122" s="1"/>
  <c r="K530" i="122" a="1"/>
  <c r="K530" i="122" s="1"/>
  <c r="I530" i="122" a="1"/>
  <c r="I530" i="122" s="1"/>
  <c r="G530" i="122" a="1"/>
  <c r="G530" i="122" s="1"/>
  <c r="A1" i="124"/>
  <c r="B4" i="123"/>
  <c r="H6" i="123"/>
  <c r="B5" i="123"/>
  <c r="D2" i="123"/>
  <c r="B6" i="123"/>
  <c r="F499" i="122" a="1"/>
  <c r="F499" i="122" s="1"/>
  <c r="H499" i="122" a="1"/>
  <c r="H499" i="122" s="1"/>
  <c r="J499" i="122" a="1"/>
  <c r="J499" i="122" s="1"/>
  <c r="L499" i="122" a="1"/>
  <c r="L499" i="122" s="1"/>
  <c r="F501" i="122" a="1"/>
  <c r="F501" i="122" s="1"/>
  <c r="H501" i="122" a="1"/>
  <c r="H501" i="122" s="1"/>
  <c r="J501" i="122" a="1"/>
  <c r="J501" i="122" s="1"/>
  <c r="L501" i="122" a="1"/>
  <c r="L501" i="122" s="1"/>
  <c r="H502" i="122" a="1"/>
  <c r="H502" i="122" s="1"/>
  <c r="J502" i="122" a="1"/>
  <c r="J502" i="122" s="1"/>
  <c r="L502" i="122" a="1"/>
  <c r="L502" i="122" s="1"/>
  <c r="H503" i="122" a="1"/>
  <c r="H503" i="122" s="1"/>
  <c r="M503" i="122" a="1"/>
  <c r="M503" i="122" s="1"/>
  <c r="I523" i="122" a="1"/>
  <c r="I523" i="122" s="1"/>
  <c r="F523" i="122" a="1"/>
  <c r="F523" i="122" s="1"/>
  <c r="M525" i="122" a="1"/>
  <c r="M525" i="122" s="1"/>
  <c r="G525" i="122" a="1"/>
  <c r="G525" i="122" s="1"/>
  <c r="L525" i="122" a="1"/>
  <c r="L525" i="122" s="1"/>
  <c r="J525" i="122" a="1"/>
  <c r="J525" i="122" s="1"/>
  <c r="H525" i="122" a="1"/>
  <c r="H525" i="122" s="1"/>
  <c r="F525" i="122" a="1"/>
  <c r="F525" i="122" s="1"/>
  <c r="M527" i="122" a="1"/>
  <c r="M527" i="122" s="1"/>
  <c r="G527" i="122" a="1"/>
  <c r="G527" i="122" s="1"/>
  <c r="L527" i="122" a="1"/>
  <c r="L527" i="122" s="1"/>
  <c r="L526" i="122" a="1"/>
  <c r="L526" i="122" s="1"/>
  <c r="I526" i="122" a="1"/>
  <c r="I526" i="122" s="1"/>
  <c r="G526" i="122" a="1"/>
  <c r="G526" i="122" s="1"/>
  <c r="L523" i="124" a="1"/>
  <c r="L523" i="124" s="1"/>
  <c r="J523" i="124" a="1"/>
  <c r="J523" i="124" s="1"/>
  <c r="H523" i="124" a="1"/>
  <c r="H523" i="124" s="1"/>
  <c r="F523" i="124" a="1"/>
  <c r="F523" i="124" s="1"/>
  <c r="M523" i="124" a="1"/>
  <c r="M523" i="124" s="1"/>
  <c r="K523" i="124" a="1"/>
  <c r="K523" i="124" s="1"/>
  <c r="I523" i="124" a="1"/>
  <c r="I523" i="124" s="1"/>
  <c r="G523" i="124" a="1"/>
  <c r="G523" i="124" s="1"/>
  <c r="L499" i="124" a="1"/>
  <c r="L499" i="124" s="1"/>
  <c r="J499" i="124" a="1"/>
  <c r="J499" i="124" s="1"/>
  <c r="H499" i="124" a="1"/>
  <c r="H499" i="124" s="1"/>
  <c r="F499" i="124" a="1"/>
  <c r="F499" i="124" s="1"/>
  <c r="M499" i="124" a="1"/>
  <c r="M499" i="124" s="1"/>
  <c r="K499" i="124" a="1"/>
  <c r="K499" i="124" s="1"/>
  <c r="I499" i="124" a="1"/>
  <c r="I499" i="124" s="1"/>
  <c r="G499" i="124" a="1"/>
  <c r="G499" i="124" s="1"/>
  <c r="C518" i="124"/>
  <c r="L503" i="124" a="1"/>
  <c r="L503" i="124" s="1"/>
  <c r="J503" i="124" a="1"/>
  <c r="J503" i="124" s="1"/>
  <c r="H503" i="124" a="1"/>
  <c r="H503" i="124" s="1"/>
  <c r="F503" i="124" a="1"/>
  <c r="F503" i="124" s="1"/>
  <c r="M503" i="124" a="1"/>
  <c r="M503" i="124" s="1"/>
  <c r="K503" i="124" a="1"/>
  <c r="K503" i="124" s="1"/>
  <c r="I503" i="124" a="1"/>
  <c r="I503" i="124" s="1"/>
  <c r="G503" i="124" a="1"/>
  <c r="G503" i="124" s="1"/>
  <c r="C522" i="124"/>
  <c r="L507" i="124" a="1"/>
  <c r="L507" i="124" s="1"/>
  <c r="J507" i="124" a="1"/>
  <c r="J507" i="124" s="1"/>
  <c r="H507" i="124" a="1"/>
  <c r="H507" i="124" s="1"/>
  <c r="F507" i="124" a="1"/>
  <c r="F507" i="124" s="1"/>
  <c r="M507" i="124" a="1"/>
  <c r="M507" i="124" s="1"/>
  <c r="K507" i="124" a="1"/>
  <c r="K507" i="124" s="1"/>
  <c r="I507" i="124" a="1"/>
  <c r="I507" i="124" s="1"/>
  <c r="G507" i="124" a="1"/>
  <c r="G507" i="124" s="1"/>
  <c r="C526" i="124"/>
  <c r="L511" i="124" a="1"/>
  <c r="L511" i="124" s="1"/>
  <c r="J511" i="124" a="1"/>
  <c r="J511" i="124" s="1"/>
  <c r="H511" i="124" a="1"/>
  <c r="H511" i="124" s="1"/>
  <c r="F511" i="124" a="1"/>
  <c r="F511" i="124" s="1"/>
  <c r="M511" i="124" a="1"/>
  <c r="M511" i="124" s="1"/>
  <c r="K511" i="124" a="1"/>
  <c r="K511" i="124" s="1"/>
  <c r="I511" i="124" a="1"/>
  <c r="I511" i="124" s="1"/>
  <c r="G511" i="124" a="1"/>
  <c r="G511" i="124" s="1"/>
  <c r="C530" i="124"/>
  <c r="L527" i="124" a="1"/>
  <c r="L527" i="124" s="1"/>
  <c r="J527" i="124" a="1"/>
  <c r="J527" i="124" s="1"/>
  <c r="H527" i="124" a="1"/>
  <c r="H527" i="124" s="1"/>
  <c r="F527" i="124" a="1"/>
  <c r="F527" i="124" s="1"/>
  <c r="M527" i="124" a="1"/>
  <c r="M527" i="124" s="1"/>
  <c r="K527" i="124" a="1"/>
  <c r="K527" i="124" s="1"/>
  <c r="I527" i="124" a="1"/>
  <c r="I527" i="124" s="1"/>
  <c r="G527" i="124" a="1"/>
  <c r="G527" i="124" s="1"/>
  <c r="M499" i="126" a="1"/>
  <c r="M499" i="126" s="1"/>
  <c r="K499" i="126" a="1"/>
  <c r="K499" i="126" s="1"/>
  <c r="I499" i="126" a="1"/>
  <c r="I499" i="126" s="1"/>
  <c r="G499" i="126" a="1"/>
  <c r="G499" i="126" s="1"/>
  <c r="C518" i="126"/>
  <c r="L499" i="126" a="1"/>
  <c r="L499" i="126" s="1"/>
  <c r="J499" i="126" a="1"/>
  <c r="J499" i="126" s="1"/>
  <c r="H499" i="126" a="1"/>
  <c r="H499" i="126" s="1"/>
  <c r="F499" i="126" a="1"/>
  <c r="F499" i="126" s="1"/>
  <c r="K503" i="126" a="1"/>
  <c r="K503" i="126" s="1"/>
  <c r="I503" i="126" a="1"/>
  <c r="I503" i="126"/>
  <c r="G503" i="126" a="1"/>
  <c r="G503" i="126" s="1"/>
  <c r="C522" i="126"/>
  <c r="J503" i="126" a="1"/>
  <c r="J503" i="126"/>
  <c r="H503" i="126" a="1"/>
  <c r="H503" i="126" s="1"/>
  <c r="F503" i="126" a="1"/>
  <c r="F503" i="126" s="1"/>
  <c r="M503" i="126" a="1"/>
  <c r="M503" i="126" s="1"/>
  <c r="L503" i="126" a="1"/>
  <c r="L503" i="126" s="1"/>
  <c r="L501" i="124" a="1"/>
  <c r="L501" i="124" s="1"/>
  <c r="J501" i="124" a="1"/>
  <c r="J501" i="124" s="1"/>
  <c r="H501" i="124" a="1"/>
  <c r="H501" i="124" s="1"/>
  <c r="F501" i="124" a="1"/>
  <c r="F501" i="124" s="1"/>
  <c r="M501" i="124" a="1"/>
  <c r="M501" i="124" s="1"/>
  <c r="K501" i="124" a="1"/>
  <c r="K501" i="124" s="1"/>
  <c r="I501" i="124" a="1"/>
  <c r="I501" i="124" s="1"/>
  <c r="G501" i="124" a="1"/>
  <c r="G501" i="124" s="1"/>
  <c r="C520" i="124"/>
  <c r="L505" i="124" a="1"/>
  <c r="L505" i="124" s="1"/>
  <c r="J505" i="124" a="1"/>
  <c r="J505" i="124" s="1"/>
  <c r="H505" i="124" a="1"/>
  <c r="H505" i="124" s="1"/>
  <c r="F505" i="124" a="1"/>
  <c r="F505" i="124" s="1"/>
  <c r="M505" i="124" a="1"/>
  <c r="M505" i="124" s="1"/>
  <c r="K505" i="124" a="1"/>
  <c r="K505" i="124" s="1"/>
  <c r="I505" i="124" a="1"/>
  <c r="I505" i="124" s="1"/>
  <c r="G505" i="124" a="1"/>
  <c r="G505" i="124" s="1"/>
  <c r="C524" i="124"/>
  <c r="L509" i="124" a="1"/>
  <c r="L509" i="124" s="1"/>
  <c r="J509" i="124" a="1"/>
  <c r="J509" i="124" s="1"/>
  <c r="H509" i="124" a="1"/>
  <c r="H509" i="124" s="1"/>
  <c r="F509" i="124" a="1"/>
  <c r="F509" i="124" s="1"/>
  <c r="M509" i="124" a="1"/>
  <c r="M509" i="124" s="1"/>
  <c r="K509" i="124" a="1"/>
  <c r="K509" i="124" s="1"/>
  <c r="I509" i="124" a="1"/>
  <c r="I509" i="124" s="1"/>
  <c r="G509" i="124" a="1"/>
  <c r="G509" i="124" s="1"/>
  <c r="C528" i="124"/>
  <c r="L519" i="124" a="1"/>
  <c r="L519" i="124" s="1"/>
  <c r="J519" i="124" a="1"/>
  <c r="J519" i="124" s="1"/>
  <c r="H519" i="124" a="1"/>
  <c r="H519" i="124" s="1"/>
  <c r="F519" i="124" a="1"/>
  <c r="F519" i="124" s="1"/>
  <c r="M519" i="124" a="1"/>
  <c r="M519" i="124" s="1"/>
  <c r="K519" i="124" a="1"/>
  <c r="K519" i="124" s="1"/>
  <c r="I519" i="124" a="1"/>
  <c r="I519" i="124" s="1"/>
  <c r="G519" i="124" a="1"/>
  <c r="G519" i="124" s="1"/>
  <c r="C519" i="126"/>
  <c r="M500" i="126" a="1"/>
  <c r="M500" i="126" s="1"/>
  <c r="K500" i="126" a="1"/>
  <c r="K500" i="126" s="1"/>
  <c r="I500" i="126" a="1"/>
  <c r="I500" i="126" s="1"/>
  <c r="G500" i="126" a="1"/>
  <c r="G500" i="126" s="1"/>
  <c r="L500" i="126" a="1"/>
  <c r="L500" i="126" s="1"/>
  <c r="J500" i="126" a="1"/>
  <c r="J500" i="126"/>
  <c r="H500" i="126" a="1"/>
  <c r="H500" i="126" s="1"/>
  <c r="F500" i="126" a="1"/>
  <c r="F500" i="126" s="1"/>
  <c r="L500" i="124" a="1"/>
  <c r="L500" i="124" s="1"/>
  <c r="J500" i="124" a="1"/>
  <c r="J500" i="124" s="1"/>
  <c r="H500" i="124" a="1"/>
  <c r="H500" i="124" s="1"/>
  <c r="F500" i="124" a="1"/>
  <c r="F500" i="124" s="1"/>
  <c r="M500" i="124" a="1"/>
  <c r="M500" i="124" s="1"/>
  <c r="K500" i="124" a="1"/>
  <c r="K500" i="124" s="1"/>
  <c r="I500" i="124" a="1"/>
  <c r="I500" i="124" s="1"/>
  <c r="G500" i="124" a="1"/>
  <c r="G500" i="124" s="1"/>
  <c r="L502" i="124" a="1"/>
  <c r="L502" i="124" s="1"/>
  <c r="J502" i="124" a="1"/>
  <c r="J502" i="124" s="1"/>
  <c r="H502" i="124" a="1"/>
  <c r="H502" i="124" s="1"/>
  <c r="F502" i="124" a="1"/>
  <c r="F502" i="124" s="1"/>
  <c r="M502" i="124" a="1"/>
  <c r="M502" i="124" s="1"/>
  <c r="K502" i="124" a="1"/>
  <c r="K502" i="124" s="1"/>
  <c r="I502" i="124" a="1"/>
  <c r="I502" i="124" s="1"/>
  <c r="G502" i="124" a="1"/>
  <c r="G502" i="124" s="1"/>
  <c r="L504" i="124" a="1"/>
  <c r="L504" i="124" s="1"/>
  <c r="J504" i="124" a="1"/>
  <c r="J504" i="124" s="1"/>
  <c r="H504" i="124" a="1"/>
  <c r="H504" i="124" s="1"/>
  <c r="F504" i="124" a="1"/>
  <c r="F504" i="124" s="1"/>
  <c r="M504" i="124" a="1"/>
  <c r="M504" i="124" s="1"/>
  <c r="K504" i="124" a="1"/>
  <c r="K504" i="124" s="1"/>
  <c r="I504" i="124" a="1"/>
  <c r="I504" i="124" s="1"/>
  <c r="G504" i="124" a="1"/>
  <c r="G504" i="124" s="1"/>
  <c r="L506" i="124" a="1"/>
  <c r="L506" i="124" s="1"/>
  <c r="J506" i="124" a="1"/>
  <c r="J506" i="124" s="1"/>
  <c r="H506" i="124" a="1"/>
  <c r="H506" i="124" s="1"/>
  <c r="F506" i="124" a="1"/>
  <c r="F506" i="124" s="1"/>
  <c r="M506" i="124" a="1"/>
  <c r="M506" i="124" s="1"/>
  <c r="K506" i="124" a="1"/>
  <c r="K506" i="124" s="1"/>
  <c r="I506" i="124" a="1"/>
  <c r="I506" i="124" s="1"/>
  <c r="G506" i="124" a="1"/>
  <c r="G506" i="124" s="1"/>
  <c r="L508" i="124" a="1"/>
  <c r="L508" i="124" s="1"/>
  <c r="J508" i="124" a="1"/>
  <c r="J508" i="124" s="1"/>
  <c r="H508" i="124" a="1"/>
  <c r="H508" i="124" s="1"/>
  <c r="F508" i="124" a="1"/>
  <c r="F508" i="124" s="1"/>
  <c r="M508" i="124" a="1"/>
  <c r="M508" i="124" s="1"/>
  <c r="K508" i="124" a="1"/>
  <c r="K508" i="124" s="1"/>
  <c r="I508" i="124" a="1"/>
  <c r="I508" i="124" s="1"/>
  <c r="G508" i="124" a="1"/>
  <c r="G508" i="124" s="1"/>
  <c r="L510" i="124" a="1"/>
  <c r="L510" i="124" s="1"/>
  <c r="J510" i="124" a="1"/>
  <c r="J510" i="124" s="1"/>
  <c r="H510" i="124" a="1"/>
  <c r="H510" i="124" s="1"/>
  <c r="F510" i="124" a="1"/>
  <c r="F510" i="124" s="1"/>
  <c r="M510" i="124" a="1"/>
  <c r="M510" i="124" s="1"/>
  <c r="K510" i="124" a="1"/>
  <c r="K510" i="124" s="1"/>
  <c r="I510" i="124" a="1"/>
  <c r="I510" i="124" s="1"/>
  <c r="G510" i="124" a="1"/>
  <c r="G510" i="124" s="1"/>
  <c r="C521" i="124"/>
  <c r="C525" i="124"/>
  <c r="C529" i="124"/>
  <c r="C520" i="126"/>
  <c r="M501" i="126" a="1"/>
  <c r="M501" i="126" s="1"/>
  <c r="K501" i="126" a="1"/>
  <c r="K501" i="126" s="1"/>
  <c r="I501" i="126" a="1"/>
  <c r="I501" i="126" s="1"/>
  <c r="G501" i="126" a="1"/>
  <c r="G501" i="126" s="1"/>
  <c r="L501" i="126" a="1"/>
  <c r="L501" i="126" s="1"/>
  <c r="J501" i="126" a="1"/>
  <c r="J501" i="126" s="1"/>
  <c r="H501" i="126" a="1"/>
  <c r="H501" i="126" s="1"/>
  <c r="F501" i="126" a="1"/>
  <c r="F501" i="126" s="1"/>
  <c r="H6" i="125"/>
  <c r="B5" i="125"/>
  <c r="D2" i="125"/>
  <c r="A1" i="126"/>
  <c r="B4" i="125"/>
  <c r="C521" i="126"/>
  <c r="M502" i="126" a="1"/>
  <c r="M502" i="126" s="1"/>
  <c r="K502" i="126" a="1"/>
  <c r="K502" i="126" s="1"/>
  <c r="I502" i="126" a="1"/>
  <c r="I502" i="126" s="1"/>
  <c r="G502" i="126" a="1"/>
  <c r="G502" i="126" s="1"/>
  <c r="L502" i="126" a="1"/>
  <c r="L502" i="126" s="1"/>
  <c r="J502" i="126" a="1"/>
  <c r="J502" i="126" s="1"/>
  <c r="H502" i="126" a="1"/>
  <c r="H502" i="126" s="1"/>
  <c r="F502" i="126" a="1"/>
  <c r="F502" i="126" s="1"/>
  <c r="L523" i="126" a="1"/>
  <c r="L523" i="126" s="1"/>
  <c r="J523" i="126" a="1"/>
  <c r="J523" i="126" s="1"/>
  <c r="H523" i="126" a="1"/>
  <c r="H523" i="126" s="1"/>
  <c r="F523" i="126" a="1"/>
  <c r="F523" i="126" s="1"/>
  <c r="M523" i="126" a="1"/>
  <c r="M523" i="126" s="1"/>
  <c r="I523" i="126" a="1"/>
  <c r="I523" i="126" s="1"/>
  <c r="L525" i="126" a="1"/>
  <c r="L525" i="126" s="1"/>
  <c r="J525" i="126" a="1"/>
  <c r="J525" i="126" s="1"/>
  <c r="H525" i="126" a="1"/>
  <c r="H525" i="126" s="1"/>
  <c r="F525" i="126" a="1"/>
  <c r="F525" i="126" s="1"/>
  <c r="K525" i="126" a="1"/>
  <c r="K525" i="126" s="1"/>
  <c r="G525" i="126" a="1"/>
  <c r="G525" i="126" s="1"/>
  <c r="L527" i="126" a="1"/>
  <c r="L527" i="126" s="1"/>
  <c r="J527" i="126" a="1"/>
  <c r="J527" i="126" s="1"/>
  <c r="H527" i="126" a="1"/>
  <c r="H527" i="126" s="1"/>
  <c r="F527" i="126" a="1"/>
  <c r="F527" i="126"/>
  <c r="M527" i="126" a="1"/>
  <c r="M527" i="126" s="1"/>
  <c r="I527" i="126" a="1"/>
  <c r="I527" i="126"/>
  <c r="G527" i="126" a="1"/>
  <c r="G527" i="126" s="1"/>
  <c r="G523" i="126" a="1"/>
  <c r="G523" i="126" s="1"/>
  <c r="I525" i="126" a="1"/>
  <c r="I525" i="126" s="1"/>
  <c r="K527" i="126" a="1"/>
  <c r="K527" i="126" s="1"/>
  <c r="K523" i="126" a="1"/>
  <c r="K523" i="126" s="1"/>
  <c r="M525" i="126" a="1"/>
  <c r="M525" i="126" s="1"/>
  <c r="M526" i="126" a="1"/>
  <c r="M526" i="126" s="1"/>
  <c r="K526" i="126" a="1"/>
  <c r="K526" i="126" s="1"/>
  <c r="I526" i="126" a="1"/>
  <c r="I526" i="126" s="1"/>
  <c r="G526" i="126" a="1"/>
  <c r="G526" i="126" s="1"/>
  <c r="L530" i="126" a="1"/>
  <c r="L530" i="126" s="1"/>
  <c r="J530" i="126" a="1"/>
  <c r="J530" i="126" s="1"/>
  <c r="H530" i="126" a="1"/>
  <c r="H530" i="126" s="1"/>
  <c r="G530" i="126" a="1"/>
  <c r="G530" i="126" s="1"/>
  <c r="I530" i="126" a="1"/>
  <c r="I530" i="126" s="1"/>
  <c r="L529" i="126" a="1"/>
  <c r="L529" i="126" s="1"/>
  <c r="J529" i="126" a="1"/>
  <c r="J529" i="126" s="1"/>
  <c r="H529" i="126" a="1"/>
  <c r="H529" i="126" s="1"/>
  <c r="F529" i="126" a="1"/>
  <c r="F529" i="126" s="1"/>
  <c r="G529" i="126" a="1"/>
  <c r="G529" i="126" s="1"/>
  <c r="K529" i="126" a="1"/>
  <c r="K529" i="126" s="1"/>
  <c r="M524" i="126" a="1"/>
  <c r="M524" i="126" s="1"/>
  <c r="K524" i="126" a="1"/>
  <c r="K524" i="126" s="1"/>
  <c r="I524" i="126" a="1"/>
  <c r="I524" i="126" s="1"/>
  <c r="G524" i="126" a="1"/>
  <c r="G524" i="126" s="1"/>
  <c r="M528" i="126" a="1"/>
  <c r="M528" i="126" s="1"/>
  <c r="K528" i="126" a="1"/>
  <c r="K528" i="126" s="1"/>
  <c r="I528" i="126" a="1"/>
  <c r="I528" i="126" s="1"/>
  <c r="G528" i="126" a="1"/>
  <c r="G528" i="126" s="1"/>
  <c r="M530" i="126" a="1"/>
  <c r="M530" i="126" s="1"/>
  <c r="A1" i="128"/>
  <c r="B4" i="127"/>
  <c r="B6" i="127"/>
  <c r="H6" i="127"/>
  <c r="M527" i="128" a="1"/>
  <c r="M527" i="128" s="1"/>
  <c r="K527" i="128" a="1"/>
  <c r="K527" i="128" s="1"/>
  <c r="I527" i="128" a="1"/>
  <c r="I527" i="128" s="1"/>
  <c r="G527" i="128" a="1"/>
  <c r="G527" i="128" s="1"/>
  <c r="L527" i="128" a="1"/>
  <c r="L527" i="128" s="1"/>
  <c r="J527" i="128" a="1"/>
  <c r="J527" i="128" s="1"/>
  <c r="H527" i="128" a="1"/>
  <c r="H527" i="128" s="1"/>
  <c r="F527" i="128" a="1"/>
  <c r="F527" i="128" s="1"/>
  <c r="L526" i="128" a="1"/>
  <c r="L526" i="128" s="1"/>
  <c r="J526" i="128" a="1"/>
  <c r="J526" i="128" s="1"/>
  <c r="H526" i="128" a="1"/>
  <c r="H526" i="128" s="1"/>
  <c r="F526" i="128" a="1"/>
  <c r="F526" i="128" s="1"/>
  <c r="M526" i="128" a="1"/>
  <c r="M526" i="128" s="1"/>
  <c r="K526" i="128" a="1"/>
  <c r="K526" i="128" s="1"/>
  <c r="I526" i="128" a="1"/>
  <c r="I526" i="128" s="1"/>
  <c r="G526" i="128" a="1"/>
  <c r="G526" i="128" s="1"/>
  <c r="L528" i="128" a="1"/>
  <c r="L528" i="128" s="1"/>
  <c r="J528" i="128" a="1"/>
  <c r="J528" i="128" s="1"/>
  <c r="H528" i="128" a="1"/>
  <c r="H528" i="128" s="1"/>
  <c r="F528" i="128" a="1"/>
  <c r="F528" i="128" s="1"/>
  <c r="K528" i="128" a="1"/>
  <c r="K528" i="128" s="1"/>
  <c r="I528" i="128" a="1"/>
  <c r="I528" i="128" s="1"/>
  <c r="G528" i="128" a="1"/>
  <c r="G528" i="128" s="1"/>
  <c r="M528" i="128" a="1"/>
  <c r="M528" i="128" s="1"/>
  <c r="M529" i="128" a="1"/>
  <c r="M529" i="128" s="1"/>
  <c r="K529" i="128" a="1"/>
  <c r="K529" i="128" s="1"/>
  <c r="I529" i="128" a="1"/>
  <c r="I529" i="128" s="1"/>
  <c r="G529" i="128" a="1"/>
  <c r="G529" i="128" s="1"/>
  <c r="L530" i="128" a="1"/>
  <c r="L530" i="128" s="1"/>
  <c r="J530" i="128" a="1"/>
  <c r="J530" i="128" s="1"/>
  <c r="H530" i="128" a="1"/>
  <c r="H530" i="128" s="1"/>
  <c r="F530" i="128" a="1"/>
  <c r="F530" i="128" s="1"/>
  <c r="G518" i="128" a="1"/>
  <c r="G518" i="128" s="1"/>
  <c r="K518" i="128" a="1"/>
  <c r="K518" i="128" s="1"/>
  <c r="L529" i="128" a="1"/>
  <c r="L529" i="128" s="1"/>
  <c r="K530" i="128" a="1"/>
  <c r="K530" i="128" s="1"/>
  <c r="M519" i="128" a="1"/>
  <c r="M519" i="128" s="1"/>
  <c r="K519" i="128" a="1"/>
  <c r="K519" i="128" s="1"/>
  <c r="I519" i="128" a="1"/>
  <c r="I519" i="128" s="1"/>
  <c r="G519" i="128" a="1"/>
  <c r="G519" i="128" s="1"/>
  <c r="L520" i="128" a="1"/>
  <c r="L520" i="128" s="1"/>
  <c r="J520" i="128" a="1"/>
  <c r="J520" i="128" s="1"/>
  <c r="H520" i="128" a="1"/>
  <c r="H520" i="128" s="1"/>
  <c r="F520" i="128" a="1"/>
  <c r="F520" i="128" s="1"/>
  <c r="M521" i="128" a="1"/>
  <c r="M521" i="128" s="1"/>
  <c r="K521" i="128" a="1"/>
  <c r="K521" i="128" s="1"/>
  <c r="I521" i="128" a="1"/>
  <c r="I521" i="128"/>
  <c r="G521" i="128" a="1"/>
  <c r="G521" i="128" s="1"/>
  <c r="L522" i="128" a="1"/>
  <c r="L522" i="128" s="1"/>
  <c r="J522" i="128" a="1"/>
  <c r="J522" i="128" s="1"/>
  <c r="H522" i="128" a="1"/>
  <c r="H522" i="128" s="1"/>
  <c r="F522" i="128" a="1"/>
  <c r="F522" i="128" s="1"/>
  <c r="M523" i="128" a="1"/>
  <c r="M523" i="128" s="1"/>
  <c r="K523" i="128" a="1"/>
  <c r="K523" i="128" s="1"/>
  <c r="I523" i="128" a="1"/>
  <c r="I523" i="128" s="1"/>
  <c r="G523" i="128" a="1"/>
  <c r="G523" i="128" s="1"/>
  <c r="L524" i="128" a="1"/>
  <c r="L524" i="128" s="1"/>
  <c r="J524" i="128" a="1"/>
  <c r="J524" i="128" s="1"/>
  <c r="H524" i="128" a="1"/>
  <c r="H524" i="128" s="1"/>
  <c r="F524" i="128" a="1"/>
  <c r="F524" i="128" s="1"/>
  <c r="M525" i="128" a="1"/>
  <c r="M525" i="128" s="1"/>
  <c r="K525" i="128" a="1"/>
  <c r="K525" i="128"/>
  <c r="I525" i="128" a="1"/>
  <c r="I525" i="128" s="1"/>
  <c r="G525" i="128" a="1"/>
  <c r="G525" i="128" s="1"/>
  <c r="H518" i="128" a="1"/>
  <c r="H518" i="128" s="1"/>
  <c r="L518" i="128" a="1"/>
  <c r="L518" i="128" s="1"/>
  <c r="H519" i="128" a="1"/>
  <c r="H519" i="128" s="1"/>
  <c r="G520" i="128" a="1"/>
  <c r="G520" i="128" s="1"/>
  <c r="F521" i="128" a="1"/>
  <c r="F521" i="128" s="1"/>
  <c r="M522" i="128" a="1"/>
  <c r="M522" i="128" s="1"/>
  <c r="L523" i="128" a="1"/>
  <c r="L523" i="128" s="1"/>
  <c r="K524" i="128" a="1"/>
  <c r="K524" i="128"/>
  <c r="J525" i="128" a="1"/>
  <c r="J525" i="128" s="1"/>
  <c r="F529" i="128" a="1"/>
  <c r="F529" i="128" s="1"/>
  <c r="M530" i="128" a="1"/>
  <c r="M530" i="128" s="1"/>
  <c r="M524" i="128" a="1"/>
  <c r="M524" i="128" s="1"/>
  <c r="L525" i="128" a="1"/>
  <c r="L525" i="128" s="1"/>
  <c r="F518" i="128" a="1"/>
  <c r="F518" i="128" s="1"/>
  <c r="L519" i="128" a="1"/>
  <c r="L519" i="128" s="1"/>
  <c r="K520" i="128" a="1"/>
  <c r="K520" i="128" s="1"/>
  <c r="J521" i="128" a="1"/>
  <c r="J521" i="128" s="1"/>
  <c r="I522" i="128" a="1"/>
  <c r="I522" i="128" s="1"/>
  <c r="H523" i="128" a="1"/>
  <c r="H523" i="128" s="1"/>
  <c r="G524" i="128" a="1"/>
  <c r="G524" i="128" s="1"/>
  <c r="F525" i="128" a="1"/>
  <c r="F525" i="128" s="1"/>
  <c r="J529" i="128" a="1"/>
  <c r="J529" i="128" s="1"/>
  <c r="I530" i="128" a="1"/>
  <c r="I530" i="128" s="1"/>
  <c r="D1" i="116"/>
  <c r="D2" i="116"/>
  <c r="D2" i="115"/>
  <c r="B5" i="115"/>
  <c r="H6" i="115"/>
  <c r="C521" i="116"/>
  <c r="L502" i="116" a="1"/>
  <c r="L502" i="116" s="1"/>
  <c r="J502" i="116" a="1"/>
  <c r="J502" i="116" s="1"/>
  <c r="H502" i="116" a="1"/>
  <c r="H502" i="116" s="1"/>
  <c r="F502" i="116" a="1"/>
  <c r="F502" i="116" s="1"/>
  <c r="M502" i="116" a="1"/>
  <c r="M502" i="116" s="1"/>
  <c r="I502" i="116" a="1"/>
  <c r="I502" i="116" s="1"/>
  <c r="G504" i="116" a="1"/>
  <c r="G504" i="116" s="1"/>
  <c r="L522" i="116" a="1"/>
  <c r="L522" i="116" s="1"/>
  <c r="J522" i="116" a="1"/>
  <c r="J522" i="116" s="1"/>
  <c r="H522" i="116" a="1"/>
  <c r="H522" i="116" s="1"/>
  <c r="F522" i="116" a="1"/>
  <c r="F522" i="116" s="1"/>
  <c r="M522" i="116" a="1"/>
  <c r="M522" i="116" s="1"/>
  <c r="K522" i="116" a="1"/>
  <c r="K522" i="116" s="1"/>
  <c r="I522" i="116" a="1"/>
  <c r="I522" i="116" s="1"/>
  <c r="G522" i="116" a="1"/>
  <c r="G522" i="116" s="1"/>
  <c r="C519" i="116"/>
  <c r="L500" i="116" a="1"/>
  <c r="L500" i="116" s="1"/>
  <c r="J500" i="116" a="1"/>
  <c r="J500" i="116" s="1"/>
  <c r="H500" i="116" a="1"/>
  <c r="H500" i="116" s="1"/>
  <c r="F500" i="116" a="1"/>
  <c r="F500" i="116" s="1"/>
  <c r="M500" i="116" a="1"/>
  <c r="M500" i="116" s="1"/>
  <c r="I500" i="116" a="1"/>
  <c r="I500" i="116" s="1"/>
  <c r="C529" i="116"/>
  <c r="M510" i="116" a="1"/>
  <c r="M510" i="116" s="1"/>
  <c r="K510" i="116" a="1"/>
  <c r="K510" i="116" s="1"/>
  <c r="I510" i="116" a="1"/>
  <c r="I510" i="116" s="1"/>
  <c r="G510" i="116" a="1"/>
  <c r="G510" i="116" s="1"/>
  <c r="L510" i="116" a="1"/>
  <c r="L510" i="116" s="1"/>
  <c r="F510" i="116" a="1"/>
  <c r="F510" i="116" s="1"/>
  <c r="J510" i="116" a="1"/>
  <c r="J510" i="116" s="1"/>
  <c r="H510" i="116" a="1"/>
  <c r="H510" i="116" s="1"/>
  <c r="B4" i="115"/>
  <c r="G500" i="116" a="1"/>
  <c r="G500" i="116" s="1"/>
  <c r="C525" i="116"/>
  <c r="L506" i="116" a="1"/>
  <c r="L506" i="116" s="1"/>
  <c r="J506" i="116" a="1"/>
  <c r="J506" i="116" s="1"/>
  <c r="H506" i="116" a="1"/>
  <c r="H506" i="116" s="1"/>
  <c r="F506" i="116" a="1"/>
  <c r="F506" i="116" s="1"/>
  <c r="M506" i="116" a="1"/>
  <c r="M506" i="116" s="1"/>
  <c r="I506" i="116" a="1"/>
  <c r="I506" i="116" s="1"/>
  <c r="L528" i="116" a="1"/>
  <c r="L528" i="116" s="1"/>
  <c r="J528" i="116" a="1"/>
  <c r="J528" i="116" s="1"/>
  <c r="H528" i="116" a="1"/>
  <c r="H528" i="116" s="1"/>
  <c r="F528" i="116" a="1"/>
  <c r="F528" i="116" s="1"/>
  <c r="M528" i="116" a="1"/>
  <c r="M528" i="116" s="1"/>
  <c r="K528" i="116" a="1"/>
  <c r="K528" i="116" s="1"/>
  <c r="I528" i="116" a="1"/>
  <c r="I528" i="116" s="1"/>
  <c r="G528" i="116" a="1"/>
  <c r="G528" i="116" s="1"/>
  <c r="C523" i="116"/>
  <c r="L504" i="116" a="1"/>
  <c r="L504" i="116" s="1"/>
  <c r="J504" i="116" a="1"/>
  <c r="J504" i="116" s="1"/>
  <c r="H504" i="116" a="1"/>
  <c r="H504" i="116" s="1"/>
  <c r="F504" i="116" a="1"/>
  <c r="F504" i="116" s="1"/>
  <c r="M504" i="116" a="1"/>
  <c r="M504" i="116" s="1"/>
  <c r="I504" i="116" a="1"/>
  <c r="I504" i="116" s="1"/>
  <c r="C527" i="116"/>
  <c r="M508" i="116" a="1"/>
  <c r="M508" i="116" s="1"/>
  <c r="K508" i="116" a="1"/>
  <c r="K508" i="116" s="1"/>
  <c r="J508" i="116" a="1"/>
  <c r="J508" i="116" s="1"/>
  <c r="H508" i="116" a="1"/>
  <c r="H508" i="116" s="1"/>
  <c r="F508" i="116" a="1"/>
  <c r="F508" i="116" s="1"/>
  <c r="I508" i="116" a="1"/>
  <c r="I508" i="116" s="1"/>
  <c r="G508" i="116" a="1"/>
  <c r="G508" i="116" s="1"/>
  <c r="L508" i="116" a="1"/>
  <c r="L508" i="116" s="1"/>
  <c r="G499" i="116" a="1"/>
  <c r="G499" i="116" s="1"/>
  <c r="G501" i="116" a="1"/>
  <c r="G501" i="116" s="1"/>
  <c r="G503" i="116" a="1"/>
  <c r="G503" i="116" s="1"/>
  <c r="G505" i="116" a="1"/>
  <c r="G505" i="116" s="1"/>
  <c r="L530" i="116" a="1"/>
  <c r="L530" i="116" s="1"/>
  <c r="J530" i="116" a="1"/>
  <c r="J530" i="116" s="1"/>
  <c r="H530" i="116" a="1"/>
  <c r="H530" i="116" s="1"/>
  <c r="F530" i="116" a="1"/>
  <c r="F530" i="116" s="1"/>
  <c r="M530" i="116" a="1"/>
  <c r="M530" i="116" s="1"/>
  <c r="K530" i="116" a="1"/>
  <c r="K530" i="116" s="1"/>
  <c r="I530" i="116" a="1"/>
  <c r="I530" i="116" s="1"/>
  <c r="G530" i="116" a="1"/>
  <c r="G530" i="116" s="1"/>
  <c r="C518" i="116"/>
  <c r="L499" i="116" a="1"/>
  <c r="L499" i="116" s="1"/>
  <c r="J499" i="116" a="1"/>
  <c r="J499" i="116" s="1"/>
  <c r="H499" i="116" a="1"/>
  <c r="H499" i="116" s="1"/>
  <c r="F499" i="116" a="1"/>
  <c r="F499" i="116" s="1"/>
  <c r="L501" i="116" a="1"/>
  <c r="L501" i="116" s="1"/>
  <c r="J501" i="116" a="1"/>
  <c r="J501" i="116" s="1"/>
  <c r="H501" i="116" a="1"/>
  <c r="H501" i="116" s="1"/>
  <c r="F501" i="116" a="1"/>
  <c r="F501" i="116" s="1"/>
  <c r="C520" i="116"/>
  <c r="L503" i="116" a="1"/>
  <c r="L503" i="116" s="1"/>
  <c r="J503" i="116" a="1"/>
  <c r="J503" i="116" s="1"/>
  <c r="H503" i="116" a="1"/>
  <c r="H503" i="116" s="1"/>
  <c r="F503" i="116" a="1"/>
  <c r="F503" i="116" s="1"/>
  <c r="C524" i="116"/>
  <c r="L505" i="116" a="1"/>
  <c r="L505" i="116" s="1"/>
  <c r="J505" i="116" a="1"/>
  <c r="J505" i="116" s="1"/>
  <c r="H505" i="116" a="1"/>
  <c r="H505" i="116" s="1"/>
  <c r="F505" i="116" a="1"/>
  <c r="F505" i="116" s="1"/>
  <c r="C526" i="116"/>
  <c r="L507" i="116" a="1"/>
  <c r="L507" i="116" s="1"/>
  <c r="J507" i="116" a="1"/>
  <c r="J507" i="116" s="1"/>
  <c r="H507" i="116" a="1"/>
  <c r="H507" i="116" s="1"/>
  <c r="F507" i="116" a="1"/>
  <c r="F507" i="116" s="1"/>
  <c r="M507" i="116" a="1"/>
  <c r="M507" i="116" s="1"/>
  <c r="K507" i="116" a="1"/>
  <c r="K507" i="116" s="1"/>
  <c r="I507" i="116" a="1"/>
  <c r="I507" i="116" s="1"/>
  <c r="M511" i="116" a="1"/>
  <c r="M511" i="116" s="1"/>
  <c r="K511" i="116" a="1"/>
  <c r="K511" i="116" s="1"/>
  <c r="I511" i="116" a="1"/>
  <c r="I511" i="116" s="1"/>
  <c r="G511" i="116" a="1"/>
  <c r="G511" i="116" s="1"/>
  <c r="H511" i="116" a="1"/>
  <c r="H511" i="116" s="1"/>
  <c r="M509" i="116" a="1"/>
  <c r="M509" i="116" s="1"/>
  <c r="K509" i="116" a="1"/>
  <c r="K509" i="116" s="1"/>
  <c r="I509" i="116" a="1"/>
  <c r="I509" i="116" s="1"/>
  <c r="G509" i="116" a="1"/>
  <c r="G509" i="116" s="1"/>
  <c r="H509" i="116" a="1"/>
  <c r="H509" i="116" s="1"/>
  <c r="L511" i="116" a="1"/>
  <c r="L511" i="116" s="1"/>
  <c r="J511" i="116" a="1"/>
  <c r="J511" i="116" s="1"/>
  <c r="H6" i="113"/>
  <c r="C520" i="114"/>
  <c r="M501" i="114" a="1"/>
  <c r="M501" i="114" s="1"/>
  <c r="K501" i="114" a="1"/>
  <c r="K501" i="114" s="1"/>
  <c r="I501" i="114" a="1"/>
  <c r="I501" i="114" s="1"/>
  <c r="G501" i="114" a="1"/>
  <c r="G501" i="114" s="1"/>
  <c r="J501" i="114" a="1"/>
  <c r="J501" i="114" s="1"/>
  <c r="L501" i="114" a="1"/>
  <c r="L501" i="114" s="1"/>
  <c r="H504" i="114" a="1"/>
  <c r="H504" i="114" s="1"/>
  <c r="M500" i="114" a="1"/>
  <c r="M500" i="114" s="1"/>
  <c r="K500" i="114" a="1"/>
  <c r="K500" i="114" s="1"/>
  <c r="I500" i="114" a="1"/>
  <c r="I500" i="114" s="1"/>
  <c r="G500" i="114" a="1"/>
  <c r="G500" i="114" s="1"/>
  <c r="L500" i="114" a="1"/>
  <c r="L500" i="114" s="1"/>
  <c r="F500" i="114" a="1"/>
  <c r="F500" i="114" s="1"/>
  <c r="C524" i="114"/>
  <c r="M505" i="114" a="1"/>
  <c r="M505" i="114" s="1"/>
  <c r="K505" i="114" a="1"/>
  <c r="K505" i="114" s="1"/>
  <c r="I505" i="114" a="1"/>
  <c r="I505" i="114" s="1"/>
  <c r="G505" i="114" a="1"/>
  <c r="G505" i="114" s="1"/>
  <c r="J505" i="114" a="1"/>
  <c r="J505" i="114" s="1"/>
  <c r="L505" i="114" a="1"/>
  <c r="L505" i="114" s="1"/>
  <c r="C519" i="114"/>
  <c r="A1" i="114"/>
  <c r="B4" i="113"/>
  <c r="M504" i="114" a="1"/>
  <c r="M504" i="114" s="1"/>
  <c r="K504" i="114" a="1"/>
  <c r="K504" i="114" s="1"/>
  <c r="I504" i="114" a="1"/>
  <c r="I504" i="114" s="1"/>
  <c r="G504" i="114" a="1"/>
  <c r="G504" i="114" s="1"/>
  <c r="C523" i="114"/>
  <c r="L504" i="114" a="1"/>
  <c r="L504" i="114" s="1"/>
  <c r="F504" i="114" a="1"/>
  <c r="F504" i="114" s="1"/>
  <c r="L527" i="114" a="1"/>
  <c r="L527" i="114" s="1"/>
  <c r="J527" i="114" a="1"/>
  <c r="J527" i="114" s="1"/>
  <c r="H527" i="114" a="1"/>
  <c r="H527" i="114" s="1"/>
  <c r="F527" i="114" a="1"/>
  <c r="F527" i="114" s="1"/>
  <c r="M527" i="114" a="1"/>
  <c r="M527" i="114" s="1"/>
  <c r="I527" i="114" a="1"/>
  <c r="I527" i="114" s="1"/>
  <c r="K527" i="114" a="1"/>
  <c r="K527" i="114" s="1"/>
  <c r="G527" i="114" a="1"/>
  <c r="G527" i="114" s="1"/>
  <c r="C522" i="114"/>
  <c r="M503" i="114" a="1"/>
  <c r="M503" i="114" s="1"/>
  <c r="K503" i="114" a="1"/>
  <c r="K503" i="114" s="1"/>
  <c r="I503" i="114" a="1"/>
  <c r="I503" i="114" s="1"/>
  <c r="G503" i="114" a="1"/>
  <c r="G503" i="114" s="1"/>
  <c r="H503" i="114" a="1"/>
  <c r="H503" i="114" s="1"/>
  <c r="C526" i="114"/>
  <c r="K507" i="114" a="1"/>
  <c r="K507" i="114" s="1"/>
  <c r="I507" i="114" a="1"/>
  <c r="I507" i="114" s="1"/>
  <c r="G507" i="114" a="1"/>
  <c r="G507" i="114" s="1"/>
  <c r="H507" i="114" a="1"/>
  <c r="H507" i="114" s="1"/>
  <c r="K508" i="114" a="1"/>
  <c r="K508" i="114" s="1"/>
  <c r="C529" i="114"/>
  <c r="M510" i="114" a="1"/>
  <c r="M510" i="114" s="1"/>
  <c r="J510" i="114" a="1"/>
  <c r="J510" i="114" s="1"/>
  <c r="I510" i="114" a="1"/>
  <c r="I510" i="114" s="1"/>
  <c r="L510" i="114" a="1"/>
  <c r="L510" i="114" s="1"/>
  <c r="C518" i="114"/>
  <c r="M499" i="114" a="1"/>
  <c r="M499" i="114" s="1"/>
  <c r="K499" i="114" a="1"/>
  <c r="K499" i="114" s="1"/>
  <c r="I499" i="114" a="1"/>
  <c r="I499" i="114" s="1"/>
  <c r="G499" i="114" a="1"/>
  <c r="G499" i="114" s="1"/>
  <c r="F499" i="114" a="1"/>
  <c r="F499" i="114" s="1"/>
  <c r="C521" i="114"/>
  <c r="M502" i="114" a="1"/>
  <c r="M502" i="114" s="1"/>
  <c r="K502" i="114" a="1"/>
  <c r="K502" i="114" s="1"/>
  <c r="I502" i="114" a="1"/>
  <c r="I502" i="114" s="1"/>
  <c r="G502" i="114" a="1"/>
  <c r="G502" i="114" s="1"/>
  <c r="H502" i="114" a="1"/>
  <c r="H502" i="114" s="1"/>
  <c r="F503" i="114" a="1"/>
  <c r="F503" i="114" s="1"/>
  <c r="C525" i="114"/>
  <c r="M506" i="114" a="1"/>
  <c r="M506" i="114" s="1"/>
  <c r="K506" i="114" a="1"/>
  <c r="K506" i="114" s="1"/>
  <c r="I506" i="114" a="1"/>
  <c r="I506" i="114" s="1"/>
  <c r="G506" i="114" a="1"/>
  <c r="G506" i="114" s="1"/>
  <c r="H506" i="114" a="1"/>
  <c r="H506" i="114" s="1"/>
  <c r="F507" i="114" a="1"/>
  <c r="F507" i="114" s="1"/>
  <c r="H508" i="114" a="1"/>
  <c r="H508" i="114" s="1"/>
  <c r="C528" i="114"/>
  <c r="L509" i="114" a="1"/>
  <c r="L509" i="114" s="1"/>
  <c r="G509" i="114" a="1"/>
  <c r="G509" i="114" s="1"/>
  <c r="I509" i="114" a="1"/>
  <c r="I509" i="114" s="1"/>
  <c r="M509" i="114" a="1"/>
  <c r="M509" i="114" s="1"/>
  <c r="F510" i="114" a="1"/>
  <c r="F510" i="114" s="1"/>
  <c r="I508" i="114" a="1"/>
  <c r="I508" i="114" s="1"/>
  <c r="F508" i="114" a="1"/>
  <c r="F508" i="114" s="1"/>
  <c r="M508" i="114" a="1"/>
  <c r="M508" i="114" s="1"/>
  <c r="C530" i="114"/>
  <c r="H511" i="114" a="1"/>
  <c r="H511" i="114" s="1"/>
  <c r="K511" i="114" a="1"/>
  <c r="K511" i="114" s="1"/>
  <c r="D2" i="111"/>
  <c r="B5" i="111"/>
  <c r="H6" i="111"/>
  <c r="C520" i="112"/>
  <c r="L501" i="112" a="1"/>
  <c r="L501" i="112" s="1"/>
  <c r="G501" i="112" a="1"/>
  <c r="G501" i="112" s="1"/>
  <c r="K501" i="112" a="1"/>
  <c r="K501" i="112" s="1"/>
  <c r="J501" i="112" a="1"/>
  <c r="J501" i="112" s="1"/>
  <c r="F501" i="112" a="1"/>
  <c r="F501" i="112" s="1"/>
  <c r="M501" i="112" a="1"/>
  <c r="M501" i="112" s="1"/>
  <c r="C521" i="112"/>
  <c r="M502" i="112" a="1"/>
  <c r="M502" i="112" s="1"/>
  <c r="J502" i="112" a="1"/>
  <c r="J502" i="112" s="1"/>
  <c r="H502" i="112" a="1"/>
  <c r="H502" i="112" s="1"/>
  <c r="K502" i="112" a="1"/>
  <c r="K502" i="112" s="1"/>
  <c r="G502" i="112" a="1"/>
  <c r="G502" i="112" s="1"/>
  <c r="L502" i="112" a="1"/>
  <c r="L502" i="112" s="1"/>
  <c r="B4" i="111"/>
  <c r="A1" i="112"/>
  <c r="I501" i="112" a="1"/>
  <c r="I501" i="112" s="1"/>
  <c r="F502" i="112" a="1"/>
  <c r="F502" i="112" s="1"/>
  <c r="I502" i="112" a="1"/>
  <c r="I502" i="112" s="1"/>
  <c r="C523" i="112"/>
  <c r="I504" i="112" a="1"/>
  <c r="I504" i="112" s="1"/>
  <c r="F504" i="112" a="1"/>
  <c r="F504" i="112" s="1"/>
  <c r="L504" i="112" a="1"/>
  <c r="L504" i="112" s="1"/>
  <c r="H504" i="112" a="1"/>
  <c r="H504" i="112" s="1"/>
  <c r="K504" i="112" a="1"/>
  <c r="K504" i="112" s="1"/>
  <c r="J504" i="112" a="1"/>
  <c r="J504" i="112" s="1"/>
  <c r="G504" i="112" a="1"/>
  <c r="G504" i="112" s="1"/>
  <c r="C529" i="112"/>
  <c r="M510" i="112" a="1"/>
  <c r="M510" i="112" s="1"/>
  <c r="J510" i="112" a="1"/>
  <c r="J510" i="112" s="1"/>
  <c r="L510" i="112" a="1"/>
  <c r="L510" i="112" s="1"/>
  <c r="G510" i="112" a="1"/>
  <c r="G510" i="112" s="1"/>
  <c r="H510" i="112" a="1"/>
  <c r="H510" i="112" s="1"/>
  <c r="F510" i="112" a="1"/>
  <c r="F510" i="112" s="1"/>
  <c r="C519" i="112"/>
  <c r="I500" i="112" a="1"/>
  <c r="I500" i="112" s="1"/>
  <c r="F500" i="112" a="1"/>
  <c r="F500" i="112" s="1"/>
  <c r="M500" i="112" a="1"/>
  <c r="M500" i="112" s="1"/>
  <c r="C525" i="112"/>
  <c r="M506" i="112" a="1"/>
  <c r="M506" i="112" s="1"/>
  <c r="J506" i="112" a="1"/>
  <c r="J506" i="112" s="1"/>
  <c r="I506" i="112" a="1"/>
  <c r="I506" i="112" s="1"/>
  <c r="L506" i="112" a="1"/>
  <c r="L506" i="112" s="1"/>
  <c r="I510" i="112" a="1"/>
  <c r="I510" i="112" s="1"/>
  <c r="G500" i="112" a="1"/>
  <c r="G500" i="112" s="1"/>
  <c r="J500" i="112" a="1"/>
  <c r="J500" i="112" s="1"/>
  <c r="C524" i="112"/>
  <c r="L505" i="112" a="1"/>
  <c r="L505" i="112" s="1"/>
  <c r="G505" i="112" a="1"/>
  <c r="G505" i="112" s="1"/>
  <c r="I505" i="112" a="1"/>
  <c r="I505" i="112" s="1"/>
  <c r="M505" i="112" a="1"/>
  <c r="M505" i="112" s="1"/>
  <c r="F506" i="112" a="1"/>
  <c r="F506" i="112" s="1"/>
  <c r="K510" i="112" a="1"/>
  <c r="K510" i="112" s="1"/>
  <c r="C518" i="112"/>
  <c r="H499" i="112" a="1"/>
  <c r="H499" i="112" s="1"/>
  <c r="K499" i="112" a="1"/>
  <c r="K499" i="112" s="1"/>
  <c r="C522" i="112"/>
  <c r="H503" i="112" a="1"/>
  <c r="H503" i="112" s="1"/>
  <c r="K503" i="112" a="1"/>
  <c r="K503" i="112" s="1"/>
  <c r="C526" i="112"/>
  <c r="M507" i="112" a="1"/>
  <c r="M507" i="112" s="1"/>
  <c r="H507" i="112" a="1"/>
  <c r="H507" i="112" s="1"/>
  <c r="K507" i="112" a="1"/>
  <c r="K507" i="112" s="1"/>
  <c r="C528" i="112"/>
  <c r="L509" i="112" a="1"/>
  <c r="L509" i="112" s="1"/>
  <c r="G509" i="112" a="1"/>
  <c r="G509" i="112" s="1"/>
  <c r="I509" i="112" a="1"/>
  <c r="I509" i="112" s="1"/>
  <c r="F509" i="112" a="1"/>
  <c r="F509" i="112" s="1"/>
  <c r="K509" i="112" a="1"/>
  <c r="K509" i="112" s="1"/>
  <c r="C527" i="112"/>
  <c r="H508" i="112" a="1"/>
  <c r="H508" i="112" s="1"/>
  <c r="K508" i="112" a="1"/>
  <c r="K508" i="112" s="1"/>
  <c r="J511" i="112" a="1"/>
  <c r="J511" i="112" s="1"/>
  <c r="C530" i="112"/>
  <c r="H511" i="112" a="1"/>
  <c r="H511" i="112" s="1"/>
  <c r="K511" i="112" a="1"/>
  <c r="K511" i="112" s="1"/>
  <c r="B6" i="109"/>
  <c r="D1" i="110"/>
  <c r="D2" i="109"/>
  <c r="B5" i="109"/>
  <c r="C528" i="110"/>
  <c r="I509" i="110" a="1"/>
  <c r="I509" i="110" s="1"/>
  <c r="F509" i="110" a="1"/>
  <c r="F509" i="110" s="1"/>
  <c r="M509" i="110" a="1"/>
  <c r="M509" i="110" s="1"/>
  <c r="J509" i="110" a="1"/>
  <c r="J509" i="110" s="1"/>
  <c r="K509" i="110" a="1"/>
  <c r="K509" i="110" s="1"/>
  <c r="L519" i="110" a="1"/>
  <c r="L519" i="110" s="1"/>
  <c r="J519" i="110" a="1"/>
  <c r="J519" i="110" s="1"/>
  <c r="H519" i="110" a="1"/>
  <c r="H519" i="110" s="1"/>
  <c r="F519" i="110" a="1"/>
  <c r="F519" i="110" s="1"/>
  <c r="L521" i="110" a="1"/>
  <c r="L521" i="110" s="1"/>
  <c r="J521" i="110" a="1"/>
  <c r="J521" i="110" s="1"/>
  <c r="H521" i="110" a="1"/>
  <c r="H521" i="110" s="1"/>
  <c r="F521" i="110" a="1"/>
  <c r="F521" i="110" s="1"/>
  <c r="L523" i="110" a="1"/>
  <c r="L523" i="110" s="1"/>
  <c r="J523" i="110" a="1"/>
  <c r="J523" i="110" s="1"/>
  <c r="H523" i="110" a="1"/>
  <c r="H523" i="110"/>
  <c r="F523" i="110" a="1"/>
  <c r="F523" i="110" s="1"/>
  <c r="L525" i="110" a="1"/>
  <c r="L525" i="110" s="1"/>
  <c r="J525" i="110" a="1"/>
  <c r="J525" i="110" s="1"/>
  <c r="H525" i="110" a="1"/>
  <c r="H525" i="110" s="1"/>
  <c r="F525" i="110" a="1"/>
  <c r="F525" i="110" s="1"/>
  <c r="H509" i="110" a="1"/>
  <c r="H509" i="110" s="1"/>
  <c r="C530" i="110"/>
  <c r="L511" i="110" a="1"/>
  <c r="L511" i="110" s="1"/>
  <c r="J511" i="110" a="1"/>
  <c r="J511" i="110" s="1"/>
  <c r="I511" i="110" a="1"/>
  <c r="I511" i="110" s="1"/>
  <c r="F511" i="110" a="1"/>
  <c r="F511" i="110" s="1"/>
  <c r="K511" i="110" a="1"/>
  <c r="K511" i="110" s="1"/>
  <c r="K519" i="110" a="1"/>
  <c r="K519" i="110" s="1"/>
  <c r="I521" i="110" a="1"/>
  <c r="I521" i="110" s="1"/>
  <c r="G523" i="110" a="1"/>
  <c r="G523" i="110" s="1"/>
  <c r="M525" i="110" a="1"/>
  <c r="M525" i="110" s="1"/>
  <c r="M519" i="110" a="1"/>
  <c r="M519" i="110" s="1"/>
  <c r="K521" i="110" a="1"/>
  <c r="K521" i="110" s="1"/>
  <c r="I523" i="110" a="1"/>
  <c r="I523" i="110" s="1"/>
  <c r="G525" i="110" a="1"/>
  <c r="G525" i="110" s="1"/>
  <c r="M518" i="110" a="1"/>
  <c r="M518" i="110" s="1"/>
  <c r="K518" i="110" a="1"/>
  <c r="K518" i="110" s="1"/>
  <c r="I518" i="110" a="1"/>
  <c r="I518" i="110" s="1"/>
  <c r="G518" i="110" a="1"/>
  <c r="G518" i="110" s="1"/>
  <c r="M520" i="110" a="1"/>
  <c r="M520" i="110" s="1"/>
  <c r="K520" i="110" a="1"/>
  <c r="K520" i="110" s="1"/>
  <c r="I520" i="110" a="1"/>
  <c r="I520" i="110" s="1"/>
  <c r="G520" i="110" a="1"/>
  <c r="G520" i="110" s="1"/>
  <c r="M522" i="110" a="1"/>
  <c r="M522" i="110" s="1"/>
  <c r="K522" i="110" a="1"/>
  <c r="K522" i="110" s="1"/>
  <c r="I522" i="110" a="1"/>
  <c r="I522" i="110" s="1"/>
  <c r="G522" i="110" a="1"/>
  <c r="G522" i="110" s="1"/>
  <c r="M524" i="110" a="1"/>
  <c r="M524" i="110" s="1"/>
  <c r="K524" i="110" a="1"/>
  <c r="K524" i="110" s="1"/>
  <c r="I524" i="110" a="1"/>
  <c r="I524" i="110" s="1"/>
  <c r="G524" i="110" a="1"/>
  <c r="G524" i="110" s="1"/>
  <c r="C526" i="110"/>
  <c r="G508" i="110" a="1"/>
  <c r="G508" i="110" s="1"/>
  <c r="H510" i="110" a="1"/>
  <c r="H510" i="110" s="1"/>
  <c r="K510" i="110" a="1"/>
  <c r="K510" i="110" s="1"/>
  <c r="C529" i="110"/>
  <c r="H508" i="110" a="1"/>
  <c r="H508" i="110" s="1"/>
  <c r="K508" i="110" a="1"/>
  <c r="K508" i="110" s="1"/>
  <c r="C527" i="110"/>
  <c r="L511" i="108" a="1"/>
  <c r="L511" i="108" s="1"/>
  <c r="I511" i="108" a="1"/>
  <c r="I511" i="108" s="1"/>
  <c r="F511" i="108" a="1"/>
  <c r="F511" i="108" s="1"/>
  <c r="F499" i="108" a="1"/>
  <c r="F499" i="108" s="1"/>
  <c r="J505" i="108" a="1"/>
  <c r="J505" i="108" s="1"/>
  <c r="J502" i="108" a="1"/>
  <c r="J502" i="108" s="1"/>
  <c r="F508" i="108" a="1"/>
  <c r="F508" i="108" s="1"/>
  <c r="F509" i="108" a="1"/>
  <c r="F509" i="108" s="1"/>
  <c r="M511" i="108" a="1"/>
  <c r="M511" i="108" s="1"/>
  <c r="I508" i="108" a="1"/>
  <c r="I508" i="108" s="1"/>
  <c r="G509" i="108" a="1"/>
  <c r="G509" i="108" s="1"/>
  <c r="C528" i="108"/>
  <c r="J509" i="108" a="1"/>
  <c r="J509" i="108" s="1"/>
  <c r="F501" i="108" a="1"/>
  <c r="F501" i="108" s="1"/>
  <c r="L505" i="108" a="1"/>
  <c r="L505" i="108" s="1"/>
  <c r="H507" i="108" a="1"/>
  <c r="H507" i="108" s="1"/>
  <c r="L508" i="108" a="1"/>
  <c r="L508" i="108" s="1"/>
  <c r="I509" i="108" a="1"/>
  <c r="I509" i="108" s="1"/>
  <c r="J500" i="108" a="1"/>
  <c r="J500" i="108" s="1"/>
  <c r="F500" i="108" a="1"/>
  <c r="F500" i="108" s="1"/>
  <c r="J501" i="108" a="1"/>
  <c r="J501" i="108" s="1"/>
  <c r="C529" i="108"/>
  <c r="J510" i="108" a="1"/>
  <c r="J510" i="108" s="1"/>
  <c r="G510" i="108" a="1"/>
  <c r="G510" i="108" s="1"/>
  <c r="M510" i="108" a="1"/>
  <c r="M510" i="108" s="1"/>
  <c r="I510" i="108" a="1"/>
  <c r="I510" i="108" s="1"/>
  <c r="L510" i="108" a="1"/>
  <c r="L510" i="108" s="1"/>
  <c r="F510" i="108" a="1"/>
  <c r="F510" i="108" s="1"/>
  <c r="L528" i="108" a="1"/>
  <c r="L528" i="108" s="1"/>
  <c r="H528" i="108" a="1"/>
  <c r="H528" i="108" s="1"/>
  <c r="L500" i="108" a="1"/>
  <c r="L500" i="108" s="1"/>
  <c r="J504" i="108" a="1"/>
  <c r="J504" i="108" s="1"/>
  <c r="F504" i="108" a="1"/>
  <c r="F504" i="108" s="1"/>
  <c r="K510" i="108" a="1"/>
  <c r="K510" i="108" s="1"/>
  <c r="J507" i="108" a="1"/>
  <c r="J507" i="108" s="1"/>
  <c r="G507" i="108" a="1"/>
  <c r="G507" i="108" s="1"/>
  <c r="C526" i="108"/>
  <c r="M507" i="108" a="1"/>
  <c r="M507" i="108" s="1"/>
  <c r="I507" i="108" a="1"/>
  <c r="I507" i="108" s="1"/>
  <c r="F507" i="108" a="1"/>
  <c r="F507" i="108" s="1"/>
  <c r="L507" i="108" a="1"/>
  <c r="L507" i="108" s="1"/>
  <c r="G508" i="108" a="1"/>
  <c r="G508" i="108" s="1"/>
  <c r="J508" i="108" a="1"/>
  <c r="J508" i="108" s="1"/>
  <c r="M508" i="108" a="1"/>
  <c r="M508" i="108" s="1"/>
  <c r="H509" i="108" a="1"/>
  <c r="H509" i="108" s="1"/>
  <c r="K509" i="108" a="1"/>
  <c r="K509" i="108" s="1"/>
  <c r="G511" i="108" a="1"/>
  <c r="G511" i="108" s="1"/>
  <c r="J511" i="108" a="1"/>
  <c r="J511" i="108" s="1"/>
  <c r="C530" i="108"/>
  <c r="H508" i="108" a="1"/>
  <c r="H508" i="108" s="1"/>
  <c r="K508" i="108" a="1"/>
  <c r="K508" i="108" s="1"/>
  <c r="L509" i="108" a="1"/>
  <c r="L509" i="108" s="1"/>
  <c r="H511" i="108" a="1"/>
  <c r="H511" i="108" s="1"/>
  <c r="K511" i="108" a="1"/>
  <c r="K511" i="108" s="1"/>
  <c r="I527" i="108" a="1"/>
  <c r="I527" i="108" s="1"/>
  <c r="M527" i="108" a="1"/>
  <c r="M527" i="108" s="1"/>
  <c r="C522" i="108"/>
  <c r="M503" i="108" a="1"/>
  <c r="M503" i="108" s="1"/>
  <c r="K503" i="108" a="1"/>
  <c r="K503" i="108" s="1"/>
  <c r="I503" i="108" a="1"/>
  <c r="I503" i="108" s="1"/>
  <c r="G503" i="108" a="1"/>
  <c r="G503" i="108" s="1"/>
  <c r="J503" i="108" a="1"/>
  <c r="J503" i="108" s="1"/>
  <c r="L503" i="108" a="1"/>
  <c r="L503" i="108" s="1"/>
  <c r="H503" i="108" a="1"/>
  <c r="H503" i="108" s="1"/>
  <c r="F503" i="108" a="1"/>
  <c r="F503" i="108" s="1"/>
  <c r="D1" i="108"/>
  <c r="C521" i="108"/>
  <c r="M502" i="108" a="1"/>
  <c r="M502" i="108" s="1"/>
  <c r="K502" i="108" a="1"/>
  <c r="K502" i="108" s="1"/>
  <c r="I502" i="108" a="1"/>
  <c r="I502" i="108" s="1"/>
  <c r="G502" i="108" a="1"/>
  <c r="G502" i="108" s="1"/>
  <c r="L502" i="108" a="1"/>
  <c r="L502" i="108" s="1"/>
  <c r="F502" i="108" a="1"/>
  <c r="F502" i="108" s="1"/>
  <c r="C525" i="108"/>
  <c r="M506" i="108" a="1"/>
  <c r="M506" i="108" s="1"/>
  <c r="K506" i="108" a="1"/>
  <c r="K506" i="108" s="1"/>
  <c r="I506" i="108" a="1"/>
  <c r="I506" i="108" s="1"/>
  <c r="G506" i="108" a="1"/>
  <c r="G506" i="108" s="1"/>
  <c r="L506" i="108" a="1"/>
  <c r="L506" i="108" s="1"/>
  <c r="F506" i="108" a="1"/>
  <c r="F506" i="108" s="1"/>
  <c r="J506" i="108" a="1"/>
  <c r="J506" i="108" s="1"/>
  <c r="M499" i="108" a="1"/>
  <c r="M499" i="108" s="1"/>
  <c r="K499" i="108" a="1"/>
  <c r="K499" i="108" s="1"/>
  <c r="I499" i="108" a="1"/>
  <c r="I499" i="108" s="1"/>
  <c r="G499" i="108" a="1"/>
  <c r="G499" i="108" s="1"/>
  <c r="C518" i="108"/>
  <c r="J499" i="108" a="1"/>
  <c r="J499" i="108" s="1"/>
  <c r="L499" i="108" a="1"/>
  <c r="L499" i="108" s="1"/>
  <c r="M501" i="108" a="1"/>
  <c r="M501" i="108" s="1"/>
  <c r="K501" i="108" a="1"/>
  <c r="K501" i="108" s="1"/>
  <c r="I501" i="108" a="1"/>
  <c r="I501" i="108" s="1"/>
  <c r="G501" i="108" a="1"/>
  <c r="G501" i="108" s="1"/>
  <c r="C520" i="108"/>
  <c r="H501" i="108" a="1"/>
  <c r="H501" i="108" s="1"/>
  <c r="M505" i="108" a="1"/>
  <c r="M505" i="108" s="1"/>
  <c r="K505" i="108" a="1"/>
  <c r="K505" i="108" s="1"/>
  <c r="I505" i="108" a="1"/>
  <c r="I505" i="108" s="1"/>
  <c r="G505" i="108" a="1"/>
  <c r="G505" i="108" s="1"/>
  <c r="C524" i="108"/>
  <c r="H505" i="108" a="1"/>
  <c r="H505" i="108" s="1"/>
  <c r="C519" i="108"/>
  <c r="M500" i="108" a="1"/>
  <c r="M500" i="108" s="1"/>
  <c r="K500" i="108" a="1"/>
  <c r="K500" i="108" s="1"/>
  <c r="I500" i="108" a="1"/>
  <c r="I500" i="108" s="1"/>
  <c r="G500" i="108" a="1"/>
  <c r="G500" i="108" s="1"/>
  <c r="H500" i="108" a="1"/>
  <c r="H500" i="108" s="1"/>
  <c r="C523" i="108"/>
  <c r="M504" i="108" a="1"/>
  <c r="M504" i="108" s="1"/>
  <c r="K504" i="108" a="1"/>
  <c r="K504" i="108" s="1"/>
  <c r="I504" i="108" a="1"/>
  <c r="I504" i="108" s="1"/>
  <c r="G504" i="108" a="1"/>
  <c r="G504" i="108" s="1"/>
  <c r="H504" i="108" a="1"/>
  <c r="H504" i="108" s="1"/>
  <c r="M528" i="108" a="1"/>
  <c r="M528" i="108" s="1"/>
  <c r="K528" i="108" a="1"/>
  <c r="K528" i="108" s="1"/>
  <c r="I528" i="108" a="1"/>
  <c r="I528" i="108" s="1"/>
  <c r="G528" i="108" a="1"/>
  <c r="G528" i="108" s="1"/>
  <c r="G527" i="108" a="1"/>
  <c r="G527" i="108" s="1"/>
  <c r="F528" i="108" a="1"/>
  <c r="F528" i="108" s="1"/>
  <c r="J528" i="108" a="1"/>
  <c r="J528" i="108" s="1"/>
  <c r="I529" i="108" a="1"/>
  <c r="I529" i="108" s="1"/>
  <c r="L527" i="108" a="1"/>
  <c r="L527" i="108" s="1"/>
  <c r="J527" i="108" a="1"/>
  <c r="J527" i="108" s="1"/>
  <c r="H527" i="108" a="1"/>
  <c r="H527" i="108" s="1"/>
  <c r="F527" i="108" a="1"/>
  <c r="F527" i="108" s="1"/>
  <c r="L529" i="108" a="1"/>
  <c r="L529" i="108" s="1"/>
  <c r="J529" i="108" a="1"/>
  <c r="J529" i="108" s="1"/>
  <c r="H529" i="108" a="1"/>
  <c r="H529" i="108" s="1"/>
  <c r="F529" i="108" a="1"/>
  <c r="F529" i="108" s="1"/>
  <c r="M526" i="108" a="1"/>
  <c r="M526" i="108" s="1"/>
  <c r="K526" i="108" a="1"/>
  <c r="K526" i="108" s="1"/>
  <c r="I526" i="108" a="1"/>
  <c r="I526" i="108" s="1"/>
  <c r="G526" i="108" a="1"/>
  <c r="G526" i="108" s="1"/>
  <c r="M530" i="108" a="1"/>
  <c r="M530" i="108" s="1"/>
  <c r="K530" i="108" a="1"/>
  <c r="K530" i="108" s="1"/>
  <c r="I530" i="108" a="1"/>
  <c r="I530" i="108" s="1"/>
  <c r="G530" i="108" a="1"/>
  <c r="G530" i="108" s="1"/>
  <c r="E25" i="187"/>
  <c r="G25" i="187"/>
  <c r="I25" i="187"/>
  <c r="G22" i="187"/>
  <c r="I22" i="187"/>
  <c r="E23" i="187"/>
  <c r="G23" i="187"/>
  <c r="I23" i="187"/>
  <c r="E24" i="187"/>
  <c r="G24" i="187"/>
  <c r="I24" i="187"/>
  <c r="E26" i="185"/>
  <c r="G26" i="185"/>
  <c r="I26" i="185"/>
  <c r="E26" i="169"/>
  <c r="G26" i="169"/>
  <c r="I26" i="169"/>
  <c r="E26" i="167"/>
  <c r="G26" i="167"/>
  <c r="I26" i="167"/>
  <c r="E25" i="177"/>
  <c r="G25" i="177"/>
  <c r="I25" i="177"/>
  <c r="G22" i="177"/>
  <c r="I22" i="177"/>
  <c r="E24" i="177"/>
  <c r="G24" i="177"/>
  <c r="I24" i="177"/>
  <c r="E23" i="177"/>
  <c r="G23" i="177"/>
  <c r="I23" i="177"/>
  <c r="E23" i="163"/>
  <c r="G23" i="163"/>
  <c r="I23" i="163"/>
  <c r="E25" i="163"/>
  <c r="G25" i="163"/>
  <c r="I25" i="163"/>
  <c r="G22" i="163"/>
  <c r="I22" i="163"/>
  <c r="E24" i="163"/>
  <c r="G24" i="163"/>
  <c r="I24" i="163"/>
  <c r="E25" i="171"/>
  <c r="G25" i="171"/>
  <c r="I25" i="171"/>
  <c r="G22" i="171"/>
  <c r="I22" i="171"/>
  <c r="E24" i="171"/>
  <c r="G24" i="171"/>
  <c r="I24" i="171"/>
  <c r="E23" i="171"/>
  <c r="G23" i="171"/>
  <c r="I23" i="171"/>
  <c r="N527" i="200"/>
  <c r="N519" i="200"/>
  <c r="N523" i="198"/>
  <c r="N512" i="198"/>
  <c r="F13" i="197"/>
  <c r="H13" i="197"/>
  <c r="E26" i="197"/>
  <c r="G26" i="197"/>
  <c r="I26" i="197"/>
  <c r="N528" i="194"/>
  <c r="M518" i="194" a="1"/>
  <c r="M518" i="194"/>
  <c r="K518" i="194" a="1"/>
  <c r="K518" i="194"/>
  <c r="I518" i="194" a="1"/>
  <c r="I518" i="194"/>
  <c r="G518" i="194" a="1"/>
  <c r="G518" i="194"/>
  <c r="H518" i="194" a="1"/>
  <c r="H518" i="194"/>
  <c r="L518" i="194" a="1"/>
  <c r="L518" i="194"/>
  <c r="J518" i="194" a="1"/>
  <c r="J518" i="194"/>
  <c r="F518" i="194" a="1"/>
  <c r="F518" i="194"/>
  <c r="M528" i="190" a="1"/>
  <c r="M528" i="190"/>
  <c r="H528" i="190" a="1"/>
  <c r="H528" i="190"/>
  <c r="I528" i="190" a="1"/>
  <c r="I528" i="190"/>
  <c r="F528" i="190" a="1"/>
  <c r="F528" i="190"/>
  <c r="L528" i="190" a="1"/>
  <c r="L528" i="190"/>
  <c r="K528" i="190" a="1"/>
  <c r="K528" i="190"/>
  <c r="G528" i="190" a="1"/>
  <c r="G528" i="190"/>
  <c r="J528" i="190" a="1"/>
  <c r="J528" i="190"/>
  <c r="P505" i="190" a="1"/>
  <c r="P505" i="190"/>
  <c r="N9" i="189"/>
  <c r="P504" i="190" a="1"/>
  <c r="P504" i="190"/>
  <c r="N8" i="189"/>
  <c r="P503" i="190" a="1"/>
  <c r="P503" i="190"/>
  <c r="N7" i="189"/>
  <c r="P502" i="190" a="1"/>
  <c r="P502" i="190"/>
  <c r="N6" i="189"/>
  <c r="P501" i="190" a="1"/>
  <c r="P501" i="190"/>
  <c r="N5" i="189"/>
  <c r="P500" i="190" a="1"/>
  <c r="P500" i="190"/>
  <c r="N4" i="189"/>
  <c r="P499" i="190" a="1"/>
  <c r="P499" i="190"/>
  <c r="N521" i="190"/>
  <c r="N502" i="204"/>
  <c r="F512" i="204"/>
  <c r="N499" i="204"/>
  <c r="P512" i="204"/>
  <c r="D17" i="203"/>
  <c r="N3" i="203"/>
  <c r="N527" i="204"/>
  <c r="I512" i="202"/>
  <c r="N528" i="204"/>
  <c r="L530" i="202" a="1"/>
  <c r="L530" i="202"/>
  <c r="J530" i="202" a="1"/>
  <c r="J530" i="202"/>
  <c r="H530" i="202" a="1"/>
  <c r="H530" i="202"/>
  <c r="F530" i="202" a="1"/>
  <c r="F530" i="202"/>
  <c r="K530" i="202" a="1"/>
  <c r="K530" i="202"/>
  <c r="M530" i="202" a="1"/>
  <c r="M530" i="202"/>
  <c r="I530" i="202" a="1"/>
  <c r="I530" i="202"/>
  <c r="G530" i="202" a="1"/>
  <c r="G530" i="202"/>
  <c r="M519" i="202" a="1"/>
  <c r="M519" i="202"/>
  <c r="K519" i="202" a="1"/>
  <c r="K519" i="202"/>
  <c r="I519" i="202" a="1"/>
  <c r="I519" i="202"/>
  <c r="G519" i="202" a="1"/>
  <c r="G519" i="202"/>
  <c r="G531" i="202"/>
  <c r="F519" i="202" a="1"/>
  <c r="F519" i="202"/>
  <c r="L519" i="202" a="1"/>
  <c r="L519" i="202"/>
  <c r="H519" i="202" a="1"/>
  <c r="H519" i="202"/>
  <c r="J519" i="202" a="1"/>
  <c r="J519" i="202"/>
  <c r="L522" i="202" a="1"/>
  <c r="L522" i="202"/>
  <c r="J522" i="202" a="1"/>
  <c r="J522" i="202"/>
  <c r="H522" i="202" a="1"/>
  <c r="H522" i="202"/>
  <c r="F522" i="202" a="1"/>
  <c r="F522" i="202"/>
  <c r="K522" i="202" a="1"/>
  <c r="K522" i="202"/>
  <c r="G522" i="202" a="1"/>
  <c r="G522" i="202"/>
  <c r="M522" i="202" a="1"/>
  <c r="M522" i="202"/>
  <c r="I522" i="202" a="1"/>
  <c r="I522" i="202"/>
  <c r="M523" i="202" a="1"/>
  <c r="M523" i="202"/>
  <c r="K523" i="202" a="1"/>
  <c r="K523" i="202"/>
  <c r="I523" i="202" a="1"/>
  <c r="I523" i="202"/>
  <c r="G523" i="202" a="1"/>
  <c r="G523" i="202"/>
  <c r="J523" i="202" a="1"/>
  <c r="J523" i="202"/>
  <c r="L523" i="202" a="1"/>
  <c r="L523" i="202"/>
  <c r="H523" i="202" a="1"/>
  <c r="H523" i="202"/>
  <c r="F523" i="202" a="1"/>
  <c r="F523" i="202"/>
  <c r="N529" i="200"/>
  <c r="N525" i="200"/>
  <c r="N521" i="200"/>
  <c r="F512" i="202"/>
  <c r="G531" i="200"/>
  <c r="G531" i="198"/>
  <c r="N512" i="200"/>
  <c r="F13" i="199"/>
  <c r="H13" i="199"/>
  <c r="E26" i="199"/>
  <c r="G26" i="199"/>
  <c r="I26" i="199"/>
  <c r="P511" i="200" a="1"/>
  <c r="P511" i="200"/>
  <c r="P510" i="200" a="1"/>
  <c r="P510" i="200"/>
  <c r="P509" i="200" a="1"/>
  <c r="P509" i="200"/>
  <c r="N13" i="199"/>
  <c r="P508" i="200" a="1"/>
  <c r="P508" i="200"/>
  <c r="N12" i="199"/>
  <c r="P507" i="200" a="1"/>
  <c r="P507" i="200"/>
  <c r="N11" i="199"/>
  <c r="P506" i="200" a="1"/>
  <c r="P506" i="200"/>
  <c r="N10" i="199"/>
  <c r="P505" i="200" a="1"/>
  <c r="P505" i="200"/>
  <c r="N9" i="199"/>
  <c r="P504" i="200" a="1"/>
  <c r="P504" i="200"/>
  <c r="N8" i="199"/>
  <c r="P503" i="200" a="1"/>
  <c r="P503" i="200"/>
  <c r="N7" i="199"/>
  <c r="P502" i="200" a="1"/>
  <c r="P502" i="200"/>
  <c r="N6" i="199"/>
  <c r="P501" i="200" a="1"/>
  <c r="P501" i="200"/>
  <c r="N5" i="199"/>
  <c r="P500" i="200" a="1"/>
  <c r="P500" i="200"/>
  <c r="N4" i="199"/>
  <c r="P499" i="200" a="1"/>
  <c r="P499" i="200"/>
  <c r="I531" i="198"/>
  <c r="N518" i="200"/>
  <c r="N509" i="194"/>
  <c r="M531" i="196"/>
  <c r="N507" i="194"/>
  <c r="L523" i="194" a="1"/>
  <c r="L523" i="194"/>
  <c r="J523" i="194" a="1"/>
  <c r="J523" i="194"/>
  <c r="H523" i="194" a="1"/>
  <c r="H523" i="194"/>
  <c r="F523" i="194" a="1"/>
  <c r="F523" i="194"/>
  <c r="K523" i="194" a="1"/>
  <c r="K523" i="194"/>
  <c r="M523" i="194" a="1"/>
  <c r="M523" i="194"/>
  <c r="I523" i="194" a="1"/>
  <c r="I523" i="194"/>
  <c r="G523" i="194" a="1"/>
  <c r="G523" i="194"/>
  <c r="N500" i="194"/>
  <c r="N510" i="192"/>
  <c r="N506" i="192"/>
  <c r="N502" i="192"/>
  <c r="H512" i="192"/>
  <c r="N519" i="196"/>
  <c r="N531" i="196"/>
  <c r="N525" i="196"/>
  <c r="N508" i="194"/>
  <c r="L527" i="192" a="1"/>
  <c r="L527" i="192"/>
  <c r="J527" i="192" a="1"/>
  <c r="J527" i="192"/>
  <c r="H527" i="192" a="1"/>
  <c r="H527" i="192"/>
  <c r="F527" i="192" a="1"/>
  <c r="F527" i="192"/>
  <c r="K527" i="192" a="1"/>
  <c r="K527" i="192"/>
  <c r="G527" i="192" a="1"/>
  <c r="G527" i="192"/>
  <c r="M527" i="192" a="1"/>
  <c r="M527" i="192"/>
  <c r="I527" i="192" a="1"/>
  <c r="I527" i="192"/>
  <c r="L519" i="192" a="1"/>
  <c r="L519" i="192"/>
  <c r="J519" i="192" a="1"/>
  <c r="J519" i="192"/>
  <c r="H519" i="192" a="1"/>
  <c r="H519" i="192"/>
  <c r="F519" i="192" a="1"/>
  <c r="F519" i="192"/>
  <c r="K519" i="192" a="1"/>
  <c r="K519" i="192"/>
  <c r="G519" i="192" a="1"/>
  <c r="G519" i="192"/>
  <c r="M519" i="192" a="1"/>
  <c r="M519" i="192"/>
  <c r="I519" i="192" a="1"/>
  <c r="I519" i="192"/>
  <c r="N523" i="196"/>
  <c r="G512" i="194"/>
  <c r="E22" i="193"/>
  <c r="H512" i="194"/>
  <c r="N524" i="192"/>
  <c r="D1" i="198"/>
  <c r="D2" i="198"/>
  <c r="I17" i="195"/>
  <c r="G17" i="195"/>
  <c r="L525" i="194" a="1"/>
  <c r="L525" i="194"/>
  <c r="J525" i="194" a="1"/>
  <c r="J525" i="194"/>
  <c r="H525" i="194" a="1"/>
  <c r="H525" i="194"/>
  <c r="F525" i="194" a="1"/>
  <c r="F525" i="194"/>
  <c r="I525" i="194" a="1"/>
  <c r="I525" i="194"/>
  <c r="M525" i="194" a="1"/>
  <c r="M525" i="194"/>
  <c r="K525" i="194" a="1"/>
  <c r="K525" i="194"/>
  <c r="G525" i="194" a="1"/>
  <c r="G525" i="194"/>
  <c r="N508" i="190"/>
  <c r="P507" i="190" a="1"/>
  <c r="P507" i="190"/>
  <c r="N11" i="189"/>
  <c r="N521" i="196"/>
  <c r="K530" i="190" a="1"/>
  <c r="K530" i="190"/>
  <c r="F530" i="190" a="1"/>
  <c r="F530" i="190"/>
  <c r="I530" i="190" a="1"/>
  <c r="I530" i="190"/>
  <c r="L530" i="190" a="1"/>
  <c r="L530" i="190"/>
  <c r="H530" i="190" a="1"/>
  <c r="H530" i="190"/>
  <c r="G530" i="190" a="1"/>
  <c r="G530" i="190"/>
  <c r="M530" i="190" a="1"/>
  <c r="M530" i="190"/>
  <c r="J530" i="190" a="1"/>
  <c r="J530" i="190"/>
  <c r="N499" i="188"/>
  <c r="F512" i="188"/>
  <c r="N508" i="188"/>
  <c r="N530" i="186"/>
  <c r="M525" i="186" a="1"/>
  <c r="M525" i="186"/>
  <c r="K525" i="186" a="1"/>
  <c r="K525" i="186"/>
  <c r="I525" i="186" a="1"/>
  <c r="I525" i="186"/>
  <c r="G525" i="186" a="1"/>
  <c r="G525" i="186"/>
  <c r="F525" i="186" a="1"/>
  <c r="F525" i="186"/>
  <c r="H525" i="186" a="1"/>
  <c r="H525" i="186"/>
  <c r="J525" i="186" a="1"/>
  <c r="J525" i="186"/>
  <c r="L525" i="186" a="1"/>
  <c r="L525" i="186"/>
  <c r="N526" i="188"/>
  <c r="N501" i="188"/>
  <c r="K512" i="186"/>
  <c r="N524" i="188"/>
  <c r="L521" i="188" a="1"/>
  <c r="L521" i="188"/>
  <c r="J521" i="188" a="1"/>
  <c r="J521" i="188"/>
  <c r="H521" i="188" a="1"/>
  <c r="H521" i="188"/>
  <c r="F521" i="188" a="1"/>
  <c r="F521" i="188"/>
  <c r="I521" i="188" a="1"/>
  <c r="I521" i="188"/>
  <c r="M521" i="188" a="1"/>
  <c r="M521" i="188"/>
  <c r="K521" i="188" a="1"/>
  <c r="K521" i="188"/>
  <c r="G521" i="188" a="1"/>
  <c r="G521" i="188"/>
  <c r="P509" i="186" a="1"/>
  <c r="P509" i="186"/>
  <c r="N13" i="185"/>
  <c r="N504" i="186"/>
  <c r="M518" i="182" a="1"/>
  <c r="M518" i="182"/>
  <c r="K518" i="182" a="1"/>
  <c r="K518" i="182"/>
  <c r="I518" i="182" a="1"/>
  <c r="I518" i="182"/>
  <c r="G518" i="182" a="1"/>
  <c r="G518" i="182"/>
  <c r="H518" i="182" a="1"/>
  <c r="H518" i="182"/>
  <c r="L518" i="182" a="1"/>
  <c r="L518" i="182"/>
  <c r="J518" i="182" a="1"/>
  <c r="J518" i="182"/>
  <c r="F518" i="182" a="1"/>
  <c r="F518" i="182"/>
  <c r="N509" i="180"/>
  <c r="L526" i="180" a="1"/>
  <c r="L526" i="180"/>
  <c r="I526" i="180" a="1"/>
  <c r="I526" i="180"/>
  <c r="M526" i="180" a="1"/>
  <c r="M526" i="180"/>
  <c r="H526" i="180" a="1"/>
  <c r="H526" i="180"/>
  <c r="K526" i="180" a="1"/>
  <c r="K526" i="180"/>
  <c r="F526" i="180" a="1"/>
  <c r="F526" i="180"/>
  <c r="J526" i="180" a="1"/>
  <c r="J526" i="180"/>
  <c r="G526" i="180" a="1"/>
  <c r="G526" i="180"/>
  <c r="N501" i="180"/>
  <c r="L518" i="180" a="1"/>
  <c r="L518" i="180"/>
  <c r="I518" i="180" a="1"/>
  <c r="I518" i="180"/>
  <c r="M518" i="180" a="1"/>
  <c r="M518" i="180"/>
  <c r="H518" i="180" a="1"/>
  <c r="H518" i="180"/>
  <c r="G518" i="180" a="1"/>
  <c r="G518" i="180"/>
  <c r="K518" i="180" a="1"/>
  <c r="K518" i="180"/>
  <c r="F518" i="180" a="1"/>
  <c r="F518" i="180"/>
  <c r="J518" i="180" a="1"/>
  <c r="J518" i="180"/>
  <c r="N507" i="178"/>
  <c r="N521" i="186"/>
  <c r="N501" i="186"/>
  <c r="P500" i="186" a="1"/>
  <c r="P500" i="186"/>
  <c r="N4" i="185"/>
  <c r="F512" i="190"/>
  <c r="D2" i="184"/>
  <c r="M530" i="182" a="1"/>
  <c r="M530" i="182"/>
  <c r="K530" i="182" a="1"/>
  <c r="K530" i="182"/>
  <c r="I530" i="182" a="1"/>
  <c r="I530" i="182"/>
  <c r="G530" i="182" a="1"/>
  <c r="G530" i="182"/>
  <c r="L530" i="182" a="1"/>
  <c r="L530" i="182"/>
  <c r="H530" i="182" a="1"/>
  <c r="H530" i="182"/>
  <c r="F530" i="182" a="1"/>
  <c r="F530" i="182"/>
  <c r="J530" i="182" a="1"/>
  <c r="J530" i="182"/>
  <c r="N507" i="182"/>
  <c r="J512" i="182"/>
  <c r="J528" i="180" a="1"/>
  <c r="J528" i="180"/>
  <c r="G528" i="180" a="1"/>
  <c r="G528" i="180"/>
  <c r="K528" i="180" a="1"/>
  <c r="K528" i="180"/>
  <c r="F528" i="180" a="1"/>
  <c r="F528" i="180"/>
  <c r="I528" i="180" a="1"/>
  <c r="I528" i="180"/>
  <c r="M528" i="180" a="1"/>
  <c r="M528" i="180"/>
  <c r="H528" i="180" a="1"/>
  <c r="H528" i="180"/>
  <c r="L528" i="180" a="1"/>
  <c r="L528" i="180"/>
  <c r="K524" i="180" a="1"/>
  <c r="K524" i="180"/>
  <c r="F524" i="180" a="1"/>
  <c r="F524" i="180"/>
  <c r="J524" i="180" a="1"/>
  <c r="J524" i="180"/>
  <c r="G524" i="180" a="1"/>
  <c r="G524" i="180"/>
  <c r="M524" i="180" a="1"/>
  <c r="M524" i="180"/>
  <c r="H524" i="180" a="1"/>
  <c r="H524" i="180"/>
  <c r="L524" i="180" a="1"/>
  <c r="L524" i="180"/>
  <c r="I524" i="180" a="1"/>
  <c r="I524" i="180"/>
  <c r="J520" i="180" a="1"/>
  <c r="J520" i="180"/>
  <c r="G520" i="180" a="1"/>
  <c r="G520" i="180"/>
  <c r="K520" i="180" a="1"/>
  <c r="K520" i="180"/>
  <c r="F520" i="180" a="1"/>
  <c r="F520" i="180"/>
  <c r="L520" i="180" a="1"/>
  <c r="L520" i="180"/>
  <c r="I520" i="180" a="1"/>
  <c r="I520" i="180"/>
  <c r="M520" i="180" a="1"/>
  <c r="M520" i="180"/>
  <c r="H520" i="180" a="1"/>
  <c r="H520" i="180"/>
  <c r="N527" i="184"/>
  <c r="N500" i="182"/>
  <c r="N510" i="180"/>
  <c r="N508" i="180"/>
  <c r="N508" i="178"/>
  <c r="L522" i="176" a="1"/>
  <c r="L522" i="176"/>
  <c r="J522" i="176" a="1"/>
  <c r="J522" i="176"/>
  <c r="H522" i="176" a="1"/>
  <c r="H522" i="176"/>
  <c r="F522" i="176" a="1"/>
  <c r="F522" i="176"/>
  <c r="K522" i="176" a="1"/>
  <c r="K522" i="176"/>
  <c r="M522" i="176" a="1"/>
  <c r="M522" i="176"/>
  <c r="I522" i="176" a="1"/>
  <c r="I522" i="176"/>
  <c r="G522" i="176" a="1"/>
  <c r="G522" i="176"/>
  <c r="N526" i="174"/>
  <c r="N522" i="174"/>
  <c r="J531" i="174"/>
  <c r="G512" i="176"/>
  <c r="E22" i="175"/>
  <c r="N525" i="184"/>
  <c r="N506" i="180"/>
  <c r="L523" i="180" a="1"/>
  <c r="L523" i="180"/>
  <c r="G523" i="180" a="1"/>
  <c r="G523" i="180"/>
  <c r="K523" i="180" a="1"/>
  <c r="K523" i="180"/>
  <c r="H523" i="180" a="1"/>
  <c r="H523" i="180"/>
  <c r="F523" i="180" a="1"/>
  <c r="F523" i="180"/>
  <c r="N523" i="180"/>
  <c r="J523" i="180" a="1"/>
  <c r="J523" i="180"/>
  <c r="I523" i="180" a="1"/>
  <c r="I523" i="180"/>
  <c r="M523" i="180" a="1"/>
  <c r="M523" i="180"/>
  <c r="L523" i="188" a="1"/>
  <c r="L523" i="188"/>
  <c r="J523" i="188" a="1"/>
  <c r="J523" i="188"/>
  <c r="H523" i="188" a="1"/>
  <c r="H523" i="188"/>
  <c r="F523" i="188" a="1"/>
  <c r="F523" i="188"/>
  <c r="G523" i="188" a="1"/>
  <c r="G523" i="188"/>
  <c r="M523" i="188" a="1"/>
  <c r="M523" i="188"/>
  <c r="I523" i="188" a="1"/>
  <c r="I523" i="188"/>
  <c r="K523" i="188" a="1"/>
  <c r="K523" i="188"/>
  <c r="P512" i="184"/>
  <c r="D17" i="183"/>
  <c r="N3" i="183"/>
  <c r="L521" i="182" a="1"/>
  <c r="L521" i="182"/>
  <c r="J521" i="182" a="1"/>
  <c r="J521" i="182"/>
  <c r="H521" i="182" a="1"/>
  <c r="H521" i="182"/>
  <c r="F521" i="182" a="1"/>
  <c r="F521" i="182"/>
  <c r="M521" i="182" a="1"/>
  <c r="M521" i="182"/>
  <c r="I521" i="182" a="1"/>
  <c r="I521" i="182"/>
  <c r="G521" i="182" a="1"/>
  <c r="G521" i="182"/>
  <c r="K521" i="182" a="1"/>
  <c r="K521" i="182"/>
  <c r="N504" i="182"/>
  <c r="N502" i="182"/>
  <c r="N500" i="178"/>
  <c r="L518" i="178" a="1"/>
  <c r="L518" i="178"/>
  <c r="I518" i="178" a="1"/>
  <c r="I518" i="178"/>
  <c r="M518" i="178" a="1"/>
  <c r="M518" i="178"/>
  <c r="J518" i="178" a="1"/>
  <c r="J518" i="178"/>
  <c r="F518" i="178" a="1"/>
  <c r="F518" i="178"/>
  <c r="K518" i="178" a="1"/>
  <c r="K518" i="178"/>
  <c r="H518" i="178" a="1"/>
  <c r="H518" i="178"/>
  <c r="G518" i="178" a="1"/>
  <c r="G518" i="178"/>
  <c r="L520" i="176" a="1"/>
  <c r="L520" i="176"/>
  <c r="J520" i="176" a="1"/>
  <c r="J520" i="176"/>
  <c r="H520" i="176" a="1"/>
  <c r="H520" i="176"/>
  <c r="F520" i="176" a="1"/>
  <c r="F520" i="176"/>
  <c r="M520" i="176" a="1"/>
  <c r="M520" i="176"/>
  <c r="G520" i="176" a="1"/>
  <c r="G520" i="176"/>
  <c r="K520" i="176" a="1"/>
  <c r="K520" i="176"/>
  <c r="I520" i="176" a="1"/>
  <c r="I520" i="176"/>
  <c r="M519" i="176" a="1"/>
  <c r="M519" i="176"/>
  <c r="K519" i="176" a="1"/>
  <c r="K519" i="176"/>
  <c r="I519" i="176" a="1"/>
  <c r="I519" i="176"/>
  <c r="G519" i="176" a="1"/>
  <c r="G519" i="176"/>
  <c r="F519" i="176" a="1"/>
  <c r="F519" i="176"/>
  <c r="H519" i="176" a="1"/>
  <c r="H519" i="176"/>
  <c r="L519" i="176" a="1"/>
  <c r="L519" i="176"/>
  <c r="J519" i="176" a="1"/>
  <c r="J519" i="176"/>
  <c r="M522" i="172" a="1"/>
  <c r="M522" i="172"/>
  <c r="K522" i="172" a="1"/>
  <c r="K522" i="172"/>
  <c r="I522" i="172" a="1"/>
  <c r="I522" i="172"/>
  <c r="G522" i="172" a="1"/>
  <c r="G522" i="172"/>
  <c r="H522" i="172" a="1"/>
  <c r="H522" i="172"/>
  <c r="L522" i="172" a="1"/>
  <c r="L522" i="172"/>
  <c r="F522" i="172" a="1"/>
  <c r="F522" i="172"/>
  <c r="J522" i="172" a="1"/>
  <c r="J522" i="172"/>
  <c r="H512" i="172"/>
  <c r="L523" i="178" a="1"/>
  <c r="L523" i="178"/>
  <c r="G523" i="178" a="1"/>
  <c r="G523" i="178"/>
  <c r="K523" i="178" a="1"/>
  <c r="K523" i="178"/>
  <c r="J523" i="178" a="1"/>
  <c r="J523" i="178"/>
  <c r="F523" i="178" a="1"/>
  <c r="F523" i="178"/>
  <c r="M523" i="178" a="1"/>
  <c r="M523" i="178"/>
  <c r="I523" i="178" a="1"/>
  <c r="I523" i="178"/>
  <c r="H523" i="178" a="1"/>
  <c r="H523" i="178"/>
  <c r="N504" i="178"/>
  <c r="N526" i="176"/>
  <c r="N510" i="178"/>
  <c r="N509" i="172"/>
  <c r="N507" i="168"/>
  <c r="I512" i="170"/>
  <c r="M518" i="170" a="1"/>
  <c r="M518" i="170"/>
  <c r="H518" i="170" a="1"/>
  <c r="H518" i="170"/>
  <c r="K518" i="170" a="1"/>
  <c r="K518" i="170"/>
  <c r="G518" i="170" a="1"/>
  <c r="G518" i="170"/>
  <c r="J518" i="170" a="1"/>
  <c r="J518" i="170"/>
  <c r="I518" i="170" a="1"/>
  <c r="I518" i="170"/>
  <c r="F518" i="170" a="1"/>
  <c r="F518" i="170"/>
  <c r="L518" i="170" a="1"/>
  <c r="L518" i="170"/>
  <c r="M527" i="168" a="1"/>
  <c r="M527" i="168"/>
  <c r="K527" i="168" a="1"/>
  <c r="K527" i="168"/>
  <c r="I527" i="168" a="1"/>
  <c r="I527" i="168"/>
  <c r="G527" i="168" a="1"/>
  <c r="G527" i="168"/>
  <c r="H527" i="168" a="1"/>
  <c r="H527" i="168"/>
  <c r="J527" i="168" a="1"/>
  <c r="J527" i="168"/>
  <c r="F527" i="168" a="1"/>
  <c r="F527" i="168"/>
  <c r="L527" i="168" a="1"/>
  <c r="L527" i="168"/>
  <c r="N520" i="166"/>
  <c r="L525" i="172" a="1"/>
  <c r="L525" i="172"/>
  <c r="J525" i="172" a="1"/>
  <c r="J525" i="172"/>
  <c r="H525" i="172" a="1"/>
  <c r="H525" i="172"/>
  <c r="F525" i="172" a="1"/>
  <c r="F525" i="172"/>
  <c r="M525" i="172" a="1"/>
  <c r="M525" i="172"/>
  <c r="I525" i="172" a="1"/>
  <c r="I525" i="172"/>
  <c r="K525" i="172" a="1"/>
  <c r="K525" i="172"/>
  <c r="G525" i="172" a="1"/>
  <c r="G525" i="172"/>
  <c r="L519" i="172" a="1"/>
  <c r="L519" i="172"/>
  <c r="J519" i="172" a="1"/>
  <c r="J519" i="172"/>
  <c r="H519" i="172" a="1"/>
  <c r="H519" i="172"/>
  <c r="F519" i="172" a="1"/>
  <c r="F519" i="172"/>
  <c r="K519" i="172" a="1"/>
  <c r="K519" i="172"/>
  <c r="G519" i="172" a="1"/>
  <c r="G519" i="172"/>
  <c r="G531" i="172"/>
  <c r="I519" i="172" a="1"/>
  <c r="I519" i="172"/>
  <c r="M519" i="172" a="1"/>
  <c r="M519" i="172"/>
  <c r="N499" i="164"/>
  <c r="F512" i="164"/>
  <c r="N527" i="170"/>
  <c r="M529" i="168" a="1"/>
  <c r="M529" i="168"/>
  <c r="K529" i="168" a="1"/>
  <c r="K529" i="168"/>
  <c r="I529" i="168" a="1"/>
  <c r="I529" i="168"/>
  <c r="G529" i="168" a="1"/>
  <c r="G529" i="168"/>
  <c r="F529" i="168" a="1"/>
  <c r="F529" i="168"/>
  <c r="N529" i="168"/>
  <c r="J529" i="168" a="1"/>
  <c r="J529" i="168"/>
  <c r="L529" i="168" a="1"/>
  <c r="L529" i="168"/>
  <c r="H529" i="168" a="1"/>
  <c r="H529" i="168"/>
  <c r="K531" i="166"/>
  <c r="M531" i="166"/>
  <c r="N524" i="164"/>
  <c r="N509" i="164"/>
  <c r="I525" i="162" a="1"/>
  <c r="I525" i="162"/>
  <c r="F525" i="162" a="1"/>
  <c r="F525" i="162"/>
  <c r="M525" i="162" a="1"/>
  <c r="M525" i="162"/>
  <c r="L525" i="162" a="1"/>
  <c r="L525" i="162"/>
  <c r="H525" i="162" a="1"/>
  <c r="H525" i="162"/>
  <c r="K525" i="162" a="1"/>
  <c r="K525" i="162"/>
  <c r="J525" i="162" a="1"/>
  <c r="J525" i="162"/>
  <c r="G525" i="162" a="1"/>
  <c r="G525" i="162"/>
  <c r="M519" i="160" a="1"/>
  <c r="M519" i="160" s="1"/>
  <c r="K519" i="160" a="1"/>
  <c r="K519" i="160" s="1"/>
  <c r="I519" i="160" a="1"/>
  <c r="I519" i="160" s="1"/>
  <c r="G519" i="160" a="1"/>
  <c r="G519" i="160" s="1"/>
  <c r="H519" i="160" a="1"/>
  <c r="H519" i="160" s="1"/>
  <c r="L519" i="160" a="1"/>
  <c r="L519" i="160" s="1"/>
  <c r="J519" i="160" a="1"/>
  <c r="J519" i="160" s="1"/>
  <c r="F519" i="160" a="1"/>
  <c r="F519" i="160" s="1"/>
  <c r="N518" i="172"/>
  <c r="L530" i="170" a="1"/>
  <c r="L530" i="170"/>
  <c r="I530" i="170" a="1"/>
  <c r="I530" i="170"/>
  <c r="M530" i="170" a="1"/>
  <c r="M530" i="170"/>
  <c r="J530" i="170" a="1"/>
  <c r="J530" i="170"/>
  <c r="F530" i="170" a="1"/>
  <c r="F530" i="170"/>
  <c r="K530" i="170" a="1"/>
  <c r="K530" i="170"/>
  <c r="H530" i="170" a="1"/>
  <c r="H530" i="170"/>
  <c r="G530" i="170" a="1"/>
  <c r="G530" i="170"/>
  <c r="M525" i="168" a="1"/>
  <c r="M525" i="168"/>
  <c r="K525" i="168" a="1"/>
  <c r="K525" i="168"/>
  <c r="I525" i="168" a="1"/>
  <c r="I525" i="168"/>
  <c r="G525" i="168" a="1"/>
  <c r="G525" i="168"/>
  <c r="J525" i="168" a="1"/>
  <c r="J525" i="168"/>
  <c r="L525" i="168" a="1"/>
  <c r="L525" i="168"/>
  <c r="F525" i="168" a="1"/>
  <c r="F525" i="168"/>
  <c r="N525" i="168"/>
  <c r="H525" i="168" a="1"/>
  <c r="H525" i="168"/>
  <c r="L518" i="168" a="1"/>
  <c r="L518" i="168"/>
  <c r="J518" i="168" a="1"/>
  <c r="J518" i="168"/>
  <c r="H518" i="168" a="1"/>
  <c r="H518" i="168"/>
  <c r="F518" i="168" a="1"/>
  <c r="F518" i="168"/>
  <c r="I518" i="168" a="1"/>
  <c r="I518" i="168"/>
  <c r="K518" i="168" a="1"/>
  <c r="K518" i="168"/>
  <c r="M518" i="168" a="1"/>
  <c r="M518" i="168"/>
  <c r="G518" i="168" a="1"/>
  <c r="G518" i="168"/>
  <c r="M512" i="168"/>
  <c r="N518" i="164"/>
  <c r="N502" i="164"/>
  <c r="N526" i="168"/>
  <c r="N506" i="168"/>
  <c r="N521" i="166"/>
  <c r="P511" i="166" a="1"/>
  <c r="P511" i="166"/>
  <c r="P510" i="166" a="1"/>
  <c r="P510" i="166"/>
  <c r="P509" i="166" a="1"/>
  <c r="P509" i="166"/>
  <c r="N13" i="165"/>
  <c r="P508" i="166" a="1"/>
  <c r="P508" i="166"/>
  <c r="N12" i="165"/>
  <c r="P507" i="166" a="1"/>
  <c r="P507" i="166"/>
  <c r="N11" i="165"/>
  <c r="P506" i="166" a="1"/>
  <c r="P506" i="166"/>
  <c r="N10" i="165"/>
  <c r="P505" i="166" a="1"/>
  <c r="P505" i="166"/>
  <c r="N9" i="165"/>
  <c r="P504" i="166" a="1"/>
  <c r="P504" i="166"/>
  <c r="N8" i="165"/>
  <c r="P503" i="166" a="1"/>
  <c r="P503" i="166"/>
  <c r="N7" i="165"/>
  <c r="P501" i="166" a="1"/>
  <c r="P501" i="166"/>
  <c r="N5" i="165"/>
  <c r="P499" i="166" a="1"/>
  <c r="P499" i="166"/>
  <c r="P502" i="166" a="1"/>
  <c r="P502" i="166"/>
  <c r="N6" i="165"/>
  <c r="P500" i="166" a="1"/>
  <c r="P500" i="166"/>
  <c r="N4" i="165"/>
  <c r="N507" i="162"/>
  <c r="N500" i="162"/>
  <c r="L512" i="162"/>
  <c r="D1" i="162"/>
  <c r="D2" i="162"/>
  <c r="K512" i="170"/>
  <c r="N527" i="166"/>
  <c r="N512" i="166"/>
  <c r="F13" i="165"/>
  <c r="H13" i="165"/>
  <c r="E26" i="165"/>
  <c r="G26" i="165"/>
  <c r="I26" i="165"/>
  <c r="L527" i="164" a="1"/>
  <c r="L527" i="164"/>
  <c r="J527" i="164" a="1"/>
  <c r="J527" i="164"/>
  <c r="H527" i="164" a="1"/>
  <c r="H527" i="164"/>
  <c r="F527" i="164" a="1"/>
  <c r="F527" i="164"/>
  <c r="K527" i="164" a="1"/>
  <c r="K527" i="164"/>
  <c r="G527" i="164" a="1"/>
  <c r="G527" i="164"/>
  <c r="M527" i="164" a="1"/>
  <c r="M527" i="164"/>
  <c r="I527" i="164" a="1"/>
  <c r="I527" i="164"/>
  <c r="N510" i="162"/>
  <c r="L524" i="160" a="1"/>
  <c r="L524" i="160" s="1"/>
  <c r="J524" i="160" a="1"/>
  <c r="J524" i="160" s="1"/>
  <c r="H524" i="160" a="1"/>
  <c r="H524" i="160" s="1"/>
  <c r="F524" i="160" a="1"/>
  <c r="F524" i="160" s="1"/>
  <c r="K524" i="160" a="1"/>
  <c r="K524" i="160" s="1"/>
  <c r="M524" i="160" a="1"/>
  <c r="M524" i="160" s="1"/>
  <c r="I524" i="160" a="1"/>
  <c r="I524" i="160" s="1"/>
  <c r="G524" i="160" a="1"/>
  <c r="G524" i="160" s="1"/>
  <c r="N520" i="164"/>
  <c r="N523" i="164"/>
  <c r="N521" i="164"/>
  <c r="N505" i="194"/>
  <c r="E41" i="193"/>
  <c r="G41" i="193"/>
  <c r="P512" i="192"/>
  <c r="D17" i="191"/>
  <c r="N3" i="191"/>
  <c r="N500" i="188"/>
  <c r="N506" i="204"/>
  <c r="N505" i="204"/>
  <c r="E41" i="203"/>
  <c r="G41" i="203"/>
  <c r="M525" i="204" a="1"/>
  <c r="M525" i="204"/>
  <c r="K525" i="204" a="1"/>
  <c r="K525" i="204"/>
  <c r="I525" i="204" a="1"/>
  <c r="I525" i="204"/>
  <c r="G525" i="204" a="1"/>
  <c r="G525" i="204"/>
  <c r="J525" i="204" a="1"/>
  <c r="J525" i="204"/>
  <c r="F525" i="204" a="1"/>
  <c r="F525" i="204"/>
  <c r="H525" i="204" a="1"/>
  <c r="H525" i="204"/>
  <c r="L525" i="204" a="1"/>
  <c r="L525" i="204"/>
  <c r="M521" i="204" a="1"/>
  <c r="M521" i="204"/>
  <c r="K521" i="204" a="1"/>
  <c r="K521" i="204"/>
  <c r="H521" i="204" a="1"/>
  <c r="H521" i="204"/>
  <c r="J521" i="204" a="1"/>
  <c r="J521" i="204"/>
  <c r="G521" i="204" a="1"/>
  <c r="G521" i="204"/>
  <c r="L521" i="204" a="1"/>
  <c r="L521" i="204"/>
  <c r="F521" i="204" a="1"/>
  <c r="F521" i="204"/>
  <c r="I521" i="204" a="1"/>
  <c r="I521" i="204"/>
  <c r="I520" i="204" a="1"/>
  <c r="I520" i="204"/>
  <c r="F520" i="204" a="1"/>
  <c r="F520" i="204"/>
  <c r="K520" i="204" a="1"/>
  <c r="K520" i="204"/>
  <c r="H520" i="204" a="1"/>
  <c r="H520" i="204"/>
  <c r="J520" i="204" a="1"/>
  <c r="J520" i="204"/>
  <c r="G520" i="204" a="1"/>
  <c r="G520" i="204"/>
  <c r="M520" i="204" a="1"/>
  <c r="M520" i="204"/>
  <c r="L520" i="204" a="1"/>
  <c r="L520" i="204"/>
  <c r="J512" i="204"/>
  <c r="K518" i="204" a="1"/>
  <c r="K518" i="204"/>
  <c r="H518" i="204" a="1"/>
  <c r="H518" i="204"/>
  <c r="M518" i="204" a="1"/>
  <c r="M518" i="204"/>
  <c r="J518" i="204" a="1"/>
  <c r="J518" i="204"/>
  <c r="L518" i="204" a="1"/>
  <c r="L518" i="204"/>
  <c r="G518" i="204" a="1"/>
  <c r="G518" i="204"/>
  <c r="F518" i="204" a="1"/>
  <c r="F518" i="204"/>
  <c r="I518" i="204" a="1"/>
  <c r="I518" i="204"/>
  <c r="D1" i="204"/>
  <c r="K512" i="202"/>
  <c r="N524" i="202"/>
  <c r="N529" i="204"/>
  <c r="M527" i="202" a="1"/>
  <c r="M527" i="202"/>
  <c r="K527" i="202" a="1"/>
  <c r="K527" i="202"/>
  <c r="I527" i="202" a="1"/>
  <c r="I527" i="202"/>
  <c r="G527" i="202" a="1"/>
  <c r="G527" i="202"/>
  <c r="F527" i="202" a="1"/>
  <c r="F527" i="202"/>
  <c r="L527" i="202" a="1"/>
  <c r="L527" i="202"/>
  <c r="H527" i="202" a="1"/>
  <c r="H527" i="202"/>
  <c r="J527" i="202" a="1"/>
  <c r="J527" i="202"/>
  <c r="L520" i="202" a="1"/>
  <c r="L520" i="202"/>
  <c r="J520" i="202" a="1"/>
  <c r="J520" i="202"/>
  <c r="H520" i="202" a="1"/>
  <c r="H520" i="202"/>
  <c r="H531" i="202"/>
  <c r="F520" i="202" a="1"/>
  <c r="F520" i="202"/>
  <c r="M520" i="202" a="1"/>
  <c r="M520" i="202"/>
  <c r="M531" i="202"/>
  <c r="K520" i="202" a="1"/>
  <c r="K520" i="202"/>
  <c r="K531" i="202"/>
  <c r="G520" i="202" a="1"/>
  <c r="G520" i="202"/>
  <c r="I520" i="202" a="1"/>
  <c r="I520" i="202"/>
  <c r="F531" i="198"/>
  <c r="N521" i="198"/>
  <c r="N531" i="198"/>
  <c r="J531" i="198"/>
  <c r="N525" i="198"/>
  <c r="F531" i="200"/>
  <c r="N529" i="198"/>
  <c r="J531" i="196"/>
  <c r="N529" i="194"/>
  <c r="L527" i="194" a="1"/>
  <c r="L527" i="194"/>
  <c r="J527" i="194" a="1"/>
  <c r="J527" i="194"/>
  <c r="H527" i="194" a="1"/>
  <c r="H527" i="194"/>
  <c r="F527" i="194" a="1"/>
  <c r="F527" i="194"/>
  <c r="G527" i="194" a="1"/>
  <c r="G527" i="194"/>
  <c r="M527" i="194" a="1"/>
  <c r="M527" i="194"/>
  <c r="I527" i="194" a="1"/>
  <c r="I527" i="194"/>
  <c r="K527" i="194" a="1"/>
  <c r="K527" i="194"/>
  <c r="N530" i="196"/>
  <c r="N504" i="194"/>
  <c r="N499" i="192"/>
  <c r="F512" i="192"/>
  <c r="L525" i="192" a="1"/>
  <c r="L525" i="192"/>
  <c r="J525" i="192" a="1"/>
  <c r="J525" i="192"/>
  <c r="H525" i="192" a="1"/>
  <c r="H525" i="192"/>
  <c r="F525" i="192" a="1"/>
  <c r="F525" i="192"/>
  <c r="M525" i="192" a="1"/>
  <c r="M525" i="192"/>
  <c r="I525" i="192" a="1"/>
  <c r="I525" i="192"/>
  <c r="K525" i="192" a="1"/>
  <c r="K525" i="192"/>
  <c r="G525" i="192" a="1"/>
  <c r="G525" i="192"/>
  <c r="E24" i="197"/>
  <c r="G24" i="197"/>
  <c r="I24" i="197"/>
  <c r="E25" i="197"/>
  <c r="G25" i="197"/>
  <c r="I25" i="197"/>
  <c r="E23" i="197"/>
  <c r="G23" i="197"/>
  <c r="I23" i="197"/>
  <c r="G22" i="197"/>
  <c r="I22" i="197"/>
  <c r="I38" i="197"/>
  <c r="P509" i="194" a="1"/>
  <c r="P509" i="194"/>
  <c r="N13" i="193"/>
  <c r="P508" i="194" a="1"/>
  <c r="P508" i="194"/>
  <c r="N12" i="193"/>
  <c r="P504" i="194" a="1"/>
  <c r="P504" i="194"/>
  <c r="N8" i="193"/>
  <c r="P503" i="194" a="1"/>
  <c r="P503" i="194"/>
  <c r="N7" i="193"/>
  <c r="P500" i="194" a="1"/>
  <c r="P500" i="194"/>
  <c r="N4" i="193"/>
  <c r="P507" i="194" a="1"/>
  <c r="P507" i="194"/>
  <c r="N11" i="193"/>
  <c r="P499" i="194" a="1"/>
  <c r="P499" i="194"/>
  <c r="M512" i="194"/>
  <c r="J512" i="194"/>
  <c r="N524" i="194"/>
  <c r="P506" i="194" a="1"/>
  <c r="P506" i="194"/>
  <c r="N10" i="193"/>
  <c r="N506" i="194"/>
  <c r="J526" i="190" a="1"/>
  <c r="J526" i="190"/>
  <c r="G526" i="190" a="1"/>
  <c r="G526" i="190"/>
  <c r="M526" i="190" a="1"/>
  <c r="M526" i="190"/>
  <c r="I526" i="190" a="1"/>
  <c r="I526" i="190"/>
  <c r="F526" i="190" a="1"/>
  <c r="F526" i="190"/>
  <c r="L526" i="190" a="1"/>
  <c r="L526" i="190"/>
  <c r="K526" i="190" a="1"/>
  <c r="K526" i="190"/>
  <c r="H526" i="190" a="1"/>
  <c r="H526" i="190"/>
  <c r="L521" i="194" a="1"/>
  <c r="L521" i="194"/>
  <c r="J521" i="194" a="1"/>
  <c r="J521" i="194"/>
  <c r="H521" i="194" a="1"/>
  <c r="H521" i="194"/>
  <c r="F521" i="194" a="1"/>
  <c r="F521" i="194"/>
  <c r="M521" i="194" a="1"/>
  <c r="M521" i="194"/>
  <c r="I521" i="194" a="1"/>
  <c r="I521" i="194"/>
  <c r="K521" i="194" a="1"/>
  <c r="K521" i="194"/>
  <c r="G521" i="194" a="1"/>
  <c r="G521" i="194"/>
  <c r="P508" i="190" a="1"/>
  <c r="P508" i="190"/>
  <c r="N12" i="189"/>
  <c r="N511" i="190"/>
  <c r="P509" i="190" a="1"/>
  <c r="P509" i="190"/>
  <c r="N13" i="189"/>
  <c r="N511" i="188"/>
  <c r="H512" i="188"/>
  <c r="N520" i="190"/>
  <c r="L519" i="188" a="1"/>
  <c r="L519" i="188"/>
  <c r="J519" i="188" a="1"/>
  <c r="J519" i="188"/>
  <c r="H519" i="188" a="1"/>
  <c r="H519" i="188"/>
  <c r="H531" i="188"/>
  <c r="F519" i="188" a="1"/>
  <c r="F519" i="188"/>
  <c r="K519" i="188" a="1"/>
  <c r="K519" i="188"/>
  <c r="K531" i="188"/>
  <c r="M519" i="188" a="1"/>
  <c r="M519" i="188"/>
  <c r="I519" i="188" a="1"/>
  <c r="I519" i="188"/>
  <c r="G519" i="188" a="1"/>
  <c r="G519" i="188"/>
  <c r="N502" i="186"/>
  <c r="N523" i="190"/>
  <c r="H512" i="186"/>
  <c r="N512" i="186"/>
  <c r="F13" i="185"/>
  <c r="H13" i="185"/>
  <c r="M512" i="186"/>
  <c r="N499" i="186"/>
  <c r="P510" i="186" a="1"/>
  <c r="P510" i="186"/>
  <c r="P507" i="186" a="1"/>
  <c r="P507" i="186"/>
  <c r="N11" i="185"/>
  <c r="P506" i="186" a="1"/>
  <c r="P506" i="186"/>
  <c r="N10" i="185"/>
  <c r="P503" i="186" a="1"/>
  <c r="P503" i="186"/>
  <c r="N7" i="185"/>
  <c r="P502" i="186" a="1"/>
  <c r="P502" i="186"/>
  <c r="N6" i="185"/>
  <c r="P499" i="186" a="1"/>
  <c r="P499" i="186"/>
  <c r="P511" i="186" a="1"/>
  <c r="P511" i="186"/>
  <c r="N528" i="184"/>
  <c r="H531" i="184"/>
  <c r="N505" i="182"/>
  <c r="E41" i="181"/>
  <c r="G41" i="181"/>
  <c r="K512" i="180"/>
  <c r="N527" i="190"/>
  <c r="P505" i="186" a="1"/>
  <c r="P505" i="186"/>
  <c r="N9" i="185"/>
  <c r="N500" i="186"/>
  <c r="N520" i="188"/>
  <c r="P501" i="186" a="1"/>
  <c r="P501" i="186"/>
  <c r="N5" i="185"/>
  <c r="M522" i="182" a="1"/>
  <c r="M522" i="182"/>
  <c r="K522" i="182" a="1"/>
  <c r="K522" i="182"/>
  <c r="I522" i="182" a="1"/>
  <c r="I522" i="182"/>
  <c r="G522" i="182" a="1"/>
  <c r="G522" i="182"/>
  <c r="L522" i="182" a="1"/>
  <c r="L522" i="182"/>
  <c r="H522" i="182" a="1"/>
  <c r="H522" i="182"/>
  <c r="F522" i="182" a="1"/>
  <c r="F522" i="182"/>
  <c r="J522" i="182" a="1"/>
  <c r="J522" i="182"/>
  <c r="N503" i="182"/>
  <c r="K512" i="182"/>
  <c r="L512" i="182"/>
  <c r="N529" i="184"/>
  <c r="I529" i="180" a="1"/>
  <c r="I529" i="180"/>
  <c r="F529" i="180" a="1"/>
  <c r="F529" i="180"/>
  <c r="M529" i="180" a="1"/>
  <c r="M529" i="180"/>
  <c r="J529" i="180" a="1"/>
  <c r="J529" i="180"/>
  <c r="K529" i="180" a="1"/>
  <c r="K529" i="180"/>
  <c r="H529" i="180" a="1"/>
  <c r="H529" i="180"/>
  <c r="L529" i="180" a="1"/>
  <c r="L529" i="180"/>
  <c r="G529" i="180" a="1"/>
  <c r="G529" i="180"/>
  <c r="K519" i="180" a="1"/>
  <c r="K519" i="180"/>
  <c r="H519" i="180" a="1"/>
  <c r="H519" i="180"/>
  <c r="L519" i="180" a="1"/>
  <c r="L519" i="180"/>
  <c r="G519" i="180" a="1"/>
  <c r="G519" i="180"/>
  <c r="J519" i="180" a="1"/>
  <c r="J519" i="180"/>
  <c r="I519" i="180" a="1"/>
  <c r="I519" i="180"/>
  <c r="M519" i="180" a="1"/>
  <c r="M519" i="180"/>
  <c r="F519" i="180" a="1"/>
  <c r="F519" i="180"/>
  <c r="L530" i="176" a="1"/>
  <c r="L530" i="176"/>
  <c r="J530" i="176" a="1"/>
  <c r="J530" i="176"/>
  <c r="H530" i="176" a="1"/>
  <c r="H530" i="176"/>
  <c r="F530" i="176" a="1"/>
  <c r="F530" i="176"/>
  <c r="K530" i="176" a="1"/>
  <c r="K530" i="176"/>
  <c r="M530" i="176" a="1"/>
  <c r="M530" i="176"/>
  <c r="I530" i="176" a="1"/>
  <c r="I530" i="176"/>
  <c r="G530" i="176" a="1"/>
  <c r="G530" i="176"/>
  <c r="N511" i="176"/>
  <c r="N503" i="176"/>
  <c r="H531" i="174"/>
  <c r="L529" i="182" a="1"/>
  <c r="L529" i="182"/>
  <c r="J529" i="182" a="1"/>
  <c r="J529" i="182"/>
  <c r="H529" i="182" a="1"/>
  <c r="H529" i="182"/>
  <c r="F529" i="182" a="1"/>
  <c r="F529" i="182"/>
  <c r="M529" i="182" a="1"/>
  <c r="M529" i="182"/>
  <c r="I529" i="182" a="1"/>
  <c r="I529" i="182"/>
  <c r="G529" i="182" a="1"/>
  <c r="G529" i="182"/>
  <c r="K529" i="182" a="1"/>
  <c r="K529" i="182"/>
  <c r="P512" i="182"/>
  <c r="D17" i="181"/>
  <c r="N3" i="181"/>
  <c r="N525" i="178"/>
  <c r="I512" i="176"/>
  <c r="N520" i="182"/>
  <c r="N508" i="182"/>
  <c r="N506" i="182"/>
  <c r="N521" i="180"/>
  <c r="N504" i="180"/>
  <c r="N508" i="186"/>
  <c r="K512" i="178"/>
  <c r="N505" i="176"/>
  <c r="E41" i="175"/>
  <c r="G41" i="175"/>
  <c r="F512" i="178"/>
  <c r="N507" i="172"/>
  <c r="J512" i="172"/>
  <c r="K528" i="170" a="1"/>
  <c r="K528" i="170"/>
  <c r="F528" i="170" a="1"/>
  <c r="F528" i="170"/>
  <c r="M528" i="170" a="1"/>
  <c r="M528" i="170"/>
  <c r="J528" i="170" a="1"/>
  <c r="J528" i="170"/>
  <c r="I528" i="170" a="1"/>
  <c r="I528" i="170"/>
  <c r="L528" i="170" a="1"/>
  <c r="L528" i="170"/>
  <c r="H528" i="170" a="1"/>
  <c r="H528" i="170"/>
  <c r="G528" i="170" a="1"/>
  <c r="G528" i="170"/>
  <c r="J524" i="170" a="1"/>
  <c r="J524" i="170"/>
  <c r="G524" i="170" a="1"/>
  <c r="G524" i="170"/>
  <c r="M524" i="170" a="1"/>
  <c r="M524" i="170"/>
  <c r="I524" i="170" a="1"/>
  <c r="I524" i="170"/>
  <c r="F524" i="170" a="1"/>
  <c r="F524" i="170"/>
  <c r="N524" i="170"/>
  <c r="L524" i="170" a="1"/>
  <c r="L524" i="170"/>
  <c r="K524" i="170" a="1"/>
  <c r="K524" i="170"/>
  <c r="H524" i="170" a="1"/>
  <c r="H524" i="170"/>
  <c r="K520" i="170" a="1"/>
  <c r="K520" i="170"/>
  <c r="F520" i="170" a="1"/>
  <c r="F520" i="170"/>
  <c r="G520" i="170" a="1"/>
  <c r="G520" i="170"/>
  <c r="M520" i="170" a="1"/>
  <c r="M520" i="170"/>
  <c r="J520" i="170" a="1"/>
  <c r="J520" i="170"/>
  <c r="I520" i="170" a="1"/>
  <c r="I520" i="170"/>
  <c r="L520" i="170" a="1"/>
  <c r="L520" i="170"/>
  <c r="H520" i="170" a="1"/>
  <c r="H520" i="170"/>
  <c r="I521" i="178" a="1"/>
  <c r="I521" i="178"/>
  <c r="F521" i="178" a="1"/>
  <c r="F521" i="178"/>
  <c r="K521" i="178" a="1"/>
  <c r="K521" i="178"/>
  <c r="J521" i="178" a="1"/>
  <c r="J521" i="178"/>
  <c r="G521" i="178" a="1"/>
  <c r="G521" i="178"/>
  <c r="M521" i="178" a="1"/>
  <c r="M521" i="178"/>
  <c r="L521" i="178" a="1"/>
  <c r="L521" i="178"/>
  <c r="H521" i="178" a="1"/>
  <c r="H521" i="178"/>
  <c r="N508" i="176"/>
  <c r="N525" i="180"/>
  <c r="I529" i="178" a="1"/>
  <c r="I529" i="178"/>
  <c r="F529" i="178" a="1"/>
  <c r="F529" i="178"/>
  <c r="M529" i="178" a="1"/>
  <c r="M529" i="178"/>
  <c r="J529" i="178" a="1"/>
  <c r="J529" i="178"/>
  <c r="L529" i="178" a="1"/>
  <c r="L529" i="178"/>
  <c r="G529" i="178" a="1"/>
  <c r="G529" i="178"/>
  <c r="K529" i="178" a="1"/>
  <c r="K529" i="178"/>
  <c r="H529" i="178" a="1"/>
  <c r="H529" i="178"/>
  <c r="M523" i="176" a="1"/>
  <c r="M523" i="176"/>
  <c r="M531" i="176"/>
  <c r="K523" i="176" a="1"/>
  <c r="K523" i="176"/>
  <c r="K531" i="176"/>
  <c r="I523" i="176" a="1"/>
  <c r="I523" i="176"/>
  <c r="I531" i="176"/>
  <c r="G523" i="176" a="1"/>
  <c r="G523" i="176"/>
  <c r="J523" i="176" a="1"/>
  <c r="J523" i="176"/>
  <c r="J531" i="176"/>
  <c r="L523" i="176" a="1"/>
  <c r="L523" i="176"/>
  <c r="H523" i="176" a="1"/>
  <c r="H523" i="176"/>
  <c r="H531" i="176"/>
  <c r="F523" i="176" a="1"/>
  <c r="F523" i="176"/>
  <c r="N504" i="172"/>
  <c r="N524" i="168"/>
  <c r="M526" i="170" a="1"/>
  <c r="M526" i="170"/>
  <c r="H526" i="170" a="1"/>
  <c r="H526" i="170"/>
  <c r="J526" i="170" a="1"/>
  <c r="J526" i="170"/>
  <c r="I526" i="170" a="1"/>
  <c r="I526" i="170"/>
  <c r="F526" i="170" a="1"/>
  <c r="F526" i="170"/>
  <c r="N526" i="170"/>
  <c r="L526" i="170" a="1"/>
  <c r="L526" i="170"/>
  <c r="K526" i="170" a="1"/>
  <c r="K526" i="170"/>
  <c r="G526" i="170" a="1"/>
  <c r="G526" i="170"/>
  <c r="G512" i="170"/>
  <c r="E22" i="169"/>
  <c r="N499" i="170"/>
  <c r="N500" i="172"/>
  <c r="N510" i="170"/>
  <c r="N502" i="170"/>
  <c r="N511" i="164"/>
  <c r="H512" i="164"/>
  <c r="N501" i="172"/>
  <c r="L522" i="170" a="1"/>
  <c r="L522" i="170"/>
  <c r="I522" i="170" a="1"/>
  <c r="I522" i="170"/>
  <c r="G522" i="170" a="1"/>
  <c r="G522" i="170"/>
  <c r="M522" i="170" a="1"/>
  <c r="M522" i="170"/>
  <c r="J522" i="170" a="1"/>
  <c r="J522" i="170"/>
  <c r="F522" i="170" a="1"/>
  <c r="F522" i="170"/>
  <c r="H522" i="170" a="1"/>
  <c r="H522" i="170"/>
  <c r="K522" i="170" a="1"/>
  <c r="K522" i="170"/>
  <c r="N522" i="168"/>
  <c r="N510" i="168"/>
  <c r="G531" i="166"/>
  <c r="L527" i="172" a="1"/>
  <c r="L527" i="172"/>
  <c r="J527" i="172" a="1"/>
  <c r="J527" i="172"/>
  <c r="H527" i="172" a="1"/>
  <c r="H527" i="172"/>
  <c r="F527" i="172" a="1"/>
  <c r="F527" i="172"/>
  <c r="K527" i="172" a="1"/>
  <c r="K527" i="172"/>
  <c r="G527" i="172" a="1"/>
  <c r="G527" i="172"/>
  <c r="I527" i="172" a="1"/>
  <c r="I527" i="172"/>
  <c r="M527" i="172" a="1"/>
  <c r="M527" i="172"/>
  <c r="N511" i="170"/>
  <c r="L512" i="168"/>
  <c r="G512" i="168"/>
  <c r="E22" i="167"/>
  <c r="L529" i="164" a="1"/>
  <c r="L529" i="164"/>
  <c r="J529" i="164" a="1"/>
  <c r="J529" i="164"/>
  <c r="H529" i="164" a="1"/>
  <c r="H529" i="164"/>
  <c r="F529" i="164" a="1"/>
  <c r="F529" i="164"/>
  <c r="I529" i="164" a="1"/>
  <c r="I529" i="164"/>
  <c r="G529" i="164" a="1"/>
  <c r="G529" i="164"/>
  <c r="M529" i="164" a="1"/>
  <c r="M529" i="164"/>
  <c r="K529" i="164" a="1"/>
  <c r="K529" i="164"/>
  <c r="P512" i="164"/>
  <c r="D17" i="163"/>
  <c r="N3" i="163"/>
  <c r="M521" i="162" a="1"/>
  <c r="M521" i="162"/>
  <c r="J521" i="162" a="1"/>
  <c r="J521" i="162"/>
  <c r="F521" i="162" a="1"/>
  <c r="F521" i="162"/>
  <c r="L521" i="162" a="1"/>
  <c r="L521" i="162"/>
  <c r="I521" i="162" a="1"/>
  <c r="I521" i="162"/>
  <c r="H521" i="162" a="1"/>
  <c r="H521" i="162"/>
  <c r="K521" i="162" a="1"/>
  <c r="K521" i="162"/>
  <c r="G521" i="162" a="1"/>
  <c r="G521" i="162"/>
  <c r="L520" i="160" a="1"/>
  <c r="L520" i="160" s="1"/>
  <c r="J520" i="160" a="1"/>
  <c r="J520" i="160" s="1"/>
  <c r="H520" i="160" a="1"/>
  <c r="H520" i="160" s="1"/>
  <c r="F520" i="160" a="1"/>
  <c r="F520" i="160" s="1"/>
  <c r="G520" i="160" a="1"/>
  <c r="G520" i="160" s="1"/>
  <c r="M520" i="160" a="1"/>
  <c r="M520" i="160" s="1"/>
  <c r="I520" i="160" a="1"/>
  <c r="I520" i="160" s="1"/>
  <c r="K520" i="160" a="1"/>
  <c r="K520" i="160" s="1"/>
  <c r="N523" i="166"/>
  <c r="L525" i="164" a="1"/>
  <c r="L525" i="164"/>
  <c r="J525" i="164" a="1"/>
  <c r="J525" i="164"/>
  <c r="H525" i="164" a="1"/>
  <c r="H525" i="164"/>
  <c r="F525" i="164" a="1"/>
  <c r="F525" i="164"/>
  <c r="M525" i="164" a="1"/>
  <c r="M525" i="164"/>
  <c r="K525" i="164" a="1"/>
  <c r="K525" i="164"/>
  <c r="G525" i="164" a="1"/>
  <c r="G525" i="164"/>
  <c r="I525" i="164" a="1"/>
  <c r="I525" i="164"/>
  <c r="N508" i="162"/>
  <c r="M512" i="162"/>
  <c r="P512" i="162"/>
  <c r="D17" i="161"/>
  <c r="N3" i="161"/>
  <c r="N521" i="174"/>
  <c r="N530" i="168"/>
  <c r="N523" i="168"/>
  <c r="N508" i="164"/>
  <c r="N502" i="162"/>
  <c r="I38" i="165"/>
  <c r="J519" i="204" a="1"/>
  <c r="J519" i="204"/>
  <c r="G519" i="204" a="1"/>
  <c r="G519" i="204"/>
  <c r="L519" i="204" a="1"/>
  <c r="L519" i="204"/>
  <c r="I519" i="204" a="1"/>
  <c r="I519" i="204"/>
  <c r="M519" i="204" a="1"/>
  <c r="M519" i="204"/>
  <c r="H519" i="204" a="1"/>
  <c r="H519" i="204"/>
  <c r="F519" i="204" a="1"/>
  <c r="F519" i="204"/>
  <c r="K519" i="204" a="1"/>
  <c r="K519" i="204"/>
  <c r="L528" i="202" a="1"/>
  <c r="L528" i="202"/>
  <c r="J528" i="202" a="1"/>
  <c r="J528" i="202"/>
  <c r="H528" i="202" a="1"/>
  <c r="H528" i="202"/>
  <c r="F528" i="202" a="1"/>
  <c r="F528" i="202"/>
  <c r="M528" i="202" a="1"/>
  <c r="M528" i="202"/>
  <c r="I528" i="202" a="1"/>
  <c r="I528" i="202"/>
  <c r="K528" i="202" a="1"/>
  <c r="K528" i="202"/>
  <c r="G528" i="202" a="1"/>
  <c r="G528" i="202"/>
  <c r="N523" i="200"/>
  <c r="N522" i="196"/>
  <c r="N529" i="196"/>
  <c r="L523" i="192" a="1"/>
  <c r="L523" i="192"/>
  <c r="J523" i="192" a="1"/>
  <c r="J523" i="192"/>
  <c r="H523" i="192" a="1"/>
  <c r="H523" i="192"/>
  <c r="F523" i="192" a="1"/>
  <c r="F523" i="192"/>
  <c r="K523" i="192" a="1"/>
  <c r="K523" i="192"/>
  <c r="G523" i="192" a="1"/>
  <c r="G523" i="192"/>
  <c r="M523" i="192" a="1"/>
  <c r="M523" i="192"/>
  <c r="I523" i="192" a="1"/>
  <c r="I523" i="192"/>
  <c r="L512" i="194"/>
  <c r="M530" i="188" a="1"/>
  <c r="M530" i="188"/>
  <c r="K530" i="188" a="1"/>
  <c r="K530" i="188"/>
  <c r="I530" i="188" a="1"/>
  <c r="I530" i="188"/>
  <c r="G530" i="188" a="1"/>
  <c r="G530" i="188"/>
  <c r="L530" i="188" a="1"/>
  <c r="L530" i="188"/>
  <c r="H530" i="188" a="1"/>
  <c r="H530" i="188"/>
  <c r="J530" i="188" a="1"/>
  <c r="J530" i="188"/>
  <c r="F530" i="188" a="1"/>
  <c r="F530" i="188"/>
  <c r="E23" i="189"/>
  <c r="G23" i="189"/>
  <c r="I23" i="189"/>
  <c r="E25" i="189"/>
  <c r="G25" i="189"/>
  <c r="I25" i="189"/>
  <c r="E24" i="189"/>
  <c r="G24" i="189"/>
  <c r="I24" i="189"/>
  <c r="G22" i="189"/>
  <c r="I22" i="189"/>
  <c r="E24" i="185"/>
  <c r="G24" i="185"/>
  <c r="I24" i="185"/>
  <c r="E23" i="185"/>
  <c r="G23" i="185"/>
  <c r="I23" i="185"/>
  <c r="G22" i="185"/>
  <c r="I22" i="185"/>
  <c r="E25" i="185"/>
  <c r="G25" i="185"/>
  <c r="I25" i="185"/>
  <c r="L529" i="188" a="1"/>
  <c r="L529" i="188"/>
  <c r="J529" i="188" a="1"/>
  <c r="J529" i="188"/>
  <c r="H529" i="188" a="1"/>
  <c r="H529" i="188"/>
  <c r="F529" i="188" a="1"/>
  <c r="F529" i="188"/>
  <c r="M529" i="188" a="1"/>
  <c r="M529" i="188"/>
  <c r="I529" i="188" a="1"/>
  <c r="I529" i="188"/>
  <c r="G529" i="188" a="1"/>
  <c r="G529" i="188"/>
  <c r="K529" i="188" a="1"/>
  <c r="K529" i="188"/>
  <c r="N502" i="188"/>
  <c r="L528" i="186" a="1"/>
  <c r="L528" i="186"/>
  <c r="J528" i="186" a="1"/>
  <c r="J528" i="186"/>
  <c r="H528" i="186" a="1"/>
  <c r="H528" i="186"/>
  <c r="F528" i="186" a="1"/>
  <c r="F528" i="186"/>
  <c r="K528" i="186" a="1"/>
  <c r="K528" i="186"/>
  <c r="M528" i="186" a="1"/>
  <c r="M528" i="186"/>
  <c r="G528" i="186" a="1"/>
  <c r="G528" i="186"/>
  <c r="I528" i="186" a="1"/>
  <c r="I528" i="186"/>
  <c r="M530" i="180" a="1"/>
  <c r="M530" i="180"/>
  <c r="H530" i="180" a="1"/>
  <c r="H530" i="180"/>
  <c r="L530" i="180" a="1"/>
  <c r="L530" i="180"/>
  <c r="I530" i="180" a="1"/>
  <c r="I530" i="180"/>
  <c r="G530" i="180" a="1"/>
  <c r="G530" i="180"/>
  <c r="K530" i="180" a="1"/>
  <c r="K530" i="180"/>
  <c r="F530" i="180" a="1"/>
  <c r="F530" i="180"/>
  <c r="N530" i="180"/>
  <c r="J530" i="180" a="1"/>
  <c r="J530" i="180"/>
  <c r="M522" i="180" a="1"/>
  <c r="M522" i="180"/>
  <c r="H522" i="180" a="1"/>
  <c r="H522" i="180"/>
  <c r="L522" i="180" a="1"/>
  <c r="L522" i="180"/>
  <c r="I522" i="180" a="1"/>
  <c r="I522" i="180"/>
  <c r="J522" i="180" a="1"/>
  <c r="J522" i="180"/>
  <c r="G522" i="180" a="1"/>
  <c r="G522" i="180"/>
  <c r="K522" i="180" a="1"/>
  <c r="K522" i="180"/>
  <c r="F522" i="180" a="1"/>
  <c r="F522" i="180"/>
  <c r="H512" i="180"/>
  <c r="M530" i="178" a="1"/>
  <c r="M530" i="178"/>
  <c r="H530" i="178" a="1"/>
  <c r="H530" i="178"/>
  <c r="L530" i="178" a="1"/>
  <c r="L530" i="178"/>
  <c r="I530" i="178" a="1"/>
  <c r="I530" i="178"/>
  <c r="G530" i="178" a="1"/>
  <c r="G530" i="178"/>
  <c r="K530" i="178" a="1"/>
  <c r="K530" i="178"/>
  <c r="F530" i="178" a="1"/>
  <c r="F530" i="178"/>
  <c r="J530" i="178" a="1"/>
  <c r="J530" i="178"/>
  <c r="L526" i="178" a="1"/>
  <c r="L526" i="178"/>
  <c r="I526" i="178" a="1"/>
  <c r="I526" i="178"/>
  <c r="K526" i="178" a="1"/>
  <c r="K526" i="178"/>
  <c r="H526" i="178" a="1"/>
  <c r="H526" i="178"/>
  <c r="G526" i="178" a="1"/>
  <c r="G526" i="178"/>
  <c r="M526" i="178" a="1"/>
  <c r="M526" i="178"/>
  <c r="J526" i="178" a="1"/>
  <c r="J526" i="178"/>
  <c r="F526" i="178" a="1"/>
  <c r="F526" i="178"/>
  <c r="L524" i="186" a="1"/>
  <c r="L524" i="186"/>
  <c r="J524" i="186" a="1"/>
  <c r="J524" i="186"/>
  <c r="H524" i="186" a="1"/>
  <c r="H524" i="186"/>
  <c r="F524" i="186" a="1"/>
  <c r="F524" i="186"/>
  <c r="G524" i="186" a="1"/>
  <c r="G524" i="186"/>
  <c r="I524" i="186" a="1"/>
  <c r="I524" i="186"/>
  <c r="K524" i="186" a="1"/>
  <c r="K524" i="186"/>
  <c r="M524" i="186" a="1"/>
  <c r="M524" i="186"/>
  <c r="M519" i="186" a="1"/>
  <c r="M519" i="186"/>
  <c r="M531" i="186"/>
  <c r="K519" i="186" a="1"/>
  <c r="K519" i="186"/>
  <c r="I519" i="186" a="1"/>
  <c r="I519" i="186"/>
  <c r="I531" i="186"/>
  <c r="G519" i="186" a="1"/>
  <c r="G519" i="186"/>
  <c r="G531" i="186"/>
  <c r="L519" i="186" a="1"/>
  <c r="L519" i="186"/>
  <c r="F519" i="186" a="1"/>
  <c r="F519" i="186"/>
  <c r="N519" i="186"/>
  <c r="H519" i="186" a="1"/>
  <c r="H519" i="186"/>
  <c r="H531" i="186"/>
  <c r="J519" i="186" a="1"/>
  <c r="J519" i="186"/>
  <c r="J531" i="186"/>
  <c r="N499" i="182"/>
  <c r="F512" i="182"/>
  <c r="N512" i="184"/>
  <c r="F13" i="183"/>
  <c r="H13" i="183"/>
  <c r="E26" i="183"/>
  <c r="G26" i="183"/>
  <c r="I26" i="183"/>
  <c r="I38" i="183"/>
  <c r="L519" i="182" a="1"/>
  <c r="L519" i="182"/>
  <c r="J519" i="182" a="1"/>
  <c r="J519" i="182"/>
  <c r="H519" i="182" a="1"/>
  <c r="H519" i="182"/>
  <c r="F519" i="182" a="1"/>
  <c r="F519" i="182"/>
  <c r="G519" i="182" a="1"/>
  <c r="G519" i="182"/>
  <c r="K519" i="182" a="1"/>
  <c r="K519" i="182"/>
  <c r="I519" i="182" a="1"/>
  <c r="I519" i="182"/>
  <c r="M519" i="182" a="1"/>
  <c r="M519" i="182"/>
  <c r="K527" i="180" a="1"/>
  <c r="K527" i="180"/>
  <c r="H527" i="180" a="1"/>
  <c r="H527" i="180"/>
  <c r="L527" i="180" a="1"/>
  <c r="L527" i="180"/>
  <c r="G527" i="180" a="1"/>
  <c r="G527" i="180"/>
  <c r="M527" i="180" a="1"/>
  <c r="M527" i="180"/>
  <c r="F527" i="180" a="1"/>
  <c r="F527" i="180"/>
  <c r="N527" i="180"/>
  <c r="J527" i="180" a="1"/>
  <c r="J527" i="180"/>
  <c r="I527" i="180" a="1"/>
  <c r="I527" i="180"/>
  <c r="K527" i="178" a="1"/>
  <c r="K527" i="178"/>
  <c r="H527" i="178" a="1"/>
  <c r="H527" i="178"/>
  <c r="J527" i="178" a="1"/>
  <c r="J527" i="178"/>
  <c r="G527" i="178" a="1"/>
  <c r="G527" i="178"/>
  <c r="M527" i="178" a="1"/>
  <c r="M527" i="178"/>
  <c r="F527" i="178" a="1"/>
  <c r="F527" i="178"/>
  <c r="N527" i="178"/>
  <c r="L527" i="178" a="1"/>
  <c r="L527" i="178"/>
  <c r="I527" i="178" a="1"/>
  <c r="I527" i="178"/>
  <c r="K519" i="178" a="1"/>
  <c r="K519" i="178"/>
  <c r="H519" i="178" a="1"/>
  <c r="H519" i="178"/>
  <c r="J519" i="178" a="1"/>
  <c r="J519" i="178"/>
  <c r="G519" i="178" a="1"/>
  <c r="G519" i="178"/>
  <c r="M519" i="178" a="1"/>
  <c r="M519" i="178"/>
  <c r="F519" i="178" a="1"/>
  <c r="F519" i="178"/>
  <c r="N519" i="178"/>
  <c r="L519" i="178" a="1"/>
  <c r="L519" i="178"/>
  <c r="I519" i="178" a="1"/>
  <c r="I519" i="178"/>
  <c r="M525" i="176" a="1"/>
  <c r="M525" i="176"/>
  <c r="K525" i="176" a="1"/>
  <c r="K525" i="176"/>
  <c r="I525" i="176" a="1"/>
  <c r="I525" i="176"/>
  <c r="G525" i="176" a="1"/>
  <c r="G525" i="176"/>
  <c r="H525" i="176" a="1"/>
  <c r="H525" i="176"/>
  <c r="J525" i="176" a="1"/>
  <c r="J525" i="176"/>
  <c r="F525" i="176" a="1"/>
  <c r="F525" i="176"/>
  <c r="L525" i="176" a="1"/>
  <c r="L525" i="176"/>
  <c r="F531" i="174"/>
  <c r="N518" i="174"/>
  <c r="K512" i="176"/>
  <c r="N518" i="188"/>
  <c r="N519" i="184"/>
  <c r="N531" i="184"/>
  <c r="M527" i="186" a="1"/>
  <c r="M527" i="186"/>
  <c r="K527" i="186" a="1"/>
  <c r="K527" i="186"/>
  <c r="I527" i="186" a="1"/>
  <c r="I527" i="186"/>
  <c r="G527" i="186" a="1"/>
  <c r="G527" i="186"/>
  <c r="L527" i="186" a="1"/>
  <c r="L527" i="186"/>
  <c r="F527" i="186" a="1"/>
  <c r="F527" i="186"/>
  <c r="H527" i="186" a="1"/>
  <c r="H527" i="186"/>
  <c r="J527" i="186" a="1"/>
  <c r="J527" i="186"/>
  <c r="K524" i="178" a="1"/>
  <c r="K524" i="178"/>
  <c r="F524" i="178" a="1"/>
  <c r="F524" i="178"/>
  <c r="I524" i="178" a="1"/>
  <c r="I524" i="178"/>
  <c r="L524" i="178" a="1"/>
  <c r="L524" i="178"/>
  <c r="H524" i="178" a="1"/>
  <c r="H524" i="178"/>
  <c r="G524" i="178" a="1"/>
  <c r="G524" i="178"/>
  <c r="M524" i="178" a="1"/>
  <c r="M524" i="178"/>
  <c r="J524" i="178" a="1"/>
  <c r="J524" i="178"/>
  <c r="M522" i="178" a="1"/>
  <c r="M522" i="178"/>
  <c r="H522" i="178" a="1"/>
  <c r="H522" i="178"/>
  <c r="I522" i="178" a="1"/>
  <c r="I522" i="178"/>
  <c r="F522" i="178" a="1"/>
  <c r="F522" i="178"/>
  <c r="L522" i="178" a="1"/>
  <c r="L522" i="178"/>
  <c r="K522" i="178" a="1"/>
  <c r="K522" i="178"/>
  <c r="G522" i="178" a="1"/>
  <c r="G522" i="178"/>
  <c r="J522" i="178" a="1"/>
  <c r="J522" i="178"/>
  <c r="H512" i="178"/>
  <c r="N499" i="178"/>
  <c r="M530" i="172" a="1"/>
  <c r="M530" i="172"/>
  <c r="K530" i="172" a="1"/>
  <c r="K530" i="172"/>
  <c r="I530" i="172" a="1"/>
  <c r="I530" i="172"/>
  <c r="G530" i="172" a="1"/>
  <c r="G530" i="172"/>
  <c r="H530" i="172" a="1"/>
  <c r="H530" i="172"/>
  <c r="L530" i="172" a="1"/>
  <c r="L530" i="172"/>
  <c r="F530" i="172" a="1"/>
  <c r="F530" i="172"/>
  <c r="J530" i="172" a="1"/>
  <c r="J530" i="172"/>
  <c r="K512" i="172"/>
  <c r="L512" i="172"/>
  <c r="N499" i="180"/>
  <c r="M527" i="176" a="1"/>
  <c r="M527" i="176"/>
  <c r="K527" i="176" a="1"/>
  <c r="K527" i="176"/>
  <c r="I527" i="176" a="1"/>
  <c r="I527" i="176"/>
  <c r="G527" i="176" a="1"/>
  <c r="G527" i="176"/>
  <c r="G531" i="176"/>
  <c r="F527" i="176" a="1"/>
  <c r="F527" i="176"/>
  <c r="H527" i="176" a="1"/>
  <c r="H527" i="176"/>
  <c r="L527" i="176" a="1"/>
  <c r="L527" i="176"/>
  <c r="J527" i="176" a="1"/>
  <c r="J527" i="176"/>
  <c r="N512" i="174"/>
  <c r="F13" i="173"/>
  <c r="H13" i="173"/>
  <c r="E26" i="173"/>
  <c r="G26" i="173"/>
  <c r="I26" i="173"/>
  <c r="M524" i="172" a="1"/>
  <c r="M524" i="172"/>
  <c r="K524" i="172" a="1"/>
  <c r="K524" i="172"/>
  <c r="I524" i="172" a="1"/>
  <c r="I524" i="172"/>
  <c r="G524" i="172" a="1"/>
  <c r="G524" i="172"/>
  <c r="F524" i="172" a="1"/>
  <c r="F524" i="172"/>
  <c r="N524" i="172"/>
  <c r="J524" i="172" a="1"/>
  <c r="J524" i="172"/>
  <c r="L524" i="172" a="1"/>
  <c r="L524" i="172"/>
  <c r="H524" i="172" a="1"/>
  <c r="H524" i="172"/>
  <c r="M528" i="172" a="1"/>
  <c r="M528" i="172"/>
  <c r="K528" i="172" a="1"/>
  <c r="K528" i="172"/>
  <c r="I528" i="172" a="1"/>
  <c r="I528" i="172"/>
  <c r="G528" i="172" a="1"/>
  <c r="G528" i="172"/>
  <c r="J528" i="172" a="1"/>
  <c r="J528" i="172"/>
  <c r="F528" i="172" a="1"/>
  <c r="F528" i="172"/>
  <c r="H528" i="172" a="1"/>
  <c r="H528" i="172"/>
  <c r="L528" i="172" a="1"/>
  <c r="L528" i="172"/>
  <c r="L523" i="172" a="1"/>
  <c r="L523" i="172"/>
  <c r="J523" i="172" a="1"/>
  <c r="J523" i="172"/>
  <c r="H523" i="172" a="1"/>
  <c r="H523" i="172"/>
  <c r="F523" i="172" a="1"/>
  <c r="F523" i="172"/>
  <c r="G523" i="172" a="1"/>
  <c r="G523" i="172"/>
  <c r="K523" i="172" a="1"/>
  <c r="K523" i="172"/>
  <c r="M523" i="172" a="1"/>
  <c r="M523" i="172"/>
  <c r="I523" i="172" a="1"/>
  <c r="I523" i="172"/>
  <c r="K523" i="170" a="1"/>
  <c r="K523" i="170"/>
  <c r="H523" i="170" a="1"/>
  <c r="H523" i="170"/>
  <c r="L523" i="170" a="1"/>
  <c r="L523" i="170"/>
  <c r="I523" i="170" a="1"/>
  <c r="I523" i="170"/>
  <c r="J523" i="170" a="1"/>
  <c r="J523" i="170"/>
  <c r="G523" i="170" a="1"/>
  <c r="G523" i="170"/>
  <c r="M523" i="170" a="1"/>
  <c r="M523" i="170"/>
  <c r="F523" i="170" a="1"/>
  <c r="F523" i="170"/>
  <c r="L512" i="170"/>
  <c r="L520" i="168" a="1"/>
  <c r="L520" i="168"/>
  <c r="J520" i="168" a="1"/>
  <c r="J520" i="168"/>
  <c r="H520" i="168" a="1"/>
  <c r="H520" i="168"/>
  <c r="F520" i="168" a="1"/>
  <c r="F520" i="168"/>
  <c r="G520" i="168" a="1"/>
  <c r="G520" i="168"/>
  <c r="I520" i="168" a="1"/>
  <c r="I520" i="168"/>
  <c r="K520" i="168" a="1"/>
  <c r="K520" i="168"/>
  <c r="M520" i="168" a="1"/>
  <c r="M520" i="168"/>
  <c r="M530" i="164" a="1"/>
  <c r="M530" i="164"/>
  <c r="K530" i="164" a="1"/>
  <c r="K530" i="164"/>
  <c r="I530" i="164" a="1"/>
  <c r="I530" i="164"/>
  <c r="G530" i="164" a="1"/>
  <c r="G530" i="164"/>
  <c r="H530" i="164" a="1"/>
  <c r="H530" i="164"/>
  <c r="L530" i="164" a="1"/>
  <c r="L530" i="164"/>
  <c r="J530" i="164" a="1"/>
  <c r="J530" i="164"/>
  <c r="F530" i="164" a="1"/>
  <c r="F530" i="164"/>
  <c r="N530" i="164"/>
  <c r="K528" i="162" a="1"/>
  <c r="K528" i="162"/>
  <c r="F528" i="162" a="1"/>
  <c r="F528" i="162"/>
  <c r="G528" i="162" a="1"/>
  <c r="G528" i="162"/>
  <c r="M528" i="162" a="1"/>
  <c r="M528" i="162"/>
  <c r="J528" i="162" a="1"/>
  <c r="J528" i="162"/>
  <c r="I528" i="162" a="1"/>
  <c r="I528" i="162"/>
  <c r="L528" i="162" a="1"/>
  <c r="L528" i="162"/>
  <c r="H528" i="162" a="1"/>
  <c r="H528" i="162"/>
  <c r="J524" i="162" a="1"/>
  <c r="J524" i="162"/>
  <c r="G524" i="162" a="1"/>
  <c r="G524" i="162"/>
  <c r="K524" i="162" a="1"/>
  <c r="K524" i="162"/>
  <c r="H524" i="162" a="1"/>
  <c r="H524" i="162"/>
  <c r="M524" i="162" a="1"/>
  <c r="M524" i="162"/>
  <c r="I524" i="162" a="1"/>
  <c r="I524" i="162"/>
  <c r="F524" i="162" a="1"/>
  <c r="F524" i="162"/>
  <c r="L524" i="162" a="1"/>
  <c r="L524" i="162"/>
  <c r="K520" i="162" a="1"/>
  <c r="K520" i="162"/>
  <c r="F520" i="162" a="1"/>
  <c r="F520" i="162"/>
  <c r="L520" i="162" a="1"/>
  <c r="L520" i="162"/>
  <c r="H520" i="162" a="1"/>
  <c r="H520" i="162"/>
  <c r="G520" i="162" a="1"/>
  <c r="G520" i="162"/>
  <c r="M520" i="162" a="1"/>
  <c r="M520" i="162"/>
  <c r="J520" i="162" a="1"/>
  <c r="J520" i="162"/>
  <c r="I520" i="162" a="1"/>
  <c r="I520" i="162"/>
  <c r="M521" i="168" a="1"/>
  <c r="M521" i="168"/>
  <c r="K521" i="168" a="1"/>
  <c r="K521" i="168"/>
  <c r="I521" i="168" a="1"/>
  <c r="I521" i="168"/>
  <c r="G521" i="168" a="1"/>
  <c r="G521" i="168"/>
  <c r="F521" i="168" a="1"/>
  <c r="F521" i="168"/>
  <c r="H521" i="168" a="1"/>
  <c r="H521" i="168"/>
  <c r="J521" i="168" a="1"/>
  <c r="J521" i="168"/>
  <c r="L521" i="168" a="1"/>
  <c r="L521" i="168"/>
  <c r="M528" i="164" a="1"/>
  <c r="M528" i="164"/>
  <c r="K528" i="164" a="1"/>
  <c r="K528" i="164"/>
  <c r="I528" i="164" a="1"/>
  <c r="I528" i="164"/>
  <c r="G528" i="164" a="1"/>
  <c r="G528" i="164"/>
  <c r="J528" i="164" a="1"/>
  <c r="J528" i="164"/>
  <c r="L528" i="164" a="1"/>
  <c r="L528" i="164"/>
  <c r="H528" i="164" a="1"/>
  <c r="H528" i="164"/>
  <c r="F528" i="164" a="1"/>
  <c r="F528" i="164"/>
  <c r="M529" i="162" a="1"/>
  <c r="M529" i="162"/>
  <c r="J529" i="162" a="1"/>
  <c r="J529" i="162"/>
  <c r="L529" i="162" a="1"/>
  <c r="L529" i="162"/>
  <c r="I529" i="162" a="1"/>
  <c r="I529" i="162"/>
  <c r="H529" i="162" a="1"/>
  <c r="H529" i="162"/>
  <c r="K529" i="162" a="1"/>
  <c r="K529" i="162"/>
  <c r="G529" i="162" a="1"/>
  <c r="G529" i="162"/>
  <c r="F529" i="162" a="1"/>
  <c r="F529" i="162"/>
  <c r="N529" i="162"/>
  <c r="L530" i="162" a="1"/>
  <c r="L530" i="162"/>
  <c r="I530" i="162" a="1"/>
  <c r="I530" i="162"/>
  <c r="G530" i="162" a="1"/>
  <c r="G530" i="162"/>
  <c r="M530" i="162" a="1"/>
  <c r="M530" i="162"/>
  <c r="J530" i="162" a="1"/>
  <c r="J530" i="162"/>
  <c r="F530" i="162" a="1"/>
  <c r="F530" i="162"/>
  <c r="K530" i="162" a="1"/>
  <c r="K530" i="162"/>
  <c r="H530" i="162" a="1"/>
  <c r="H530" i="162"/>
  <c r="N508" i="172"/>
  <c r="N521" i="172"/>
  <c r="N525" i="170"/>
  <c r="N3" i="167"/>
  <c r="P512" i="168"/>
  <c r="D17" i="167"/>
  <c r="I512" i="168"/>
  <c r="L519" i="162" a="1"/>
  <c r="L519" i="162"/>
  <c r="G519" i="162" a="1"/>
  <c r="G519" i="162"/>
  <c r="J519" i="162" a="1"/>
  <c r="J519" i="162"/>
  <c r="F519" i="162" a="1"/>
  <c r="F519" i="162"/>
  <c r="M519" i="162" a="1"/>
  <c r="M519" i="162"/>
  <c r="I519" i="162" a="1"/>
  <c r="I519" i="162"/>
  <c r="H519" i="162" a="1"/>
  <c r="H519" i="162"/>
  <c r="K519" i="162" a="1"/>
  <c r="K519" i="162"/>
  <c r="K523" i="162" a="1"/>
  <c r="K523" i="162"/>
  <c r="H523" i="162" a="1"/>
  <c r="H523" i="162"/>
  <c r="M523" i="162" a="1"/>
  <c r="M523" i="162"/>
  <c r="F523" i="162" a="1"/>
  <c r="F523" i="162"/>
  <c r="L523" i="162" a="1"/>
  <c r="L523" i="162"/>
  <c r="I523" i="162" a="1"/>
  <c r="I523" i="162"/>
  <c r="J523" i="162" a="1"/>
  <c r="J523" i="162"/>
  <c r="G523" i="162" a="1"/>
  <c r="G523" i="162"/>
  <c r="D2" i="156"/>
  <c r="D1" i="156"/>
  <c r="H531" i="166"/>
  <c r="I512" i="162"/>
  <c r="M518" i="162" a="1"/>
  <c r="M518" i="162"/>
  <c r="H518" i="162" a="1"/>
  <c r="H518" i="162"/>
  <c r="H531" i="162"/>
  <c r="L518" i="162" a="1"/>
  <c r="L518" i="162"/>
  <c r="K518" i="162" a="1"/>
  <c r="K518" i="162"/>
  <c r="G518" i="162" a="1"/>
  <c r="G518" i="162"/>
  <c r="J518" i="162" a="1"/>
  <c r="J518" i="162"/>
  <c r="I518" i="162" a="1"/>
  <c r="I518" i="162"/>
  <c r="F518" i="162" a="1"/>
  <c r="F518" i="162"/>
  <c r="M529" i="160" a="1"/>
  <c r="M529" i="160" s="1"/>
  <c r="K529" i="160" a="1"/>
  <c r="K529" i="160" s="1"/>
  <c r="I529" i="160" a="1"/>
  <c r="I529" i="160" s="1"/>
  <c r="G529" i="160" a="1"/>
  <c r="G529" i="160" s="1"/>
  <c r="F529" i="160" a="1"/>
  <c r="F529" i="160" s="1"/>
  <c r="J529" i="160" a="1"/>
  <c r="J529" i="160" s="1"/>
  <c r="L529" i="160" a="1"/>
  <c r="L529" i="160" s="1"/>
  <c r="H529" i="160" a="1"/>
  <c r="H529" i="160" s="1"/>
  <c r="P512" i="174"/>
  <c r="D17" i="173"/>
  <c r="N3" i="173"/>
  <c r="L519" i="164" a="1"/>
  <c r="L519" i="164"/>
  <c r="J519" i="164" a="1"/>
  <c r="J519" i="164"/>
  <c r="H519" i="164" a="1"/>
  <c r="H519" i="164"/>
  <c r="F519" i="164" a="1"/>
  <c r="F519" i="164"/>
  <c r="K519" i="164" a="1"/>
  <c r="K519" i="164"/>
  <c r="G519" i="164" a="1"/>
  <c r="G519" i="164"/>
  <c r="G531" i="164"/>
  <c r="M519" i="164" a="1"/>
  <c r="M519" i="164"/>
  <c r="I519" i="164" a="1"/>
  <c r="I519" i="164"/>
  <c r="I531" i="164"/>
  <c r="E26" i="161"/>
  <c r="G26" i="161"/>
  <c r="I26" i="161"/>
  <c r="G512" i="204"/>
  <c r="E22" i="203"/>
  <c r="M525" i="202" a="1"/>
  <c r="M525" i="202"/>
  <c r="K525" i="202" a="1"/>
  <c r="K525" i="202"/>
  <c r="I525" i="202" a="1"/>
  <c r="I525" i="202"/>
  <c r="I531" i="202"/>
  <c r="G525" i="202" a="1"/>
  <c r="G525" i="202"/>
  <c r="H525" i="202" a="1"/>
  <c r="H525" i="202"/>
  <c r="L525" i="202" a="1"/>
  <c r="L525" i="202"/>
  <c r="L531" i="202"/>
  <c r="J525" i="202" a="1"/>
  <c r="J525" i="202"/>
  <c r="J531" i="202"/>
  <c r="F525" i="202" a="1"/>
  <c r="F525" i="202"/>
  <c r="N524" i="196"/>
  <c r="N502" i="194"/>
  <c r="M523" i="204" a="1"/>
  <c r="M523" i="204"/>
  <c r="K523" i="204" a="1"/>
  <c r="K523" i="204"/>
  <c r="I523" i="204" a="1"/>
  <c r="I523" i="204"/>
  <c r="G523" i="204" a="1"/>
  <c r="G523" i="204"/>
  <c r="L523" i="204" a="1"/>
  <c r="L523" i="204"/>
  <c r="H523" i="204" a="1"/>
  <c r="H523" i="204"/>
  <c r="J523" i="204" a="1"/>
  <c r="J523" i="204"/>
  <c r="F523" i="204" a="1"/>
  <c r="F523" i="204"/>
  <c r="K512" i="204"/>
  <c r="L512" i="204"/>
  <c r="L522" i="204" a="1"/>
  <c r="L522" i="204"/>
  <c r="J522" i="204" a="1"/>
  <c r="J522" i="204"/>
  <c r="H522" i="204" a="1"/>
  <c r="H522" i="204"/>
  <c r="F522" i="204" a="1"/>
  <c r="F522" i="204"/>
  <c r="M522" i="204" a="1"/>
  <c r="M522" i="204"/>
  <c r="I522" i="204" a="1"/>
  <c r="I522" i="204"/>
  <c r="K522" i="204" a="1"/>
  <c r="K522" i="204"/>
  <c r="G522" i="204" a="1"/>
  <c r="G522" i="204"/>
  <c r="N521" i="202"/>
  <c r="N507" i="202"/>
  <c r="G512" i="202"/>
  <c r="E22" i="201"/>
  <c r="N526" i="202"/>
  <c r="N524" i="204"/>
  <c r="N501" i="204"/>
  <c r="P512" i="202"/>
  <c r="D17" i="201"/>
  <c r="N3" i="201"/>
  <c r="N511" i="202"/>
  <c r="N500" i="202"/>
  <c r="N503" i="202"/>
  <c r="N518" i="202"/>
  <c r="F531" i="202"/>
  <c r="I531" i="200"/>
  <c r="D1" i="202"/>
  <c r="D2" i="202"/>
  <c r="N530" i="200"/>
  <c r="N499" i="202"/>
  <c r="K531" i="200"/>
  <c r="E24" i="199"/>
  <c r="G24" i="199"/>
  <c r="I24" i="199"/>
  <c r="G22" i="199"/>
  <c r="I22" i="199"/>
  <c r="E25" i="199"/>
  <c r="G25" i="199"/>
  <c r="I25" i="199"/>
  <c r="E23" i="199"/>
  <c r="G23" i="199"/>
  <c r="I23" i="199"/>
  <c r="K531" i="198"/>
  <c r="N527" i="198"/>
  <c r="L531" i="198"/>
  <c r="P511" i="198" a="1"/>
  <c r="P511" i="198"/>
  <c r="P510" i="198" a="1"/>
  <c r="P510" i="198"/>
  <c r="P509" i="198" a="1"/>
  <c r="P509" i="198"/>
  <c r="N13" i="197"/>
  <c r="P508" i="198" a="1"/>
  <c r="P508" i="198"/>
  <c r="N12" i="197"/>
  <c r="P507" i="198" a="1"/>
  <c r="P507" i="198"/>
  <c r="N11" i="197"/>
  <c r="P506" i="198" a="1"/>
  <c r="P506" i="198"/>
  <c r="N10" i="197"/>
  <c r="P505" i="198" a="1"/>
  <c r="P505" i="198"/>
  <c r="N9" i="197"/>
  <c r="P504" i="198" a="1"/>
  <c r="P504" i="198"/>
  <c r="N8" i="197"/>
  <c r="P503" i="198" a="1"/>
  <c r="P503" i="198"/>
  <c r="N7" i="197"/>
  <c r="P502" i="198" a="1"/>
  <c r="P502" i="198"/>
  <c r="N6" i="197"/>
  <c r="P501" i="198" a="1"/>
  <c r="P501" i="198"/>
  <c r="N5" i="197"/>
  <c r="P500" i="198" a="1"/>
  <c r="P500" i="198"/>
  <c r="N4" i="197"/>
  <c r="P499" i="198" a="1"/>
  <c r="P499" i="198"/>
  <c r="H531" i="196"/>
  <c r="M526" i="194" a="1"/>
  <c r="M526" i="194"/>
  <c r="K526" i="194" a="1"/>
  <c r="K526" i="194"/>
  <c r="I526" i="194" a="1"/>
  <c r="I526" i="194"/>
  <c r="G526" i="194" a="1"/>
  <c r="G526" i="194"/>
  <c r="H526" i="194" a="1"/>
  <c r="H526" i="194"/>
  <c r="J526" i="194" a="1"/>
  <c r="J526" i="194"/>
  <c r="F526" i="194" a="1"/>
  <c r="F526" i="194"/>
  <c r="L526" i="194" a="1"/>
  <c r="L526" i="194"/>
  <c r="L519" i="194" a="1"/>
  <c r="L519" i="194"/>
  <c r="J519" i="194" a="1"/>
  <c r="J519" i="194"/>
  <c r="H519" i="194" a="1"/>
  <c r="H519" i="194"/>
  <c r="F519" i="194" a="1"/>
  <c r="F519" i="194"/>
  <c r="G519" i="194" a="1"/>
  <c r="G519" i="194"/>
  <c r="M519" i="194" a="1"/>
  <c r="M519" i="194"/>
  <c r="I519" i="194" a="1"/>
  <c r="I519" i="194"/>
  <c r="K519" i="194" a="1"/>
  <c r="K519" i="194"/>
  <c r="N509" i="192"/>
  <c r="N505" i="192"/>
  <c r="E41" i="191"/>
  <c r="G41" i="191"/>
  <c r="N501" i="192"/>
  <c r="J512" i="192"/>
  <c r="N501" i="194"/>
  <c r="L529" i="192" a="1"/>
  <c r="L529" i="192"/>
  <c r="J529" i="192" a="1"/>
  <c r="J529" i="192"/>
  <c r="H529" i="192" a="1"/>
  <c r="H529" i="192"/>
  <c r="F529" i="192" a="1"/>
  <c r="F529" i="192"/>
  <c r="M529" i="192" a="1"/>
  <c r="M529" i="192"/>
  <c r="I529" i="192" a="1"/>
  <c r="I529" i="192"/>
  <c r="G529" i="192" a="1"/>
  <c r="G529" i="192"/>
  <c r="K529" i="192" a="1"/>
  <c r="K529" i="192"/>
  <c r="L521" i="192" a="1"/>
  <c r="L521" i="192"/>
  <c r="J521" i="192" a="1"/>
  <c r="J521" i="192"/>
  <c r="H521" i="192" a="1"/>
  <c r="H521" i="192"/>
  <c r="F521" i="192" a="1"/>
  <c r="F521" i="192"/>
  <c r="M521" i="192" a="1"/>
  <c r="M521" i="192"/>
  <c r="M531" i="192"/>
  <c r="I521" i="192" a="1"/>
  <c r="I521" i="192"/>
  <c r="K521" i="192" a="1"/>
  <c r="K521" i="192"/>
  <c r="K531" i="192"/>
  <c r="G521" i="192" a="1"/>
  <c r="G521" i="192"/>
  <c r="G531" i="192"/>
  <c r="N512" i="196"/>
  <c r="F13" i="195"/>
  <c r="H13" i="195"/>
  <c r="E26" i="195"/>
  <c r="G26" i="195"/>
  <c r="I26" i="195"/>
  <c r="I38" i="195"/>
  <c r="M530" i="194" a="1"/>
  <c r="M530" i="194"/>
  <c r="K530" i="194" a="1"/>
  <c r="K530" i="194"/>
  <c r="I530" i="194" a="1"/>
  <c r="I530" i="194"/>
  <c r="G530" i="194" a="1"/>
  <c r="G530" i="194"/>
  <c r="L530" i="194" a="1"/>
  <c r="L530" i="194"/>
  <c r="J530" i="194" a="1"/>
  <c r="J530" i="194"/>
  <c r="F530" i="194" a="1"/>
  <c r="F530" i="194"/>
  <c r="N530" i="194"/>
  <c r="H530" i="194" a="1"/>
  <c r="H530" i="194"/>
  <c r="N511" i="194"/>
  <c r="N503" i="194"/>
  <c r="I531" i="192"/>
  <c r="K525" i="190" a="1"/>
  <c r="K525" i="190"/>
  <c r="K531" i="190"/>
  <c r="H525" i="190" a="1"/>
  <c r="H525" i="190"/>
  <c r="H531" i="190"/>
  <c r="J525" i="190" a="1"/>
  <c r="J525" i="190"/>
  <c r="J531" i="190"/>
  <c r="G525" i="190" a="1"/>
  <c r="G525" i="190"/>
  <c r="G531" i="190"/>
  <c r="M525" i="190" a="1"/>
  <c r="M525" i="190"/>
  <c r="M531" i="190"/>
  <c r="F525" i="190" a="1"/>
  <c r="F525" i="190"/>
  <c r="L525" i="190" a="1"/>
  <c r="L525" i="190"/>
  <c r="L531" i="190"/>
  <c r="I525" i="190" a="1"/>
  <c r="I525" i="190"/>
  <c r="I531" i="190"/>
  <c r="P506" i="190" a="1"/>
  <c r="P506" i="190"/>
  <c r="N10" i="189"/>
  <c r="K512" i="194"/>
  <c r="N499" i="194"/>
  <c r="F512" i="194"/>
  <c r="N518" i="192"/>
  <c r="P502" i="194" a="1"/>
  <c r="P502" i="194"/>
  <c r="N6" i="193"/>
  <c r="N522" i="194"/>
  <c r="P511" i="190" a="1"/>
  <c r="P511" i="190"/>
  <c r="M522" i="188" a="1"/>
  <c r="M522" i="188"/>
  <c r="M531" i="188"/>
  <c r="K522" i="188" a="1"/>
  <c r="K522" i="188"/>
  <c r="I522" i="188" a="1"/>
  <c r="I522" i="188"/>
  <c r="G522" i="188" a="1"/>
  <c r="G522" i="188"/>
  <c r="G531" i="188"/>
  <c r="H522" i="188" a="1"/>
  <c r="H522" i="188"/>
  <c r="J522" i="188" a="1"/>
  <c r="J522" i="188"/>
  <c r="F522" i="188" a="1"/>
  <c r="F522" i="188"/>
  <c r="L522" i="188" a="1"/>
  <c r="L522" i="188"/>
  <c r="L531" i="188"/>
  <c r="N503" i="188"/>
  <c r="K512" i="188"/>
  <c r="L512" i="188"/>
  <c r="L525" i="188" a="1"/>
  <c r="L525" i="188"/>
  <c r="J525" i="188" a="1"/>
  <c r="J525" i="188"/>
  <c r="H525" i="188" a="1"/>
  <c r="H525" i="188"/>
  <c r="F525" i="188" a="1"/>
  <c r="F525" i="188"/>
  <c r="M525" i="188" a="1"/>
  <c r="M525" i="188"/>
  <c r="I525" i="188" a="1"/>
  <c r="I525" i="188"/>
  <c r="K525" i="188" a="1"/>
  <c r="K525" i="188"/>
  <c r="G525" i="188" a="1"/>
  <c r="G525" i="188"/>
  <c r="N505" i="188"/>
  <c r="E41" i="187"/>
  <c r="G41" i="187"/>
  <c r="N528" i="188"/>
  <c r="L527" i="188" a="1"/>
  <c r="L527" i="188"/>
  <c r="J527" i="188" a="1"/>
  <c r="J527" i="188"/>
  <c r="J531" i="188"/>
  <c r="H527" i="188" a="1"/>
  <c r="H527" i="188"/>
  <c r="F527" i="188" a="1"/>
  <c r="F527" i="188"/>
  <c r="G527" i="188" a="1"/>
  <c r="G527" i="188"/>
  <c r="K527" i="188" a="1"/>
  <c r="K527" i="188"/>
  <c r="I527" i="188" a="1"/>
  <c r="I527" i="188"/>
  <c r="I531" i="188"/>
  <c r="M527" i="188" a="1"/>
  <c r="M527" i="188"/>
  <c r="N509" i="188"/>
  <c r="I512" i="186"/>
  <c r="N510" i="188"/>
  <c r="N529" i="186"/>
  <c r="N505" i="186"/>
  <c r="E41" i="185"/>
  <c r="G41" i="185"/>
  <c r="M523" i="186" a="1"/>
  <c r="M523" i="186"/>
  <c r="K523" i="186" a="1"/>
  <c r="K523" i="186"/>
  <c r="K531" i="186"/>
  <c r="I523" i="186" a="1"/>
  <c r="I523" i="186"/>
  <c r="G523" i="186" a="1"/>
  <c r="G523" i="186"/>
  <c r="H523" i="186" a="1"/>
  <c r="H523" i="186"/>
  <c r="J523" i="186" a="1"/>
  <c r="J523" i="186"/>
  <c r="L523" i="186" a="1"/>
  <c r="L523" i="186"/>
  <c r="F523" i="186" a="1"/>
  <c r="F523" i="186"/>
  <c r="M526" i="182" a="1"/>
  <c r="M526" i="182"/>
  <c r="K526" i="182" a="1"/>
  <c r="K526" i="182"/>
  <c r="I526" i="182" a="1"/>
  <c r="I526" i="182"/>
  <c r="G526" i="182" a="1"/>
  <c r="G526" i="182"/>
  <c r="H526" i="182" a="1"/>
  <c r="H526" i="182"/>
  <c r="L526" i="182" a="1"/>
  <c r="L526" i="182"/>
  <c r="F526" i="182" a="1"/>
  <c r="F526" i="182"/>
  <c r="J526" i="182" a="1"/>
  <c r="J526" i="182"/>
  <c r="N509" i="182"/>
  <c r="N501" i="182"/>
  <c r="G512" i="182"/>
  <c r="E22" i="181"/>
  <c r="N526" i="186"/>
  <c r="L520" i="186" a="1"/>
  <c r="L520" i="186"/>
  <c r="L531" i="186"/>
  <c r="J520" i="186" a="1"/>
  <c r="J520" i="186"/>
  <c r="H520" i="186" a="1"/>
  <c r="H520" i="186"/>
  <c r="F520" i="186" a="1"/>
  <c r="F520" i="186"/>
  <c r="K520" i="186" a="1"/>
  <c r="K520" i="186"/>
  <c r="M520" i="186" a="1"/>
  <c r="M520" i="186"/>
  <c r="G520" i="186" a="1"/>
  <c r="G520" i="186"/>
  <c r="I520" i="186" a="1"/>
  <c r="I520" i="186"/>
  <c r="N511" i="182"/>
  <c r="H512" i="182"/>
  <c r="N519" i="190"/>
  <c r="N524" i="184"/>
  <c r="N523" i="184"/>
  <c r="L525" i="182" a="1"/>
  <c r="L525" i="182"/>
  <c r="J525" i="182" a="1"/>
  <c r="J525" i="182"/>
  <c r="H525" i="182" a="1"/>
  <c r="H525" i="182"/>
  <c r="F525" i="182" a="1"/>
  <c r="F525" i="182"/>
  <c r="I525" i="182" a="1"/>
  <c r="I525" i="182"/>
  <c r="M525" i="182" a="1"/>
  <c r="M525" i="182"/>
  <c r="K525" i="182" a="1"/>
  <c r="K525" i="182"/>
  <c r="G525" i="182" a="1"/>
  <c r="G525" i="182"/>
  <c r="N502" i="180"/>
  <c r="N500" i="180"/>
  <c r="F512" i="180"/>
  <c r="N512" i="180"/>
  <c r="N507" i="176"/>
  <c r="N499" i="176"/>
  <c r="F512" i="176"/>
  <c r="N520" i="174"/>
  <c r="N518" i="186"/>
  <c r="N521" i="184"/>
  <c r="N510" i="182"/>
  <c r="J528" i="178" a="1"/>
  <c r="J528" i="178"/>
  <c r="G528" i="178" a="1"/>
  <c r="G528" i="178"/>
  <c r="K528" i="178" a="1"/>
  <c r="K528" i="178"/>
  <c r="F528" i="178" a="1"/>
  <c r="F528" i="178"/>
  <c r="I528" i="178" a="1"/>
  <c r="I528" i="178"/>
  <c r="M528" i="178" a="1"/>
  <c r="M528" i="178"/>
  <c r="H528" i="178" a="1"/>
  <c r="H528" i="178"/>
  <c r="L528" i="178" a="1"/>
  <c r="L528" i="178"/>
  <c r="J520" i="178" a="1"/>
  <c r="J520" i="178"/>
  <c r="G520" i="178" a="1"/>
  <c r="G520" i="178"/>
  <c r="M520" i="178" a="1"/>
  <c r="M520" i="178"/>
  <c r="I520" i="178" a="1"/>
  <c r="I520" i="178"/>
  <c r="F520" i="178" a="1"/>
  <c r="F520" i="178"/>
  <c r="N520" i="178"/>
  <c r="L520" i="178" a="1"/>
  <c r="L520" i="178"/>
  <c r="K520" i="178" a="1"/>
  <c r="K520" i="178"/>
  <c r="H520" i="178" a="1"/>
  <c r="H520" i="178"/>
  <c r="H512" i="176"/>
  <c r="M512" i="176"/>
  <c r="P512" i="188"/>
  <c r="D17" i="187"/>
  <c r="N3" i="187"/>
  <c r="L527" i="182" a="1"/>
  <c r="L527" i="182"/>
  <c r="J527" i="182" a="1"/>
  <c r="J527" i="182"/>
  <c r="H527" i="182" a="1"/>
  <c r="H527" i="182"/>
  <c r="F527" i="182" a="1"/>
  <c r="F527" i="182"/>
  <c r="G527" i="182" a="1"/>
  <c r="G527" i="182"/>
  <c r="K527" i="182" a="1"/>
  <c r="K527" i="182"/>
  <c r="I527" i="182" a="1"/>
  <c r="I527" i="182"/>
  <c r="M527" i="182" a="1"/>
  <c r="M527" i="182"/>
  <c r="N504" i="188"/>
  <c r="L523" i="182" a="1"/>
  <c r="L523" i="182"/>
  <c r="J523" i="182" a="1"/>
  <c r="J523" i="182"/>
  <c r="H523" i="182" a="1"/>
  <c r="H523" i="182"/>
  <c r="F523" i="182" a="1"/>
  <c r="F523" i="182"/>
  <c r="K523" i="182" a="1"/>
  <c r="K523" i="182"/>
  <c r="G523" i="182" a="1"/>
  <c r="G523" i="182"/>
  <c r="M523" i="182" a="1"/>
  <c r="M523" i="182"/>
  <c r="I523" i="182" a="1"/>
  <c r="I523" i="182"/>
  <c r="P512" i="178"/>
  <c r="D17" i="177"/>
  <c r="N3" i="177"/>
  <c r="L528" i="176" a="1"/>
  <c r="L528" i="176"/>
  <c r="L531" i="176"/>
  <c r="J528" i="176" a="1"/>
  <c r="J528" i="176"/>
  <c r="H528" i="176" a="1"/>
  <c r="H528" i="176"/>
  <c r="F528" i="176" a="1"/>
  <c r="F528" i="176"/>
  <c r="N528" i="176"/>
  <c r="M528" i="176" a="1"/>
  <c r="M528" i="176"/>
  <c r="G528" i="176" a="1"/>
  <c r="G528" i="176"/>
  <c r="K528" i="176" a="1"/>
  <c r="K528" i="176"/>
  <c r="I528" i="176" a="1"/>
  <c r="I528" i="176"/>
  <c r="N501" i="176"/>
  <c r="L512" i="176"/>
  <c r="N529" i="176"/>
  <c r="N521" i="176"/>
  <c r="N500" i="176"/>
  <c r="N511" i="172"/>
  <c r="N499" i="172"/>
  <c r="F512" i="172"/>
  <c r="N528" i="174"/>
  <c r="N518" i="176"/>
  <c r="M531" i="172"/>
  <c r="N502" i="172"/>
  <c r="P512" i="172"/>
  <c r="D17" i="171"/>
  <c r="N3" i="171"/>
  <c r="N506" i="170"/>
  <c r="I38" i="173"/>
  <c r="N505" i="172"/>
  <c r="E41" i="171"/>
  <c r="G41" i="171"/>
  <c r="M512" i="170"/>
  <c r="P512" i="170"/>
  <c r="D17" i="169"/>
  <c r="N3" i="169"/>
  <c r="N529" i="172"/>
  <c r="M522" i="164" a="1"/>
  <c r="M522" i="164"/>
  <c r="K522" i="164" a="1"/>
  <c r="K522" i="164"/>
  <c r="K531" i="164"/>
  <c r="I522" i="164" a="1"/>
  <c r="I522" i="164"/>
  <c r="G522" i="164" a="1"/>
  <c r="G522" i="164"/>
  <c r="H522" i="164" a="1"/>
  <c r="H522" i="164"/>
  <c r="F522" i="164" a="1"/>
  <c r="F522" i="164"/>
  <c r="L522" i="164" a="1"/>
  <c r="L522" i="164"/>
  <c r="L531" i="164"/>
  <c r="J522" i="164" a="1"/>
  <c r="J522" i="164"/>
  <c r="N503" i="164"/>
  <c r="K512" i="164"/>
  <c r="L512" i="164"/>
  <c r="M520" i="172" a="1"/>
  <c r="M520" i="172"/>
  <c r="K520" i="172" a="1"/>
  <c r="K520" i="172"/>
  <c r="K531" i="172"/>
  <c r="I520" i="172" a="1"/>
  <c r="I520" i="172"/>
  <c r="I531" i="172"/>
  <c r="G520" i="172" a="1"/>
  <c r="G520" i="172"/>
  <c r="J520" i="172" a="1"/>
  <c r="J520" i="172"/>
  <c r="F520" i="172" a="1"/>
  <c r="F520" i="172"/>
  <c r="H520" i="172" a="1"/>
  <c r="H520" i="172"/>
  <c r="H531" i="172"/>
  <c r="L520" i="172" a="1"/>
  <c r="L520" i="172"/>
  <c r="L531" i="172"/>
  <c r="N502" i="168"/>
  <c r="N529" i="166"/>
  <c r="J531" i="166"/>
  <c r="N501" i="164"/>
  <c r="L527" i="162" a="1"/>
  <c r="L527" i="162"/>
  <c r="G527" i="162" a="1"/>
  <c r="G527" i="162"/>
  <c r="M527" i="162" a="1"/>
  <c r="M527" i="162"/>
  <c r="I527" i="162" a="1"/>
  <c r="I527" i="162"/>
  <c r="H527" i="162" a="1"/>
  <c r="H527" i="162"/>
  <c r="K527" i="162" a="1"/>
  <c r="K527" i="162"/>
  <c r="J527" i="162" a="1"/>
  <c r="J527" i="162"/>
  <c r="F527" i="162" a="1"/>
  <c r="F527" i="162"/>
  <c r="L522" i="162" a="1"/>
  <c r="L522" i="162"/>
  <c r="I522" i="162" a="1"/>
  <c r="I522" i="162"/>
  <c r="K522" i="162" a="1"/>
  <c r="K522" i="162"/>
  <c r="H522" i="162" a="1"/>
  <c r="H522" i="162"/>
  <c r="G522" i="162" a="1"/>
  <c r="G522" i="162"/>
  <c r="M522" i="162" a="1"/>
  <c r="M522" i="162"/>
  <c r="J522" i="162" a="1"/>
  <c r="J522" i="162"/>
  <c r="F522" i="162" a="1"/>
  <c r="F522" i="162"/>
  <c r="L528" i="160" a="1"/>
  <c r="L528" i="160" s="1"/>
  <c r="J528" i="160" a="1"/>
  <c r="J528" i="160" s="1"/>
  <c r="H528" i="160" a="1"/>
  <c r="H528" i="160" s="1"/>
  <c r="F528" i="160" a="1"/>
  <c r="F528" i="160" s="1"/>
  <c r="G528" i="160" a="1"/>
  <c r="G528" i="160" s="1"/>
  <c r="M528" i="160" a="1"/>
  <c r="M528" i="160" s="1"/>
  <c r="I528" i="160" a="1"/>
  <c r="I528" i="160" s="1"/>
  <c r="K528" i="160" a="1"/>
  <c r="K528" i="160" s="1"/>
  <c r="M527" i="160" a="1"/>
  <c r="M527" i="160" s="1"/>
  <c r="K527" i="160" a="1"/>
  <c r="K527" i="160" s="1"/>
  <c r="I527" i="160" a="1"/>
  <c r="I527" i="160" s="1"/>
  <c r="G527" i="160" a="1"/>
  <c r="G527" i="160" s="1"/>
  <c r="H527" i="160" a="1"/>
  <c r="H527" i="160" s="1"/>
  <c r="J527" i="160" a="1"/>
  <c r="J527" i="160" s="1"/>
  <c r="F527" i="160" a="1"/>
  <c r="F527" i="160" s="1"/>
  <c r="L527" i="160" a="1"/>
  <c r="L527" i="160" s="1"/>
  <c r="J512" i="168"/>
  <c r="K512" i="168"/>
  <c r="N518" i="166"/>
  <c r="N525" i="166"/>
  <c r="M531" i="164"/>
  <c r="N506" i="162"/>
  <c r="N526" i="166"/>
  <c r="N505" i="164"/>
  <c r="E41" i="163"/>
  <c r="G41" i="163"/>
  <c r="M526" i="162" a="1"/>
  <c r="M526" i="162"/>
  <c r="H526" i="162" a="1"/>
  <c r="H526" i="162"/>
  <c r="K526" i="162" a="1"/>
  <c r="K526" i="162"/>
  <c r="G526" i="162" a="1"/>
  <c r="G526" i="162"/>
  <c r="J526" i="162" a="1"/>
  <c r="J526" i="162"/>
  <c r="I526" i="162" a="1"/>
  <c r="I526" i="162"/>
  <c r="F526" i="162" a="1"/>
  <c r="F526" i="162"/>
  <c r="N526" i="162"/>
  <c r="L526" i="162" a="1"/>
  <c r="L526" i="162"/>
  <c r="G512" i="162"/>
  <c r="E22" i="161"/>
  <c r="N499" i="162"/>
  <c r="N519" i="174"/>
  <c r="N529" i="170"/>
  <c r="N524" i="166"/>
  <c r="N519" i="166"/>
  <c r="N506" i="164"/>
  <c r="N500" i="164"/>
  <c r="N499" i="168"/>
  <c r="M525" i="154" a="1"/>
  <c r="M525" i="154" s="1"/>
  <c r="K525" i="154" a="1"/>
  <c r="K525" i="154" s="1"/>
  <c r="I525" i="154" a="1"/>
  <c r="I525" i="154" s="1"/>
  <c r="G525" i="154" a="1"/>
  <c r="G525" i="154" s="1"/>
  <c r="J525" i="154" a="1"/>
  <c r="J525" i="154" s="1"/>
  <c r="F525" i="154" a="1"/>
  <c r="F525" i="154" s="1"/>
  <c r="H525" i="154" a="1"/>
  <c r="H525" i="154" s="1"/>
  <c r="L525" i="154" a="1"/>
  <c r="L525" i="154" s="1"/>
  <c r="L524" i="154" a="1"/>
  <c r="L524" i="154" s="1"/>
  <c r="J524" i="154" a="1"/>
  <c r="J524" i="154" s="1"/>
  <c r="H524" i="154" a="1"/>
  <c r="H524" i="154" s="1"/>
  <c r="F524" i="154" a="1"/>
  <c r="F524" i="154" s="1"/>
  <c r="K524" i="154" a="1"/>
  <c r="K524" i="154" s="1"/>
  <c r="G524" i="154" a="1"/>
  <c r="G524" i="154" s="1"/>
  <c r="I524" i="154" a="1"/>
  <c r="I524" i="154" s="1"/>
  <c r="M524" i="154" a="1"/>
  <c r="M524" i="154" s="1"/>
  <c r="L522" i="154" a="1"/>
  <c r="L522" i="154" s="1"/>
  <c r="J522" i="154" a="1"/>
  <c r="J522" i="154" s="1"/>
  <c r="H522" i="154" a="1"/>
  <c r="H522" i="154" s="1"/>
  <c r="F522" i="154" a="1"/>
  <c r="F522" i="154" s="1"/>
  <c r="M522" i="154" a="1"/>
  <c r="M522" i="154" s="1"/>
  <c r="I522" i="154" a="1"/>
  <c r="I522" i="154" s="1"/>
  <c r="K522" i="154" a="1"/>
  <c r="K522" i="154" s="1"/>
  <c r="G522" i="154" a="1"/>
  <c r="G522" i="154" s="1"/>
  <c r="M521" i="154" a="1"/>
  <c r="M521" i="154" s="1"/>
  <c r="K521" i="154" a="1"/>
  <c r="K521" i="154" s="1"/>
  <c r="I521" i="154" a="1"/>
  <c r="I521" i="154" s="1"/>
  <c r="G521" i="154" a="1"/>
  <c r="G521" i="154" s="1"/>
  <c r="J521" i="154" a="1"/>
  <c r="J521" i="154" s="1"/>
  <c r="F521" i="154" a="1"/>
  <c r="F521" i="154" s="1"/>
  <c r="L521" i="154" a="1"/>
  <c r="L521" i="154" s="1"/>
  <c r="H521" i="154" a="1"/>
  <c r="H521" i="154" s="1"/>
  <c r="M523" i="154" a="1"/>
  <c r="M523" i="154" s="1"/>
  <c r="K523" i="154" a="1"/>
  <c r="K523" i="154" s="1"/>
  <c r="I523" i="154" a="1"/>
  <c r="I523" i="154" s="1"/>
  <c r="G523" i="154" a="1"/>
  <c r="G523" i="154" s="1"/>
  <c r="L523" i="154" a="1"/>
  <c r="L523" i="154" s="1"/>
  <c r="H523" i="154" a="1"/>
  <c r="H523" i="154" s="1"/>
  <c r="J523" i="154" a="1"/>
  <c r="J523" i="154" s="1"/>
  <c r="F523" i="154" a="1"/>
  <c r="F523" i="154" s="1"/>
  <c r="M519" i="154" a="1"/>
  <c r="M519" i="154" s="1"/>
  <c r="K519" i="154" a="1"/>
  <c r="K519" i="154" s="1"/>
  <c r="I519" i="154" a="1"/>
  <c r="I519" i="154" s="1"/>
  <c r="G519" i="154" a="1"/>
  <c r="G519" i="154" s="1"/>
  <c r="H519" i="154" a="1"/>
  <c r="H519" i="154" s="1"/>
  <c r="L519" i="154" a="1"/>
  <c r="L519" i="154" s="1"/>
  <c r="J519" i="154" a="1"/>
  <c r="J519" i="154" s="1"/>
  <c r="F519" i="154" a="1"/>
  <c r="F519" i="154" s="1"/>
  <c r="L518" i="154" a="1"/>
  <c r="L518" i="154" s="1"/>
  <c r="J518" i="154" a="1"/>
  <c r="J518" i="154" s="1"/>
  <c r="H518" i="154" a="1"/>
  <c r="H518" i="154" s="1"/>
  <c r="F518" i="154" a="1"/>
  <c r="F518" i="154" s="1"/>
  <c r="I518" i="154" a="1"/>
  <c r="I518" i="154" s="1"/>
  <c r="M518" i="154" a="1"/>
  <c r="M518" i="154" s="1"/>
  <c r="K518" i="154" a="1"/>
  <c r="K518" i="154" s="1"/>
  <c r="G518" i="154" a="1"/>
  <c r="G518" i="154" s="1"/>
  <c r="L520" i="154" a="1"/>
  <c r="L520" i="154" s="1"/>
  <c r="J520" i="154" a="1"/>
  <c r="J520" i="154" s="1"/>
  <c r="H520" i="154" a="1"/>
  <c r="H520" i="154" s="1"/>
  <c r="F520" i="154" a="1"/>
  <c r="F520" i="154" s="1"/>
  <c r="K520" i="154" a="1"/>
  <c r="K520" i="154" s="1"/>
  <c r="G520" i="154" a="1"/>
  <c r="G520" i="154" s="1"/>
  <c r="M520" i="154" a="1"/>
  <c r="M520" i="154" s="1"/>
  <c r="I520" i="154" a="1"/>
  <c r="I520" i="154" s="1"/>
  <c r="L523" i="149" a="1"/>
  <c r="L523" i="149" s="1"/>
  <c r="J523" i="149" a="1"/>
  <c r="J523" i="149" s="1"/>
  <c r="H523" i="149" a="1"/>
  <c r="H523" i="149" s="1"/>
  <c r="F523" i="149" a="1"/>
  <c r="F523" i="149" s="1"/>
  <c r="M523" i="149" a="1"/>
  <c r="M523" i="149" s="1"/>
  <c r="G523" i="149" a="1"/>
  <c r="G523" i="149" s="1"/>
  <c r="K523" i="149" a="1"/>
  <c r="K523" i="149" s="1"/>
  <c r="I523" i="149" a="1"/>
  <c r="I523" i="149" s="1"/>
  <c r="M530" i="143" a="1"/>
  <c r="M530" i="143" s="1"/>
  <c r="K530" i="143" a="1"/>
  <c r="K530" i="143" s="1"/>
  <c r="I530" i="143" a="1"/>
  <c r="I530" i="143" s="1"/>
  <c r="G530" i="143" a="1"/>
  <c r="G530" i="143" s="1"/>
  <c r="F530" i="143" a="1"/>
  <c r="F530" i="143" s="1"/>
  <c r="L530" i="143" a="1"/>
  <c r="L530" i="143" s="1"/>
  <c r="J530" i="143" a="1"/>
  <c r="J530" i="143" s="1"/>
  <c r="H530" i="143" a="1"/>
  <c r="H530" i="143" s="1"/>
  <c r="L525" i="143" a="1"/>
  <c r="L525" i="143" s="1"/>
  <c r="J525" i="143" a="1"/>
  <c r="J525" i="143" s="1"/>
  <c r="H525" i="143" a="1"/>
  <c r="H525" i="143" s="1"/>
  <c r="F525" i="143" a="1"/>
  <c r="F525" i="143" s="1"/>
  <c r="K525" i="143" a="1"/>
  <c r="K525" i="143" s="1"/>
  <c r="I525" i="143" a="1"/>
  <c r="I525" i="143" s="1"/>
  <c r="G525" i="143" a="1"/>
  <c r="G525" i="143" s="1"/>
  <c r="M525" i="143" a="1"/>
  <c r="M525" i="143" s="1"/>
  <c r="M524" i="151" a="1"/>
  <c r="M524" i="151" s="1"/>
  <c r="K524" i="151" a="1"/>
  <c r="K524" i="151" s="1"/>
  <c r="I524" i="151" a="1"/>
  <c r="I524" i="151" s="1"/>
  <c r="G524" i="151" a="1"/>
  <c r="G524" i="151" s="1"/>
  <c r="H524" i="151" a="1"/>
  <c r="H524" i="151" s="1"/>
  <c r="F524" i="151" a="1"/>
  <c r="F524" i="151" s="1"/>
  <c r="L524" i="151" a="1"/>
  <c r="L524" i="151" s="1"/>
  <c r="J524" i="151" a="1"/>
  <c r="J524" i="151" s="1"/>
  <c r="M522" i="151" a="1"/>
  <c r="M522" i="151" s="1"/>
  <c r="K522" i="151" a="1"/>
  <c r="K522" i="151" s="1"/>
  <c r="I522" i="151" a="1"/>
  <c r="I522" i="151" s="1"/>
  <c r="G522" i="151" a="1"/>
  <c r="G522" i="151" s="1"/>
  <c r="J522" i="151" a="1"/>
  <c r="J522" i="151" s="1"/>
  <c r="H522" i="151" a="1"/>
  <c r="H522" i="151" s="1"/>
  <c r="F522" i="151" a="1"/>
  <c r="F522" i="151" s="1"/>
  <c r="L522" i="151" a="1"/>
  <c r="L522" i="151" s="1"/>
  <c r="D1" i="151"/>
  <c r="D2" i="151"/>
  <c r="M520" i="149" a="1"/>
  <c r="M520" i="149" s="1"/>
  <c r="K520" i="149" a="1"/>
  <c r="K520" i="149" s="1"/>
  <c r="I520" i="149" a="1"/>
  <c r="I520" i="149" s="1"/>
  <c r="G520" i="149" a="1"/>
  <c r="G520" i="149" s="1"/>
  <c r="J520" i="149" a="1"/>
  <c r="J520" i="149" s="1"/>
  <c r="F520" i="149" a="1"/>
  <c r="F520" i="149" s="1"/>
  <c r="L520" i="149" a="1"/>
  <c r="L520" i="149" s="1"/>
  <c r="H520" i="149" a="1"/>
  <c r="H520" i="149" s="1"/>
  <c r="L519" i="149" a="1"/>
  <c r="L519" i="149" s="1"/>
  <c r="J519" i="149" a="1"/>
  <c r="J519" i="149" s="1"/>
  <c r="H519" i="149" a="1"/>
  <c r="H519" i="149" s="1"/>
  <c r="F519" i="149" a="1"/>
  <c r="F519" i="149" s="1"/>
  <c r="G519" i="149" a="1"/>
  <c r="G519" i="149" s="1"/>
  <c r="I519" i="149" a="1"/>
  <c r="I519" i="149" s="1"/>
  <c r="K519" i="149" a="1"/>
  <c r="K519" i="149" s="1"/>
  <c r="M519" i="149" a="1"/>
  <c r="M519" i="149" s="1"/>
  <c r="M522" i="143" a="1"/>
  <c r="M522" i="143" s="1"/>
  <c r="K522" i="143" a="1"/>
  <c r="K522" i="143" s="1"/>
  <c r="I522" i="143" a="1"/>
  <c r="I522" i="143" s="1"/>
  <c r="G522" i="143" a="1"/>
  <c r="G522" i="143" s="1"/>
  <c r="F522" i="143" a="1"/>
  <c r="F522" i="143" s="1"/>
  <c r="L522" i="143" a="1"/>
  <c r="L522" i="143" s="1"/>
  <c r="J522" i="143" a="1"/>
  <c r="J522" i="143" s="1"/>
  <c r="H522" i="143" a="1"/>
  <c r="H522" i="143" s="1"/>
  <c r="L527" i="143" a="1"/>
  <c r="L527" i="143" s="1"/>
  <c r="J527" i="143" a="1"/>
  <c r="J527" i="143" s="1"/>
  <c r="H527" i="143" a="1"/>
  <c r="H527" i="143" s="1"/>
  <c r="F527" i="143" a="1"/>
  <c r="F527" i="143" s="1"/>
  <c r="I527" i="143" a="1"/>
  <c r="I527" i="143" s="1"/>
  <c r="G527" i="143" a="1"/>
  <c r="G527" i="143" s="1"/>
  <c r="M527" i="143" a="1"/>
  <c r="M527" i="143" s="1"/>
  <c r="K527" i="143" a="1"/>
  <c r="K527" i="143" s="1"/>
  <c r="L529" i="143" a="1"/>
  <c r="L529" i="143" s="1"/>
  <c r="J529" i="143" a="1"/>
  <c r="J529" i="143" s="1"/>
  <c r="H529" i="143" a="1"/>
  <c r="H529" i="143" s="1"/>
  <c r="F529" i="143" a="1"/>
  <c r="F529" i="143" s="1"/>
  <c r="G529" i="143" a="1"/>
  <c r="G529" i="143" s="1"/>
  <c r="M529" i="143" a="1"/>
  <c r="M529" i="143" s="1"/>
  <c r="K529" i="143" a="1"/>
  <c r="K529" i="143" s="1"/>
  <c r="I529" i="143" a="1"/>
  <c r="I529" i="143" s="1"/>
  <c r="L521" i="143" a="1"/>
  <c r="L521" i="143" s="1"/>
  <c r="J521" i="143" a="1"/>
  <c r="J521" i="143" s="1"/>
  <c r="H521" i="143" a="1"/>
  <c r="H521" i="143" s="1"/>
  <c r="F521" i="143" a="1"/>
  <c r="F521" i="143" s="1"/>
  <c r="G521" i="143" a="1"/>
  <c r="G521" i="143" s="1"/>
  <c r="M521" i="143" a="1"/>
  <c r="M521" i="143" s="1"/>
  <c r="K521" i="143" a="1"/>
  <c r="K521" i="143" s="1"/>
  <c r="I521" i="143" a="1"/>
  <c r="I521" i="143" s="1"/>
  <c r="L527" i="139" a="1"/>
  <c r="L527" i="139" s="1"/>
  <c r="J527" i="139" a="1"/>
  <c r="J527" i="139" s="1"/>
  <c r="H527" i="139" a="1"/>
  <c r="H527" i="139" s="1"/>
  <c r="F527" i="139" a="1"/>
  <c r="F527" i="139" s="1"/>
  <c r="I527" i="139" a="1"/>
  <c r="I527" i="139" s="1"/>
  <c r="K527" i="139" a="1"/>
  <c r="K527" i="139" s="1"/>
  <c r="M527" i="139" a="1"/>
  <c r="M527" i="139" s="1"/>
  <c r="G527" i="139" a="1"/>
  <c r="G527" i="139" s="1"/>
  <c r="L529" i="139" a="1"/>
  <c r="L529" i="139" s="1"/>
  <c r="J529" i="139" a="1"/>
  <c r="J529" i="139" s="1"/>
  <c r="H529" i="139" a="1"/>
  <c r="H529" i="139" s="1"/>
  <c r="F529" i="139" a="1"/>
  <c r="F529" i="139" s="1"/>
  <c r="G529" i="139" a="1"/>
  <c r="G529" i="139" s="1"/>
  <c r="I529" i="139" a="1"/>
  <c r="I529" i="139" s="1"/>
  <c r="K529" i="139" a="1"/>
  <c r="K529" i="139" s="1"/>
  <c r="M529" i="139" a="1"/>
  <c r="M529" i="139" s="1"/>
  <c r="M530" i="137" a="1"/>
  <c r="M530" i="137" s="1"/>
  <c r="K530" i="137" a="1"/>
  <c r="K530" i="137" s="1"/>
  <c r="I530" i="137" a="1"/>
  <c r="I530" i="137" s="1"/>
  <c r="G530" i="137" a="1"/>
  <c r="G530" i="137" s="1"/>
  <c r="L530" i="137" a="1"/>
  <c r="L530" i="137" s="1"/>
  <c r="H530" i="137" a="1"/>
  <c r="H530" i="137" s="1"/>
  <c r="J530" i="137" a="1"/>
  <c r="J530" i="137" s="1"/>
  <c r="F530" i="137" a="1"/>
  <c r="F530" i="137" s="1"/>
  <c r="L525" i="137" a="1"/>
  <c r="L525" i="137" s="1"/>
  <c r="J525" i="137" a="1"/>
  <c r="J525" i="137" s="1"/>
  <c r="H525" i="137" a="1"/>
  <c r="H525" i="137" s="1"/>
  <c r="F525" i="137" a="1"/>
  <c r="F525" i="137" s="1"/>
  <c r="M525" i="137" a="1"/>
  <c r="M525" i="137" s="1"/>
  <c r="I525" i="137" a="1"/>
  <c r="I525" i="137" s="1"/>
  <c r="K525" i="137" a="1"/>
  <c r="K525" i="137" s="1"/>
  <c r="G525" i="137" a="1"/>
  <c r="G525" i="137" s="1"/>
  <c r="L525" i="131" a="1"/>
  <c r="L525" i="131" s="1"/>
  <c r="J525" i="131" a="1"/>
  <c r="J525" i="131" s="1"/>
  <c r="H525" i="131" a="1"/>
  <c r="H525" i="131" s="1"/>
  <c r="F525" i="131" a="1"/>
  <c r="F525" i="131" s="1"/>
  <c r="M525" i="131" a="1"/>
  <c r="M525" i="131" s="1"/>
  <c r="I525" i="131" a="1"/>
  <c r="I525" i="131" s="1"/>
  <c r="K525" i="131" a="1"/>
  <c r="K525" i="131" s="1"/>
  <c r="G525" i="131" a="1"/>
  <c r="G525" i="131" s="1"/>
  <c r="M518" i="135" a="1"/>
  <c r="M518" i="135" s="1"/>
  <c r="K518" i="135" a="1"/>
  <c r="K518" i="135" s="1"/>
  <c r="I518" i="135" a="1"/>
  <c r="I518" i="135" s="1"/>
  <c r="G518" i="135" a="1"/>
  <c r="G518" i="135" s="1"/>
  <c r="L518" i="135" a="1"/>
  <c r="L518" i="135" s="1"/>
  <c r="J518" i="135" a="1"/>
  <c r="J518" i="135" s="1"/>
  <c r="H518" i="135" a="1"/>
  <c r="H518" i="135" s="1"/>
  <c r="F518" i="135" a="1"/>
  <c r="F518" i="135" s="1"/>
  <c r="K528" i="129" a="1"/>
  <c r="K528" i="129" s="1"/>
  <c r="F528" i="129" a="1"/>
  <c r="F528" i="129" s="1"/>
  <c r="M528" i="129" a="1"/>
  <c r="M528" i="129" s="1"/>
  <c r="H528" i="129" a="1"/>
  <c r="H528" i="129" s="1"/>
  <c r="J528" i="129" a="1"/>
  <c r="J528" i="129" s="1"/>
  <c r="G528" i="129" a="1"/>
  <c r="G528" i="129" s="1"/>
  <c r="L528" i="129" a="1"/>
  <c r="L528" i="129" s="1"/>
  <c r="I528" i="129" a="1"/>
  <c r="I528" i="129" s="1"/>
  <c r="K520" i="129" a="1"/>
  <c r="K520" i="129"/>
  <c r="F520" i="129" a="1"/>
  <c r="F520" i="129" s="1"/>
  <c r="M520" i="129" a="1"/>
  <c r="M520" i="129" s="1"/>
  <c r="H520" i="129" a="1"/>
  <c r="H520" i="129" s="1"/>
  <c r="J520" i="129" a="1"/>
  <c r="J520" i="129" s="1"/>
  <c r="G520" i="129" a="1"/>
  <c r="G520" i="129" s="1"/>
  <c r="L520" i="129" a="1"/>
  <c r="L520" i="129" s="1"/>
  <c r="I520" i="129" a="1"/>
  <c r="I520" i="129" s="1"/>
  <c r="I525" i="129" a="1"/>
  <c r="I525" i="129" s="1"/>
  <c r="F525" i="129" a="1"/>
  <c r="F525" i="129" s="1"/>
  <c r="K525" i="129" a="1"/>
  <c r="K525" i="129" s="1"/>
  <c r="H525" i="129" a="1"/>
  <c r="H525" i="129" s="1"/>
  <c r="M525" i="129" a="1"/>
  <c r="M525" i="129" s="1"/>
  <c r="J525" i="129" a="1"/>
  <c r="J525" i="129" s="1"/>
  <c r="L525" i="129" a="1"/>
  <c r="L525" i="129" s="1"/>
  <c r="G525" i="129" a="1"/>
  <c r="G525" i="129" s="1"/>
  <c r="L519" i="129" a="1"/>
  <c r="L519" i="129" s="1"/>
  <c r="G519" i="129" a="1"/>
  <c r="G519" i="129" s="1"/>
  <c r="I519" i="129" a="1"/>
  <c r="I519" i="129" s="1"/>
  <c r="F519" i="129" a="1"/>
  <c r="F519" i="129" s="1"/>
  <c r="K519" i="129" a="1"/>
  <c r="K519" i="129" s="1"/>
  <c r="H519" i="129" a="1"/>
  <c r="H519" i="129" s="1"/>
  <c r="M519" i="129" a="1"/>
  <c r="M519" i="129" s="1"/>
  <c r="J519" i="129" a="1"/>
  <c r="J519" i="129" s="1"/>
  <c r="L530" i="129" a="1"/>
  <c r="L530" i="129" s="1"/>
  <c r="I530" i="129" a="1"/>
  <c r="I530" i="129" s="1"/>
  <c r="K530" i="129" a="1"/>
  <c r="K530" i="129" s="1"/>
  <c r="F530" i="129" a="1"/>
  <c r="F530" i="129" s="1"/>
  <c r="M530" i="129" a="1"/>
  <c r="M530" i="129" s="1"/>
  <c r="H530" i="129" a="1"/>
  <c r="H530" i="129" s="1"/>
  <c r="J530" i="129" a="1"/>
  <c r="J530" i="129" s="1"/>
  <c r="G530" i="129" a="1"/>
  <c r="G530" i="129" s="1"/>
  <c r="M526" i="129" a="1"/>
  <c r="M526" i="129" s="1"/>
  <c r="H526" i="129" a="1"/>
  <c r="H526" i="129" s="1"/>
  <c r="J526" i="129" a="1"/>
  <c r="J526" i="129" s="1"/>
  <c r="G526" i="129" a="1"/>
  <c r="G526" i="129" s="1"/>
  <c r="L526" i="129" a="1"/>
  <c r="L526" i="129" s="1"/>
  <c r="I526" i="129" a="1"/>
  <c r="I526" i="129" s="1"/>
  <c r="K526" i="129" a="1"/>
  <c r="K526" i="129" s="1"/>
  <c r="F526" i="129" a="1"/>
  <c r="F526" i="129" s="1"/>
  <c r="L522" i="129" a="1"/>
  <c r="L522" i="129" s="1"/>
  <c r="I522" i="129" a="1"/>
  <c r="I522" i="129" s="1"/>
  <c r="K522" i="129" a="1"/>
  <c r="K522" i="129" s="1"/>
  <c r="F522" i="129" a="1"/>
  <c r="F522" i="129" s="1"/>
  <c r="M522" i="129" a="1"/>
  <c r="M522" i="129" s="1"/>
  <c r="H522" i="129" a="1"/>
  <c r="H522" i="129" s="1"/>
  <c r="J522" i="129" a="1"/>
  <c r="J522" i="129" s="1"/>
  <c r="G522" i="129" a="1"/>
  <c r="G522" i="129" s="1"/>
  <c r="M524" i="149" a="1"/>
  <c r="M524" i="149" s="1"/>
  <c r="K524" i="149" a="1"/>
  <c r="K524" i="149" s="1"/>
  <c r="I524" i="149" a="1"/>
  <c r="I524" i="149" s="1"/>
  <c r="G524" i="149" a="1"/>
  <c r="G524" i="149" s="1"/>
  <c r="J524" i="149" a="1"/>
  <c r="J524" i="149" s="1"/>
  <c r="L524" i="149" a="1"/>
  <c r="L524" i="149" s="1"/>
  <c r="F524" i="149" a="1"/>
  <c r="F524" i="149" s="1"/>
  <c r="H524" i="149" a="1"/>
  <c r="H524" i="149" s="1"/>
  <c r="L523" i="151" a="1"/>
  <c r="L523" i="151" s="1"/>
  <c r="J523" i="151" a="1"/>
  <c r="J523" i="151" s="1"/>
  <c r="H523" i="151" a="1"/>
  <c r="H523" i="151" s="1"/>
  <c r="F523" i="151" a="1"/>
  <c r="F523" i="151" s="1"/>
  <c r="I523" i="151" a="1"/>
  <c r="I523" i="151" s="1"/>
  <c r="G523" i="151" a="1"/>
  <c r="G523" i="151" s="1"/>
  <c r="M523" i="151" a="1"/>
  <c r="M523" i="151" s="1"/>
  <c r="K523" i="151" a="1"/>
  <c r="K523" i="151" s="1"/>
  <c r="M518" i="151" a="1"/>
  <c r="M518" i="151" s="1"/>
  <c r="K518" i="151" a="1"/>
  <c r="K518" i="151" s="1"/>
  <c r="I518" i="151" a="1"/>
  <c r="I518" i="151" s="1"/>
  <c r="G518" i="151" a="1"/>
  <c r="G518" i="151" s="1"/>
  <c r="F518" i="151" a="1"/>
  <c r="F518" i="151" s="1"/>
  <c r="L518" i="151" a="1"/>
  <c r="L518" i="151" s="1"/>
  <c r="J518" i="151" a="1"/>
  <c r="J518" i="151" s="1"/>
  <c r="H518" i="151" a="1"/>
  <c r="H518" i="151" s="1"/>
  <c r="M520" i="151" a="1"/>
  <c r="M520" i="151" s="1"/>
  <c r="K520" i="151" a="1"/>
  <c r="K520" i="151" s="1"/>
  <c r="I520" i="151" a="1"/>
  <c r="I520" i="151" s="1"/>
  <c r="G520" i="151" a="1"/>
  <c r="G520" i="151" s="1"/>
  <c r="L520" i="151" a="1"/>
  <c r="L520" i="151" s="1"/>
  <c r="J520" i="151" a="1"/>
  <c r="J520" i="151" s="1"/>
  <c r="H520" i="151" a="1"/>
  <c r="H520" i="151" s="1"/>
  <c r="F520" i="151" a="1"/>
  <c r="F520" i="151" s="1"/>
  <c r="L529" i="149" a="1"/>
  <c r="L529" i="149" s="1"/>
  <c r="J529" i="149" a="1"/>
  <c r="J529" i="149" s="1"/>
  <c r="H529" i="149" a="1"/>
  <c r="H529" i="149" s="1"/>
  <c r="F529" i="149" a="1"/>
  <c r="F529" i="149" s="1"/>
  <c r="M529" i="149" a="1"/>
  <c r="M529" i="149" s="1"/>
  <c r="G529" i="149" a="1"/>
  <c r="G529" i="149" s="1"/>
  <c r="I529" i="149" a="1"/>
  <c r="I529" i="149" s="1"/>
  <c r="K529" i="149" a="1"/>
  <c r="K529" i="149" s="1"/>
  <c r="M518" i="143" a="1"/>
  <c r="M518" i="143" s="1"/>
  <c r="K518" i="143" a="1"/>
  <c r="K518" i="143" s="1"/>
  <c r="I518" i="143" a="1"/>
  <c r="I518" i="143" s="1"/>
  <c r="G518" i="143" a="1"/>
  <c r="G518" i="143" s="1"/>
  <c r="J518" i="143" a="1"/>
  <c r="J518" i="143" s="1"/>
  <c r="H518" i="143" a="1"/>
  <c r="H518" i="143" s="1"/>
  <c r="F518" i="143" a="1"/>
  <c r="F518" i="143" s="1"/>
  <c r="L518" i="143" a="1"/>
  <c r="L518" i="143" s="1"/>
  <c r="M522" i="139" a="1"/>
  <c r="M522" i="139" s="1"/>
  <c r="K522" i="139" a="1"/>
  <c r="K522" i="139" s="1"/>
  <c r="I522" i="139" a="1"/>
  <c r="I522" i="139" s="1"/>
  <c r="G522" i="139" a="1"/>
  <c r="G522" i="139" s="1"/>
  <c r="F522" i="139" a="1"/>
  <c r="F522" i="139" s="1"/>
  <c r="H522" i="139" a="1"/>
  <c r="H522" i="139" s="1"/>
  <c r="J522" i="139" a="1"/>
  <c r="J522" i="139" s="1"/>
  <c r="L522" i="139" a="1"/>
  <c r="L522" i="139" s="1"/>
  <c r="M528" i="137" a="1"/>
  <c r="M528" i="137" s="1"/>
  <c r="K528" i="137" a="1"/>
  <c r="K528" i="137" s="1"/>
  <c r="I528" i="137" a="1"/>
  <c r="I528" i="137" s="1"/>
  <c r="G528" i="137" a="1"/>
  <c r="G528" i="137" s="1"/>
  <c r="J528" i="137" a="1"/>
  <c r="J528" i="137" s="1"/>
  <c r="F528" i="137" a="1"/>
  <c r="F528" i="137" s="1"/>
  <c r="L528" i="137" a="1"/>
  <c r="L528" i="137" s="1"/>
  <c r="H528" i="137" a="1"/>
  <c r="H528" i="137" s="1"/>
  <c r="M524" i="137" a="1"/>
  <c r="M524" i="137" s="1"/>
  <c r="K524" i="137" a="1"/>
  <c r="K524" i="137" s="1"/>
  <c r="I524" i="137" a="1"/>
  <c r="I524" i="137" s="1"/>
  <c r="G524" i="137" a="1"/>
  <c r="G524" i="137" s="1"/>
  <c r="J524" i="137" a="1"/>
  <c r="J524" i="137" s="1"/>
  <c r="F524" i="137" a="1"/>
  <c r="F524" i="137" s="1"/>
  <c r="L524" i="137" a="1"/>
  <c r="L524" i="137" s="1"/>
  <c r="H524" i="137" a="1"/>
  <c r="H524" i="137" s="1"/>
  <c r="M520" i="137" a="1"/>
  <c r="M520" i="137" s="1"/>
  <c r="K520" i="137" a="1"/>
  <c r="K520" i="137" s="1"/>
  <c r="I520" i="137" a="1"/>
  <c r="I520" i="137" s="1"/>
  <c r="G520" i="137" a="1"/>
  <c r="G520" i="137" s="1"/>
  <c r="J520" i="137" a="1"/>
  <c r="J520" i="137" s="1"/>
  <c r="F520" i="137" a="1"/>
  <c r="F520" i="137" s="1"/>
  <c r="L520" i="137" a="1"/>
  <c r="L520" i="137" s="1"/>
  <c r="H520" i="137" a="1"/>
  <c r="H520" i="137" s="1"/>
  <c r="M518" i="137" a="1"/>
  <c r="M518" i="137" s="1"/>
  <c r="K518" i="137" a="1"/>
  <c r="K518" i="137" s="1"/>
  <c r="I518" i="137" a="1"/>
  <c r="I518" i="137" s="1"/>
  <c r="L518" i="137" a="1"/>
  <c r="L518" i="137" s="1"/>
  <c r="H518" i="137" a="1"/>
  <c r="H518" i="137" s="1"/>
  <c r="G518" i="137" a="1"/>
  <c r="G518" i="137" s="1"/>
  <c r="J518" i="137" a="1"/>
  <c r="J518" i="137" s="1"/>
  <c r="F518" i="137" a="1"/>
  <c r="F518" i="137" s="1"/>
  <c r="L519" i="137" a="1"/>
  <c r="L519" i="137" s="1"/>
  <c r="J519" i="137" a="1"/>
  <c r="J519" i="137" s="1"/>
  <c r="H519" i="137" a="1"/>
  <c r="H519" i="137" s="1"/>
  <c r="F519" i="137" a="1"/>
  <c r="F519" i="137" s="1"/>
  <c r="K519" i="137" a="1"/>
  <c r="K519" i="137" s="1"/>
  <c r="G519" i="137" a="1"/>
  <c r="G519" i="137" s="1"/>
  <c r="M519" i="137" a="1"/>
  <c r="M519" i="137" s="1"/>
  <c r="I519" i="137" a="1"/>
  <c r="I519" i="137" s="1"/>
  <c r="L523" i="131" a="1"/>
  <c r="L523" i="131" s="1"/>
  <c r="J523" i="131" a="1"/>
  <c r="J523" i="131" s="1"/>
  <c r="H523" i="131" a="1"/>
  <c r="H523" i="131" s="1"/>
  <c r="F523" i="131" a="1"/>
  <c r="F523" i="131" s="1"/>
  <c r="K523" i="131" a="1"/>
  <c r="K523" i="131" s="1"/>
  <c r="G523" i="131" a="1"/>
  <c r="G523" i="131" s="1"/>
  <c r="M523" i="131" a="1"/>
  <c r="M523" i="131" s="1"/>
  <c r="I523" i="131" a="1"/>
  <c r="I523" i="131" s="1"/>
  <c r="M524" i="135" a="1"/>
  <c r="M524" i="135" s="1"/>
  <c r="K524" i="135" a="1"/>
  <c r="K524" i="135" s="1"/>
  <c r="I524" i="135" a="1"/>
  <c r="I524" i="135" s="1"/>
  <c r="G524" i="135" a="1"/>
  <c r="G524" i="135" s="1"/>
  <c r="J524" i="135" a="1"/>
  <c r="J524" i="135" s="1"/>
  <c r="L524" i="135" a="1"/>
  <c r="L524" i="135" s="1"/>
  <c r="F524" i="135" a="1"/>
  <c r="F524" i="135" s="1"/>
  <c r="H524" i="135" a="1"/>
  <c r="H524" i="135" s="1"/>
  <c r="D2" i="135"/>
  <c r="D1" i="135"/>
  <c r="M520" i="143" a="1"/>
  <c r="M520" i="143" s="1"/>
  <c r="K520" i="143" a="1"/>
  <c r="K520" i="143" s="1"/>
  <c r="I520" i="143" a="1"/>
  <c r="I520" i="143" s="1"/>
  <c r="G520" i="143" a="1"/>
  <c r="G520" i="143" s="1"/>
  <c r="H520" i="143" a="1"/>
  <c r="H520" i="143" s="1"/>
  <c r="F520" i="143" a="1"/>
  <c r="F520" i="143" s="1"/>
  <c r="L520" i="143" a="1"/>
  <c r="L520" i="143" s="1"/>
  <c r="J520" i="143" a="1"/>
  <c r="J520" i="143" s="1"/>
  <c r="L519" i="139" a="1"/>
  <c r="L519" i="139" s="1"/>
  <c r="J519" i="139" a="1"/>
  <c r="J519" i="139" s="1"/>
  <c r="H519" i="139" a="1"/>
  <c r="H519" i="139" s="1"/>
  <c r="F519" i="139" a="1"/>
  <c r="F519" i="139" s="1"/>
  <c r="I519" i="139" a="1"/>
  <c r="I519" i="139" s="1"/>
  <c r="K519" i="139" a="1"/>
  <c r="K519" i="139" s="1"/>
  <c r="M519" i="139" a="1"/>
  <c r="M519" i="139" s="1"/>
  <c r="G519" i="139" a="1"/>
  <c r="G519" i="139" s="1"/>
  <c r="M524" i="139" a="1"/>
  <c r="M524" i="139" s="1"/>
  <c r="K524" i="139" a="1"/>
  <c r="K524" i="139" s="1"/>
  <c r="I524" i="139" a="1"/>
  <c r="I524" i="139" s="1"/>
  <c r="G524" i="139" a="1"/>
  <c r="G524" i="139" s="1"/>
  <c r="L524" i="139" a="1"/>
  <c r="L524" i="139" s="1"/>
  <c r="F524" i="139" a="1"/>
  <c r="F524" i="139" s="1"/>
  <c r="H524" i="139" a="1"/>
  <c r="H524" i="139" s="1"/>
  <c r="J524" i="139" a="1"/>
  <c r="J524" i="139" s="1"/>
  <c r="L521" i="139" a="1"/>
  <c r="L521" i="139" s="1"/>
  <c r="J521" i="139" a="1"/>
  <c r="J521" i="139" s="1"/>
  <c r="H521" i="139" a="1"/>
  <c r="H521" i="139" s="1"/>
  <c r="F521" i="139" a="1"/>
  <c r="F521" i="139" s="1"/>
  <c r="G521" i="139" a="1"/>
  <c r="G521" i="139" s="1"/>
  <c r="I521" i="139" a="1"/>
  <c r="I521" i="139" s="1"/>
  <c r="K521" i="139" a="1"/>
  <c r="K521" i="139" s="1"/>
  <c r="M521" i="139" a="1"/>
  <c r="M521" i="139" s="1"/>
  <c r="M522" i="137" a="1"/>
  <c r="M522" i="137" s="1"/>
  <c r="K522" i="137" a="1"/>
  <c r="K522" i="137" s="1"/>
  <c r="I522" i="137" a="1"/>
  <c r="I522" i="137" s="1"/>
  <c r="G522" i="137" a="1"/>
  <c r="G522" i="137" s="1"/>
  <c r="L522" i="137" a="1"/>
  <c r="L522" i="137" s="1"/>
  <c r="H522" i="137" a="1"/>
  <c r="H522" i="137" s="1"/>
  <c r="J522" i="137" a="1"/>
  <c r="J522" i="137" s="1"/>
  <c r="F522" i="137" a="1"/>
  <c r="F522" i="137" s="1"/>
  <c r="L521" i="131" a="1"/>
  <c r="L521" i="131" s="1"/>
  <c r="J521" i="131" a="1"/>
  <c r="J521" i="131" s="1"/>
  <c r="H521" i="131" a="1"/>
  <c r="H521" i="131" s="1"/>
  <c r="F521" i="131" a="1"/>
  <c r="F521" i="131" s="1"/>
  <c r="M521" i="131" a="1"/>
  <c r="M521" i="131" s="1"/>
  <c r="I521" i="131" a="1"/>
  <c r="I521" i="131" s="1"/>
  <c r="K521" i="131" a="1"/>
  <c r="K521" i="131" s="1"/>
  <c r="G521" i="131" a="1"/>
  <c r="G521" i="131" s="1"/>
  <c r="L523" i="137" a="1"/>
  <c r="L523" i="137" s="1"/>
  <c r="J523" i="137" a="1"/>
  <c r="J523" i="137" s="1"/>
  <c r="H523" i="137" a="1"/>
  <c r="H523" i="137" s="1"/>
  <c r="F523" i="137" a="1"/>
  <c r="F523" i="137" s="1"/>
  <c r="K523" i="137" a="1"/>
  <c r="K523" i="137" s="1"/>
  <c r="G523" i="137" a="1"/>
  <c r="G523" i="137" s="1"/>
  <c r="M523" i="137" a="1"/>
  <c r="M523" i="137" s="1"/>
  <c r="I523" i="137" a="1"/>
  <c r="I523" i="137" s="1"/>
  <c r="L529" i="131" a="1"/>
  <c r="L529" i="131" s="1"/>
  <c r="J529" i="131" a="1"/>
  <c r="J529" i="131" s="1"/>
  <c r="H529" i="131" a="1"/>
  <c r="H529" i="131" s="1"/>
  <c r="F529" i="131" a="1"/>
  <c r="F529" i="131" s="1"/>
  <c r="M529" i="131" a="1"/>
  <c r="M529" i="131" s="1"/>
  <c r="I529" i="131" a="1"/>
  <c r="I529" i="131" s="1"/>
  <c r="K529" i="131" a="1"/>
  <c r="K529" i="131" s="1"/>
  <c r="G529" i="131" a="1"/>
  <c r="G529" i="131" s="1"/>
  <c r="K523" i="129" a="1"/>
  <c r="K523" i="129" s="1"/>
  <c r="H523" i="129" a="1"/>
  <c r="H523" i="129" s="1"/>
  <c r="M523" i="129" a="1"/>
  <c r="M523" i="129" s="1"/>
  <c r="J523" i="129" a="1"/>
  <c r="J523" i="129"/>
  <c r="L523" i="129" a="1"/>
  <c r="L523" i="129" s="1"/>
  <c r="G523" i="129" a="1"/>
  <c r="G523" i="129" s="1"/>
  <c r="I523" i="129" a="1"/>
  <c r="I523" i="129" s="1"/>
  <c r="F523" i="129" a="1"/>
  <c r="F523" i="129" s="1"/>
  <c r="J524" i="129" a="1"/>
  <c r="J524" i="129" s="1"/>
  <c r="G524" i="129" a="1"/>
  <c r="G524" i="129" s="1"/>
  <c r="L524" i="129" a="1"/>
  <c r="L524" i="129" s="1"/>
  <c r="I524" i="129" a="1"/>
  <c r="I524" i="129" s="1"/>
  <c r="K524" i="129" a="1"/>
  <c r="K524" i="129" s="1"/>
  <c r="F524" i="129" a="1"/>
  <c r="F524" i="129" s="1"/>
  <c r="M524" i="129" a="1"/>
  <c r="M524" i="129" s="1"/>
  <c r="H524" i="129" a="1"/>
  <c r="H524" i="129" s="1"/>
  <c r="L525" i="151" a="1"/>
  <c r="L525" i="151" s="1"/>
  <c r="J525" i="151" a="1"/>
  <c r="J525" i="151" s="1"/>
  <c r="H525" i="151" a="1"/>
  <c r="H525" i="151" s="1"/>
  <c r="F525" i="151" a="1"/>
  <c r="F525" i="151" s="1"/>
  <c r="G525" i="151" a="1"/>
  <c r="G525" i="151" s="1"/>
  <c r="M525" i="151" a="1"/>
  <c r="M525" i="151" s="1"/>
  <c r="K525" i="151" a="1"/>
  <c r="K525" i="151" s="1"/>
  <c r="I525" i="151" a="1"/>
  <c r="I525" i="151" s="1"/>
  <c r="L519" i="151" a="1"/>
  <c r="L519" i="151" s="1"/>
  <c r="J519" i="151" a="1"/>
  <c r="J519" i="151" s="1"/>
  <c r="H519" i="151" a="1"/>
  <c r="H519" i="151" s="1"/>
  <c r="F519" i="151" a="1"/>
  <c r="F519" i="151" s="1"/>
  <c r="M519" i="151" a="1"/>
  <c r="M519" i="151" s="1"/>
  <c r="K519" i="151" a="1"/>
  <c r="K519" i="151" s="1"/>
  <c r="I519" i="151" a="1"/>
  <c r="I519" i="151" s="1"/>
  <c r="G519" i="151" a="1"/>
  <c r="G519" i="151" s="1"/>
  <c r="L519" i="143" a="1"/>
  <c r="L519" i="143" s="1"/>
  <c r="J519" i="143" a="1"/>
  <c r="J519" i="143" s="1"/>
  <c r="H519" i="143" a="1"/>
  <c r="H519" i="143" s="1"/>
  <c r="F519" i="143" a="1"/>
  <c r="F519" i="143" s="1"/>
  <c r="I519" i="143" a="1"/>
  <c r="I519" i="143" s="1"/>
  <c r="G519" i="143" a="1"/>
  <c r="G519" i="143" s="1"/>
  <c r="M519" i="143" a="1"/>
  <c r="M519" i="143" s="1"/>
  <c r="K519" i="143" a="1"/>
  <c r="K519" i="143" s="1"/>
  <c r="M528" i="143" a="1"/>
  <c r="M528" i="143" s="1"/>
  <c r="K528" i="143" a="1"/>
  <c r="K528" i="143" s="1"/>
  <c r="I528" i="143" a="1"/>
  <c r="I528" i="143" s="1"/>
  <c r="G528" i="143" a="1"/>
  <c r="G528" i="143" s="1"/>
  <c r="H528" i="143" a="1"/>
  <c r="H528" i="143" s="1"/>
  <c r="F528" i="143" a="1"/>
  <c r="F528" i="143" s="1"/>
  <c r="L528" i="143" a="1"/>
  <c r="L528" i="143" s="1"/>
  <c r="J528" i="143" a="1"/>
  <c r="J528" i="143" s="1"/>
  <c r="M524" i="143" a="1"/>
  <c r="M524" i="143" s="1"/>
  <c r="K524" i="143" a="1"/>
  <c r="K524" i="143" s="1"/>
  <c r="I524" i="143" a="1"/>
  <c r="I524" i="143" s="1"/>
  <c r="G524" i="143" a="1"/>
  <c r="G524" i="143" s="1"/>
  <c r="L524" i="143" a="1"/>
  <c r="L524" i="143" s="1"/>
  <c r="J524" i="143" a="1"/>
  <c r="J524" i="143" s="1"/>
  <c r="H524" i="143" a="1"/>
  <c r="H524" i="143" s="1"/>
  <c r="F524" i="143" a="1"/>
  <c r="F524" i="143" s="1"/>
  <c r="L521" i="151" a="1"/>
  <c r="L521" i="151" s="1"/>
  <c r="J521" i="151" a="1"/>
  <c r="J521" i="151" s="1"/>
  <c r="H521" i="151" a="1"/>
  <c r="H521" i="151" s="1"/>
  <c r="F521" i="151" a="1"/>
  <c r="F521" i="151" s="1"/>
  <c r="K521" i="151" a="1"/>
  <c r="K521" i="151" s="1"/>
  <c r="I521" i="151" a="1"/>
  <c r="I521" i="151" s="1"/>
  <c r="G521" i="151" a="1"/>
  <c r="G521" i="151" s="1"/>
  <c r="M521" i="151" a="1"/>
  <c r="M521" i="151" s="1"/>
  <c r="L521" i="149" a="1"/>
  <c r="L521" i="149" s="1"/>
  <c r="J521" i="149" a="1"/>
  <c r="J521" i="149" s="1"/>
  <c r="H521" i="149" a="1"/>
  <c r="H521" i="149" s="1"/>
  <c r="F521" i="149" a="1"/>
  <c r="F521" i="149" s="1"/>
  <c r="I521" i="149" a="1"/>
  <c r="I521" i="149" s="1"/>
  <c r="K521" i="149" a="1"/>
  <c r="K521" i="149" s="1"/>
  <c r="G521" i="149" a="1"/>
  <c r="G521" i="149" s="1"/>
  <c r="M521" i="149" a="1"/>
  <c r="M521" i="149" s="1"/>
  <c r="M518" i="149" a="1"/>
  <c r="M518" i="149" s="1"/>
  <c r="K518" i="149" a="1"/>
  <c r="K518" i="149" s="1"/>
  <c r="I518" i="149" a="1"/>
  <c r="I518" i="149" s="1"/>
  <c r="G518" i="149" a="1"/>
  <c r="G518" i="149" s="1"/>
  <c r="L518" i="149" a="1"/>
  <c r="L518" i="149" s="1"/>
  <c r="J518" i="149" a="1"/>
  <c r="J518" i="149" s="1"/>
  <c r="H518" i="149" a="1"/>
  <c r="H518" i="149" s="1"/>
  <c r="F518" i="149" a="1"/>
  <c r="F518" i="149" s="1"/>
  <c r="M526" i="143" a="1"/>
  <c r="M526" i="143" s="1"/>
  <c r="K526" i="143" a="1"/>
  <c r="K526" i="143" s="1"/>
  <c r="I526" i="143" a="1"/>
  <c r="I526" i="143" s="1"/>
  <c r="G526" i="143" a="1"/>
  <c r="G526" i="143" s="1"/>
  <c r="J526" i="143" a="1"/>
  <c r="J526" i="143" s="1"/>
  <c r="H526" i="143" a="1"/>
  <c r="H526" i="143" s="1"/>
  <c r="F526" i="143" a="1"/>
  <c r="F526" i="143" s="1"/>
  <c r="L526" i="143" a="1"/>
  <c r="L526" i="143" s="1"/>
  <c r="L523" i="143" a="1"/>
  <c r="L523" i="143" s="1"/>
  <c r="J523" i="143" a="1"/>
  <c r="J523" i="143" s="1"/>
  <c r="H523" i="143" a="1"/>
  <c r="H523" i="143" s="1"/>
  <c r="F523" i="143" a="1"/>
  <c r="F523" i="143" s="1"/>
  <c r="M523" i="143" a="1"/>
  <c r="M523" i="143" s="1"/>
  <c r="K523" i="143" a="1"/>
  <c r="K523" i="143" s="1"/>
  <c r="I523" i="143" a="1"/>
  <c r="I523" i="143" s="1"/>
  <c r="G523" i="143" a="1"/>
  <c r="G523" i="143" s="1"/>
  <c r="D2" i="141"/>
  <c r="D1" i="141"/>
  <c r="M530" i="139" a="1"/>
  <c r="M530" i="139" s="1"/>
  <c r="K530" i="139" a="1"/>
  <c r="K530" i="139" s="1"/>
  <c r="I530" i="139" a="1"/>
  <c r="I530" i="139" s="1"/>
  <c r="G530" i="139" a="1"/>
  <c r="G530" i="139" s="1"/>
  <c r="F530" i="139" a="1"/>
  <c r="F530" i="139" s="1"/>
  <c r="H530" i="139" a="1"/>
  <c r="H530" i="139" s="1"/>
  <c r="J530" i="139" a="1"/>
  <c r="J530" i="139" s="1"/>
  <c r="L530" i="139" a="1"/>
  <c r="L530" i="139" s="1"/>
  <c r="L525" i="139" a="1"/>
  <c r="L525" i="139" s="1"/>
  <c r="J525" i="139" a="1"/>
  <c r="J525" i="139" s="1"/>
  <c r="H525" i="139" a="1"/>
  <c r="H525" i="139" s="1"/>
  <c r="F525" i="139" a="1"/>
  <c r="F525" i="139" s="1"/>
  <c r="K525" i="139" a="1"/>
  <c r="K525" i="139" s="1"/>
  <c r="M525" i="139" a="1"/>
  <c r="M525" i="139" s="1"/>
  <c r="G525" i="139" a="1"/>
  <c r="G525" i="139" s="1"/>
  <c r="I525" i="139" a="1"/>
  <c r="I525" i="139" s="1"/>
  <c r="M526" i="137" a="1"/>
  <c r="M526" i="137" s="1"/>
  <c r="K526" i="137" a="1"/>
  <c r="K526" i="137" s="1"/>
  <c r="I526" i="137" a="1"/>
  <c r="I526" i="137" s="1"/>
  <c r="G526" i="137" a="1"/>
  <c r="G526" i="137" s="1"/>
  <c r="L526" i="137" a="1"/>
  <c r="L526" i="137" s="1"/>
  <c r="H526" i="137" a="1"/>
  <c r="H526" i="137" s="1"/>
  <c r="J526" i="137" a="1"/>
  <c r="J526" i="137" s="1"/>
  <c r="F526" i="137" a="1"/>
  <c r="F526" i="137" s="1"/>
  <c r="L527" i="137" a="1"/>
  <c r="L527" i="137" s="1"/>
  <c r="J527" i="137" a="1"/>
  <c r="J527" i="137" s="1"/>
  <c r="H527" i="137" a="1"/>
  <c r="H527" i="137" s="1"/>
  <c r="F527" i="137" a="1"/>
  <c r="F527" i="137" s="1"/>
  <c r="K527" i="137" a="1"/>
  <c r="K527" i="137" s="1"/>
  <c r="G527" i="137" a="1"/>
  <c r="G527" i="137" s="1"/>
  <c r="M527" i="137" a="1"/>
  <c r="M527" i="137" s="1"/>
  <c r="I527" i="137" a="1"/>
  <c r="I527" i="137" s="1"/>
  <c r="D1" i="137"/>
  <c r="D2" i="137"/>
  <c r="L527" i="131" a="1"/>
  <c r="L527" i="131" s="1"/>
  <c r="J527" i="131" a="1"/>
  <c r="J527" i="131" s="1"/>
  <c r="H527" i="131" a="1"/>
  <c r="H527" i="131" s="1"/>
  <c r="F527" i="131" a="1"/>
  <c r="F527" i="131" s="1"/>
  <c r="K527" i="131" a="1"/>
  <c r="K527" i="131" s="1"/>
  <c r="G527" i="131" a="1"/>
  <c r="G527" i="131" s="1"/>
  <c r="M527" i="131" a="1"/>
  <c r="M527" i="131" s="1"/>
  <c r="I527" i="131" a="1"/>
  <c r="I527" i="131" s="1"/>
  <c r="L519" i="131" a="1"/>
  <c r="L519" i="131" s="1"/>
  <c r="J519" i="131" a="1"/>
  <c r="J519" i="131" s="1"/>
  <c r="H519" i="131" a="1"/>
  <c r="H519" i="131" s="1"/>
  <c r="F519" i="131" a="1"/>
  <c r="F519" i="131" s="1"/>
  <c r="K519" i="131" a="1"/>
  <c r="K519" i="131" s="1"/>
  <c r="G519" i="131" a="1"/>
  <c r="G519" i="131" s="1"/>
  <c r="M519" i="131" a="1"/>
  <c r="M519" i="131" s="1"/>
  <c r="I519" i="131" a="1"/>
  <c r="I519" i="131" s="1"/>
  <c r="L529" i="135" a="1"/>
  <c r="L529" i="135" s="1"/>
  <c r="J529" i="135" a="1"/>
  <c r="J529" i="135" s="1"/>
  <c r="H529" i="135" a="1"/>
  <c r="H529" i="135" s="1"/>
  <c r="F529" i="135" a="1"/>
  <c r="F529" i="135" s="1"/>
  <c r="M529" i="135" a="1"/>
  <c r="M529" i="135" s="1"/>
  <c r="G529" i="135" a="1"/>
  <c r="G529" i="135" s="1"/>
  <c r="I529" i="135" a="1"/>
  <c r="I529" i="135" s="1"/>
  <c r="K529" i="135" a="1"/>
  <c r="K529" i="135" s="1"/>
  <c r="L521" i="135" a="1"/>
  <c r="L521" i="135" s="1"/>
  <c r="J521" i="135" a="1"/>
  <c r="J521" i="135" s="1"/>
  <c r="H521" i="135" a="1"/>
  <c r="H521" i="135" s="1"/>
  <c r="F521" i="135" a="1"/>
  <c r="F521" i="135" s="1"/>
  <c r="M521" i="135" a="1"/>
  <c r="M521" i="135" s="1"/>
  <c r="G521" i="135" a="1"/>
  <c r="G521" i="135" s="1"/>
  <c r="I521" i="135" a="1"/>
  <c r="I521" i="135" s="1"/>
  <c r="K521" i="135" a="1"/>
  <c r="K521" i="135" s="1"/>
  <c r="M518" i="129" a="1"/>
  <c r="M518" i="129" s="1"/>
  <c r="H518" i="129" a="1"/>
  <c r="H518" i="129" s="1"/>
  <c r="J518" i="129" a="1"/>
  <c r="J518" i="129" s="1"/>
  <c r="G518" i="129" a="1"/>
  <c r="G518" i="129" s="1"/>
  <c r="L518" i="129" a="1"/>
  <c r="L518" i="129" s="1"/>
  <c r="I518" i="129" a="1"/>
  <c r="I518" i="129" s="1"/>
  <c r="K518" i="129" a="1"/>
  <c r="K518" i="129" s="1"/>
  <c r="F518" i="129" a="1"/>
  <c r="F518" i="129" s="1"/>
  <c r="L521" i="124" a="1"/>
  <c r="L521" i="124" s="1"/>
  <c r="J521" i="124" a="1"/>
  <c r="J521" i="124" s="1"/>
  <c r="H521" i="124" a="1"/>
  <c r="H521" i="124" s="1"/>
  <c r="F521" i="124" a="1"/>
  <c r="F521" i="124" s="1"/>
  <c r="M521" i="124" a="1"/>
  <c r="M521" i="124" s="1"/>
  <c r="K521" i="124" a="1"/>
  <c r="K521" i="124" s="1"/>
  <c r="I521" i="124" a="1"/>
  <c r="I521" i="124" s="1"/>
  <c r="G521" i="124" a="1"/>
  <c r="G521" i="124" s="1"/>
  <c r="M528" i="124" a="1"/>
  <c r="M528" i="124" s="1"/>
  <c r="K528" i="124" a="1"/>
  <c r="K528" i="124" s="1"/>
  <c r="I528" i="124" a="1"/>
  <c r="I528" i="124" s="1"/>
  <c r="G528" i="124" a="1"/>
  <c r="G528" i="124" s="1"/>
  <c r="L528" i="124" a="1"/>
  <c r="L528" i="124" s="1"/>
  <c r="J528" i="124" a="1"/>
  <c r="J528" i="124" s="1"/>
  <c r="H528" i="124" a="1"/>
  <c r="H528" i="124" s="1"/>
  <c r="F528" i="124" a="1"/>
  <c r="F528" i="124" s="1"/>
  <c r="M520" i="124" a="1"/>
  <c r="M520" i="124" s="1"/>
  <c r="K520" i="124" a="1"/>
  <c r="K520" i="124" s="1"/>
  <c r="I520" i="124" a="1"/>
  <c r="I520" i="124" s="1"/>
  <c r="G520" i="124" a="1"/>
  <c r="G520" i="124" s="1"/>
  <c r="L520" i="124" a="1"/>
  <c r="L520" i="124" s="1"/>
  <c r="J520" i="124" a="1"/>
  <c r="J520" i="124" s="1"/>
  <c r="H520" i="124" a="1"/>
  <c r="H520" i="124" s="1"/>
  <c r="F520" i="124" a="1"/>
  <c r="F520" i="124" s="1"/>
  <c r="M530" i="124" a="1"/>
  <c r="M530" i="124" s="1"/>
  <c r="K530" i="124" a="1"/>
  <c r="K530" i="124" s="1"/>
  <c r="I530" i="124" a="1"/>
  <c r="I530" i="124" s="1"/>
  <c r="G530" i="124" a="1"/>
  <c r="G530" i="124" s="1"/>
  <c r="L530" i="124" a="1"/>
  <c r="L530" i="124" s="1"/>
  <c r="J530" i="124" a="1"/>
  <c r="J530" i="124" s="1"/>
  <c r="H530" i="124" a="1"/>
  <c r="H530" i="124" s="1"/>
  <c r="F530" i="124" a="1"/>
  <c r="F530" i="124" s="1"/>
  <c r="M522" i="124" a="1"/>
  <c r="M522" i="124" s="1"/>
  <c r="K522" i="124" a="1"/>
  <c r="K522" i="124" s="1"/>
  <c r="I522" i="124" a="1"/>
  <c r="I522" i="124" s="1"/>
  <c r="G522" i="124" a="1"/>
  <c r="G522" i="124" s="1"/>
  <c r="L522" i="124" a="1"/>
  <c r="L522" i="124" s="1"/>
  <c r="J522" i="124" a="1"/>
  <c r="J522" i="124" s="1"/>
  <c r="H522" i="124" a="1"/>
  <c r="H522" i="124" s="1"/>
  <c r="F522" i="124" a="1"/>
  <c r="F522" i="124" s="1"/>
  <c r="D2" i="124"/>
  <c r="D1" i="124"/>
  <c r="J518" i="122" a="1"/>
  <c r="J518" i="122" s="1"/>
  <c r="L518" i="122" a="1"/>
  <c r="L518" i="122" s="1"/>
  <c r="G518" i="122" a="1"/>
  <c r="G518" i="122" s="1"/>
  <c r="M529" i="120" a="1"/>
  <c r="M529" i="120" s="1"/>
  <c r="K529" i="120" a="1"/>
  <c r="K529" i="120" s="1"/>
  <c r="I529" i="120" a="1"/>
  <c r="I529" i="120" s="1"/>
  <c r="G529" i="120" a="1"/>
  <c r="G529" i="120" s="1"/>
  <c r="J529" i="120" a="1"/>
  <c r="J529" i="120" s="1"/>
  <c r="H529" i="120" a="1"/>
  <c r="H529" i="120" s="1"/>
  <c r="F529" i="120" a="1"/>
  <c r="F529" i="120" s="1"/>
  <c r="J522" i="118" a="1"/>
  <c r="J522" i="118" s="1"/>
  <c r="G522" i="118" a="1"/>
  <c r="G522" i="118" s="1"/>
  <c r="L522" i="118" a="1"/>
  <c r="L522" i="118" s="1"/>
  <c r="I522" i="118" a="1"/>
  <c r="I522" i="118" s="1"/>
  <c r="K522" i="118" a="1"/>
  <c r="K522" i="118" s="1"/>
  <c r="F522" i="118" a="1"/>
  <c r="F522" i="118" s="1"/>
  <c r="M522" i="118" a="1"/>
  <c r="M522" i="118" s="1"/>
  <c r="H522" i="118" a="1"/>
  <c r="H522" i="118" s="1"/>
  <c r="M520" i="126" a="1"/>
  <c r="M520" i="126"/>
  <c r="K520" i="126" a="1"/>
  <c r="K520" i="126" s="1"/>
  <c r="I520" i="126" a="1"/>
  <c r="I520" i="126" s="1"/>
  <c r="G520" i="126" a="1"/>
  <c r="G520" i="126" s="1"/>
  <c r="L520" i="126" a="1"/>
  <c r="L520" i="126" s="1"/>
  <c r="H520" i="126" a="1"/>
  <c r="H520" i="126" s="1"/>
  <c r="F520" i="126" a="1"/>
  <c r="F520" i="126" s="1"/>
  <c r="J520" i="126" a="1"/>
  <c r="J520" i="126" s="1"/>
  <c r="M522" i="126" a="1"/>
  <c r="M522" i="126" s="1"/>
  <c r="K522" i="126" a="1"/>
  <c r="K522" i="126" s="1"/>
  <c r="I522" i="126" a="1"/>
  <c r="I522" i="126" s="1"/>
  <c r="G522" i="126" a="1"/>
  <c r="G522" i="126" s="1"/>
  <c r="J522" i="126" a="1"/>
  <c r="J522" i="126" s="1"/>
  <c r="F522" i="126" a="1"/>
  <c r="F522" i="126" s="1"/>
  <c r="L522" i="126" a="1"/>
  <c r="L522" i="126"/>
  <c r="H522" i="126" a="1"/>
  <c r="H522" i="126" s="1"/>
  <c r="L522" i="122" a="1"/>
  <c r="L522" i="122" s="1"/>
  <c r="J522" i="122" a="1"/>
  <c r="J522" i="122" s="1"/>
  <c r="H522" i="122" a="1"/>
  <c r="H522" i="122" s="1"/>
  <c r="K529" i="118" a="1"/>
  <c r="K529" i="118" s="1"/>
  <c r="H529" i="118" a="1"/>
  <c r="H529" i="118" s="1"/>
  <c r="M529" i="118" a="1"/>
  <c r="M529" i="118" s="1"/>
  <c r="J529" i="118" a="1"/>
  <c r="J529" i="118" s="1"/>
  <c r="L529" i="118" a="1"/>
  <c r="L529" i="118" s="1"/>
  <c r="G529" i="118" a="1"/>
  <c r="G529" i="118" s="1"/>
  <c r="I529" i="118" a="1"/>
  <c r="I529" i="118" s="1"/>
  <c r="F529" i="118" a="1"/>
  <c r="F529" i="118" s="1"/>
  <c r="L520" i="118" a="1"/>
  <c r="L520" i="118" s="1"/>
  <c r="I520" i="118" a="1"/>
  <c r="I520" i="118" s="1"/>
  <c r="K520" i="118" a="1"/>
  <c r="K520" i="118" s="1"/>
  <c r="F520" i="118" a="1"/>
  <c r="F520" i="118" s="1"/>
  <c r="M520" i="118" a="1"/>
  <c r="M520" i="118" s="1"/>
  <c r="H520" i="118" a="1"/>
  <c r="H520" i="118" s="1"/>
  <c r="J520" i="118" a="1"/>
  <c r="J520" i="118" s="1"/>
  <c r="G520" i="118" a="1"/>
  <c r="G520" i="118" s="1"/>
  <c r="M518" i="120" a="1"/>
  <c r="M518" i="120" s="1"/>
  <c r="M527" i="118" a="1"/>
  <c r="M527" i="118" s="1"/>
  <c r="J527" i="118" a="1"/>
  <c r="J527" i="118" s="1"/>
  <c r="L527" i="118" a="1"/>
  <c r="L527" i="118" s="1"/>
  <c r="G527" i="118" a="1"/>
  <c r="G527" i="118" s="1"/>
  <c r="I527" i="118" a="1"/>
  <c r="I527" i="118" s="1"/>
  <c r="F527" i="118" a="1"/>
  <c r="F527" i="118" s="1"/>
  <c r="K527" i="118" a="1"/>
  <c r="K527" i="118" s="1"/>
  <c r="H527" i="118" a="1"/>
  <c r="H527" i="118" s="1"/>
  <c r="K518" i="118" a="1"/>
  <c r="K518" i="118" s="1"/>
  <c r="F518" i="118" a="1"/>
  <c r="F518" i="118" s="1"/>
  <c r="M518" i="118" a="1"/>
  <c r="M518" i="118" s="1"/>
  <c r="H518" i="118" a="1"/>
  <c r="H518" i="118" s="1"/>
  <c r="J518" i="118" a="1"/>
  <c r="J518" i="118" s="1"/>
  <c r="G518" i="118" a="1"/>
  <c r="G518" i="118" s="1"/>
  <c r="L518" i="118" a="1"/>
  <c r="L518" i="118" s="1"/>
  <c r="I518" i="118" a="1"/>
  <c r="I518" i="118" s="1"/>
  <c r="D1" i="128"/>
  <c r="D2" i="128"/>
  <c r="L529" i="124" a="1"/>
  <c r="L529" i="124" s="1"/>
  <c r="J529" i="124" a="1"/>
  <c r="J529" i="124" s="1"/>
  <c r="H529" i="124" a="1"/>
  <c r="H529" i="124" s="1"/>
  <c r="F529" i="124" a="1"/>
  <c r="F529" i="124" s="1"/>
  <c r="M529" i="124" a="1"/>
  <c r="M529" i="124" s="1"/>
  <c r="K529" i="124" a="1"/>
  <c r="K529" i="124" s="1"/>
  <c r="I529" i="124" a="1"/>
  <c r="I529" i="124" s="1"/>
  <c r="G529" i="124" a="1"/>
  <c r="G529" i="124" s="1"/>
  <c r="M524" i="124" a="1"/>
  <c r="M524" i="124" s="1"/>
  <c r="K524" i="124" a="1"/>
  <c r="K524" i="124" s="1"/>
  <c r="I524" i="124" a="1"/>
  <c r="I524" i="124" s="1"/>
  <c r="G524" i="124" a="1"/>
  <c r="G524" i="124" s="1"/>
  <c r="L524" i="124" a="1"/>
  <c r="L524" i="124" s="1"/>
  <c r="J524" i="124" a="1"/>
  <c r="J524" i="124" s="1"/>
  <c r="H524" i="124" a="1"/>
  <c r="H524" i="124" s="1"/>
  <c r="F524" i="124" a="1"/>
  <c r="F524" i="124" s="1"/>
  <c r="M518" i="126" a="1"/>
  <c r="M518" i="126" s="1"/>
  <c r="K518" i="126" a="1"/>
  <c r="K518" i="126" s="1"/>
  <c r="I518" i="126" a="1"/>
  <c r="I518" i="126" s="1"/>
  <c r="G518" i="126" a="1"/>
  <c r="G518" i="126" s="1"/>
  <c r="J518" i="126" a="1"/>
  <c r="J518" i="126" s="1"/>
  <c r="F518" i="126" a="1"/>
  <c r="F518" i="126" s="1"/>
  <c r="H518" i="126" a="1"/>
  <c r="H518" i="126" s="1"/>
  <c r="L518" i="126" a="1"/>
  <c r="L518" i="126" s="1"/>
  <c r="M526" i="124" a="1"/>
  <c r="M526" i="124" s="1"/>
  <c r="K526" i="124" a="1"/>
  <c r="K526" i="124" s="1"/>
  <c r="I526" i="124" a="1"/>
  <c r="I526" i="124" s="1"/>
  <c r="G526" i="124" a="1"/>
  <c r="G526" i="124" s="1"/>
  <c r="L526" i="124" a="1"/>
  <c r="L526" i="124" s="1"/>
  <c r="J526" i="124" a="1"/>
  <c r="J526" i="124" s="1"/>
  <c r="H526" i="124" a="1"/>
  <c r="H526" i="124" s="1"/>
  <c r="F526" i="124" a="1"/>
  <c r="F526" i="124" s="1"/>
  <c r="M518" i="124" a="1"/>
  <c r="M518" i="124" s="1"/>
  <c r="K518" i="124" a="1"/>
  <c r="K518" i="124" s="1"/>
  <c r="I518" i="124" a="1"/>
  <c r="I518" i="124" s="1"/>
  <c r="G518" i="124" a="1"/>
  <c r="G518" i="124" s="1"/>
  <c r="L518" i="124" a="1"/>
  <c r="L518" i="124" s="1"/>
  <c r="J518" i="124" a="1"/>
  <c r="J518" i="124" s="1"/>
  <c r="H518" i="124" a="1"/>
  <c r="H518" i="124" s="1"/>
  <c r="F518" i="124" a="1"/>
  <c r="F518" i="124" s="1"/>
  <c r="L524" i="120" a="1"/>
  <c r="L524" i="120" s="1"/>
  <c r="K521" i="118" a="1"/>
  <c r="K521" i="118" s="1"/>
  <c r="H521" i="118" a="1"/>
  <c r="H521" i="118" s="1"/>
  <c r="M521" i="118" a="1"/>
  <c r="M521" i="118" s="1"/>
  <c r="J521" i="118" a="1"/>
  <c r="J521" i="118" s="1"/>
  <c r="L521" i="118" a="1"/>
  <c r="L521" i="118" s="1"/>
  <c r="G521" i="118" a="1"/>
  <c r="G521" i="118" s="1"/>
  <c r="I521" i="118" a="1"/>
  <c r="I521" i="118" s="1"/>
  <c r="F521" i="118" a="1"/>
  <c r="F521" i="118" s="1"/>
  <c r="L528" i="118" a="1"/>
  <c r="L528" i="118" s="1"/>
  <c r="I528" i="118" a="1"/>
  <c r="I528" i="118" s="1"/>
  <c r="K528" i="118" a="1"/>
  <c r="K528" i="118" s="1"/>
  <c r="F528" i="118" a="1"/>
  <c r="F528" i="118" s="1"/>
  <c r="M528" i="118" a="1"/>
  <c r="M528" i="118" s="1"/>
  <c r="H528" i="118" a="1"/>
  <c r="H528" i="118" s="1"/>
  <c r="J528" i="118" a="1"/>
  <c r="J528" i="118" s="1"/>
  <c r="G528" i="118" a="1"/>
  <c r="G528" i="118" s="1"/>
  <c r="M519" i="118" a="1"/>
  <c r="M519" i="118" s="1"/>
  <c r="J519" i="118" a="1"/>
  <c r="J519" i="118" s="1"/>
  <c r="L519" i="118" a="1"/>
  <c r="L519" i="118" s="1"/>
  <c r="G519" i="118" a="1"/>
  <c r="G519" i="118" s="1"/>
  <c r="I519" i="118" a="1"/>
  <c r="I519" i="118" s="1"/>
  <c r="F519" i="118" a="1"/>
  <c r="F519" i="118" s="1"/>
  <c r="K519" i="118" a="1"/>
  <c r="K519" i="118" s="1"/>
  <c r="H519" i="118" a="1"/>
  <c r="H519" i="118" s="1"/>
  <c r="J530" i="118" a="1"/>
  <c r="J530" i="118" s="1"/>
  <c r="G530" i="118" a="1"/>
  <c r="G530" i="118" s="1"/>
  <c r="L530" i="118" a="1"/>
  <c r="L530" i="118" s="1"/>
  <c r="I530" i="118" a="1"/>
  <c r="I530" i="118" s="1"/>
  <c r="K530" i="118" a="1"/>
  <c r="K530" i="118" s="1"/>
  <c r="F530" i="118" a="1"/>
  <c r="F530" i="118" s="1"/>
  <c r="M530" i="118" a="1"/>
  <c r="M530" i="118" s="1"/>
  <c r="H530" i="118" a="1"/>
  <c r="H530" i="118" s="1"/>
  <c r="L521" i="126" a="1"/>
  <c r="L521" i="126"/>
  <c r="J521" i="126" a="1"/>
  <c r="J521" i="126" s="1"/>
  <c r="H521" i="126" a="1"/>
  <c r="H521" i="126" s="1"/>
  <c r="F521" i="126" a="1"/>
  <c r="F521" i="126" s="1"/>
  <c r="K521" i="126" a="1"/>
  <c r="K521" i="126" s="1"/>
  <c r="G521" i="126" a="1"/>
  <c r="G521" i="126" s="1"/>
  <c r="M521" i="126" a="1"/>
  <c r="M521" i="126" s="1"/>
  <c r="I521" i="126" a="1"/>
  <c r="I521" i="126"/>
  <c r="D2" i="126"/>
  <c r="D1" i="126"/>
  <c r="L525" i="124" a="1"/>
  <c r="L525" i="124" s="1"/>
  <c r="J525" i="124" a="1"/>
  <c r="J525" i="124" s="1"/>
  <c r="H525" i="124" a="1"/>
  <c r="H525" i="124" s="1"/>
  <c r="F525" i="124" a="1"/>
  <c r="F525" i="124" s="1"/>
  <c r="M525" i="124" a="1"/>
  <c r="M525" i="124" s="1"/>
  <c r="K525" i="124" a="1"/>
  <c r="K525" i="124" s="1"/>
  <c r="I525" i="124" a="1"/>
  <c r="I525" i="124" s="1"/>
  <c r="G525" i="124" a="1"/>
  <c r="G525" i="124" s="1"/>
  <c r="L519" i="126" a="1"/>
  <c r="L519" i="126"/>
  <c r="J519" i="126" a="1"/>
  <c r="J519" i="126" s="1"/>
  <c r="H519" i="126" a="1"/>
  <c r="H519" i="126" s="1"/>
  <c r="F519" i="126" a="1"/>
  <c r="F519" i="126" s="1"/>
  <c r="M519" i="126" a="1"/>
  <c r="M519" i="126" s="1"/>
  <c r="I519" i="126" a="1"/>
  <c r="I519" i="126" s="1"/>
  <c r="K519" i="126" a="1"/>
  <c r="K519" i="126" s="1"/>
  <c r="G519" i="126" a="1"/>
  <c r="G519" i="126" s="1"/>
  <c r="M519" i="120" a="1"/>
  <c r="M519" i="120" s="1"/>
  <c r="J519" i="120" a="1"/>
  <c r="J519" i="120" s="1"/>
  <c r="F519" i="120" a="1"/>
  <c r="F519" i="120" s="1"/>
  <c r="L519" i="120" a="1"/>
  <c r="L519" i="120" s="1"/>
  <c r="H519" i="120" a="1"/>
  <c r="H519" i="120" s="1"/>
  <c r="L522" i="120" a="1"/>
  <c r="L522" i="120" s="1"/>
  <c r="J522" i="120" a="1"/>
  <c r="J522" i="120" s="1"/>
  <c r="H522" i="120" a="1"/>
  <c r="H522" i="120" s="1"/>
  <c r="M522" i="120" a="1"/>
  <c r="M522" i="120" s="1"/>
  <c r="K522" i="120" a="1"/>
  <c r="K522" i="120" s="1"/>
  <c r="I522" i="120" a="1"/>
  <c r="I522" i="120" s="1"/>
  <c r="M524" i="118" a="1"/>
  <c r="M524" i="118" s="1"/>
  <c r="H524" i="118" a="1"/>
  <c r="H524" i="118" s="1"/>
  <c r="J524" i="118" a="1"/>
  <c r="J524" i="118" s="1"/>
  <c r="G524" i="118" a="1"/>
  <c r="G524" i="118" s="1"/>
  <c r="L524" i="118" a="1"/>
  <c r="L524" i="118" s="1"/>
  <c r="I524" i="118" a="1"/>
  <c r="I524" i="118" s="1"/>
  <c r="K524" i="118" a="1"/>
  <c r="K524" i="118" s="1"/>
  <c r="F524" i="118" a="1"/>
  <c r="F524" i="118" s="1"/>
  <c r="L525" i="118" a="1"/>
  <c r="L525" i="118" s="1"/>
  <c r="G525" i="118" a="1"/>
  <c r="G525" i="118" s="1"/>
  <c r="I525" i="118" a="1"/>
  <c r="I525" i="118" s="1"/>
  <c r="F525" i="118" a="1"/>
  <c r="F525" i="118" s="1"/>
  <c r="K525" i="118" a="1"/>
  <c r="K525" i="118" s="1"/>
  <c r="H525" i="118" a="1"/>
  <c r="H525" i="118" s="1"/>
  <c r="M525" i="118" a="1"/>
  <c r="M525" i="118" s="1"/>
  <c r="J525" i="118" a="1"/>
  <c r="J525" i="118" s="1"/>
  <c r="K526" i="118" a="1"/>
  <c r="K526" i="118" s="1"/>
  <c r="F526" i="118" a="1"/>
  <c r="F526" i="118" s="1"/>
  <c r="M526" i="118" a="1"/>
  <c r="M526" i="118" s="1"/>
  <c r="H526" i="118" a="1"/>
  <c r="H526" i="118" s="1"/>
  <c r="J526" i="118" a="1"/>
  <c r="J526" i="118" s="1"/>
  <c r="G526" i="118" a="1"/>
  <c r="G526" i="118" s="1"/>
  <c r="L526" i="118" a="1"/>
  <c r="L526" i="118" s="1"/>
  <c r="I526" i="118" a="1"/>
  <c r="I526" i="118" s="1"/>
  <c r="L526" i="116" a="1"/>
  <c r="L526" i="116" s="1"/>
  <c r="J526" i="116" a="1"/>
  <c r="J526" i="116" s="1"/>
  <c r="H526" i="116" a="1"/>
  <c r="H526" i="116" s="1"/>
  <c r="F526" i="116" a="1"/>
  <c r="F526" i="116" s="1"/>
  <c r="M526" i="116" a="1"/>
  <c r="M526" i="116" s="1"/>
  <c r="K526" i="116" a="1"/>
  <c r="K526" i="116" s="1"/>
  <c r="I526" i="116" a="1"/>
  <c r="I526" i="116" s="1"/>
  <c r="G526" i="116" a="1"/>
  <c r="G526" i="116" s="1"/>
  <c r="L518" i="116" a="1"/>
  <c r="L518" i="116" s="1"/>
  <c r="J518" i="116" a="1"/>
  <c r="J518" i="116" s="1"/>
  <c r="H518" i="116" a="1"/>
  <c r="H518" i="116" s="1"/>
  <c r="F518" i="116" a="1"/>
  <c r="F518" i="116" s="1"/>
  <c r="M518" i="116" a="1"/>
  <c r="M518" i="116" s="1"/>
  <c r="K518" i="116" a="1"/>
  <c r="K518" i="116" s="1"/>
  <c r="I518" i="116" a="1"/>
  <c r="I518" i="116" s="1"/>
  <c r="G518" i="116" a="1"/>
  <c r="G518" i="116" s="1"/>
  <c r="M527" i="116" a="1"/>
  <c r="M527" i="116" s="1"/>
  <c r="K527" i="116" a="1"/>
  <c r="K527" i="116" s="1"/>
  <c r="I527" i="116" a="1"/>
  <c r="I527" i="116" s="1"/>
  <c r="G527" i="116" a="1"/>
  <c r="G527" i="116" s="1"/>
  <c r="L527" i="116" a="1"/>
  <c r="L527" i="116" s="1"/>
  <c r="J527" i="116" a="1"/>
  <c r="J527" i="116" s="1"/>
  <c r="H527" i="116" a="1"/>
  <c r="H527" i="116" s="1"/>
  <c r="F527" i="116" a="1"/>
  <c r="F527" i="116" s="1"/>
  <c r="M523" i="116" a="1"/>
  <c r="M523" i="116" s="1"/>
  <c r="K523" i="116" a="1"/>
  <c r="K523" i="116" s="1"/>
  <c r="I523" i="116" a="1"/>
  <c r="I523" i="116" s="1"/>
  <c r="G523" i="116" a="1"/>
  <c r="G523" i="116" s="1"/>
  <c r="L523" i="116" a="1"/>
  <c r="L523" i="116" s="1"/>
  <c r="J523" i="116" a="1"/>
  <c r="J523" i="116" s="1"/>
  <c r="H523" i="116" a="1"/>
  <c r="H523" i="116" s="1"/>
  <c r="F523" i="116" a="1"/>
  <c r="F523" i="116" s="1"/>
  <c r="M525" i="116" a="1"/>
  <c r="M525" i="116" s="1"/>
  <c r="K525" i="116" a="1"/>
  <c r="K525" i="116" s="1"/>
  <c r="I525" i="116" a="1"/>
  <c r="I525" i="116" s="1"/>
  <c r="G525" i="116" a="1"/>
  <c r="G525" i="116" s="1"/>
  <c r="L525" i="116" a="1"/>
  <c r="L525" i="116" s="1"/>
  <c r="J525" i="116" a="1"/>
  <c r="J525" i="116" s="1"/>
  <c r="H525" i="116" a="1"/>
  <c r="H525" i="116" s="1"/>
  <c r="F525" i="116" a="1"/>
  <c r="F525" i="116" s="1"/>
  <c r="M529" i="116" a="1"/>
  <c r="M529" i="116" s="1"/>
  <c r="K529" i="116" a="1"/>
  <c r="K529" i="116" s="1"/>
  <c r="I529" i="116" a="1"/>
  <c r="I529" i="116" s="1"/>
  <c r="G529" i="116" a="1"/>
  <c r="G529" i="116" s="1"/>
  <c r="L529" i="116" a="1"/>
  <c r="L529" i="116" s="1"/>
  <c r="J529" i="116" a="1"/>
  <c r="J529" i="116" s="1"/>
  <c r="H529" i="116" a="1"/>
  <c r="H529" i="116" s="1"/>
  <c r="F529" i="116" a="1"/>
  <c r="F529" i="116" s="1"/>
  <c r="M519" i="116" a="1"/>
  <c r="M519" i="116" s="1"/>
  <c r="K519" i="116" a="1"/>
  <c r="K519" i="116" s="1"/>
  <c r="I519" i="116" a="1"/>
  <c r="I519" i="116" s="1"/>
  <c r="G519" i="116" a="1"/>
  <c r="G519" i="116" s="1"/>
  <c r="L519" i="116" a="1"/>
  <c r="L519" i="116" s="1"/>
  <c r="J519" i="116" a="1"/>
  <c r="J519" i="116" s="1"/>
  <c r="H519" i="116" a="1"/>
  <c r="H519" i="116" s="1"/>
  <c r="F519" i="116" a="1"/>
  <c r="F519" i="116" s="1"/>
  <c r="L520" i="116" a="1"/>
  <c r="L520" i="116" s="1"/>
  <c r="J520" i="116" a="1"/>
  <c r="J520" i="116" s="1"/>
  <c r="H520" i="116" a="1"/>
  <c r="H520" i="116" s="1"/>
  <c r="F520" i="116" a="1"/>
  <c r="F520" i="116" s="1"/>
  <c r="M520" i="116" a="1"/>
  <c r="M520" i="116" s="1"/>
  <c r="K520" i="116" a="1"/>
  <c r="K520" i="116" s="1"/>
  <c r="I520" i="116" a="1"/>
  <c r="I520" i="116" s="1"/>
  <c r="G520" i="116" a="1"/>
  <c r="G520" i="116" s="1"/>
  <c r="L524" i="116" a="1"/>
  <c r="L524" i="116" s="1"/>
  <c r="J524" i="116" a="1"/>
  <c r="J524" i="116" s="1"/>
  <c r="H524" i="116" a="1"/>
  <c r="H524" i="116" s="1"/>
  <c r="F524" i="116" a="1"/>
  <c r="F524" i="116" s="1"/>
  <c r="M524" i="116" a="1"/>
  <c r="M524" i="116" s="1"/>
  <c r="K524" i="116" a="1"/>
  <c r="K524" i="116" s="1"/>
  <c r="I524" i="116" a="1"/>
  <c r="I524" i="116" s="1"/>
  <c r="G524" i="116" a="1"/>
  <c r="G524" i="116" s="1"/>
  <c r="M521" i="116" a="1"/>
  <c r="M521" i="116" s="1"/>
  <c r="K521" i="116" a="1"/>
  <c r="K521" i="116" s="1"/>
  <c r="I521" i="116" a="1"/>
  <c r="I521" i="116" s="1"/>
  <c r="G521" i="116" a="1"/>
  <c r="G521" i="116" s="1"/>
  <c r="L521" i="116" a="1"/>
  <c r="L521" i="116" s="1"/>
  <c r="J521" i="116" a="1"/>
  <c r="J521" i="116" s="1"/>
  <c r="H521" i="116" a="1"/>
  <c r="H521" i="116" s="1"/>
  <c r="F521" i="116" a="1"/>
  <c r="F521" i="116" s="1"/>
  <c r="M526" i="114" a="1"/>
  <c r="M526" i="114" s="1"/>
  <c r="K526" i="114" a="1"/>
  <c r="K526" i="114" s="1"/>
  <c r="I526" i="114" a="1"/>
  <c r="I526" i="114" s="1"/>
  <c r="G526" i="114" a="1"/>
  <c r="G526" i="114" s="1"/>
  <c r="J526" i="114" a="1"/>
  <c r="J526" i="114" s="1"/>
  <c r="F526" i="114" a="1"/>
  <c r="F526" i="114" s="1"/>
  <c r="L526" i="114" a="1"/>
  <c r="L526" i="114" s="1"/>
  <c r="H526" i="114" a="1"/>
  <c r="H526" i="114" s="1"/>
  <c r="M522" i="114" a="1"/>
  <c r="M522" i="114" s="1"/>
  <c r="K522" i="114" a="1"/>
  <c r="K522" i="114" s="1"/>
  <c r="I522" i="114" a="1"/>
  <c r="I522" i="114" s="1"/>
  <c r="G522" i="114" a="1"/>
  <c r="G522" i="114" s="1"/>
  <c r="J522" i="114" a="1"/>
  <c r="J522" i="114" s="1"/>
  <c r="F522" i="114" a="1"/>
  <c r="F522" i="114" s="1"/>
  <c r="H522" i="114" a="1"/>
  <c r="H522" i="114" s="1"/>
  <c r="L522" i="114" a="1"/>
  <c r="L522" i="114" s="1"/>
  <c r="D2" i="114"/>
  <c r="D1" i="114"/>
  <c r="M520" i="114" a="1"/>
  <c r="M520" i="114" s="1"/>
  <c r="K520" i="114" a="1"/>
  <c r="K520" i="114" s="1"/>
  <c r="I520" i="114" a="1"/>
  <c r="I520" i="114" s="1"/>
  <c r="G520" i="114" a="1"/>
  <c r="G520" i="114" s="1"/>
  <c r="L520" i="114" a="1"/>
  <c r="L520" i="114" s="1"/>
  <c r="H520" i="114" a="1"/>
  <c r="H520" i="114" s="1"/>
  <c r="J520" i="114" a="1"/>
  <c r="J520" i="114" s="1"/>
  <c r="F520" i="114" a="1"/>
  <c r="F520" i="114" s="1"/>
  <c r="L529" i="114" a="1"/>
  <c r="L529" i="114" s="1"/>
  <c r="J529" i="114" a="1"/>
  <c r="J529" i="114" s="1"/>
  <c r="H529" i="114" a="1"/>
  <c r="H529" i="114" s="1"/>
  <c r="F529" i="114" a="1"/>
  <c r="F529" i="114" s="1"/>
  <c r="K529" i="114" a="1"/>
  <c r="K529" i="114" s="1"/>
  <c r="G529" i="114" a="1"/>
  <c r="G529" i="114" s="1"/>
  <c r="I529" i="114" a="1"/>
  <c r="I529" i="114" s="1"/>
  <c r="M529" i="114" a="1"/>
  <c r="M529" i="114" s="1"/>
  <c r="L521" i="114" a="1"/>
  <c r="L521" i="114" s="1"/>
  <c r="J521" i="114" a="1"/>
  <c r="J521" i="114" s="1"/>
  <c r="H521" i="114" a="1"/>
  <c r="H521" i="114" s="1"/>
  <c r="F521" i="114" a="1"/>
  <c r="F521" i="114" s="1"/>
  <c r="K521" i="114" a="1"/>
  <c r="K521" i="114" s="1"/>
  <c r="G521" i="114" a="1"/>
  <c r="G521" i="114" s="1"/>
  <c r="I521" i="114" a="1"/>
  <c r="I521" i="114" s="1"/>
  <c r="M521" i="114" a="1"/>
  <c r="M521" i="114" s="1"/>
  <c r="M530" i="114" a="1"/>
  <c r="M530" i="114" s="1"/>
  <c r="K530" i="114" a="1"/>
  <c r="K530" i="114" s="1"/>
  <c r="I530" i="114" a="1"/>
  <c r="I530" i="114" s="1"/>
  <c r="G530" i="114" a="1"/>
  <c r="G530" i="114" s="1"/>
  <c r="J530" i="114" a="1"/>
  <c r="J530" i="114" s="1"/>
  <c r="F530" i="114" a="1"/>
  <c r="F530" i="114" s="1"/>
  <c r="H530" i="114" a="1"/>
  <c r="H530" i="114" s="1"/>
  <c r="L530" i="114" a="1"/>
  <c r="L530" i="114" s="1"/>
  <c r="M528" i="114" a="1"/>
  <c r="M528" i="114" s="1"/>
  <c r="K528" i="114" a="1"/>
  <c r="K528" i="114" s="1"/>
  <c r="I528" i="114" a="1"/>
  <c r="I528" i="114" s="1"/>
  <c r="G528" i="114" a="1"/>
  <c r="G528" i="114" s="1"/>
  <c r="L528" i="114" a="1"/>
  <c r="L528" i="114" s="1"/>
  <c r="H528" i="114" a="1"/>
  <c r="H528" i="114" s="1"/>
  <c r="J528" i="114" a="1"/>
  <c r="J528" i="114" s="1"/>
  <c r="F528" i="114" a="1"/>
  <c r="F528" i="114" s="1"/>
  <c r="L525" i="114" a="1"/>
  <c r="L525" i="114" s="1"/>
  <c r="J525" i="114" a="1"/>
  <c r="J525" i="114" s="1"/>
  <c r="H525" i="114" a="1"/>
  <c r="H525" i="114" s="1"/>
  <c r="F525" i="114" a="1"/>
  <c r="F525" i="114" s="1"/>
  <c r="K525" i="114" a="1"/>
  <c r="K525" i="114" s="1"/>
  <c r="G525" i="114" a="1"/>
  <c r="G525" i="114" s="1"/>
  <c r="M525" i="114" a="1"/>
  <c r="M525" i="114" s="1"/>
  <c r="I525" i="114" a="1"/>
  <c r="I525" i="114" s="1"/>
  <c r="M518" i="114" a="1"/>
  <c r="M518" i="114" s="1"/>
  <c r="K518" i="114" a="1"/>
  <c r="K518" i="114" s="1"/>
  <c r="J518" i="114" a="1"/>
  <c r="J518" i="114" s="1"/>
  <c r="G518" i="114" a="1"/>
  <c r="G518" i="114" s="1"/>
  <c r="I518" i="114" a="1"/>
  <c r="I518" i="114" s="1"/>
  <c r="L518" i="114" a="1"/>
  <c r="L518" i="114" s="1"/>
  <c r="F518" i="114" a="1"/>
  <c r="F518" i="114" s="1"/>
  <c r="H518" i="114" a="1"/>
  <c r="H518" i="114" s="1"/>
  <c r="L523" i="114" a="1"/>
  <c r="L523" i="114" s="1"/>
  <c r="J523" i="114" a="1"/>
  <c r="J523" i="114" s="1"/>
  <c r="H523" i="114" a="1"/>
  <c r="H523" i="114" s="1"/>
  <c r="F523" i="114" a="1"/>
  <c r="F523" i="114" s="1"/>
  <c r="M523" i="114" a="1"/>
  <c r="M523" i="114" s="1"/>
  <c r="I523" i="114" a="1"/>
  <c r="I523" i="114" s="1"/>
  <c r="G523" i="114" a="1"/>
  <c r="G523" i="114" s="1"/>
  <c r="K523" i="114" a="1"/>
  <c r="K523" i="114" s="1"/>
  <c r="L519" i="114" a="1"/>
  <c r="L519" i="114" s="1"/>
  <c r="J519" i="114" a="1"/>
  <c r="J519" i="114" s="1"/>
  <c r="H519" i="114" a="1"/>
  <c r="H519" i="114" s="1"/>
  <c r="F519" i="114" a="1"/>
  <c r="F519" i="114" s="1"/>
  <c r="M519" i="114" a="1"/>
  <c r="M519" i="114" s="1"/>
  <c r="I519" i="114" a="1"/>
  <c r="I519" i="114" s="1"/>
  <c r="K519" i="114" a="1"/>
  <c r="K519" i="114" s="1"/>
  <c r="G519" i="114" a="1"/>
  <c r="G519" i="114" s="1"/>
  <c r="M524" i="114" a="1"/>
  <c r="M524" i="114" s="1"/>
  <c r="K524" i="114" a="1"/>
  <c r="K524" i="114" s="1"/>
  <c r="I524" i="114" a="1"/>
  <c r="I524" i="114" s="1"/>
  <c r="G524" i="114" a="1"/>
  <c r="G524" i="114" s="1"/>
  <c r="L524" i="114" a="1"/>
  <c r="L524" i="114" s="1"/>
  <c r="H524" i="114" a="1"/>
  <c r="H524" i="114" s="1"/>
  <c r="F524" i="114" a="1"/>
  <c r="F524" i="114" s="1"/>
  <c r="J524" i="114" a="1"/>
  <c r="J524" i="114" s="1"/>
  <c r="M525" i="112" a="1"/>
  <c r="M525" i="112" s="1"/>
  <c r="K525" i="112" a="1"/>
  <c r="K525" i="112" s="1"/>
  <c r="I525" i="112" a="1"/>
  <c r="I525" i="112" s="1"/>
  <c r="G525" i="112" a="1"/>
  <c r="G525" i="112" s="1"/>
  <c r="F525" i="112" a="1"/>
  <c r="F525" i="112" s="1"/>
  <c r="L525" i="112" a="1"/>
  <c r="L525" i="112" s="1"/>
  <c r="J525" i="112" a="1"/>
  <c r="J525" i="112" s="1"/>
  <c r="H525" i="112" a="1"/>
  <c r="H525" i="112" s="1"/>
  <c r="K523" i="112" a="1"/>
  <c r="K523" i="112" s="1"/>
  <c r="G523" i="112" a="1"/>
  <c r="G523" i="112" s="1"/>
  <c r="J523" i="112" a="1"/>
  <c r="J523" i="112" s="1"/>
  <c r="F523" i="112" a="1"/>
  <c r="F523" i="112" s="1"/>
  <c r="M523" i="112" a="1"/>
  <c r="M523" i="112" s="1"/>
  <c r="I523" i="112" a="1"/>
  <c r="I523" i="112" s="1"/>
  <c r="L523" i="112" a="1"/>
  <c r="L523" i="112" s="1"/>
  <c r="H523" i="112" a="1"/>
  <c r="H523" i="112" s="1"/>
  <c r="K519" i="112" a="1"/>
  <c r="K519" i="112" s="1"/>
  <c r="G519" i="112" a="1"/>
  <c r="G519" i="112" s="1"/>
  <c r="J519" i="112" a="1"/>
  <c r="J519" i="112" s="1"/>
  <c r="F519" i="112" a="1"/>
  <c r="F519" i="112" s="1"/>
  <c r="M519" i="112" a="1"/>
  <c r="M519" i="112" s="1"/>
  <c r="I519" i="112" a="1"/>
  <c r="I519" i="112" s="1"/>
  <c r="L519" i="112" a="1"/>
  <c r="L519" i="112" s="1"/>
  <c r="H519" i="112" a="1"/>
  <c r="H519" i="112" s="1"/>
  <c r="D1" i="112"/>
  <c r="D2" i="112"/>
  <c r="M527" i="112" a="1"/>
  <c r="M527" i="112" s="1"/>
  <c r="K527" i="112" a="1"/>
  <c r="K527" i="112" s="1"/>
  <c r="I527" i="112" a="1"/>
  <c r="I527" i="112" s="1"/>
  <c r="G527" i="112" a="1"/>
  <c r="G527" i="112" s="1"/>
  <c r="L527" i="112" a="1"/>
  <c r="L527" i="112" s="1"/>
  <c r="J527" i="112" a="1"/>
  <c r="J527" i="112" s="1"/>
  <c r="H527" i="112" a="1"/>
  <c r="H527" i="112" s="1"/>
  <c r="F527" i="112" a="1"/>
  <c r="F527" i="112" s="1"/>
  <c r="L526" i="112" a="1"/>
  <c r="L526" i="112" s="1"/>
  <c r="J526" i="112" a="1"/>
  <c r="J526" i="112" s="1"/>
  <c r="H526" i="112" a="1"/>
  <c r="H526" i="112" s="1"/>
  <c r="F526" i="112" a="1"/>
  <c r="F526" i="112" s="1"/>
  <c r="M526" i="112" a="1"/>
  <c r="M526" i="112" s="1"/>
  <c r="K526" i="112" a="1"/>
  <c r="K526" i="112" s="1"/>
  <c r="I526" i="112" a="1"/>
  <c r="I526" i="112" s="1"/>
  <c r="G526" i="112" a="1"/>
  <c r="G526" i="112" s="1"/>
  <c r="L522" i="112" a="1"/>
  <c r="L522" i="112" s="1"/>
  <c r="H522" i="112" a="1"/>
  <c r="H522" i="112" s="1"/>
  <c r="K522" i="112" a="1"/>
  <c r="K522" i="112" s="1"/>
  <c r="G522" i="112" a="1"/>
  <c r="G522" i="112" s="1"/>
  <c r="J522" i="112" a="1"/>
  <c r="J522" i="112" s="1"/>
  <c r="F522" i="112" a="1"/>
  <c r="F522" i="112" s="1"/>
  <c r="M522" i="112" a="1"/>
  <c r="M522" i="112" s="1"/>
  <c r="I522" i="112" a="1"/>
  <c r="I522" i="112" s="1"/>
  <c r="L518" i="112" a="1"/>
  <c r="L518" i="112" s="1"/>
  <c r="K518" i="112" a="1"/>
  <c r="K518" i="112" s="1"/>
  <c r="G518" i="112" a="1"/>
  <c r="G518" i="112" s="1"/>
  <c r="J518" i="112" a="1"/>
  <c r="J518" i="112" s="1"/>
  <c r="F518" i="112" a="1"/>
  <c r="F518" i="112" s="1"/>
  <c r="I518" i="112" a="1"/>
  <c r="I518" i="112" s="1"/>
  <c r="H518" i="112" a="1"/>
  <c r="H518" i="112" s="1"/>
  <c r="M518" i="112" a="1"/>
  <c r="M518" i="112" s="1"/>
  <c r="M529" i="112" a="1"/>
  <c r="M529" i="112" s="1"/>
  <c r="K529" i="112" a="1"/>
  <c r="K529" i="112" s="1"/>
  <c r="I529" i="112" a="1"/>
  <c r="I529" i="112" s="1"/>
  <c r="G529" i="112" a="1"/>
  <c r="G529" i="112" s="1"/>
  <c r="J529" i="112" a="1"/>
  <c r="J529" i="112" s="1"/>
  <c r="H529" i="112" a="1"/>
  <c r="H529" i="112" s="1"/>
  <c r="F529" i="112" a="1"/>
  <c r="F529" i="112" s="1"/>
  <c r="L529" i="112" a="1"/>
  <c r="L529" i="112" s="1"/>
  <c r="M521" i="112" a="1"/>
  <c r="M521" i="112" s="1"/>
  <c r="I521" i="112" a="1"/>
  <c r="I521" i="112" s="1"/>
  <c r="L521" i="112" a="1"/>
  <c r="L521" i="112" s="1"/>
  <c r="H521" i="112" a="1"/>
  <c r="H521" i="112" s="1"/>
  <c r="K521" i="112" a="1"/>
  <c r="K521" i="112" s="1"/>
  <c r="G521" i="112" a="1"/>
  <c r="G521" i="112" s="1"/>
  <c r="J521" i="112" a="1"/>
  <c r="J521" i="112" s="1"/>
  <c r="F521" i="112" a="1"/>
  <c r="F521" i="112" s="1"/>
  <c r="L530" i="112" a="1"/>
  <c r="L530" i="112" s="1"/>
  <c r="J530" i="112" a="1"/>
  <c r="J530" i="112" s="1"/>
  <c r="H530" i="112" a="1"/>
  <c r="H530" i="112" s="1"/>
  <c r="F530" i="112" a="1"/>
  <c r="F530" i="112" s="1"/>
  <c r="I530" i="112" a="1"/>
  <c r="I530" i="112" s="1"/>
  <c r="G530" i="112" a="1"/>
  <c r="G530" i="112" s="1"/>
  <c r="M530" i="112" a="1"/>
  <c r="M530" i="112" s="1"/>
  <c r="K530" i="112" a="1"/>
  <c r="K530" i="112" s="1"/>
  <c r="L528" i="112" a="1"/>
  <c r="L528" i="112" s="1"/>
  <c r="J528" i="112" a="1"/>
  <c r="J528" i="112" s="1"/>
  <c r="H528" i="112" a="1"/>
  <c r="H528" i="112" s="1"/>
  <c r="F528" i="112" a="1"/>
  <c r="F528" i="112" s="1"/>
  <c r="K528" i="112" a="1"/>
  <c r="K528" i="112" s="1"/>
  <c r="I528" i="112" a="1"/>
  <c r="I528" i="112" s="1"/>
  <c r="G528" i="112" a="1"/>
  <c r="G528" i="112" s="1"/>
  <c r="M528" i="112" a="1"/>
  <c r="M528" i="112" s="1"/>
  <c r="L524" i="112" a="1"/>
  <c r="L524" i="112" s="1"/>
  <c r="J524" i="112" a="1"/>
  <c r="J524" i="112" s="1"/>
  <c r="H524" i="112" a="1"/>
  <c r="H524" i="112" s="1"/>
  <c r="F524" i="112" a="1"/>
  <c r="F524" i="112" s="1"/>
  <c r="G524" i="112" a="1"/>
  <c r="G524" i="112" s="1"/>
  <c r="M524" i="112" a="1"/>
  <c r="M524" i="112" s="1"/>
  <c r="K524" i="112" a="1"/>
  <c r="K524" i="112" s="1"/>
  <c r="I524" i="112" a="1"/>
  <c r="I524" i="112" s="1"/>
  <c r="J520" i="112" a="1"/>
  <c r="J520" i="112" s="1"/>
  <c r="F520" i="112" a="1"/>
  <c r="F520" i="112" s="1"/>
  <c r="M520" i="112" a="1"/>
  <c r="M520" i="112" s="1"/>
  <c r="I520" i="112" a="1"/>
  <c r="I520" i="112" s="1"/>
  <c r="L520" i="112" a="1"/>
  <c r="L520" i="112" s="1"/>
  <c r="H520" i="112" a="1"/>
  <c r="H520" i="112" s="1"/>
  <c r="G520" i="112" a="1"/>
  <c r="G520" i="112" s="1"/>
  <c r="K520" i="112" a="1"/>
  <c r="K520" i="112" s="1"/>
  <c r="M526" i="110" a="1"/>
  <c r="M526" i="110" s="1"/>
  <c r="K526" i="110" a="1"/>
  <c r="K526" i="110" s="1"/>
  <c r="I526" i="110" a="1"/>
  <c r="I526" i="110" s="1"/>
  <c r="G526" i="110" a="1"/>
  <c r="G526" i="110" s="1"/>
  <c r="F526" i="110" a="1"/>
  <c r="F526" i="110" s="1"/>
  <c r="L526" i="110" a="1"/>
  <c r="L526" i="110" s="1"/>
  <c r="H526" i="110" a="1"/>
  <c r="H526" i="110" s="1"/>
  <c r="J526" i="110" a="1"/>
  <c r="J526" i="110" s="1"/>
  <c r="M528" i="110" a="1"/>
  <c r="M528" i="110" s="1"/>
  <c r="K528" i="110" a="1"/>
  <c r="K528" i="110" s="1"/>
  <c r="I528" i="110" a="1"/>
  <c r="I528" i="110" s="1"/>
  <c r="G528" i="110" a="1"/>
  <c r="G528" i="110" s="1"/>
  <c r="L528" i="110" a="1"/>
  <c r="L528" i="110" s="1"/>
  <c r="J528" i="110" a="1"/>
  <c r="J528" i="110" s="1"/>
  <c r="F528" i="110" a="1"/>
  <c r="F528" i="110" s="1"/>
  <c r="H528" i="110" a="1"/>
  <c r="H528" i="110" s="1"/>
  <c r="L527" i="110" a="1"/>
  <c r="L527" i="110" s="1"/>
  <c r="J527" i="110" a="1"/>
  <c r="J527" i="110" s="1"/>
  <c r="H527" i="110" a="1"/>
  <c r="H527" i="110" s="1"/>
  <c r="F527" i="110" a="1"/>
  <c r="F527" i="110" s="1"/>
  <c r="M527" i="110" a="1"/>
  <c r="M527" i="110" s="1"/>
  <c r="K527" i="110" a="1"/>
  <c r="K527" i="110" s="1"/>
  <c r="G527" i="110" a="1"/>
  <c r="G527" i="110" s="1"/>
  <c r="I527" i="110" a="1"/>
  <c r="I527" i="110" s="1"/>
  <c r="G529" i="110" a="1"/>
  <c r="G529" i="110" s="1"/>
  <c r="M530" i="110" a="1"/>
  <c r="M530" i="110" s="1"/>
  <c r="K530" i="110" a="1"/>
  <c r="K530" i="110" s="1"/>
  <c r="I530" i="110" a="1"/>
  <c r="I530" i="110" s="1"/>
  <c r="G530" i="110" a="1"/>
  <c r="G530" i="110" s="1"/>
  <c r="J530" i="110" a="1"/>
  <c r="J530" i="110" s="1"/>
  <c r="H530" i="110" a="1"/>
  <c r="H530" i="110" s="1"/>
  <c r="L530" i="110" a="1"/>
  <c r="L530" i="110" s="1"/>
  <c r="F530" i="110" a="1"/>
  <c r="F530" i="110" s="1"/>
  <c r="H530" i="108" a="1"/>
  <c r="H530" i="108" s="1"/>
  <c r="F530" i="108" a="1"/>
  <c r="F530" i="108" s="1"/>
  <c r="L530" i="108" a="1"/>
  <c r="L530" i="108" s="1"/>
  <c r="J530" i="108" a="1"/>
  <c r="J530" i="108" s="1"/>
  <c r="M529" i="108" a="1"/>
  <c r="M529" i="108" s="1"/>
  <c r="G529" i="108" a="1"/>
  <c r="G529" i="108" s="1"/>
  <c r="K529" i="108" a="1"/>
  <c r="K529" i="108" s="1"/>
  <c r="H526" i="108" a="1"/>
  <c r="H526" i="108" s="1"/>
  <c r="F526" i="108" a="1"/>
  <c r="F526" i="108" s="1"/>
  <c r="L526" i="108" a="1"/>
  <c r="L526" i="108" s="1"/>
  <c r="J526" i="108" a="1"/>
  <c r="J526" i="108" s="1"/>
  <c r="M524" i="108" a="1"/>
  <c r="M524" i="108" s="1"/>
  <c r="K524" i="108" a="1"/>
  <c r="K524" i="108" s="1"/>
  <c r="I524" i="108" a="1"/>
  <c r="I524" i="108" s="1"/>
  <c r="G524" i="108" a="1"/>
  <c r="G524" i="108" s="1"/>
  <c r="J524" i="108" a="1"/>
  <c r="J524" i="108" s="1"/>
  <c r="F524" i="108" a="1"/>
  <c r="F524" i="108" s="1"/>
  <c r="H524" i="108" a="1"/>
  <c r="H524" i="108" s="1"/>
  <c r="L524" i="108" a="1"/>
  <c r="L524" i="108" s="1"/>
  <c r="M518" i="108" a="1"/>
  <c r="M518" i="108" s="1"/>
  <c r="K518" i="108" a="1"/>
  <c r="K518" i="108" s="1"/>
  <c r="I518" i="108" a="1"/>
  <c r="I518" i="108" s="1"/>
  <c r="F518" i="108" a="1"/>
  <c r="F518" i="108" s="1"/>
  <c r="L518" i="108" a="1"/>
  <c r="L518" i="108" s="1"/>
  <c r="H518" i="108" a="1"/>
  <c r="H518" i="108" s="1"/>
  <c r="J518" i="108" a="1"/>
  <c r="J518" i="108" s="1"/>
  <c r="G518" i="108" a="1"/>
  <c r="G518" i="108" s="1"/>
  <c r="L523" i="108" a="1"/>
  <c r="L523" i="108" s="1"/>
  <c r="J523" i="108" a="1"/>
  <c r="J523" i="108" s="1"/>
  <c r="H523" i="108" a="1"/>
  <c r="H523" i="108" s="1"/>
  <c r="F523" i="108" a="1"/>
  <c r="F523" i="108" s="1"/>
  <c r="K523" i="108" a="1"/>
  <c r="K523" i="108" s="1"/>
  <c r="G523" i="108" a="1"/>
  <c r="G523" i="108" s="1"/>
  <c r="M523" i="108" a="1"/>
  <c r="M523" i="108" s="1"/>
  <c r="I523" i="108" a="1"/>
  <c r="I523" i="108" s="1"/>
  <c r="L519" i="108" a="1"/>
  <c r="L519" i="108" s="1"/>
  <c r="J519" i="108" a="1"/>
  <c r="J519" i="108" s="1"/>
  <c r="H519" i="108" a="1"/>
  <c r="H519" i="108" s="1"/>
  <c r="F519" i="108" a="1"/>
  <c r="F519" i="108" s="1"/>
  <c r="K519" i="108" a="1"/>
  <c r="K519" i="108" s="1"/>
  <c r="G519" i="108" a="1"/>
  <c r="G519" i="108" s="1"/>
  <c r="M519" i="108" a="1"/>
  <c r="M519" i="108" s="1"/>
  <c r="I519" i="108" a="1"/>
  <c r="I519" i="108" s="1"/>
  <c r="M520" i="108" a="1"/>
  <c r="M520" i="108" s="1"/>
  <c r="K520" i="108" a="1"/>
  <c r="K520" i="108" s="1"/>
  <c r="I520" i="108" a="1"/>
  <c r="I520" i="108" s="1"/>
  <c r="G520" i="108" a="1"/>
  <c r="G520" i="108" s="1"/>
  <c r="J520" i="108" a="1"/>
  <c r="J520" i="108" s="1"/>
  <c r="F520" i="108" a="1"/>
  <c r="F520" i="108" s="1"/>
  <c r="H520" i="108" a="1"/>
  <c r="H520" i="108" s="1"/>
  <c r="L520" i="108" a="1"/>
  <c r="L520" i="108" s="1"/>
  <c r="L525" i="108" a="1"/>
  <c r="L525" i="108" s="1"/>
  <c r="J525" i="108" a="1"/>
  <c r="J525" i="108" s="1"/>
  <c r="H525" i="108" a="1"/>
  <c r="H525" i="108" s="1"/>
  <c r="F525" i="108" a="1"/>
  <c r="F525" i="108" s="1"/>
  <c r="M525" i="108" a="1"/>
  <c r="M525" i="108" s="1"/>
  <c r="I525" i="108" a="1"/>
  <c r="I525" i="108" s="1"/>
  <c r="K525" i="108" a="1"/>
  <c r="K525" i="108" s="1"/>
  <c r="G525" i="108" a="1"/>
  <c r="G525" i="108" s="1"/>
  <c r="L521" i="108" a="1"/>
  <c r="L521" i="108" s="1"/>
  <c r="J521" i="108" a="1"/>
  <c r="J521" i="108" s="1"/>
  <c r="H521" i="108" a="1"/>
  <c r="H521" i="108" s="1"/>
  <c r="F521" i="108" a="1"/>
  <c r="F521" i="108" s="1"/>
  <c r="M521" i="108" a="1"/>
  <c r="M521" i="108" s="1"/>
  <c r="I521" i="108" a="1"/>
  <c r="I521" i="108" s="1"/>
  <c r="K521" i="108" a="1"/>
  <c r="K521" i="108" s="1"/>
  <c r="G521" i="108" a="1"/>
  <c r="G521" i="108" s="1"/>
  <c r="M522" i="108" a="1"/>
  <c r="M522" i="108" s="1"/>
  <c r="K522" i="108" a="1"/>
  <c r="K522" i="108" s="1"/>
  <c r="I522" i="108" a="1"/>
  <c r="I522" i="108" s="1"/>
  <c r="G522" i="108" a="1"/>
  <c r="G522" i="108" s="1"/>
  <c r="L522" i="108" a="1"/>
  <c r="L522" i="108" s="1"/>
  <c r="H522" i="108" a="1"/>
  <c r="H522" i="108" s="1"/>
  <c r="F522" i="108" a="1"/>
  <c r="F522" i="108" s="1"/>
  <c r="J522" i="108" a="1"/>
  <c r="J522" i="108" s="1"/>
  <c r="B5" i="106"/>
  <c r="B6" i="106"/>
  <c r="B7" i="106"/>
  <c r="B8" i="106"/>
  <c r="B9" i="106"/>
  <c r="B10" i="106"/>
  <c r="B11" i="106"/>
  <c r="B12" i="106"/>
  <c r="B13" i="106"/>
  <c r="B14" i="106"/>
  <c r="B15" i="106"/>
  <c r="B16" i="106"/>
  <c r="B17" i="106"/>
  <c r="B18" i="106"/>
  <c r="B19" i="106"/>
  <c r="B20" i="106"/>
  <c r="B21" i="106"/>
  <c r="B22" i="106"/>
  <c r="B23" i="106"/>
  <c r="B24" i="106"/>
  <c r="B25" i="106"/>
  <c r="B26" i="106"/>
  <c r="B27" i="106"/>
  <c r="B28" i="106"/>
  <c r="B29" i="106"/>
  <c r="B30" i="106"/>
  <c r="B4" i="106"/>
  <c r="E8" i="3"/>
  <c r="C500" i="4"/>
  <c r="G500" i="4" a="1"/>
  <c r="G500" i="4" s="1"/>
  <c r="C501" i="4"/>
  <c r="G501" i="4" a="1"/>
  <c r="G501" i="4" s="1"/>
  <c r="C502" i="4"/>
  <c r="G502" i="4" a="1"/>
  <c r="G502" i="4" s="1"/>
  <c r="C503" i="4"/>
  <c r="G503" i="4" a="1"/>
  <c r="G503" i="4" s="1"/>
  <c r="C504" i="4"/>
  <c r="J504" i="4" a="1"/>
  <c r="J504" i="4" s="1"/>
  <c r="C505" i="4"/>
  <c r="J505" i="4" a="1"/>
  <c r="J505" i="4" s="1"/>
  <c r="C506" i="4"/>
  <c r="J506" i="4" a="1"/>
  <c r="J506" i="4" s="1"/>
  <c r="C507" i="4"/>
  <c r="H507" i="4" a="1"/>
  <c r="H507" i="4" s="1"/>
  <c r="C508" i="4"/>
  <c r="I508" i="4" a="1"/>
  <c r="I508" i="4" s="1"/>
  <c r="C509" i="4"/>
  <c r="J509" i="4" a="1"/>
  <c r="J509" i="4" s="1"/>
  <c r="C510" i="4"/>
  <c r="I510" i="4" a="1"/>
  <c r="I510" i="4" s="1"/>
  <c r="C511" i="4"/>
  <c r="G511" i="4" a="1"/>
  <c r="G511" i="4" s="1"/>
  <c r="C499" i="4"/>
  <c r="K499" i="4" a="1"/>
  <c r="K499" i="4" s="1"/>
  <c r="H501" i="4" a="1"/>
  <c r="H501" i="4" s="1"/>
  <c r="L501" i="4" a="1"/>
  <c r="L501" i="4" s="1"/>
  <c r="J502" i="4" a="1"/>
  <c r="J502" i="4" s="1"/>
  <c r="I503" i="4" a="1"/>
  <c r="I503" i="4" s="1"/>
  <c r="G505" i="4" a="1"/>
  <c r="G505" i="4" s="1"/>
  <c r="H505" i="4" a="1"/>
  <c r="H505" i="4" s="1"/>
  <c r="I505" i="4" a="1"/>
  <c r="I505" i="4" s="1"/>
  <c r="K505" i="4" a="1"/>
  <c r="K505" i="4" s="1"/>
  <c r="L505" i="4" a="1"/>
  <c r="L505" i="4" s="1"/>
  <c r="M505" i="4" a="1"/>
  <c r="M505" i="4" s="1"/>
  <c r="H508" i="4" a="1"/>
  <c r="H508" i="4" s="1"/>
  <c r="G509" i="4" a="1"/>
  <c r="G509" i="4" s="1"/>
  <c r="H509" i="4" a="1"/>
  <c r="H509" i="4" s="1"/>
  <c r="I509" i="4" a="1"/>
  <c r="I509" i="4" s="1"/>
  <c r="K509" i="4" a="1"/>
  <c r="K509" i="4" s="1"/>
  <c r="L509" i="4" a="1"/>
  <c r="L509" i="4" s="1"/>
  <c r="M509" i="4" a="1"/>
  <c r="M509" i="4" s="1"/>
  <c r="G510" i="4" a="1"/>
  <c r="G510" i="4" s="1"/>
  <c r="H510" i="4" a="1"/>
  <c r="H510" i="4" s="1"/>
  <c r="J510" i="4" a="1"/>
  <c r="J510" i="4" s="1"/>
  <c r="K510" i="4" a="1"/>
  <c r="K510" i="4" s="1"/>
  <c r="L510" i="4" a="1"/>
  <c r="L510" i="4" s="1"/>
  <c r="H499" i="4" a="1"/>
  <c r="H499" i="4" s="1"/>
  <c r="C520" i="4"/>
  <c r="J520" i="4" a="1"/>
  <c r="J520" i="4" s="1"/>
  <c r="C521" i="4"/>
  <c r="K521" i="4" a="1"/>
  <c r="K521" i="4" s="1"/>
  <c r="C524" i="4"/>
  <c r="I524" i="4" a="1"/>
  <c r="I524" i="4" s="1"/>
  <c r="C528" i="4"/>
  <c r="J528" i="4" a="1"/>
  <c r="J528" i="4" s="1"/>
  <c r="C529" i="4"/>
  <c r="K529" i="4" a="1"/>
  <c r="K529" i="4" s="1"/>
  <c r="G514" i="4" a="1"/>
  <c r="G514" i="4" s="1"/>
  <c r="H514" i="4" a="1"/>
  <c r="H514" i="4" s="1"/>
  <c r="I514" i="4" a="1"/>
  <c r="I514" i="4" s="1"/>
  <c r="J514" i="4" a="1"/>
  <c r="J514" i="4" s="1"/>
  <c r="K514" i="4" a="1"/>
  <c r="K514" i="4" s="1"/>
  <c r="L514" i="4" a="1"/>
  <c r="L514" i="4" s="1"/>
  <c r="M514" i="4" a="1"/>
  <c r="M514" i="4" s="1"/>
  <c r="F514" i="4" a="1"/>
  <c r="F514" i="4" s="1"/>
  <c r="F510" i="4" a="1"/>
  <c r="F510" i="4" s="1"/>
  <c r="S495" i="4"/>
  <c r="E29" i="3"/>
  <c r="G29" i="3" s="1"/>
  <c r="I29" i="3" s="1"/>
  <c r="T495" i="4"/>
  <c r="E31" i="3" s="1"/>
  <c r="G31" i="3" s="1"/>
  <c r="I31" i="3" s="1"/>
  <c r="U495" i="4"/>
  <c r="E32" i="3"/>
  <c r="G32" i="3" s="1"/>
  <c r="V495" i="4"/>
  <c r="E33" i="3" s="1"/>
  <c r="G33" i="3" s="1"/>
  <c r="W495" i="4"/>
  <c r="E34" i="3" s="1"/>
  <c r="G34" i="3" s="1"/>
  <c r="R495" i="4"/>
  <c r="E30" i="3" s="1"/>
  <c r="G30" i="3" s="1"/>
  <c r="I30" i="3" s="1"/>
  <c r="F509" i="4" a="1"/>
  <c r="F509" i="4" s="1"/>
  <c r="O4" i="4"/>
  <c r="G495" i="4"/>
  <c r="H495" i="4"/>
  <c r="I495" i="4"/>
  <c r="J495" i="4"/>
  <c r="K495" i="4"/>
  <c r="L495" i="4"/>
  <c r="M495" i="4"/>
  <c r="F495" i="4"/>
  <c r="N522" i="188"/>
  <c r="N521" i="192"/>
  <c r="N529" i="192"/>
  <c r="I38" i="199"/>
  <c r="N523" i="204"/>
  <c r="N512" i="162"/>
  <c r="F13" i="161"/>
  <c r="H13" i="161"/>
  <c r="H531" i="164"/>
  <c r="I17" i="173"/>
  <c r="G17" i="173"/>
  <c r="G531" i="162"/>
  <c r="M531" i="162"/>
  <c r="N523" i="162"/>
  <c r="N519" i="162"/>
  <c r="N524" i="162"/>
  <c r="N523" i="170"/>
  <c r="N523" i="172"/>
  <c r="N522" i="178"/>
  <c r="I38" i="185"/>
  <c r="N522" i="170"/>
  <c r="N523" i="176"/>
  <c r="I17" i="181"/>
  <c r="G17" i="181"/>
  <c r="N529" i="180"/>
  <c r="N525" i="192"/>
  <c r="E26" i="191"/>
  <c r="G26" i="191"/>
  <c r="I26" i="191"/>
  <c r="I38" i="191"/>
  <c r="N512" i="192"/>
  <c r="F13" i="191"/>
  <c r="H13" i="191"/>
  <c r="N527" i="194"/>
  <c r="F531" i="204"/>
  <c r="N518" i="204"/>
  <c r="M531" i="204"/>
  <c r="P512" i="166"/>
  <c r="D17" i="165"/>
  <c r="N3" i="165"/>
  <c r="M531" i="168"/>
  <c r="H531" i="168"/>
  <c r="I531" i="170"/>
  <c r="H531" i="170"/>
  <c r="N520" i="176"/>
  <c r="G531" i="178"/>
  <c r="J531" i="178"/>
  <c r="I17" i="183"/>
  <c r="G17" i="183"/>
  <c r="N522" i="176"/>
  <c r="J531" i="180"/>
  <c r="H531" i="180"/>
  <c r="L531" i="182"/>
  <c r="K531" i="182"/>
  <c r="N521" i="188"/>
  <c r="N525" i="194"/>
  <c r="L531" i="192"/>
  <c r="N531" i="200"/>
  <c r="N519" i="202"/>
  <c r="H531" i="194"/>
  <c r="M531" i="194"/>
  <c r="I38" i="187"/>
  <c r="G17" i="187"/>
  <c r="I17" i="187"/>
  <c r="G17" i="201"/>
  <c r="I17" i="201"/>
  <c r="J531" i="162"/>
  <c r="N528" i="164"/>
  <c r="N531" i="166"/>
  <c r="N522" i="164"/>
  <c r="I17" i="169"/>
  <c r="G17" i="169"/>
  <c r="G17" i="177"/>
  <c r="I17" i="177"/>
  <c r="N528" i="178"/>
  <c r="E25" i="161"/>
  <c r="G25" i="161"/>
  <c r="I25" i="161"/>
  <c r="G22" i="161"/>
  <c r="I22" i="161"/>
  <c r="E24" i="161"/>
  <c r="G24" i="161"/>
  <c r="I24" i="161"/>
  <c r="E23" i="161"/>
  <c r="G23" i="161"/>
  <c r="I23" i="161"/>
  <c r="E26" i="171"/>
  <c r="G26" i="171"/>
  <c r="I26" i="171"/>
  <c r="N512" i="172"/>
  <c r="F13" i="171"/>
  <c r="H13" i="171"/>
  <c r="N523" i="182"/>
  <c r="N520" i="186"/>
  <c r="N531" i="186"/>
  <c r="N523" i="186"/>
  <c r="N525" i="190"/>
  <c r="N519" i="194"/>
  <c r="J531" i="164"/>
  <c r="F531" i="162"/>
  <c r="N518" i="162"/>
  <c r="K531" i="162"/>
  <c r="N530" i="162"/>
  <c r="N520" i="162"/>
  <c r="N528" i="162"/>
  <c r="N520" i="168"/>
  <c r="N530" i="172"/>
  <c r="N519" i="182"/>
  <c r="N524" i="186"/>
  <c r="N526" i="178"/>
  <c r="N525" i="164"/>
  <c r="N521" i="162"/>
  <c r="I17" i="163"/>
  <c r="G17" i="163"/>
  <c r="E25" i="169"/>
  <c r="G25" i="169"/>
  <c r="I25" i="169"/>
  <c r="G22" i="169"/>
  <c r="I22" i="169"/>
  <c r="E24" i="169"/>
  <c r="G24" i="169"/>
  <c r="I24" i="169"/>
  <c r="E23" i="169"/>
  <c r="G23" i="169"/>
  <c r="I23" i="169"/>
  <c r="N529" i="182"/>
  <c r="N519" i="188"/>
  <c r="P512" i="194"/>
  <c r="D17" i="193"/>
  <c r="N3" i="193"/>
  <c r="N527" i="202"/>
  <c r="G531" i="204"/>
  <c r="H531" i="204"/>
  <c r="N521" i="204"/>
  <c r="N527" i="164"/>
  <c r="K531" i="168"/>
  <c r="J531" i="168"/>
  <c r="N519" i="172"/>
  <c r="F531" i="172"/>
  <c r="N525" i="172"/>
  <c r="J531" i="170"/>
  <c r="M531" i="170"/>
  <c r="N522" i="172"/>
  <c r="H531" i="178"/>
  <c r="M531" i="178"/>
  <c r="N523" i="188"/>
  <c r="N531" i="188"/>
  <c r="N524" i="180"/>
  <c r="F531" i="180"/>
  <c r="N518" i="180"/>
  <c r="M531" i="180"/>
  <c r="H531" i="182"/>
  <c r="M531" i="182"/>
  <c r="N519" i="192"/>
  <c r="N531" i="192"/>
  <c r="F531" i="192"/>
  <c r="N527" i="192"/>
  <c r="N523" i="194"/>
  <c r="N523" i="202"/>
  <c r="N522" i="202"/>
  <c r="N530" i="202"/>
  <c r="I17" i="203"/>
  <c r="G17" i="203"/>
  <c r="N528" i="190"/>
  <c r="N531" i="190"/>
  <c r="F531" i="194"/>
  <c r="N518" i="194"/>
  <c r="G531" i="194"/>
  <c r="I38" i="171"/>
  <c r="E25" i="201"/>
  <c r="G25" i="201"/>
  <c r="I25" i="201"/>
  <c r="G22" i="201"/>
  <c r="I22" i="201"/>
  <c r="E24" i="201"/>
  <c r="G24" i="201"/>
  <c r="I24" i="201"/>
  <c r="E23" i="201"/>
  <c r="G23" i="201"/>
  <c r="I23" i="201"/>
  <c r="N519" i="164"/>
  <c r="N531" i="164"/>
  <c r="F531" i="164"/>
  <c r="N520" i="172"/>
  <c r="N525" i="182"/>
  <c r="N525" i="188"/>
  <c r="N522" i="162"/>
  <c r="N527" i="162"/>
  <c r="I17" i="171"/>
  <c r="G17" i="171"/>
  <c r="F531" i="176"/>
  <c r="N527" i="182"/>
  <c r="F531" i="186"/>
  <c r="N512" i="176"/>
  <c r="F13" i="175"/>
  <c r="H13" i="175"/>
  <c r="E26" i="175"/>
  <c r="G26" i="175"/>
  <c r="I26" i="175"/>
  <c r="E23" i="181"/>
  <c r="G23" i="181"/>
  <c r="I23" i="181"/>
  <c r="G22" i="181"/>
  <c r="I22" i="181"/>
  <c r="E25" i="181"/>
  <c r="G25" i="181"/>
  <c r="I25" i="181"/>
  <c r="E24" i="181"/>
  <c r="G24" i="181"/>
  <c r="I24" i="181"/>
  <c r="N526" i="182"/>
  <c r="N527" i="188"/>
  <c r="N512" i="194"/>
  <c r="F13" i="193"/>
  <c r="H13" i="193"/>
  <c r="E26" i="193"/>
  <c r="G26" i="193"/>
  <c r="I26" i="193"/>
  <c r="N526" i="194"/>
  <c r="P512" i="198"/>
  <c r="D17" i="197"/>
  <c r="N3" i="197"/>
  <c r="N522" i="204"/>
  <c r="N525" i="202"/>
  <c r="E25" i="203"/>
  <c r="G25" i="203"/>
  <c r="I25" i="203"/>
  <c r="G22" i="203"/>
  <c r="I22" i="203"/>
  <c r="E24" i="203"/>
  <c r="G24" i="203"/>
  <c r="I24" i="203"/>
  <c r="E23" i="203"/>
  <c r="G23" i="203"/>
  <c r="I23" i="203"/>
  <c r="I531" i="162"/>
  <c r="L531" i="162"/>
  <c r="G17" i="167"/>
  <c r="I17" i="167"/>
  <c r="N521" i="168"/>
  <c r="N528" i="172"/>
  <c r="N527" i="176"/>
  <c r="N524" i="178"/>
  <c r="N527" i="186"/>
  <c r="N525" i="176"/>
  <c r="N531" i="176"/>
  <c r="N530" i="178"/>
  <c r="N522" i="180"/>
  <c r="N528" i="186"/>
  <c r="N528" i="202"/>
  <c r="G17" i="161"/>
  <c r="I17" i="161"/>
  <c r="N527" i="172"/>
  <c r="N529" i="178"/>
  <c r="E26" i="177"/>
  <c r="G26" i="177"/>
  <c r="I26" i="177"/>
  <c r="I38" i="177"/>
  <c r="N512" i="178"/>
  <c r="F13" i="177"/>
  <c r="H13" i="177"/>
  <c r="N530" i="176"/>
  <c r="N519" i="180"/>
  <c r="N3" i="185"/>
  <c r="P512" i="186"/>
  <c r="D17" i="185"/>
  <c r="N526" i="190"/>
  <c r="N520" i="202"/>
  <c r="N531" i="202"/>
  <c r="L531" i="204"/>
  <c r="K531" i="204"/>
  <c r="N520" i="204"/>
  <c r="N525" i="204"/>
  <c r="I17" i="191"/>
  <c r="G17" i="191"/>
  <c r="I531" i="168"/>
  <c r="L531" i="168"/>
  <c r="N530" i="170"/>
  <c r="L531" i="170"/>
  <c r="G531" i="170"/>
  <c r="N523" i="178"/>
  <c r="K531" i="178"/>
  <c r="I531" i="178"/>
  <c r="E24" i="175"/>
  <c r="G24" i="175"/>
  <c r="I24" i="175"/>
  <c r="E25" i="175"/>
  <c r="G25" i="175"/>
  <c r="I25" i="175"/>
  <c r="E23" i="175"/>
  <c r="G23" i="175"/>
  <c r="I23" i="175"/>
  <c r="G22" i="175"/>
  <c r="I22" i="175"/>
  <c r="N530" i="182"/>
  <c r="K531" i="180"/>
  <c r="I531" i="180"/>
  <c r="F531" i="182"/>
  <c r="N518" i="182"/>
  <c r="G531" i="182"/>
  <c r="F531" i="190"/>
  <c r="E23" i="193"/>
  <c r="G23" i="193"/>
  <c r="I23" i="193"/>
  <c r="E24" i="193"/>
  <c r="G24" i="193"/>
  <c r="I24" i="193"/>
  <c r="E25" i="193"/>
  <c r="G25" i="193"/>
  <c r="I25" i="193"/>
  <c r="G22" i="193"/>
  <c r="I22" i="193"/>
  <c r="H531" i="192"/>
  <c r="P512" i="200"/>
  <c r="D17" i="199"/>
  <c r="N3" i="199"/>
  <c r="P512" i="190"/>
  <c r="D17" i="189"/>
  <c r="N3" i="189"/>
  <c r="J531" i="194"/>
  <c r="I531" i="194"/>
  <c r="N512" i="170"/>
  <c r="F13" i="169"/>
  <c r="H13" i="169"/>
  <c r="F531" i="188"/>
  <c r="N531" i="174"/>
  <c r="E26" i="181"/>
  <c r="G26" i="181"/>
  <c r="I26" i="181"/>
  <c r="N512" i="182"/>
  <c r="F13" i="181"/>
  <c r="H13" i="181"/>
  <c r="N529" i="188"/>
  <c r="N530" i="188"/>
  <c r="N523" i="192"/>
  <c r="N519" i="204"/>
  <c r="N529" i="164"/>
  <c r="E24" i="167"/>
  <c r="G24" i="167"/>
  <c r="I24" i="167"/>
  <c r="G22" i="167"/>
  <c r="I22" i="167"/>
  <c r="E25" i="167"/>
  <c r="G25" i="167"/>
  <c r="I25" i="167"/>
  <c r="E23" i="167"/>
  <c r="G23" i="167"/>
  <c r="I23" i="167"/>
  <c r="N521" i="178"/>
  <c r="N520" i="170"/>
  <c r="N528" i="170"/>
  <c r="N522" i="182"/>
  <c r="N521" i="194"/>
  <c r="I531" i="204"/>
  <c r="J531" i="204"/>
  <c r="G531" i="168"/>
  <c r="N518" i="168"/>
  <c r="F531" i="168"/>
  <c r="N531" i="172"/>
  <c r="N525" i="162"/>
  <c r="E26" i="163"/>
  <c r="G26" i="163"/>
  <c r="I26" i="163"/>
  <c r="I38" i="163"/>
  <c r="N512" i="164"/>
  <c r="F13" i="163"/>
  <c r="H13" i="163"/>
  <c r="J531" i="172"/>
  <c r="N527" i="168"/>
  <c r="F531" i="170"/>
  <c r="N518" i="170"/>
  <c r="N531" i="170"/>
  <c r="K531" i="170"/>
  <c r="N519" i="176"/>
  <c r="F531" i="178"/>
  <c r="N518" i="178"/>
  <c r="N531" i="178"/>
  <c r="L531" i="178"/>
  <c r="N521" i="182"/>
  <c r="N520" i="180"/>
  <c r="N528" i="180"/>
  <c r="N512" i="190"/>
  <c r="F13" i="189"/>
  <c r="H13" i="189"/>
  <c r="E26" i="189"/>
  <c r="G26" i="189"/>
  <c r="I26" i="189"/>
  <c r="I38" i="189"/>
  <c r="G531" i="180"/>
  <c r="L531" i="180"/>
  <c r="N526" i="180"/>
  <c r="J531" i="182"/>
  <c r="I531" i="182"/>
  <c r="N525" i="186"/>
  <c r="E26" i="187"/>
  <c r="G26" i="187"/>
  <c r="I26" i="187"/>
  <c r="N512" i="188"/>
  <c r="F13" i="187"/>
  <c r="H13" i="187"/>
  <c r="N530" i="190"/>
  <c r="J531" i="192"/>
  <c r="N512" i="202"/>
  <c r="F13" i="201"/>
  <c r="H13" i="201"/>
  <c r="E26" i="201"/>
  <c r="G26" i="201"/>
  <c r="I26" i="201"/>
  <c r="N512" i="204"/>
  <c r="F13" i="203"/>
  <c r="H13" i="203"/>
  <c r="E26" i="203"/>
  <c r="G26" i="203"/>
  <c r="I26" i="203"/>
  <c r="L531" i="194"/>
  <c r="K531" i="194"/>
  <c r="N512" i="168"/>
  <c r="F13" i="167"/>
  <c r="H13" i="167"/>
  <c r="M502" i="4" a="1"/>
  <c r="M502" i="4" s="1"/>
  <c r="I502" i="4" a="1"/>
  <c r="I502" i="4" s="1"/>
  <c r="L502" i="4" a="1"/>
  <c r="L502" i="4" s="1"/>
  <c r="H502" i="4" a="1"/>
  <c r="H502" i="4" s="1"/>
  <c r="M510" i="4" a="1"/>
  <c r="M510" i="4" s="1"/>
  <c r="I504" i="4" a="1"/>
  <c r="I504" i="4" s="1"/>
  <c r="K502" i="4" a="1"/>
  <c r="K502" i="4" s="1"/>
  <c r="L499" i="4" a="1"/>
  <c r="L499" i="4" s="1"/>
  <c r="L508" i="4" a="1"/>
  <c r="L508" i="4" s="1"/>
  <c r="M504" i="4" a="1"/>
  <c r="M504" i="4" s="1"/>
  <c r="J500" i="4" a="1"/>
  <c r="J500" i="4" s="1"/>
  <c r="C527" i="4"/>
  <c r="I527" i="4" a="1"/>
  <c r="I527" i="4" s="1"/>
  <c r="I499" i="4" a="1"/>
  <c r="I499" i="4" s="1"/>
  <c r="M499" i="4" a="1"/>
  <c r="M499" i="4" s="1"/>
  <c r="K508" i="4" a="1"/>
  <c r="K508" i="4" s="1"/>
  <c r="G508" i="4" a="1"/>
  <c r="G508" i="4" s="1"/>
  <c r="L504" i="4" a="1"/>
  <c r="L504" i="4" s="1"/>
  <c r="H504" i="4" a="1"/>
  <c r="H504" i="4" s="1"/>
  <c r="M500" i="4" a="1"/>
  <c r="M500" i="4" s="1"/>
  <c r="I500" i="4" a="1"/>
  <c r="I500" i="4" s="1"/>
  <c r="C518" i="4"/>
  <c r="M518" i="4" a="1"/>
  <c r="M518" i="4" s="1"/>
  <c r="C519" i="4"/>
  <c r="I519" i="4" a="1"/>
  <c r="I519" i="4" s="1"/>
  <c r="J499" i="4" a="1"/>
  <c r="J499" i="4" s="1"/>
  <c r="J508" i="4" a="1"/>
  <c r="J508" i="4" s="1"/>
  <c r="K504" i="4" a="1"/>
  <c r="K504" i="4" s="1"/>
  <c r="G504" i="4" a="1"/>
  <c r="G504" i="4" s="1"/>
  <c r="L500" i="4" a="1"/>
  <c r="L500" i="4" s="1"/>
  <c r="H500" i="4" a="1"/>
  <c r="H500" i="4" s="1"/>
  <c r="C523" i="4"/>
  <c r="H523" i="4" a="1"/>
  <c r="H523" i="4" s="1"/>
  <c r="G499" i="4" a="1"/>
  <c r="G499" i="4" s="1"/>
  <c r="M508" i="4" a="1"/>
  <c r="M508" i="4" s="1"/>
  <c r="K500" i="4" a="1"/>
  <c r="K500" i="4" s="1"/>
  <c r="C522" i="4"/>
  <c r="G522" i="4" a="1"/>
  <c r="G522" i="4" s="1"/>
  <c r="J501" i="4" a="1"/>
  <c r="J501" i="4" s="1"/>
  <c r="M501" i="4" a="1"/>
  <c r="M501" i="4" s="1"/>
  <c r="I501" i="4" a="1"/>
  <c r="I501" i="4" s="1"/>
  <c r="K501" i="4" a="1"/>
  <c r="K501" i="4" s="1"/>
  <c r="H529" i="4" a="1"/>
  <c r="H529" i="4" s="1"/>
  <c r="M521" i="4" a="1"/>
  <c r="M521" i="4" s="1"/>
  <c r="J507" i="4" a="1"/>
  <c r="J507" i="4" s="1"/>
  <c r="J523" i="4" a="1"/>
  <c r="J523" i="4" s="1"/>
  <c r="H521" i="4" a="1"/>
  <c r="H521" i="4" s="1"/>
  <c r="F523" i="4" a="1"/>
  <c r="F523" i="4" s="1"/>
  <c r="C530" i="4"/>
  <c r="C526" i="4"/>
  <c r="H526" i="4" a="1"/>
  <c r="H526" i="4" s="1"/>
  <c r="F519" i="4" a="1"/>
  <c r="F519" i="4" s="1"/>
  <c r="I511" i="4" a="1"/>
  <c r="I511" i="4" s="1"/>
  <c r="G523" i="4" a="1"/>
  <c r="G523" i="4" s="1"/>
  <c r="K519" i="4" a="1"/>
  <c r="K519" i="4" s="1"/>
  <c r="M507" i="4" a="1"/>
  <c r="M507" i="4" s="1"/>
  <c r="M529" i="4" a="1"/>
  <c r="M529" i="4" s="1"/>
  <c r="I522" i="4" a="1"/>
  <c r="I522" i="4" s="1"/>
  <c r="F527" i="4" a="1"/>
  <c r="F527" i="4" s="1"/>
  <c r="K527" i="4" a="1"/>
  <c r="K527" i="4" s="1"/>
  <c r="F526" i="4" a="1"/>
  <c r="F526" i="4" s="1"/>
  <c r="M526" i="4" a="1"/>
  <c r="M526" i="4" s="1"/>
  <c r="J526" i="4" a="1"/>
  <c r="J526" i="4" s="1"/>
  <c r="L506" i="4" a="1"/>
  <c r="L506" i="4" s="1"/>
  <c r="H506" i="4" a="1"/>
  <c r="H506" i="4" s="1"/>
  <c r="M506" i="4" a="1"/>
  <c r="M506" i="4" s="1"/>
  <c r="C525" i="4"/>
  <c r="K506" i="4" a="1"/>
  <c r="K506" i="4" s="1"/>
  <c r="G506" i="4" a="1"/>
  <c r="G506" i="4" s="1"/>
  <c r="I506" i="4" a="1"/>
  <c r="I506" i="4" s="1"/>
  <c r="K524" i="4" a="1"/>
  <c r="K524" i="4" s="1"/>
  <c r="H524" i="4" a="1"/>
  <c r="H524" i="4" s="1"/>
  <c r="L520" i="4" a="1"/>
  <c r="L520" i="4" s="1"/>
  <c r="G520" i="4" a="1"/>
  <c r="G520" i="4" s="1"/>
  <c r="F511" i="4" a="1"/>
  <c r="F511" i="4" s="1"/>
  <c r="F528" i="4" a="1"/>
  <c r="F528" i="4" s="1"/>
  <c r="F520" i="4" a="1"/>
  <c r="F520" i="4" s="1"/>
  <c r="K511" i="4" a="1"/>
  <c r="K511" i="4" s="1"/>
  <c r="H511" i="4" a="1"/>
  <c r="H511" i="4" s="1"/>
  <c r="L507" i="4" a="1"/>
  <c r="L507" i="4" s="1"/>
  <c r="G507" i="4" a="1"/>
  <c r="G507" i="4" s="1"/>
  <c r="K503" i="4" a="1"/>
  <c r="K503" i="4" s="1"/>
  <c r="H503" i="4" a="1"/>
  <c r="H503" i="4" s="1"/>
  <c r="K530" i="4" a="1"/>
  <c r="K530" i="4" s="1"/>
  <c r="H530" i="4" a="1"/>
  <c r="H530" i="4" s="1"/>
  <c r="J529" i="4" a="1"/>
  <c r="J529" i="4" s="1"/>
  <c r="G529" i="4" a="1"/>
  <c r="G529" i="4" s="1"/>
  <c r="I528" i="4" a="1"/>
  <c r="I528" i="4" s="1"/>
  <c r="M527" i="4" a="1"/>
  <c r="M527" i="4" s="1"/>
  <c r="H527" i="4" a="1"/>
  <c r="H527" i="4" s="1"/>
  <c r="L526" i="4" a="1"/>
  <c r="L526" i="4" s="1"/>
  <c r="G526" i="4" a="1"/>
  <c r="G526" i="4" s="1"/>
  <c r="M524" i="4" a="1"/>
  <c r="M524" i="4" s="1"/>
  <c r="J524" i="4" a="1"/>
  <c r="J524" i="4" s="1"/>
  <c r="L523" i="4" a="1"/>
  <c r="L523" i="4" s="1"/>
  <c r="I523" i="4" a="1"/>
  <c r="I523" i="4" s="1"/>
  <c r="K522" i="4" a="1"/>
  <c r="K522" i="4" s="1"/>
  <c r="H522" i="4" a="1"/>
  <c r="H522" i="4" s="1"/>
  <c r="J521" i="4" a="1"/>
  <c r="J521" i="4" s="1"/>
  <c r="G521" i="4" a="1"/>
  <c r="G521" i="4" s="1"/>
  <c r="I520" i="4" a="1"/>
  <c r="I520" i="4" s="1"/>
  <c r="M519" i="4" a="1"/>
  <c r="M519" i="4" s="1"/>
  <c r="H519" i="4" a="1"/>
  <c r="H519" i="4" s="1"/>
  <c r="F530" i="4" a="1"/>
  <c r="F530" i="4" s="1"/>
  <c r="M511" i="4" a="1"/>
  <c r="M511" i="4" s="1"/>
  <c r="J511" i="4" a="1"/>
  <c r="J511" i="4" s="1"/>
  <c r="I507" i="4" a="1"/>
  <c r="I507" i="4" s="1"/>
  <c r="M503" i="4" a="1"/>
  <c r="M503" i="4" s="1"/>
  <c r="J503" i="4" a="1"/>
  <c r="J503" i="4" s="1"/>
  <c r="J530" i="4" a="1"/>
  <c r="J530" i="4" s="1"/>
  <c r="L529" i="4" a="1"/>
  <c r="L529" i="4" s="1"/>
  <c r="I529" i="4" a="1"/>
  <c r="I529" i="4" s="1"/>
  <c r="K528" i="4" a="1"/>
  <c r="K528" i="4" s="1"/>
  <c r="H528" i="4" a="1"/>
  <c r="H528" i="4" s="1"/>
  <c r="J527" i="4" a="1"/>
  <c r="J527" i="4" s="1"/>
  <c r="G527" i="4" a="1"/>
  <c r="G527" i="4" s="1"/>
  <c r="I526" i="4" a="1"/>
  <c r="I526" i="4" s="1"/>
  <c r="L524" i="4" a="1"/>
  <c r="L524" i="4" s="1"/>
  <c r="G524" i="4" a="1"/>
  <c r="G524" i="4" s="1"/>
  <c r="K523" i="4" a="1"/>
  <c r="K523" i="4" s="1"/>
  <c r="M522" i="4" a="1"/>
  <c r="M522" i="4" s="1"/>
  <c r="J522" i="4" a="1"/>
  <c r="J522" i="4" s="1"/>
  <c r="L521" i="4" a="1"/>
  <c r="L521" i="4" s="1"/>
  <c r="I521" i="4" a="1"/>
  <c r="I521" i="4" s="1"/>
  <c r="K520" i="4" a="1"/>
  <c r="K520" i="4" s="1"/>
  <c r="H520" i="4" a="1"/>
  <c r="H520" i="4" s="1"/>
  <c r="J519" i="4" a="1"/>
  <c r="J519" i="4" s="1"/>
  <c r="G519" i="4" a="1"/>
  <c r="G519" i="4" s="1"/>
  <c r="L528" i="4" a="1"/>
  <c r="L528" i="4" s="1"/>
  <c r="G528" i="4" a="1"/>
  <c r="G528" i="4" s="1"/>
  <c r="F522" i="4" a="1"/>
  <c r="F522" i="4" s="1"/>
  <c r="F529" i="4" a="1"/>
  <c r="F529" i="4" s="1"/>
  <c r="F524" i="4" a="1"/>
  <c r="F524" i="4" s="1"/>
  <c r="F521" i="4" a="1"/>
  <c r="F521" i="4" s="1"/>
  <c r="L511" i="4" a="1"/>
  <c r="L511" i="4" s="1"/>
  <c r="K507" i="4" a="1"/>
  <c r="K507" i="4" s="1"/>
  <c r="L503" i="4" a="1"/>
  <c r="L503" i="4" s="1"/>
  <c r="M530" i="4" a="1"/>
  <c r="M530" i="4" s="1"/>
  <c r="M528" i="4" a="1"/>
  <c r="M528" i="4" s="1"/>
  <c r="L527" i="4" a="1"/>
  <c r="L527" i="4" s="1"/>
  <c r="K526" i="4" a="1"/>
  <c r="K526" i="4" s="1"/>
  <c r="M523" i="4" a="1"/>
  <c r="M523" i="4" s="1"/>
  <c r="L522" i="4" a="1"/>
  <c r="L522" i="4" s="1"/>
  <c r="M520" i="4" a="1"/>
  <c r="M520" i="4" s="1"/>
  <c r="L519" i="4" a="1"/>
  <c r="L519" i="4" s="1"/>
  <c r="G518" i="4" a="1"/>
  <c r="G518" i="4" s="1"/>
  <c r="I518" i="4" a="1"/>
  <c r="I518" i="4" s="1"/>
  <c r="H518" i="4" a="1"/>
  <c r="H518" i="4" s="1"/>
  <c r="J518" i="4" a="1"/>
  <c r="J518" i="4" s="1"/>
  <c r="F518" i="4" a="1"/>
  <c r="F518" i="4" s="1"/>
  <c r="L518" i="4" a="1"/>
  <c r="L518" i="4" s="1"/>
  <c r="K518" i="4" a="1"/>
  <c r="K518" i="4" s="1"/>
  <c r="F500" i="4" a="1"/>
  <c r="F500" i="4" s="1"/>
  <c r="F501" i="4" a="1"/>
  <c r="F501" i="4" s="1"/>
  <c r="F502" i="4" a="1"/>
  <c r="F502" i="4" s="1"/>
  <c r="F503" i="4" a="1"/>
  <c r="F503" i="4" s="1"/>
  <c r="F504" i="4" a="1"/>
  <c r="F504" i="4" s="1"/>
  <c r="F505" i="4" a="1"/>
  <c r="F505" i="4" s="1"/>
  <c r="F506" i="4" a="1"/>
  <c r="F506" i="4" s="1"/>
  <c r="F507" i="4" a="1"/>
  <c r="F507" i="4" s="1"/>
  <c r="F508" i="4" a="1"/>
  <c r="F508" i="4" s="1"/>
  <c r="F499" i="4" a="1"/>
  <c r="F499" i="4" s="1"/>
  <c r="A2" i="1"/>
  <c r="A2" i="103" s="1"/>
  <c r="N4" i="4"/>
  <c r="P35" i="4"/>
  <c r="I38" i="167"/>
  <c r="I38" i="175"/>
  <c r="G17" i="197"/>
  <c r="I17" i="197"/>
  <c r="I38" i="181"/>
  <c r="I38" i="201"/>
  <c r="N531" i="180"/>
  <c r="I17" i="193"/>
  <c r="G17" i="193"/>
  <c r="I38" i="161"/>
  <c r="I17" i="165"/>
  <c r="G17" i="165"/>
  <c r="G17" i="199"/>
  <c r="I17" i="199"/>
  <c r="N531" i="182"/>
  <c r="N531" i="168"/>
  <c r="I17" i="189"/>
  <c r="G17" i="189"/>
  <c r="I38" i="193"/>
  <c r="G17" i="185"/>
  <c r="I17" i="185"/>
  <c r="I38" i="203"/>
  <c r="N531" i="194"/>
  <c r="I38" i="169"/>
  <c r="N531" i="162"/>
  <c r="N531" i="204"/>
  <c r="G530" i="4" a="1"/>
  <c r="G530" i="4" s="1"/>
  <c r="I530" i="4" a="1"/>
  <c r="I530" i="4" s="1"/>
  <c r="L530" i="4" a="1"/>
  <c r="L530" i="4" s="1"/>
  <c r="G525" i="4" a="1"/>
  <c r="G525" i="4" s="1"/>
  <c r="I525" i="4" a="1"/>
  <c r="I525" i="4" s="1"/>
  <c r="L525" i="4" a="1"/>
  <c r="L525" i="4" s="1"/>
  <c r="J525" i="4" a="1"/>
  <c r="J525" i="4" s="1"/>
  <c r="K525" i="4" a="1"/>
  <c r="K525" i="4" s="1"/>
  <c r="H525" i="4" a="1"/>
  <c r="H525" i="4" s="1"/>
  <c r="F525" i="4" a="1"/>
  <c r="F525" i="4" s="1"/>
  <c r="M525" i="4" a="1"/>
  <c r="M525" i="4" s="1"/>
  <c r="H5" i="3"/>
  <c r="G16" i="103"/>
  <c r="G15" i="103"/>
  <c r="G14" i="103"/>
  <c r="E16" i="103"/>
  <c r="E15" i="103"/>
  <c r="E14" i="103"/>
  <c r="G11" i="103"/>
  <c r="G10" i="103"/>
  <c r="G9" i="103"/>
  <c r="E11" i="103"/>
  <c r="E10" i="103"/>
  <c r="E9" i="103"/>
  <c r="C16" i="103"/>
  <c r="C15" i="103"/>
  <c r="C14" i="103"/>
  <c r="C11" i="103"/>
  <c r="C10" i="103"/>
  <c r="C9" i="103"/>
  <c r="B30" i="2"/>
  <c r="B31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5" i="2"/>
  <c r="D2" i="129"/>
  <c r="D1" i="129"/>
  <c r="G17" i="103"/>
  <c r="D2" i="3"/>
  <c r="A1" i="4"/>
  <c r="B6" i="3"/>
  <c r="B4" i="3"/>
  <c r="B5" i="3"/>
  <c r="H6" i="3"/>
  <c r="E17" i="103"/>
  <c r="G12" i="103"/>
  <c r="E12" i="103"/>
  <c r="C17" i="103"/>
  <c r="C19" i="103" s="1"/>
  <c r="C12" i="103"/>
  <c r="E19" i="103"/>
  <c r="Q10" i="103"/>
  <c r="G19" i="103"/>
  <c r="Q18" i="103"/>
  <c r="Q11" i="103"/>
  <c r="Q9" i="103"/>
  <c r="D2" i="4"/>
  <c r="D1" i="4"/>
  <c r="K11" i="103"/>
  <c r="L10" i="103"/>
  <c r="N9" i="103"/>
  <c r="M9" i="103"/>
  <c r="M11" i="103"/>
  <c r="P9" i="103"/>
  <c r="N11" i="103"/>
  <c r="J11" i="103"/>
  <c r="K10" i="103"/>
  <c r="J10" i="103"/>
  <c r="J9" i="103"/>
  <c r="P11" i="103"/>
  <c r="L11" i="103"/>
  <c r="P10" i="103"/>
  <c r="M10" i="103"/>
  <c r="O9" i="103"/>
  <c r="L9" i="103"/>
  <c r="O11" i="103"/>
  <c r="O10" i="103"/>
  <c r="N10" i="103"/>
  <c r="K9" i="103"/>
  <c r="P19" i="103"/>
  <c r="L19" i="103"/>
  <c r="K17" i="103"/>
  <c r="M17" i="103"/>
  <c r="J19" i="103"/>
  <c r="Q19" i="103"/>
  <c r="J17" i="103"/>
  <c r="O18" i="103"/>
  <c r="K19" i="103"/>
  <c r="N18" i="103"/>
  <c r="O17" i="103"/>
  <c r="N19" i="103"/>
  <c r="Q17" i="103"/>
  <c r="P18" i="103"/>
  <c r="N17" i="103"/>
  <c r="P17" i="103"/>
  <c r="J18" i="103"/>
  <c r="L17" i="103"/>
  <c r="L18" i="103"/>
  <c r="K18" i="103"/>
  <c r="O19" i="103"/>
  <c r="M19" i="103"/>
  <c r="M18" i="103"/>
  <c r="H11" i="161" l="1"/>
  <c r="H11" i="187"/>
  <c r="H11" i="214"/>
  <c r="I56" i="214" s="1"/>
  <c r="H11" i="183"/>
  <c r="H11" i="163"/>
  <c r="H11" i="189"/>
  <c r="H11" i="215"/>
  <c r="H11" i="201"/>
  <c r="H11" i="203"/>
  <c r="H11" i="165"/>
  <c r="H11" i="191"/>
  <c r="H11" i="173"/>
  <c r="H11" i="212"/>
  <c r="H11" i="167"/>
  <c r="H11" i="193"/>
  <c r="H11" i="199"/>
  <c r="H11" i="175"/>
  <c r="H11" i="177"/>
  <c r="H11" i="181"/>
  <c r="H11" i="211"/>
  <c r="I56" i="211" s="1"/>
  <c r="H11" i="169"/>
  <c r="H11" i="195"/>
  <c r="H11" i="185"/>
  <c r="H11" i="213"/>
  <c r="I56" i="213" s="1"/>
  <c r="H11" i="171"/>
  <c r="H11" i="197"/>
  <c r="H11" i="205"/>
  <c r="P13" i="160"/>
  <c r="P14" i="160"/>
  <c r="P8" i="160"/>
  <c r="P9" i="160"/>
  <c r="P25" i="160"/>
  <c r="P24" i="160"/>
  <c r="P19" i="160"/>
  <c r="P20" i="160"/>
  <c r="P22" i="160"/>
  <c r="P23" i="160"/>
  <c r="P16" i="160"/>
  <c r="P15" i="160"/>
  <c r="P12" i="160"/>
  <c r="P11" i="160"/>
  <c r="N524" i="160"/>
  <c r="G512" i="160"/>
  <c r="E22" i="159" s="1"/>
  <c r="E24" i="159" s="1"/>
  <c r="G24" i="159" s="1"/>
  <c r="I24" i="159" s="1"/>
  <c r="N523" i="160"/>
  <c r="N500" i="160"/>
  <c r="N528" i="160"/>
  <c r="N519" i="160"/>
  <c r="N526" i="160"/>
  <c r="N504" i="160"/>
  <c r="N508" i="160"/>
  <c r="N522" i="160"/>
  <c r="L512" i="160"/>
  <c r="K531" i="160"/>
  <c r="N529" i="160"/>
  <c r="I512" i="160"/>
  <c r="J531" i="160"/>
  <c r="I531" i="160"/>
  <c r="N521" i="160"/>
  <c r="F531" i="160"/>
  <c r="N507" i="160"/>
  <c r="N511" i="160"/>
  <c r="N530" i="160"/>
  <c r="H512" i="160"/>
  <c r="N502" i="160"/>
  <c r="F512" i="160"/>
  <c r="N509" i="160"/>
  <c r="N505" i="160"/>
  <c r="E41" i="159" s="1"/>
  <c r="G41" i="159" s="1"/>
  <c r="J512" i="160"/>
  <c r="N503" i="160"/>
  <c r="N510" i="160"/>
  <c r="N527" i="160"/>
  <c r="N501" i="160"/>
  <c r="L531" i="160"/>
  <c r="K512" i="160"/>
  <c r="N525" i="160"/>
  <c r="N506" i="160"/>
  <c r="N518" i="160"/>
  <c r="G531" i="160"/>
  <c r="N520" i="160"/>
  <c r="M512" i="160"/>
  <c r="M531" i="160"/>
  <c r="N499" i="160"/>
  <c r="H531" i="160"/>
  <c r="B4" i="159"/>
  <c r="H6" i="159"/>
  <c r="A1" i="160"/>
  <c r="B5" i="159"/>
  <c r="P5" i="156"/>
  <c r="P20" i="156"/>
  <c r="P57" i="156"/>
  <c r="P63" i="156"/>
  <c r="P15" i="156"/>
  <c r="P21" i="156"/>
  <c r="P33" i="156"/>
  <c r="P39" i="156"/>
  <c r="P61" i="156"/>
  <c r="H508" i="158" a="1"/>
  <c r="H508" i="158" s="1"/>
  <c r="M502" i="158" a="1"/>
  <c r="M502" i="158" s="1"/>
  <c r="F502" i="158" a="1"/>
  <c r="F502" i="158" s="1"/>
  <c r="I502" i="158" a="1"/>
  <c r="I502" i="158" s="1"/>
  <c r="I501" i="158" a="1"/>
  <c r="I501" i="158" s="1"/>
  <c r="J521" i="158" a="1"/>
  <c r="J521" i="158" s="1"/>
  <c r="H501" i="158" a="1"/>
  <c r="H501" i="158" s="1"/>
  <c r="J501" i="158" a="1"/>
  <c r="J501" i="158" s="1"/>
  <c r="L501" i="158" a="1"/>
  <c r="L501" i="158" s="1"/>
  <c r="K502" i="158" a="1"/>
  <c r="K502" i="158" s="1"/>
  <c r="H502" i="158" a="1"/>
  <c r="H502" i="158" s="1"/>
  <c r="J502" i="158" a="1"/>
  <c r="J502" i="158" s="1"/>
  <c r="G502" i="158" a="1"/>
  <c r="G502" i="158" s="1"/>
  <c r="L502" i="158" a="1"/>
  <c r="L502" i="158" s="1"/>
  <c r="L510" i="158" a="1"/>
  <c r="L510" i="158" s="1"/>
  <c r="K501" i="158" a="1"/>
  <c r="K501" i="158" s="1"/>
  <c r="G501" i="158" a="1"/>
  <c r="G501" i="158" s="1"/>
  <c r="M501" i="158" a="1"/>
  <c r="M501" i="158" s="1"/>
  <c r="G507" i="158" a="1"/>
  <c r="G507" i="158" s="1"/>
  <c r="M500" i="158" a="1"/>
  <c r="M500" i="158" s="1"/>
  <c r="L499" i="158" a="1"/>
  <c r="L499" i="158" s="1"/>
  <c r="F510" i="158" a="1"/>
  <c r="F510" i="158" s="1"/>
  <c r="G499" i="158" a="1"/>
  <c r="G499" i="158" s="1"/>
  <c r="L500" i="158" a="1"/>
  <c r="L500" i="158" s="1"/>
  <c r="H510" i="158" a="1"/>
  <c r="H510" i="158" s="1"/>
  <c r="I500" i="158" a="1"/>
  <c r="I500" i="158" s="1"/>
  <c r="F500" i="158" a="1"/>
  <c r="F500" i="158" s="1"/>
  <c r="H500" i="158" a="1"/>
  <c r="H500" i="158" s="1"/>
  <c r="M510" i="158" a="1"/>
  <c r="M510" i="158" s="1"/>
  <c r="M499" i="158" a="1"/>
  <c r="M499" i="158" s="1"/>
  <c r="J510" i="158" a="1"/>
  <c r="J510" i="158" s="1"/>
  <c r="F499" i="158" a="1"/>
  <c r="F499" i="158" s="1"/>
  <c r="G508" i="158" a="1"/>
  <c r="G508" i="158" s="1"/>
  <c r="C526" i="158"/>
  <c r="G526" i="158" s="1" a="1"/>
  <c r="G526" i="158" s="1"/>
  <c r="I523" i="158" a="1"/>
  <c r="I523" i="158" s="1"/>
  <c r="H499" i="158" a="1"/>
  <c r="H499" i="158" s="1"/>
  <c r="F507" i="158" a="1"/>
  <c r="F507" i="158" s="1"/>
  <c r="K507" i="158" a="1"/>
  <c r="K507" i="158" s="1"/>
  <c r="C518" i="158"/>
  <c r="K523" i="158" a="1"/>
  <c r="K523" i="158" s="1"/>
  <c r="J499" i="158" a="1"/>
  <c r="J499" i="158" s="1"/>
  <c r="P18" i="158"/>
  <c r="C522" i="158"/>
  <c r="G503" i="158" a="1"/>
  <c r="G503" i="158" s="1"/>
  <c r="H503" i="158" a="1"/>
  <c r="H503" i="158" s="1"/>
  <c r="K503" i="158" a="1"/>
  <c r="K503" i="158" s="1"/>
  <c r="F503" i="158" a="1"/>
  <c r="F503" i="158" s="1"/>
  <c r="L503" i="158" a="1"/>
  <c r="L503" i="158" s="1"/>
  <c r="J503" i="158" a="1"/>
  <c r="J503" i="158" s="1"/>
  <c r="H518" i="158" a="1"/>
  <c r="H518" i="158" s="1"/>
  <c r="J518" i="158" a="1"/>
  <c r="J518" i="158" s="1"/>
  <c r="L518" i="158" a="1"/>
  <c r="L518" i="158" s="1"/>
  <c r="D2" i="158"/>
  <c r="D1" i="158"/>
  <c r="J505" i="158" a="1"/>
  <c r="J505" i="158" s="1"/>
  <c r="H505" i="158" a="1"/>
  <c r="H505" i="158" s="1"/>
  <c r="G505" i="158" a="1"/>
  <c r="G505" i="158" s="1"/>
  <c r="I505" i="158" a="1"/>
  <c r="I505" i="158" s="1"/>
  <c r="M505" i="158" a="1"/>
  <c r="M505" i="158" s="1"/>
  <c r="C524" i="158"/>
  <c r="K505" i="158" a="1"/>
  <c r="K505" i="158" s="1"/>
  <c r="F505" i="158" a="1"/>
  <c r="F505" i="158" s="1"/>
  <c r="C525" i="158"/>
  <c r="K506" i="158" a="1"/>
  <c r="K506" i="158" s="1"/>
  <c r="L506" i="158" a="1"/>
  <c r="L506" i="158" s="1"/>
  <c r="G506" i="158" a="1"/>
  <c r="G506" i="158" s="1"/>
  <c r="H506" i="158" a="1"/>
  <c r="H506" i="158" s="1"/>
  <c r="J506" i="158" a="1"/>
  <c r="J506" i="158" s="1"/>
  <c r="I506" i="158" a="1"/>
  <c r="I506" i="158" s="1"/>
  <c r="F506" i="158" a="1"/>
  <c r="F506" i="158" s="1"/>
  <c r="C527" i="158"/>
  <c r="L508" i="158" a="1"/>
  <c r="L508" i="158" s="1"/>
  <c r="K508" i="158" a="1"/>
  <c r="K508" i="158" s="1"/>
  <c r="M508" i="158" a="1"/>
  <c r="M508" i="158" s="1"/>
  <c r="I508" i="158" a="1"/>
  <c r="I508" i="158" s="1"/>
  <c r="M503" i="158" a="1"/>
  <c r="M503" i="158" s="1"/>
  <c r="F508" i="158" a="1"/>
  <c r="F508" i="158" s="1"/>
  <c r="K509" i="158" a="1"/>
  <c r="K509" i="158" s="1"/>
  <c r="M504" i="158" a="1"/>
  <c r="M504" i="158" s="1"/>
  <c r="L523" i="158" a="1"/>
  <c r="L523" i="158" s="1"/>
  <c r="L504" i="158" a="1"/>
  <c r="L504" i="158" s="1"/>
  <c r="K504" i="158" a="1"/>
  <c r="K504" i="158" s="1"/>
  <c r="G523" i="158" a="1"/>
  <c r="G523" i="158" s="1"/>
  <c r="C519" i="158"/>
  <c r="G500" i="158" a="1"/>
  <c r="G500" i="158" s="1"/>
  <c r="F511" i="158" a="1"/>
  <c r="F511" i="158" s="1"/>
  <c r="H511" i="158" a="1"/>
  <c r="H511" i="158" s="1"/>
  <c r="F504" i="158" a="1"/>
  <c r="F504" i="158" s="1"/>
  <c r="F509" i="158" a="1"/>
  <c r="F509" i="158" s="1"/>
  <c r="J511" i="158" a="1"/>
  <c r="J511" i="158" s="1"/>
  <c r="I509" i="158" a="1"/>
  <c r="I509" i="158" s="1"/>
  <c r="C530" i="158"/>
  <c r="F523" i="158" a="1"/>
  <c r="F523" i="158" s="1"/>
  <c r="H504" i="158" a="1"/>
  <c r="H504" i="158" s="1"/>
  <c r="H509" i="158" a="1"/>
  <c r="H509" i="158" s="1"/>
  <c r="L511" i="158" a="1"/>
  <c r="L511" i="158" s="1"/>
  <c r="G509" i="158" a="1"/>
  <c r="G509" i="158" s="1"/>
  <c r="C528" i="158"/>
  <c r="J523" i="158" a="1"/>
  <c r="J523" i="158" s="1"/>
  <c r="H521" i="158" a="1"/>
  <c r="H521" i="158" s="1"/>
  <c r="G521" i="158" a="1"/>
  <c r="G521" i="158" s="1"/>
  <c r="J504" i="158" a="1"/>
  <c r="J504" i="158" s="1"/>
  <c r="L507" i="158" a="1"/>
  <c r="L507" i="158" s="1"/>
  <c r="I507" i="158" a="1"/>
  <c r="I507" i="158" s="1"/>
  <c r="J507" i="158" a="1"/>
  <c r="J507" i="158" s="1"/>
  <c r="J509" i="158" a="1"/>
  <c r="J509" i="158" s="1"/>
  <c r="C520" i="158"/>
  <c r="C529" i="158"/>
  <c r="G510" i="158" a="1"/>
  <c r="G510" i="158" s="1"/>
  <c r="P24" i="158"/>
  <c r="P30" i="158"/>
  <c r="P36" i="158"/>
  <c r="P42" i="158"/>
  <c r="P48" i="158"/>
  <c r="P54" i="158"/>
  <c r="P60" i="158"/>
  <c r="P66" i="158"/>
  <c r="P7" i="158"/>
  <c r="P13" i="158"/>
  <c r="P19" i="158"/>
  <c r="P25" i="158"/>
  <c r="P31" i="158"/>
  <c r="P37" i="158"/>
  <c r="P49" i="158"/>
  <c r="P55" i="158"/>
  <c r="P61" i="158"/>
  <c r="P8" i="158"/>
  <c r="P20" i="158"/>
  <c r="P26" i="158"/>
  <c r="P32" i="158"/>
  <c r="P38" i="158"/>
  <c r="P44" i="158"/>
  <c r="P50" i="158"/>
  <c r="P56" i="158"/>
  <c r="P62" i="158"/>
  <c r="P21" i="158"/>
  <c r="P27" i="158"/>
  <c r="P33" i="158"/>
  <c r="P39" i="158"/>
  <c r="P45" i="158"/>
  <c r="P51" i="158"/>
  <c r="P57" i="158"/>
  <c r="P63" i="158"/>
  <c r="P46" i="158"/>
  <c r="P11" i="158"/>
  <c r="P23" i="158"/>
  <c r="P29" i="158"/>
  <c r="P35" i="158"/>
  <c r="P41" i="158"/>
  <c r="P47" i="158"/>
  <c r="P53" i="158"/>
  <c r="P59" i="158"/>
  <c r="P65" i="158"/>
  <c r="P22" i="158"/>
  <c r="P28" i="158"/>
  <c r="P34" i="158"/>
  <c r="P40" i="158"/>
  <c r="P52" i="158"/>
  <c r="P58" i="158"/>
  <c r="P64" i="158"/>
  <c r="P17" i="158"/>
  <c r="P16" i="158"/>
  <c r="P15" i="158"/>
  <c r="P14" i="158"/>
  <c r="P12" i="158"/>
  <c r="P10" i="158"/>
  <c r="P9" i="158"/>
  <c r="P6" i="158"/>
  <c r="P5" i="158"/>
  <c r="P66" i="156"/>
  <c r="P65" i="156"/>
  <c r="P64" i="156"/>
  <c r="P62" i="156"/>
  <c r="P60" i="156"/>
  <c r="P59" i="156"/>
  <c r="P58" i="156"/>
  <c r="P56" i="156"/>
  <c r="P55" i="156"/>
  <c r="P54" i="156"/>
  <c r="P53" i="156"/>
  <c r="P52" i="156"/>
  <c r="P51" i="156"/>
  <c r="P50" i="156"/>
  <c r="P49" i="156"/>
  <c r="P48" i="156"/>
  <c r="P47" i="156"/>
  <c r="P46" i="156"/>
  <c r="P45" i="156"/>
  <c r="P44" i="156"/>
  <c r="P43" i="156"/>
  <c r="H512" i="156"/>
  <c r="K531" i="156"/>
  <c r="K512" i="156"/>
  <c r="M531" i="156"/>
  <c r="N504" i="156"/>
  <c r="N525" i="156"/>
  <c r="N528" i="156"/>
  <c r="J512" i="156"/>
  <c r="N519" i="156"/>
  <c r="H531" i="156"/>
  <c r="I512" i="156"/>
  <c r="J531" i="156"/>
  <c r="N524" i="156"/>
  <c r="M512" i="156"/>
  <c r="L512" i="156"/>
  <c r="I531" i="156"/>
  <c r="G512" i="156"/>
  <c r="G531" i="156"/>
  <c r="L531" i="156"/>
  <c r="N500" i="156"/>
  <c r="N505" i="156"/>
  <c r="E41" i="155" s="1"/>
  <c r="G41" i="155" s="1"/>
  <c r="N509" i="156"/>
  <c r="N520" i="156"/>
  <c r="N521" i="156"/>
  <c r="N508" i="156"/>
  <c r="N530" i="156"/>
  <c r="N503" i="156"/>
  <c r="N526" i="156"/>
  <c r="N502" i="156"/>
  <c r="N507" i="156"/>
  <c r="N529" i="156"/>
  <c r="N527" i="156"/>
  <c r="N522" i="156"/>
  <c r="N506" i="156"/>
  <c r="N511" i="156"/>
  <c r="N501" i="156"/>
  <c r="N523" i="156"/>
  <c r="N510" i="156"/>
  <c r="P41" i="156"/>
  <c r="P40" i="156"/>
  <c r="P38" i="156"/>
  <c r="P37" i="156"/>
  <c r="P36" i="156"/>
  <c r="P35" i="156"/>
  <c r="P34" i="156"/>
  <c r="P32" i="156"/>
  <c r="P31" i="156"/>
  <c r="P30" i="156"/>
  <c r="P29" i="156"/>
  <c r="P28" i="156"/>
  <c r="P27" i="156"/>
  <c r="P24" i="156"/>
  <c r="P25" i="156"/>
  <c r="P26" i="156"/>
  <c r="P23" i="156"/>
  <c r="P22" i="156"/>
  <c r="P19" i="156"/>
  <c r="P18" i="156"/>
  <c r="P17" i="156"/>
  <c r="P16" i="156"/>
  <c r="P14" i="156"/>
  <c r="P13" i="156"/>
  <c r="P12" i="156"/>
  <c r="P11" i="156"/>
  <c r="P10" i="156"/>
  <c r="P9" i="156"/>
  <c r="P8" i="156"/>
  <c r="P7" i="156"/>
  <c r="F531" i="156"/>
  <c r="P6" i="156"/>
  <c r="F512" i="156"/>
  <c r="N499" i="156"/>
  <c r="N518" i="156"/>
  <c r="P61" i="147"/>
  <c r="P30" i="135"/>
  <c r="P85" i="147"/>
  <c r="P29" i="122"/>
  <c r="P16" i="149"/>
  <c r="P11" i="131"/>
  <c r="P5" i="149"/>
  <c r="P11" i="149"/>
  <c r="P17" i="149"/>
  <c r="P40" i="137"/>
  <c r="P48" i="147"/>
  <c r="P60" i="147"/>
  <c r="P49" i="141"/>
  <c r="P37" i="141"/>
  <c r="P40" i="145"/>
  <c r="P16" i="145"/>
  <c r="P35" i="147"/>
  <c r="P51" i="145"/>
  <c r="P41" i="154"/>
  <c r="P40" i="120"/>
  <c r="P34" i="147"/>
  <c r="P73" i="147"/>
  <c r="P39" i="141"/>
  <c r="P15" i="141"/>
  <c r="P84" i="147"/>
  <c r="P41" i="143"/>
  <c r="P17" i="143"/>
  <c r="P83" i="147"/>
  <c r="P21" i="147"/>
  <c r="P16" i="154"/>
  <c r="P24" i="124"/>
  <c r="P51" i="143"/>
  <c r="P29" i="151"/>
  <c r="P502" i="180" a="1"/>
  <c r="P502" i="180" s="1"/>
  <c r="P29" i="116"/>
  <c r="P48" i="141"/>
  <c r="P40" i="154"/>
  <c r="P39" i="143"/>
  <c r="P28" i="116"/>
  <c r="P27" i="116"/>
  <c r="P15" i="143"/>
  <c r="P39" i="154"/>
  <c r="P50" i="143"/>
  <c r="P23" i="135"/>
  <c r="P24" i="120"/>
  <c r="P28" i="137"/>
  <c r="P77" i="147"/>
  <c r="P53" i="143"/>
  <c r="P5" i="118"/>
  <c r="P508" i="180" a="1"/>
  <c r="P508" i="180" s="1"/>
  <c r="P510" i="180" a="1"/>
  <c r="P510" i="180" s="1"/>
  <c r="P504" i="180" a="1"/>
  <c r="P504" i="180" s="1"/>
  <c r="P507" i="180" a="1"/>
  <c r="P507" i="180" s="1"/>
  <c r="P511" i="180" a="1"/>
  <c r="P511" i="180" s="1"/>
  <c r="P506" i="180" a="1"/>
  <c r="P506" i="180" s="1"/>
  <c r="P501" i="180" a="1"/>
  <c r="P501" i="180" s="1"/>
  <c r="P499" i="180" a="1"/>
  <c r="P499" i="180" s="1"/>
  <c r="P512" i="180" s="1"/>
  <c r="P500" i="180" a="1"/>
  <c r="P500" i="180" s="1"/>
  <c r="P509" i="180" a="1"/>
  <c r="P509" i="180" s="1"/>
  <c r="P503" i="180" a="1"/>
  <c r="P503" i="180" s="1"/>
  <c r="P48" i="120"/>
  <c r="P47" i="145"/>
  <c r="P70" i="147"/>
  <c r="P49" i="120"/>
  <c r="P24" i="145"/>
  <c r="P64" i="118"/>
  <c r="P16" i="124"/>
  <c r="P37" i="151"/>
  <c r="P13" i="151"/>
  <c r="P23" i="149"/>
  <c r="P25" i="143"/>
  <c r="P16" i="151"/>
  <c r="P7" i="149"/>
  <c r="P19" i="116"/>
  <c r="P29" i="118"/>
  <c r="P17" i="118"/>
  <c r="P23" i="126"/>
  <c r="P13" i="137"/>
  <c r="P9" i="149"/>
  <c r="P15" i="149"/>
  <c r="P26" i="122"/>
  <c r="P25" i="124"/>
  <c r="P27" i="135"/>
  <c r="P13" i="145"/>
  <c r="P24" i="128"/>
  <c r="P27" i="131"/>
  <c r="P15" i="131"/>
  <c r="P41" i="118"/>
  <c r="P17" i="124"/>
  <c r="P35" i="131"/>
  <c r="P25" i="133"/>
  <c r="P28" i="139"/>
  <c r="P47" i="141"/>
  <c r="P12" i="149"/>
  <c r="P25" i="118"/>
  <c r="P53" i="120"/>
  <c r="P29" i="120"/>
  <c r="P14" i="122"/>
  <c r="P7" i="126"/>
  <c r="P17" i="128"/>
  <c r="P38" i="143"/>
  <c r="P17" i="151"/>
  <c r="P43" i="114"/>
  <c r="P35" i="116"/>
  <c r="P14" i="116"/>
  <c r="P16" i="120"/>
  <c r="P49" i="122"/>
  <c r="P41" i="122"/>
  <c r="P23" i="145"/>
  <c r="P26" i="154"/>
  <c r="P39" i="147"/>
  <c r="P25" i="151"/>
  <c r="P46" i="154"/>
  <c r="P58" i="122"/>
  <c r="P34" i="122"/>
  <c r="P10" i="122"/>
  <c r="P25" i="128"/>
  <c r="P16" i="131"/>
  <c r="P17" i="137"/>
  <c r="P36" i="124"/>
  <c r="P12" i="124"/>
  <c r="P24" i="139"/>
  <c r="P49" i="143"/>
  <c r="P37" i="143"/>
  <c r="P28" i="151"/>
  <c r="P37" i="154"/>
  <c r="P25" i="154"/>
  <c r="P5" i="139"/>
  <c r="P8" i="149"/>
  <c r="P5" i="151"/>
  <c r="P13" i="116"/>
  <c r="P9" i="118"/>
  <c r="P14" i="149"/>
  <c r="P20" i="149"/>
  <c r="P32" i="141"/>
  <c r="P38" i="151"/>
  <c r="P47" i="154"/>
  <c r="P11" i="154"/>
  <c r="P11" i="120"/>
  <c r="P13" i="126"/>
  <c r="P23" i="128"/>
  <c r="P11" i="128"/>
  <c r="P26" i="131"/>
  <c r="P40" i="133"/>
  <c r="P28" i="133"/>
  <c r="P33" i="135"/>
  <c r="P21" i="135"/>
  <c r="P9" i="135"/>
  <c r="P27" i="137"/>
  <c r="P15" i="137"/>
  <c r="P61" i="114"/>
  <c r="P66" i="118"/>
  <c r="P54" i="118"/>
  <c r="P58" i="120"/>
  <c r="P34" i="120"/>
  <c r="P43" i="122"/>
  <c r="P12" i="126"/>
  <c r="P10" i="128"/>
  <c r="P25" i="131"/>
  <c r="P13" i="131"/>
  <c r="P27" i="133"/>
  <c r="P15" i="133"/>
  <c r="P44" i="135"/>
  <c r="P32" i="135"/>
  <c r="P8" i="135"/>
  <c r="P38" i="137"/>
  <c r="P14" i="137"/>
  <c r="P33" i="141"/>
  <c r="P39" i="151"/>
  <c r="P24" i="154"/>
  <c r="P12" i="154"/>
  <c r="P33" i="114"/>
  <c r="P17" i="116"/>
  <c r="P34" i="131"/>
  <c r="P24" i="133"/>
  <c r="P29" i="135"/>
  <c r="P17" i="135"/>
  <c r="P69" i="135"/>
  <c r="P35" i="137"/>
  <c r="P23" i="137"/>
  <c r="P15" i="139"/>
  <c r="P5" i="128"/>
  <c r="P48" i="135"/>
  <c r="P13" i="149"/>
  <c r="P19" i="149"/>
  <c r="P20" i="114"/>
  <c r="P36" i="116"/>
  <c r="P16" i="116"/>
  <c r="P62" i="118"/>
  <c r="P27" i="122"/>
  <c r="P15" i="122"/>
  <c r="P23" i="133"/>
  <c r="P40" i="135"/>
  <c r="P28" i="135"/>
  <c r="P16" i="135"/>
  <c r="P56" i="135"/>
  <c r="P14" i="139"/>
  <c r="P27" i="120"/>
  <c r="P15" i="120"/>
  <c r="P48" i="122"/>
  <c r="P35" i="124"/>
  <c r="P15" i="128"/>
  <c r="P25" i="135"/>
  <c r="P13" i="135"/>
  <c r="P77" i="135"/>
  <c r="P87" i="147"/>
  <c r="P63" i="147"/>
  <c r="P38" i="147"/>
  <c r="P26" i="147"/>
  <c r="P14" i="147"/>
  <c r="P24" i="151"/>
  <c r="P69" i="118"/>
  <c r="P57" i="118"/>
  <c r="P45" i="118"/>
  <c r="P33" i="118"/>
  <c r="P26" i="120"/>
  <c r="P35" i="122"/>
  <c r="P11" i="122"/>
  <c r="P29" i="141"/>
  <c r="P17" i="141"/>
  <c r="P41" i="145"/>
  <c r="P62" i="147"/>
  <c r="P37" i="147"/>
  <c r="P25" i="147"/>
  <c r="P13" i="147"/>
  <c r="P11" i="151"/>
  <c r="P20" i="108"/>
  <c r="P34" i="4"/>
  <c r="P24" i="108"/>
  <c r="P29" i="129"/>
  <c r="P15" i="108"/>
  <c r="P25" i="108"/>
  <c r="P4" i="112"/>
  <c r="P14" i="129"/>
  <c r="P13" i="129"/>
  <c r="P28" i="110"/>
  <c r="P27" i="110"/>
  <c r="P38" i="129"/>
  <c r="P36" i="112"/>
  <c r="P24" i="112"/>
  <c r="P36" i="129"/>
  <c r="P11" i="108"/>
  <c r="P22" i="108"/>
  <c r="P10" i="108"/>
  <c r="P9" i="112"/>
  <c r="P22" i="129"/>
  <c r="P16" i="112"/>
  <c r="P27" i="108"/>
  <c r="P27" i="129"/>
  <c r="P23" i="108"/>
  <c r="P12" i="110"/>
  <c r="P21" i="108"/>
  <c r="P9" i="108"/>
  <c r="P10" i="154"/>
  <c r="P8" i="154"/>
  <c r="P14" i="154"/>
  <c r="P18" i="154"/>
  <c r="P13" i="154"/>
  <c r="P15" i="154"/>
  <c r="P42" i="154"/>
  <c r="P38" i="154"/>
  <c r="P31" i="154"/>
  <c r="P27" i="154"/>
  <c r="P21" i="154"/>
  <c r="N521" i="154"/>
  <c r="G531" i="154"/>
  <c r="G512" i="154"/>
  <c r="E22" i="153" s="1"/>
  <c r="E25" i="153" s="1"/>
  <c r="G25" i="153" s="1"/>
  <c r="I25" i="153" s="1"/>
  <c r="N529" i="154"/>
  <c r="K512" i="154"/>
  <c r="K531" i="154"/>
  <c r="M531" i="154"/>
  <c r="J531" i="154"/>
  <c r="N520" i="154"/>
  <c r="L531" i="154"/>
  <c r="M512" i="154"/>
  <c r="L512" i="154"/>
  <c r="N507" i="154"/>
  <c r="N511" i="154"/>
  <c r="N525" i="154"/>
  <c r="H531" i="154"/>
  <c r="N505" i="154"/>
  <c r="E41" i="153" s="1"/>
  <c r="G41" i="153" s="1"/>
  <c r="J512" i="154"/>
  <c r="N519" i="154"/>
  <c r="H512" i="154"/>
  <c r="I512" i="154"/>
  <c r="I531" i="154"/>
  <c r="N502" i="154"/>
  <c r="N509" i="154"/>
  <c r="F531" i="154"/>
  <c r="N523" i="154"/>
  <c r="N503" i="154"/>
  <c r="N526" i="154"/>
  <c r="N527" i="154"/>
  <c r="N524" i="154"/>
  <c r="N530" i="154"/>
  <c r="N528" i="154"/>
  <c r="N504" i="154"/>
  <c r="N501" i="154"/>
  <c r="N510" i="154"/>
  <c r="N508" i="154"/>
  <c r="N506" i="154"/>
  <c r="N522" i="154"/>
  <c r="N500" i="154"/>
  <c r="F512" i="154"/>
  <c r="N499" i="154"/>
  <c r="N518" i="154"/>
  <c r="P36" i="151"/>
  <c r="P31" i="151"/>
  <c r="P12" i="151"/>
  <c r="P7" i="151"/>
  <c r="P8" i="151"/>
  <c r="P34" i="151"/>
  <c r="P26" i="151"/>
  <c r="P20" i="151"/>
  <c r="P14" i="151"/>
  <c r="N519" i="151"/>
  <c r="H531" i="151"/>
  <c r="I512" i="151"/>
  <c r="N505" i="151"/>
  <c r="E41" i="150" s="1"/>
  <c r="G41" i="150" s="1"/>
  <c r="N509" i="151"/>
  <c r="L531" i="151"/>
  <c r="J531" i="151"/>
  <c r="N508" i="151"/>
  <c r="N504" i="151"/>
  <c r="N526" i="151"/>
  <c r="G531" i="151"/>
  <c r="N503" i="151"/>
  <c r="H512" i="151"/>
  <c r="I531" i="151"/>
  <c r="N524" i="151"/>
  <c r="K512" i="151"/>
  <c r="N520" i="151"/>
  <c r="L512" i="151"/>
  <c r="N522" i="151"/>
  <c r="N502" i="151"/>
  <c r="N527" i="151"/>
  <c r="G512" i="151"/>
  <c r="E22" i="150" s="1"/>
  <c r="N511" i="151"/>
  <c r="M512" i="151"/>
  <c r="J512" i="151"/>
  <c r="M531" i="151"/>
  <c r="K531" i="151"/>
  <c r="N510" i="151"/>
  <c r="N523" i="151"/>
  <c r="N525" i="151"/>
  <c r="N507" i="151"/>
  <c r="N528" i="151"/>
  <c r="N506" i="151"/>
  <c r="N521" i="151"/>
  <c r="N529" i="151"/>
  <c r="N530" i="151"/>
  <c r="N500" i="151"/>
  <c r="N501" i="151"/>
  <c r="F512" i="151"/>
  <c r="F531" i="151"/>
  <c r="N518" i="151"/>
  <c r="N499" i="151"/>
  <c r="P21" i="149"/>
  <c r="J531" i="149"/>
  <c r="L531" i="149"/>
  <c r="J512" i="149"/>
  <c r="M512" i="149"/>
  <c r="M531" i="149"/>
  <c r="K531" i="149"/>
  <c r="L512" i="149"/>
  <c r="K512" i="149"/>
  <c r="I531" i="149"/>
  <c r="H531" i="149"/>
  <c r="N523" i="149"/>
  <c r="N508" i="149"/>
  <c r="I512" i="149"/>
  <c r="N511" i="149"/>
  <c r="N525" i="149"/>
  <c r="N502" i="149"/>
  <c r="N524" i="149"/>
  <c r="N527" i="149"/>
  <c r="N522" i="149"/>
  <c r="G512" i="149"/>
  <c r="E22" i="148" s="1"/>
  <c r="E24" i="148" s="1"/>
  <c r="G24" i="148" s="1"/>
  <c r="I24" i="148" s="1"/>
  <c r="G531" i="149"/>
  <c r="N509" i="149"/>
  <c r="N528" i="149"/>
  <c r="N519" i="149"/>
  <c r="N500" i="149"/>
  <c r="N503" i="149"/>
  <c r="N505" i="149"/>
  <c r="E41" i="148" s="1"/>
  <c r="G41" i="148" s="1"/>
  <c r="N507" i="149"/>
  <c r="H512" i="149"/>
  <c r="N521" i="149"/>
  <c r="N501" i="149"/>
  <c r="N530" i="149"/>
  <c r="N520" i="149"/>
  <c r="F531" i="149"/>
  <c r="N504" i="149"/>
  <c r="N506" i="149"/>
  <c r="N526" i="149"/>
  <c r="N510" i="149"/>
  <c r="N529" i="149"/>
  <c r="F512" i="149"/>
  <c r="N499" i="149"/>
  <c r="N518" i="149"/>
  <c r="P72" i="147"/>
  <c r="P81" i="147"/>
  <c r="P69" i="147"/>
  <c r="P75" i="147"/>
  <c r="P88" i="147"/>
  <c r="P78" i="147"/>
  <c r="P74" i="147"/>
  <c r="P51" i="147"/>
  <c r="P15" i="147"/>
  <c r="P46" i="147"/>
  <c r="P64" i="147"/>
  <c r="P22" i="147"/>
  <c r="P28" i="147"/>
  <c r="P49" i="147"/>
  <c r="P44" i="147"/>
  <c r="P55" i="147"/>
  <c r="P41" i="147"/>
  <c r="P27" i="147"/>
  <c r="P7" i="147"/>
  <c r="H531" i="147"/>
  <c r="G531" i="147"/>
  <c r="J531" i="147"/>
  <c r="M531" i="147"/>
  <c r="N524" i="147"/>
  <c r="L531" i="147"/>
  <c r="I531" i="147"/>
  <c r="N522" i="147"/>
  <c r="J512" i="147"/>
  <c r="N526" i="147"/>
  <c r="K531" i="147"/>
  <c r="L512" i="147"/>
  <c r="K512" i="147"/>
  <c r="G512" i="147"/>
  <c r="E22" i="146" s="1"/>
  <c r="M512" i="147"/>
  <c r="H512" i="147"/>
  <c r="I512" i="147"/>
  <c r="N507" i="147"/>
  <c r="N509" i="147"/>
  <c r="N520" i="147"/>
  <c r="N530" i="147"/>
  <c r="N521" i="147"/>
  <c r="N510" i="147"/>
  <c r="N527" i="147"/>
  <c r="N502" i="147"/>
  <c r="N500" i="147"/>
  <c r="N528" i="147"/>
  <c r="N511" i="147"/>
  <c r="N501" i="147"/>
  <c r="N508" i="147"/>
  <c r="N506" i="147"/>
  <c r="N529" i="147"/>
  <c r="N505" i="147"/>
  <c r="E41" i="146" s="1"/>
  <c r="G41" i="146" s="1"/>
  <c r="N523" i="147"/>
  <c r="N525" i="147"/>
  <c r="N503" i="147"/>
  <c r="N519" i="147"/>
  <c r="N504" i="147"/>
  <c r="F512" i="147"/>
  <c r="N499" i="147"/>
  <c r="F531" i="147"/>
  <c r="N518" i="147"/>
  <c r="P20" i="145"/>
  <c r="P25" i="145"/>
  <c r="P42" i="145"/>
  <c r="P26" i="145"/>
  <c r="P10" i="145"/>
  <c r="P6" i="145"/>
  <c r="P17" i="145"/>
  <c r="P48" i="145"/>
  <c r="P44" i="145"/>
  <c r="P9" i="145"/>
  <c r="P14" i="145"/>
  <c r="P30" i="145"/>
  <c r="P45" i="145"/>
  <c r="P22" i="145"/>
  <c r="P38" i="145"/>
  <c r="P18" i="145"/>
  <c r="P34" i="145"/>
  <c r="P5" i="145"/>
  <c r="P31" i="145"/>
  <c r="P36" i="145"/>
  <c r="P29" i="145"/>
  <c r="P49" i="145"/>
  <c r="N508" i="145"/>
  <c r="N521" i="145"/>
  <c r="N523" i="145"/>
  <c r="N526" i="145"/>
  <c r="N504" i="145"/>
  <c r="N525" i="145"/>
  <c r="N519" i="145"/>
  <c r="N500" i="145"/>
  <c r="N509" i="145"/>
  <c r="N520" i="145"/>
  <c r="N505" i="145"/>
  <c r="E41" i="144" s="1"/>
  <c r="G41" i="144" s="1"/>
  <c r="N529" i="145"/>
  <c r="H531" i="145"/>
  <c r="G531" i="145"/>
  <c r="I512" i="145"/>
  <c r="G512" i="145"/>
  <c r="E22" i="144" s="1"/>
  <c r="L531" i="145"/>
  <c r="K531" i="145"/>
  <c r="J512" i="145"/>
  <c r="N522" i="145"/>
  <c r="N501" i="145"/>
  <c r="N527" i="145"/>
  <c r="N530" i="145"/>
  <c r="H512" i="145"/>
  <c r="N510" i="145"/>
  <c r="I531" i="145"/>
  <c r="J531" i="145"/>
  <c r="F512" i="145"/>
  <c r="N499" i="145"/>
  <c r="M512" i="145"/>
  <c r="K512" i="145"/>
  <c r="N507" i="145"/>
  <c r="N511" i="145"/>
  <c r="N502" i="145"/>
  <c r="N506" i="145"/>
  <c r="F531" i="145"/>
  <c r="N518" i="145"/>
  <c r="N528" i="145"/>
  <c r="L512" i="145"/>
  <c r="N503" i="145"/>
  <c r="N524" i="145"/>
  <c r="M531" i="145"/>
  <c r="P29" i="143"/>
  <c r="P27" i="143"/>
  <c r="P26" i="143"/>
  <c r="P14" i="143"/>
  <c r="P13" i="143"/>
  <c r="N508" i="143"/>
  <c r="N500" i="143"/>
  <c r="N525" i="143"/>
  <c r="G531" i="143"/>
  <c r="N520" i="143"/>
  <c r="I531" i="143"/>
  <c r="K531" i="143"/>
  <c r="N511" i="143"/>
  <c r="N527" i="143"/>
  <c r="N530" i="143"/>
  <c r="N503" i="143"/>
  <c r="N526" i="143"/>
  <c r="N506" i="143"/>
  <c r="J512" i="143"/>
  <c r="N504" i="143"/>
  <c r="N523" i="143"/>
  <c r="N521" i="143"/>
  <c r="N524" i="143"/>
  <c r="H512" i="143"/>
  <c r="G512" i="143"/>
  <c r="E22" i="142" s="1"/>
  <c r="N528" i="143"/>
  <c r="L512" i="143"/>
  <c r="N509" i="143"/>
  <c r="I512" i="143"/>
  <c r="M531" i="143"/>
  <c r="N501" i="143"/>
  <c r="M512" i="143"/>
  <c r="N519" i="143"/>
  <c r="L531" i="143"/>
  <c r="N507" i="143"/>
  <c r="N505" i="143"/>
  <c r="E41" i="142" s="1"/>
  <c r="G41" i="142" s="1"/>
  <c r="F531" i="143"/>
  <c r="N518" i="143"/>
  <c r="N502" i="143"/>
  <c r="H531" i="143"/>
  <c r="K512" i="143"/>
  <c r="N529" i="143"/>
  <c r="J531" i="143"/>
  <c r="N522" i="143"/>
  <c r="N499" i="143"/>
  <c r="F512" i="143"/>
  <c r="N510" i="143"/>
  <c r="P19" i="141"/>
  <c r="P27" i="141"/>
  <c r="P36" i="141"/>
  <c r="P31" i="141"/>
  <c r="P41" i="141"/>
  <c r="P40" i="141"/>
  <c r="P10" i="141"/>
  <c r="P6" i="141"/>
  <c r="M512" i="141"/>
  <c r="N528" i="141"/>
  <c r="H512" i="141"/>
  <c r="K512" i="141"/>
  <c r="I512" i="141"/>
  <c r="H531" i="141"/>
  <c r="J531" i="141"/>
  <c r="G512" i="141"/>
  <c r="E22" i="140" s="1"/>
  <c r="E25" i="140" s="1"/>
  <c r="G25" i="140" s="1"/>
  <c r="I25" i="140" s="1"/>
  <c r="N524" i="141"/>
  <c r="N508" i="141"/>
  <c r="N520" i="141"/>
  <c r="L512" i="141"/>
  <c r="K531" i="141"/>
  <c r="N521" i="141"/>
  <c r="J512" i="141"/>
  <c r="G531" i="141"/>
  <c r="I531" i="141"/>
  <c r="M531" i="141"/>
  <c r="L531" i="141"/>
  <c r="N522" i="141"/>
  <c r="N518" i="141"/>
  <c r="N502" i="141"/>
  <c r="N500" i="141"/>
  <c r="N506" i="141"/>
  <c r="N527" i="141"/>
  <c r="N504" i="141"/>
  <c r="N510" i="141"/>
  <c r="N523" i="141"/>
  <c r="N507" i="141"/>
  <c r="N505" i="141"/>
  <c r="E41" i="140" s="1"/>
  <c r="G41" i="140" s="1"/>
  <c r="N511" i="141"/>
  <c r="N519" i="141"/>
  <c r="N529" i="141"/>
  <c r="N503" i="141"/>
  <c r="N509" i="141"/>
  <c r="N530" i="141"/>
  <c r="N525" i="141"/>
  <c r="N501" i="141"/>
  <c r="N526" i="141"/>
  <c r="F512" i="141"/>
  <c r="N499" i="141"/>
  <c r="F531" i="141"/>
  <c r="P23" i="139"/>
  <c r="P9" i="139"/>
  <c r="P12" i="139"/>
  <c r="P25" i="139"/>
  <c r="P26" i="139"/>
  <c r="P16" i="139"/>
  <c r="P21" i="139"/>
  <c r="P30" i="139"/>
  <c r="P17" i="139"/>
  <c r="P22" i="139"/>
  <c r="P13" i="139"/>
  <c r="P19" i="139"/>
  <c r="P29" i="139"/>
  <c r="N505" i="139"/>
  <c r="E41" i="138" s="1"/>
  <c r="G41" i="138" s="1"/>
  <c r="N528" i="139"/>
  <c r="N509" i="139"/>
  <c r="G531" i="139"/>
  <c r="K512" i="139"/>
  <c r="I531" i="139"/>
  <c r="N522" i="139"/>
  <c r="N503" i="139"/>
  <c r="N511" i="139"/>
  <c r="N506" i="139"/>
  <c r="H531" i="139"/>
  <c r="G512" i="139"/>
  <c r="E22" i="138" s="1"/>
  <c r="G22" i="138" s="1"/>
  <c r="I22" i="138" s="1"/>
  <c r="N510" i="139"/>
  <c r="N521" i="139"/>
  <c r="N530" i="139"/>
  <c r="N527" i="139"/>
  <c r="N507" i="139"/>
  <c r="N524" i="139"/>
  <c r="L512" i="139"/>
  <c r="I512" i="139"/>
  <c r="N504" i="139"/>
  <c r="N501" i="139"/>
  <c r="K531" i="139"/>
  <c r="N519" i="139"/>
  <c r="N520" i="139"/>
  <c r="F531" i="139"/>
  <c r="N500" i="139"/>
  <c r="N525" i="139"/>
  <c r="H512" i="139"/>
  <c r="N526" i="139"/>
  <c r="N502" i="139"/>
  <c r="L531" i="139"/>
  <c r="N529" i="139"/>
  <c r="J512" i="139"/>
  <c r="N508" i="139"/>
  <c r="N523" i="139"/>
  <c r="M531" i="139"/>
  <c r="M512" i="139"/>
  <c r="J531" i="139"/>
  <c r="N518" i="139"/>
  <c r="F512" i="139"/>
  <c r="N499" i="139"/>
  <c r="P18" i="137"/>
  <c r="P8" i="137"/>
  <c r="P41" i="137"/>
  <c r="P5" i="137"/>
  <c r="P11" i="137"/>
  <c r="P6" i="137"/>
  <c r="P12" i="137"/>
  <c r="P22" i="137"/>
  <c r="P37" i="137"/>
  <c r="P29" i="137"/>
  <c r="P32" i="137"/>
  <c r="P34" i="137"/>
  <c r="G531" i="137"/>
  <c r="I512" i="137"/>
  <c r="N523" i="137"/>
  <c r="J512" i="137"/>
  <c r="N530" i="137"/>
  <c r="N506" i="137"/>
  <c r="P24" i="137"/>
  <c r="P26" i="137"/>
  <c r="N510" i="137"/>
  <c r="N507" i="137"/>
  <c r="P36" i="137"/>
  <c r="N511" i="137"/>
  <c r="G512" i="137"/>
  <c r="E22" i="136" s="1"/>
  <c r="H531" i="137"/>
  <c r="N501" i="137"/>
  <c r="N503" i="137"/>
  <c r="N505" i="137"/>
  <c r="E41" i="136" s="1"/>
  <c r="G41" i="136" s="1"/>
  <c r="N502" i="137"/>
  <c r="N519" i="137"/>
  <c r="N520" i="137"/>
  <c r="N529" i="137"/>
  <c r="H512" i="137"/>
  <c r="N526" i="137"/>
  <c r="L531" i="137"/>
  <c r="N527" i="137"/>
  <c r="N522" i="137"/>
  <c r="I531" i="137"/>
  <c r="N499" i="137"/>
  <c r="J531" i="137"/>
  <c r="M512" i="137"/>
  <c r="N508" i="137"/>
  <c r="N524" i="137"/>
  <c r="K531" i="137"/>
  <c r="N500" i="137"/>
  <c r="N528" i="137"/>
  <c r="L512" i="137"/>
  <c r="K512" i="137"/>
  <c r="N521" i="137"/>
  <c r="N504" i="137"/>
  <c r="M531" i="137"/>
  <c r="N518" i="137"/>
  <c r="F531" i="137"/>
  <c r="N525" i="137"/>
  <c r="N509" i="137"/>
  <c r="F512" i="137"/>
  <c r="P75" i="135"/>
  <c r="P59" i="135"/>
  <c r="P38" i="135"/>
  <c r="P14" i="135"/>
  <c r="P19" i="135"/>
  <c r="P24" i="135"/>
  <c r="P11" i="135"/>
  <c r="P26" i="135"/>
  <c r="P46" i="135"/>
  <c r="P41" i="135"/>
  <c r="P7" i="135"/>
  <c r="P12" i="135"/>
  <c r="P22" i="135"/>
  <c r="P31" i="135"/>
  <c r="P36" i="135"/>
  <c r="P37" i="135"/>
  <c r="P39" i="135"/>
  <c r="P15" i="135"/>
  <c r="P20" i="135"/>
  <c r="P10" i="135"/>
  <c r="P34" i="135"/>
  <c r="P45" i="135"/>
  <c r="P6" i="135"/>
  <c r="P35" i="135"/>
  <c r="P42" i="135"/>
  <c r="P18" i="135"/>
  <c r="P43" i="135"/>
  <c r="P66" i="135"/>
  <c r="P61" i="135"/>
  <c r="P72" i="135"/>
  <c r="P51" i="135"/>
  <c r="P67" i="135"/>
  <c r="P54" i="135"/>
  <c r="P70" i="135"/>
  <c r="P49" i="135"/>
  <c r="P76" i="135"/>
  <c r="P55" i="135"/>
  <c r="P71" i="135"/>
  <c r="P50" i="135"/>
  <c r="P62" i="135"/>
  <c r="P78" i="135"/>
  <c r="P57" i="135"/>
  <c r="P68" i="135"/>
  <c r="P63" i="135"/>
  <c r="P79" i="135"/>
  <c r="P58" i="135"/>
  <c r="P74" i="135"/>
  <c r="P53" i="135"/>
  <c r="P64" i="135"/>
  <c r="N511" i="135"/>
  <c r="N509" i="135"/>
  <c r="N525" i="135"/>
  <c r="N505" i="135"/>
  <c r="E41" i="134" s="1"/>
  <c r="G41" i="134" s="1"/>
  <c r="M531" i="135"/>
  <c r="N520" i="135"/>
  <c r="N502" i="135"/>
  <c r="N530" i="135"/>
  <c r="N501" i="135"/>
  <c r="I531" i="135"/>
  <c r="M512" i="135"/>
  <c r="N500" i="135"/>
  <c r="G531" i="135"/>
  <c r="N526" i="135"/>
  <c r="N523" i="135"/>
  <c r="N527" i="135"/>
  <c r="L531" i="135"/>
  <c r="N508" i="135"/>
  <c r="N519" i="135"/>
  <c r="F531" i="135"/>
  <c r="N522" i="135"/>
  <c r="H531" i="135"/>
  <c r="N503" i="135"/>
  <c r="N507" i="135"/>
  <c r="K512" i="135"/>
  <c r="F512" i="135"/>
  <c r="J512" i="135"/>
  <c r="N524" i="135"/>
  <c r="N506" i="135"/>
  <c r="I512" i="135"/>
  <c r="N528" i="135"/>
  <c r="K531" i="135"/>
  <c r="N521" i="135"/>
  <c r="J531" i="135"/>
  <c r="N518" i="135"/>
  <c r="N499" i="135"/>
  <c r="H512" i="135"/>
  <c r="N504" i="135"/>
  <c r="G512" i="135"/>
  <c r="E22" i="134" s="1"/>
  <c r="N510" i="135"/>
  <c r="N529" i="135"/>
  <c r="L512" i="135"/>
  <c r="P17" i="133"/>
  <c r="P37" i="133"/>
  <c r="P26" i="133"/>
  <c r="P31" i="133"/>
  <c r="P42" i="133"/>
  <c r="P16" i="133"/>
  <c r="P21" i="133"/>
  <c r="P30" i="133"/>
  <c r="P41" i="133"/>
  <c r="P18" i="133"/>
  <c r="P32" i="133"/>
  <c r="P9" i="133"/>
  <c r="P14" i="133"/>
  <c r="P39" i="133"/>
  <c r="P29" i="133"/>
  <c r="P35" i="133"/>
  <c r="P43" i="133"/>
  <c r="P13" i="133"/>
  <c r="P38" i="133"/>
  <c r="P33" i="133"/>
  <c r="P34" i="133"/>
  <c r="P10" i="133"/>
  <c r="P6" i="133"/>
  <c r="P5" i="133"/>
  <c r="N523" i="133"/>
  <c r="N528" i="133"/>
  <c r="N522" i="133"/>
  <c r="N502" i="133"/>
  <c r="N530" i="133"/>
  <c r="L512" i="133"/>
  <c r="M531" i="133"/>
  <c r="H531" i="133"/>
  <c r="N504" i="133"/>
  <c r="M512" i="133"/>
  <c r="N527" i="133"/>
  <c r="K531" i="133"/>
  <c r="H512" i="133"/>
  <c r="N524" i="133"/>
  <c r="N505" i="133"/>
  <c r="E41" i="132" s="1"/>
  <c r="G41" i="132" s="1"/>
  <c r="N520" i="133"/>
  <c r="I512" i="133"/>
  <c r="G512" i="133"/>
  <c r="E22" i="132" s="1"/>
  <c r="E23" i="132" s="1"/>
  <c r="G23" i="132" s="1"/>
  <c r="I23" i="132" s="1"/>
  <c r="K512" i="133"/>
  <c r="F531" i="133"/>
  <c r="N518" i="133"/>
  <c r="J531" i="133"/>
  <c r="N526" i="133"/>
  <c r="J512" i="133"/>
  <c r="N506" i="133"/>
  <c r="I531" i="133"/>
  <c r="N500" i="133"/>
  <c r="N501" i="133"/>
  <c r="N507" i="133"/>
  <c r="N508" i="133"/>
  <c r="L531" i="133"/>
  <c r="N529" i="133"/>
  <c r="N509" i="133"/>
  <c r="N525" i="133"/>
  <c r="G531" i="133"/>
  <c r="N521" i="133"/>
  <c r="N499" i="133"/>
  <c r="F512" i="133"/>
  <c r="N510" i="133"/>
  <c r="N519" i="133"/>
  <c r="N511" i="133"/>
  <c r="N503" i="133"/>
  <c r="P31" i="131"/>
  <c r="P12" i="131"/>
  <c r="P17" i="131"/>
  <c r="P23" i="131"/>
  <c r="P28" i="131"/>
  <c r="P33" i="131"/>
  <c r="P5" i="131"/>
  <c r="P29" i="131"/>
  <c r="P20" i="131"/>
  <c r="P7" i="131"/>
  <c r="P21" i="131"/>
  <c r="I531" i="131"/>
  <c r="N511" i="131"/>
  <c r="L512" i="131"/>
  <c r="M512" i="131"/>
  <c r="K512" i="131"/>
  <c r="H512" i="131"/>
  <c r="N507" i="131"/>
  <c r="N502" i="131"/>
  <c r="K531" i="131"/>
  <c r="N524" i="131"/>
  <c r="N522" i="131"/>
  <c r="N504" i="131"/>
  <c r="N505" i="131"/>
  <c r="E41" i="130" s="1"/>
  <c r="G41" i="130" s="1"/>
  <c r="N530" i="131"/>
  <c r="N525" i="131"/>
  <c r="N500" i="131"/>
  <c r="N529" i="131"/>
  <c r="G531" i="131"/>
  <c r="N519" i="131"/>
  <c r="N506" i="131"/>
  <c r="N527" i="131"/>
  <c r="N510" i="131"/>
  <c r="M531" i="131"/>
  <c r="J531" i="131"/>
  <c r="J512" i="131"/>
  <c r="N526" i="131"/>
  <c r="N523" i="131"/>
  <c r="N503" i="131"/>
  <c r="H531" i="131"/>
  <c r="F531" i="131"/>
  <c r="N521" i="131"/>
  <c r="L531" i="131"/>
  <c r="N518" i="131"/>
  <c r="N501" i="131"/>
  <c r="I512" i="131"/>
  <c r="N520" i="131"/>
  <c r="N508" i="131"/>
  <c r="G512" i="131"/>
  <c r="E22" i="130" s="1"/>
  <c r="N509" i="131"/>
  <c r="N499" i="131"/>
  <c r="N528" i="131"/>
  <c r="F512" i="131"/>
  <c r="P35" i="129"/>
  <c r="P9" i="129"/>
  <c r="P12" i="129"/>
  <c r="P17" i="129"/>
  <c r="P7" i="129"/>
  <c r="P18" i="129"/>
  <c r="P23" i="129"/>
  <c r="P37" i="129"/>
  <c r="P8" i="129"/>
  <c r="P28" i="129"/>
  <c r="P24" i="129"/>
  <c r="P11" i="129"/>
  <c r="P15" i="129"/>
  <c r="P20" i="129"/>
  <c r="P34" i="129"/>
  <c r="P5" i="129"/>
  <c r="N524" i="129"/>
  <c r="N523" i="129"/>
  <c r="F531" i="129"/>
  <c r="N530" i="129"/>
  <c r="N509" i="129"/>
  <c r="N502" i="129"/>
  <c r="N522" i="129"/>
  <c r="N511" i="129"/>
  <c r="N504" i="129"/>
  <c r="N510" i="129"/>
  <c r="N525" i="129"/>
  <c r="N520" i="129"/>
  <c r="N528" i="129"/>
  <c r="N529" i="129"/>
  <c r="N527" i="129"/>
  <c r="L512" i="129"/>
  <c r="N519" i="129"/>
  <c r="H512" i="129"/>
  <c r="K531" i="129"/>
  <c r="N503" i="129"/>
  <c r="K512" i="129"/>
  <c r="J531" i="129"/>
  <c r="N500" i="129"/>
  <c r="N506" i="129"/>
  <c r="G512" i="129"/>
  <c r="E22" i="152" s="1"/>
  <c r="N526" i="129"/>
  <c r="N505" i="129"/>
  <c r="E41" i="152" s="1"/>
  <c r="G41" i="152" s="1"/>
  <c r="J512" i="129"/>
  <c r="N521" i="129"/>
  <c r="I512" i="129"/>
  <c r="M531" i="129"/>
  <c r="N499" i="129"/>
  <c r="F512" i="129"/>
  <c r="N501" i="129"/>
  <c r="M512" i="129"/>
  <c r="I531" i="129"/>
  <c r="N518" i="129"/>
  <c r="H531" i="129"/>
  <c r="N508" i="129"/>
  <c r="G531" i="129"/>
  <c r="N507" i="129"/>
  <c r="L531" i="129"/>
  <c r="P26" i="128"/>
  <c r="P19" i="128"/>
  <c r="P6" i="128"/>
  <c r="P16" i="128"/>
  <c r="P12" i="128"/>
  <c r="N520" i="128"/>
  <c r="L531" i="128"/>
  <c r="N523" i="128"/>
  <c r="N511" i="128"/>
  <c r="K531" i="128"/>
  <c r="N526" i="128"/>
  <c r="K512" i="128"/>
  <c r="N530" i="128"/>
  <c r="N501" i="128"/>
  <c r="I531" i="128"/>
  <c r="N507" i="128"/>
  <c r="N529" i="128"/>
  <c r="H531" i="128"/>
  <c r="N509" i="128"/>
  <c r="N505" i="128"/>
  <c r="E41" i="127" s="1"/>
  <c r="G41" i="127" s="1"/>
  <c r="N504" i="128"/>
  <c r="N508" i="128"/>
  <c r="J512" i="128"/>
  <c r="M531" i="128"/>
  <c r="J531" i="128"/>
  <c r="N503" i="128"/>
  <c r="G512" i="128"/>
  <c r="E22" i="127" s="1"/>
  <c r="E24" i="127" s="1"/>
  <c r="G24" i="127" s="1"/>
  <c r="I24" i="127" s="1"/>
  <c r="F512" i="128"/>
  <c r="N499" i="128"/>
  <c r="M512" i="128"/>
  <c r="N518" i="128"/>
  <c r="G531" i="128"/>
  <c r="H512" i="128"/>
  <c r="N506" i="128"/>
  <c r="N502" i="128"/>
  <c r="N525" i="128"/>
  <c r="N521" i="128"/>
  <c r="N527" i="128"/>
  <c r="N510" i="128"/>
  <c r="N519" i="128"/>
  <c r="I512" i="128"/>
  <c r="N528" i="128"/>
  <c r="F531" i="128"/>
  <c r="N524" i="128"/>
  <c r="N522" i="128"/>
  <c r="N500" i="128"/>
  <c r="L512" i="128"/>
  <c r="P16" i="126"/>
  <c r="P11" i="126"/>
  <c r="P6" i="126"/>
  <c r="P17" i="126"/>
  <c r="P22" i="126"/>
  <c r="P8" i="126"/>
  <c r="P19" i="126"/>
  <c r="P14" i="126"/>
  <c r="P5" i="126"/>
  <c r="P15" i="126"/>
  <c r="N521" i="126"/>
  <c r="N511" i="126"/>
  <c r="N519" i="126"/>
  <c r="N526" i="126"/>
  <c r="N527" i="126"/>
  <c r="N523" i="126"/>
  <c r="G531" i="126"/>
  <c r="N525" i="126"/>
  <c r="N510" i="126"/>
  <c r="N520" i="126"/>
  <c r="N529" i="126"/>
  <c r="N528" i="126"/>
  <c r="N530" i="126"/>
  <c r="N506" i="126"/>
  <c r="N502" i="126"/>
  <c r="G512" i="126"/>
  <c r="E22" i="125" s="1"/>
  <c r="G22" i="125" s="1"/>
  <c r="I22" i="125" s="1"/>
  <c r="L512" i="126"/>
  <c r="H512" i="126"/>
  <c r="M512" i="126"/>
  <c r="N507" i="126"/>
  <c r="N501" i="126"/>
  <c r="M531" i="126"/>
  <c r="N524" i="126"/>
  <c r="J531" i="126"/>
  <c r="I531" i="126"/>
  <c r="N503" i="126"/>
  <c r="I512" i="126"/>
  <c r="N504" i="126"/>
  <c r="L531" i="126"/>
  <c r="K531" i="126"/>
  <c r="F512" i="126"/>
  <c r="K512" i="126"/>
  <c r="H531" i="126"/>
  <c r="N522" i="126"/>
  <c r="N500" i="126"/>
  <c r="N508" i="126"/>
  <c r="N505" i="126"/>
  <c r="E41" i="125" s="1"/>
  <c r="G41" i="125" s="1"/>
  <c r="F531" i="126"/>
  <c r="J512" i="126"/>
  <c r="N509" i="126"/>
  <c r="N518" i="126"/>
  <c r="N499" i="126"/>
  <c r="P29" i="124"/>
  <c r="P22" i="124"/>
  <c r="P19" i="124"/>
  <c r="P10" i="124"/>
  <c r="P31" i="124"/>
  <c r="P26" i="124"/>
  <c r="P11" i="124"/>
  <c r="P6" i="124"/>
  <c r="P27" i="124"/>
  <c r="P37" i="124"/>
  <c r="P14" i="124"/>
  <c r="P30" i="124"/>
  <c r="P15" i="124"/>
  <c r="P7" i="124"/>
  <c r="P33" i="124"/>
  <c r="P38" i="124"/>
  <c r="P23" i="124"/>
  <c r="P34" i="124"/>
  <c r="P39" i="124"/>
  <c r="N521" i="124"/>
  <c r="N526" i="124"/>
  <c r="N499" i="124"/>
  <c r="N527" i="124"/>
  <c r="N520" i="124"/>
  <c r="N528" i="124"/>
  <c r="L512" i="124"/>
  <c r="K531" i="124"/>
  <c r="N509" i="124"/>
  <c r="I512" i="124"/>
  <c r="N503" i="124"/>
  <c r="H512" i="124"/>
  <c r="N525" i="124"/>
  <c r="F531" i="124"/>
  <c r="N506" i="124"/>
  <c r="G512" i="124"/>
  <c r="E22" i="123" s="1"/>
  <c r="E25" i="123" s="1"/>
  <c r="G25" i="123" s="1"/>
  <c r="I25" i="123" s="1"/>
  <c r="N523" i="124"/>
  <c r="N508" i="124"/>
  <c r="K512" i="124"/>
  <c r="M531" i="124"/>
  <c r="N502" i="124"/>
  <c r="N519" i="124"/>
  <c r="N501" i="124"/>
  <c r="G531" i="124"/>
  <c r="N529" i="124"/>
  <c r="N504" i="124"/>
  <c r="N530" i="124"/>
  <c r="J531" i="124"/>
  <c r="N518" i="124"/>
  <c r="N524" i="124"/>
  <c r="M512" i="124"/>
  <c r="L531" i="124"/>
  <c r="N505" i="124"/>
  <c r="E41" i="123" s="1"/>
  <c r="G41" i="123" s="1"/>
  <c r="F512" i="124"/>
  <c r="N510" i="124"/>
  <c r="N511" i="124"/>
  <c r="N522" i="124"/>
  <c r="I531" i="124"/>
  <c r="J512" i="124"/>
  <c r="N500" i="124"/>
  <c r="H531" i="124"/>
  <c r="N507" i="124"/>
  <c r="F518" i="122" a="1"/>
  <c r="F518" i="122" s="1"/>
  <c r="K518" i="122" a="1"/>
  <c r="K518" i="122" s="1"/>
  <c r="H518" i="122" a="1"/>
  <c r="H518" i="122" s="1"/>
  <c r="M502" i="122" a="1"/>
  <c r="M502" i="122" s="1"/>
  <c r="K502" i="122" a="1"/>
  <c r="K502" i="122" s="1"/>
  <c r="M505" i="122" a="1"/>
  <c r="M505" i="122" s="1"/>
  <c r="L505" i="122" a="1"/>
  <c r="L505" i="122" s="1"/>
  <c r="H519" i="122" a="1"/>
  <c r="H519" i="122" s="1"/>
  <c r="G502" i="122" a="1"/>
  <c r="G502" i="122" s="1"/>
  <c r="F505" i="122" a="1"/>
  <c r="F505" i="122" s="1"/>
  <c r="N505" i="122" s="1"/>
  <c r="E41" i="121" s="1"/>
  <c r="G41" i="121" s="1"/>
  <c r="I518" i="122" a="1"/>
  <c r="I518" i="122" s="1"/>
  <c r="P25" i="122"/>
  <c r="P31" i="122"/>
  <c r="P37" i="122"/>
  <c r="I502" i="122" a="1"/>
  <c r="I502" i="122" s="1"/>
  <c r="G505" i="122" a="1"/>
  <c r="G505" i="122" s="1"/>
  <c r="M509" i="122" a="1"/>
  <c r="M509" i="122" s="1"/>
  <c r="L509" i="122" a="1"/>
  <c r="L509" i="122" s="1"/>
  <c r="K509" i="122" a="1"/>
  <c r="K509" i="122" s="1"/>
  <c r="C528" i="122"/>
  <c r="J509" i="122" a="1"/>
  <c r="J509" i="122" s="1"/>
  <c r="I509" i="122" a="1"/>
  <c r="I509" i="122" s="1"/>
  <c r="F500" i="122" a="1"/>
  <c r="F500" i="122" s="1"/>
  <c r="N500" i="122" s="1"/>
  <c r="H500" i="122" a="1"/>
  <c r="H500" i="122" s="1"/>
  <c r="H512" i="122" s="1"/>
  <c r="M500" i="122" a="1"/>
  <c r="M500" i="122" s="1"/>
  <c r="J500" i="122" a="1"/>
  <c r="J500" i="122" s="1"/>
  <c r="K500" i="122" a="1"/>
  <c r="K500" i="122" s="1"/>
  <c r="K512" i="122" s="1"/>
  <c r="L500" i="122" a="1"/>
  <c r="L500" i="122" s="1"/>
  <c r="I500" i="122" a="1"/>
  <c r="I500" i="122" s="1"/>
  <c r="K519" i="122" a="1"/>
  <c r="K519" i="122" s="1"/>
  <c r="M518" i="122" a="1"/>
  <c r="M518" i="122" s="1"/>
  <c r="F502" i="122" a="1"/>
  <c r="F502" i="122" s="1"/>
  <c r="N502" i="122" s="1"/>
  <c r="M519" i="122" a="1"/>
  <c r="M519" i="122" s="1"/>
  <c r="G500" i="122" a="1"/>
  <c r="G500" i="122" s="1"/>
  <c r="G512" i="122" s="1"/>
  <c r="E22" i="121" s="1"/>
  <c r="K505" i="122" a="1"/>
  <c r="K505" i="122" s="1"/>
  <c r="C529" i="122"/>
  <c r="M510" i="122" a="1"/>
  <c r="M510" i="122" s="1"/>
  <c r="L510" i="122" a="1"/>
  <c r="L510" i="122" s="1"/>
  <c r="K510" i="122" a="1"/>
  <c r="K510" i="122" s="1"/>
  <c r="J510" i="122" a="1"/>
  <c r="J510" i="122" s="1"/>
  <c r="C524" i="122"/>
  <c r="L519" i="122" a="1"/>
  <c r="L519" i="122" s="1"/>
  <c r="M523" i="122" a="1"/>
  <c r="M523" i="122" s="1"/>
  <c r="K523" i="122" a="1"/>
  <c r="K523" i="122" s="1"/>
  <c r="F510" i="122" a="1"/>
  <c r="F510" i="122" s="1"/>
  <c r="N510" i="122" s="1"/>
  <c r="F519" i="122" a="1"/>
  <c r="F519" i="122" s="1"/>
  <c r="H523" i="122" a="1"/>
  <c r="H523" i="122" s="1"/>
  <c r="N523" i="122" s="1"/>
  <c r="M504" i="122" a="1"/>
  <c r="M504" i="122" s="1"/>
  <c r="M512" i="122" s="1"/>
  <c r="L504" i="122" a="1"/>
  <c r="L504" i="122" s="1"/>
  <c r="K504" i="122" a="1"/>
  <c r="K504" i="122" s="1"/>
  <c r="J504" i="122" a="1"/>
  <c r="J504" i="122" s="1"/>
  <c r="I504" i="122" a="1"/>
  <c r="I504" i="122" s="1"/>
  <c r="J523" i="122" a="1"/>
  <c r="J523" i="122" s="1"/>
  <c r="F522" i="122" a="1"/>
  <c r="F522" i="122" s="1"/>
  <c r="M522" i="122" a="1"/>
  <c r="M522" i="122" s="1"/>
  <c r="K522" i="122" a="1"/>
  <c r="K522" i="122" s="1"/>
  <c r="I522" i="122" a="1"/>
  <c r="I522" i="122" s="1"/>
  <c r="G522" i="122" a="1"/>
  <c r="G522" i="122" s="1"/>
  <c r="N522" i="122" s="1"/>
  <c r="F504" i="122" a="1"/>
  <c r="F504" i="122" s="1"/>
  <c r="J527" i="122" a="1"/>
  <c r="J527" i="122" s="1"/>
  <c r="N527" i="122" s="1"/>
  <c r="H527" i="122" a="1"/>
  <c r="H527" i="122" s="1"/>
  <c r="F527" i="122" a="1"/>
  <c r="F527" i="122" s="1"/>
  <c r="G510" i="122" a="1"/>
  <c r="G510" i="122" s="1"/>
  <c r="I527" i="122" a="1"/>
  <c r="I527" i="122" s="1"/>
  <c r="L523" i="122" a="1"/>
  <c r="L523" i="122" s="1"/>
  <c r="J519" i="122" a="1"/>
  <c r="J519" i="122" s="1"/>
  <c r="G504" i="122" a="1"/>
  <c r="G504" i="122" s="1"/>
  <c r="K508" i="122" a="1"/>
  <c r="K508" i="122" s="1"/>
  <c r="J508" i="122" a="1"/>
  <c r="J508" i="122" s="1"/>
  <c r="I508" i="122" a="1"/>
  <c r="I508" i="122" s="1"/>
  <c r="I512" i="122" s="1"/>
  <c r="H508" i="122" a="1"/>
  <c r="H508" i="122" s="1"/>
  <c r="G508" i="122" a="1"/>
  <c r="G508" i="122" s="1"/>
  <c r="N508" i="122" s="1"/>
  <c r="H510" i="122" a="1"/>
  <c r="H510" i="122" s="1"/>
  <c r="K527" i="122" a="1"/>
  <c r="K527" i="122" s="1"/>
  <c r="G523" i="122" a="1"/>
  <c r="G523" i="122" s="1"/>
  <c r="G519" i="122" a="1"/>
  <c r="G519" i="122" s="1"/>
  <c r="C521" i="122"/>
  <c r="H504" i="122" a="1"/>
  <c r="H504" i="122" s="1"/>
  <c r="F508" i="122" a="1"/>
  <c r="F508" i="122" s="1"/>
  <c r="I510" i="122" a="1"/>
  <c r="I510" i="122" s="1"/>
  <c r="K526" i="122" a="1"/>
  <c r="K526" i="122" s="1"/>
  <c r="M526" i="122" a="1"/>
  <c r="M526" i="122" s="1"/>
  <c r="F507" i="122" a="1"/>
  <c r="F507" i="122" s="1"/>
  <c r="N507" i="122" s="1"/>
  <c r="F526" i="122" a="1"/>
  <c r="F526" i="122" s="1"/>
  <c r="N526" i="122" s="1"/>
  <c r="F530" i="122" a="1"/>
  <c r="F530" i="122" s="1"/>
  <c r="G507" i="122" a="1"/>
  <c r="G507" i="122" s="1"/>
  <c r="H526" i="122" a="1"/>
  <c r="H526" i="122" s="1"/>
  <c r="I525" i="122" a="1"/>
  <c r="I525" i="122" s="1"/>
  <c r="N525" i="122" s="1"/>
  <c r="H530" i="122" a="1"/>
  <c r="H530" i="122" s="1"/>
  <c r="H507" i="122" a="1"/>
  <c r="H507" i="122" s="1"/>
  <c r="C520" i="122"/>
  <c r="F503" i="122" a="1"/>
  <c r="F503" i="122" s="1"/>
  <c r="N503" i="122" s="1"/>
  <c r="P19" i="122"/>
  <c r="P6" i="122"/>
  <c r="P61" i="122"/>
  <c r="P50" i="122"/>
  <c r="P16" i="122"/>
  <c r="P36" i="122"/>
  <c r="P12" i="122"/>
  <c r="P56" i="122"/>
  <c r="P32" i="122"/>
  <c r="P28" i="122"/>
  <c r="P52" i="122"/>
  <c r="P24" i="122"/>
  <c r="P53" i="122"/>
  <c r="P20" i="122"/>
  <c r="P44" i="122"/>
  <c r="P17" i="122"/>
  <c r="P8" i="122"/>
  <c r="P57" i="122"/>
  <c r="P40" i="122"/>
  <c r="P60" i="122"/>
  <c r="P39" i="122"/>
  <c r="P23" i="122"/>
  <c r="J512" i="122"/>
  <c r="N530" i="122"/>
  <c r="N519" i="122"/>
  <c r="L512" i="122"/>
  <c r="N506" i="122"/>
  <c r="N509" i="122"/>
  <c r="N504" i="122"/>
  <c r="N501" i="122"/>
  <c r="N511" i="122"/>
  <c r="N499" i="122"/>
  <c r="P55" i="120"/>
  <c r="P41" i="120"/>
  <c r="P25" i="120"/>
  <c r="P42" i="120"/>
  <c r="P10" i="120"/>
  <c r="P52" i="120"/>
  <c r="P46" i="120"/>
  <c r="I525" i="120" a="1"/>
  <c r="I525" i="120" s="1"/>
  <c r="F524" i="120" a="1"/>
  <c r="F524" i="120" s="1"/>
  <c r="J524" i="120" a="1"/>
  <c r="J524" i="120" s="1"/>
  <c r="H524" i="120" a="1"/>
  <c r="H524" i="120" s="1"/>
  <c r="M524" i="120" a="1"/>
  <c r="M524" i="120" s="1"/>
  <c r="F521" i="120" a="1"/>
  <c r="F521" i="120" s="1"/>
  <c r="H521" i="120" a="1"/>
  <c r="H521" i="120" s="1"/>
  <c r="I518" i="120" a="1"/>
  <c r="I518" i="120" s="1"/>
  <c r="F518" i="120" a="1"/>
  <c r="F518" i="120" s="1"/>
  <c r="K518" i="120" a="1"/>
  <c r="K518" i="120" s="1"/>
  <c r="G518" i="120" a="1"/>
  <c r="G518" i="120" s="1"/>
  <c r="H528" i="120" a="1"/>
  <c r="H528" i="120" s="1"/>
  <c r="G524" i="120" a="1"/>
  <c r="G524" i="120" s="1"/>
  <c r="H518" i="120" a="1"/>
  <c r="H518" i="120" s="1"/>
  <c r="J521" i="120" a="1"/>
  <c r="J521" i="120" s="1"/>
  <c r="F504" i="120" a="1"/>
  <c r="F504" i="120" s="1"/>
  <c r="I507" i="120" a="1"/>
  <c r="I507" i="120" s="1"/>
  <c r="C526" i="120"/>
  <c r="F507" i="120" a="1"/>
  <c r="F507" i="120" s="1"/>
  <c r="G507" i="120" a="1"/>
  <c r="G507" i="120" s="1"/>
  <c r="J507" i="120" a="1"/>
  <c r="J507" i="120" s="1"/>
  <c r="I524" i="120" a="1"/>
  <c r="I524" i="120" s="1"/>
  <c r="J518" i="120" a="1"/>
  <c r="J518" i="120" s="1"/>
  <c r="G504" i="120" a="1"/>
  <c r="G504" i="120" s="1"/>
  <c r="K511" i="120" a="1"/>
  <c r="K511" i="120" s="1"/>
  <c r="K524" i="120" a="1"/>
  <c r="K524" i="120" s="1"/>
  <c r="I501" i="120" a="1"/>
  <c r="I501" i="120" s="1"/>
  <c r="F501" i="120" a="1"/>
  <c r="F501" i="120" s="1"/>
  <c r="K501" i="120" a="1"/>
  <c r="K501" i="120" s="1"/>
  <c r="C520" i="120"/>
  <c r="F528" i="120" a="1"/>
  <c r="F528" i="120" s="1"/>
  <c r="K528" i="120" a="1"/>
  <c r="K528" i="120" s="1"/>
  <c r="I528" i="120" a="1"/>
  <c r="I528" i="120" s="1"/>
  <c r="G528" i="120" a="1"/>
  <c r="G528" i="120" s="1"/>
  <c r="M521" i="120" a="1"/>
  <c r="M521" i="120" s="1"/>
  <c r="K521" i="120" a="1"/>
  <c r="K521" i="120" s="1"/>
  <c r="I521" i="120" a="1"/>
  <c r="I521" i="120" s="1"/>
  <c r="F525" i="120" a="1"/>
  <c r="F525" i="120" s="1"/>
  <c r="H525" i="120" a="1"/>
  <c r="H525" i="120" s="1"/>
  <c r="M525" i="120" a="1"/>
  <c r="M525" i="120" s="1"/>
  <c r="L525" i="120" a="1"/>
  <c r="L525" i="120" s="1"/>
  <c r="C530" i="120"/>
  <c r="H511" i="120" a="1"/>
  <c r="H511" i="120" s="1"/>
  <c r="I511" i="120" a="1"/>
  <c r="I511" i="120" s="1"/>
  <c r="G511" i="120" a="1"/>
  <c r="G511" i="120" s="1"/>
  <c r="G525" i="120" a="1"/>
  <c r="G525" i="120" s="1"/>
  <c r="M528" i="120" a="1"/>
  <c r="M528" i="120" s="1"/>
  <c r="J504" i="120" a="1"/>
  <c r="J504" i="120" s="1"/>
  <c r="L504" i="120" a="1"/>
  <c r="L504" i="120" s="1"/>
  <c r="I504" i="120" a="1"/>
  <c r="I504" i="120" s="1"/>
  <c r="K504" i="120" a="1"/>
  <c r="K504" i="120" s="1"/>
  <c r="C523" i="120"/>
  <c r="L528" i="120" a="1"/>
  <c r="L528" i="120" s="1"/>
  <c r="L518" i="120" a="1"/>
  <c r="L518" i="120" s="1"/>
  <c r="G521" i="120" a="1"/>
  <c r="G521" i="120" s="1"/>
  <c r="J511" i="120" a="1"/>
  <c r="J511" i="120" s="1"/>
  <c r="H504" i="120" a="1"/>
  <c r="H504" i="120" s="1"/>
  <c r="L502" i="120" a="1"/>
  <c r="L502" i="120" s="1"/>
  <c r="J502" i="120" a="1"/>
  <c r="J502" i="120" s="1"/>
  <c r="M502" i="120" a="1"/>
  <c r="M502" i="120" s="1"/>
  <c r="K502" i="120" a="1"/>
  <c r="K502" i="120" s="1"/>
  <c r="H502" i="120" a="1"/>
  <c r="H502" i="120" s="1"/>
  <c r="I502" i="120" a="1"/>
  <c r="I502" i="120" s="1"/>
  <c r="P54" i="120"/>
  <c r="G505" i="120" a="1"/>
  <c r="G505" i="120" s="1"/>
  <c r="J505" i="120" a="1"/>
  <c r="J505" i="120" s="1"/>
  <c r="K508" i="120" a="1"/>
  <c r="K508" i="120" s="1"/>
  <c r="I527" i="120" a="1"/>
  <c r="I527" i="120" s="1"/>
  <c r="K527" i="120" a="1"/>
  <c r="K527" i="120" s="1"/>
  <c r="P38" i="120"/>
  <c r="J499" i="120" a="1"/>
  <c r="J499" i="120" s="1"/>
  <c r="G499" i="120" a="1"/>
  <c r="G499" i="120" s="1"/>
  <c r="G519" i="120" a="1"/>
  <c r="G519" i="120" s="1"/>
  <c r="L506" i="120" a="1"/>
  <c r="L506" i="120" s="1"/>
  <c r="J506" i="120" a="1"/>
  <c r="J506" i="120" s="1"/>
  <c r="G522" i="120" a="1"/>
  <c r="G522" i="120" s="1"/>
  <c r="N522" i="120" s="1"/>
  <c r="K519" i="120" a="1"/>
  <c r="K519" i="120" s="1"/>
  <c r="M508" i="120" a="1"/>
  <c r="M508" i="120" s="1"/>
  <c r="K506" i="120" a="1"/>
  <c r="K506" i="120" s="1"/>
  <c r="P12" i="120"/>
  <c r="P23" i="120"/>
  <c r="P39" i="120"/>
  <c r="P56" i="120"/>
  <c r="I500" i="120" a="1"/>
  <c r="I500" i="120" s="1"/>
  <c r="G500" i="120" a="1"/>
  <c r="G500" i="120" s="1"/>
  <c r="F500" i="120" a="1"/>
  <c r="F500" i="120" s="1"/>
  <c r="J503" i="120" a="1"/>
  <c r="J503" i="120" s="1"/>
  <c r="K503" i="120" a="1"/>
  <c r="K503" i="120" s="1"/>
  <c r="F506" i="120" a="1"/>
  <c r="F506" i="120" s="1"/>
  <c r="H509" i="120" a="1"/>
  <c r="H509" i="120" s="1"/>
  <c r="J509" i="120" a="1"/>
  <c r="J509" i="120" s="1"/>
  <c r="K509" i="120" a="1"/>
  <c r="K509" i="120" s="1"/>
  <c r="P21" i="120"/>
  <c r="P37" i="120"/>
  <c r="P13" i="120"/>
  <c r="P30" i="120"/>
  <c r="P9" i="120"/>
  <c r="P17" i="120"/>
  <c r="P28" i="120"/>
  <c r="P33" i="120"/>
  <c r="P43" i="120"/>
  <c r="P59" i="120"/>
  <c r="P5" i="120"/>
  <c r="P6" i="120"/>
  <c r="N510" i="120"/>
  <c r="N529" i="120"/>
  <c r="P72" i="118"/>
  <c r="P11" i="118"/>
  <c r="P53" i="118"/>
  <c r="P67" i="118"/>
  <c r="P24" i="118"/>
  <c r="P40" i="118"/>
  <c r="P56" i="118"/>
  <c r="P19" i="118"/>
  <c r="P35" i="118"/>
  <c r="P20" i="118"/>
  <c r="P36" i="118"/>
  <c r="P16" i="118"/>
  <c r="P32" i="118"/>
  <c r="P48" i="118"/>
  <c r="P15" i="118"/>
  <c r="P31" i="118"/>
  <c r="P47" i="118"/>
  <c r="P52" i="118"/>
  <c r="P71" i="118"/>
  <c r="P21" i="118"/>
  <c r="P26" i="118"/>
  <c r="P42" i="118"/>
  <c r="P27" i="118"/>
  <c r="P43" i="118"/>
  <c r="P63" i="118"/>
  <c r="P12" i="118"/>
  <c r="P38" i="118"/>
  <c r="P68" i="118"/>
  <c r="P23" i="118"/>
  <c r="P18" i="118"/>
  <c r="P34" i="118"/>
  <c r="P50" i="118"/>
  <c r="P55" i="118"/>
  <c r="P60" i="118"/>
  <c r="P28" i="118"/>
  <c r="P44" i="118"/>
  <c r="P59" i="118"/>
  <c r="P39" i="118"/>
  <c r="P30" i="118"/>
  <c r="P46" i="118"/>
  <c r="P75" i="118"/>
  <c r="P7" i="118"/>
  <c r="N519" i="118"/>
  <c r="N504" i="118"/>
  <c r="N511" i="118"/>
  <c r="N509" i="118"/>
  <c r="N506" i="118"/>
  <c r="N502" i="118"/>
  <c r="N507" i="118"/>
  <c r="L512" i="118"/>
  <c r="N508" i="118"/>
  <c r="M512" i="118"/>
  <c r="N520" i="118"/>
  <c r="N526" i="118"/>
  <c r="I531" i="118"/>
  <c r="K531" i="118"/>
  <c r="N510" i="118"/>
  <c r="G512" i="118"/>
  <c r="E22" i="117" s="1"/>
  <c r="G22" i="117" s="1"/>
  <c r="I22" i="117" s="1"/>
  <c r="H512" i="118"/>
  <c r="N500" i="118"/>
  <c r="N503" i="118"/>
  <c r="G531" i="118"/>
  <c r="M531" i="118"/>
  <c r="H531" i="118"/>
  <c r="N527" i="118"/>
  <c r="J512" i="118"/>
  <c r="K512" i="118"/>
  <c r="J531" i="118"/>
  <c r="N522" i="118"/>
  <c r="N528" i="118"/>
  <c r="N529" i="118"/>
  <c r="F512" i="118"/>
  <c r="N523" i="118"/>
  <c r="I512" i="118"/>
  <c r="N524" i="118"/>
  <c r="L531" i="118"/>
  <c r="N521" i="118"/>
  <c r="N518" i="118"/>
  <c r="N525" i="118"/>
  <c r="N530" i="118"/>
  <c r="N501" i="118"/>
  <c r="N505" i="118"/>
  <c r="E41" i="117" s="1"/>
  <c r="G41" i="117" s="1"/>
  <c r="N499" i="118"/>
  <c r="F531" i="118"/>
  <c r="P15" i="116"/>
  <c r="P5" i="116"/>
  <c r="P25" i="116"/>
  <c r="P12" i="116"/>
  <c r="N501" i="116"/>
  <c r="P37" i="116"/>
  <c r="P34" i="116"/>
  <c r="I531" i="116"/>
  <c r="N529" i="116"/>
  <c r="L531" i="116"/>
  <c r="L512" i="116"/>
  <c r="N510" i="116"/>
  <c r="I512" i="116"/>
  <c r="N503" i="116"/>
  <c r="N505" i="116"/>
  <c r="E41" i="115" s="1"/>
  <c r="G41" i="115" s="1"/>
  <c r="N524" i="116"/>
  <c r="M531" i="116"/>
  <c r="G512" i="116"/>
  <c r="E22" i="115" s="1"/>
  <c r="E24" i="115" s="1"/>
  <c r="G24" i="115" s="1"/>
  <c r="I24" i="115" s="1"/>
  <c r="N508" i="116"/>
  <c r="N528" i="116"/>
  <c r="N523" i="116"/>
  <c r="N507" i="116"/>
  <c r="N530" i="116"/>
  <c r="N522" i="116"/>
  <c r="H512" i="116"/>
  <c r="K512" i="116"/>
  <c r="G531" i="116"/>
  <c r="N518" i="116"/>
  <c r="M512" i="116"/>
  <c r="N521" i="116"/>
  <c r="N520" i="116"/>
  <c r="N525" i="116"/>
  <c r="K531" i="116"/>
  <c r="N502" i="116"/>
  <c r="N509" i="116"/>
  <c r="H531" i="116"/>
  <c r="N500" i="116"/>
  <c r="N506" i="116"/>
  <c r="N527" i="116"/>
  <c r="N526" i="116"/>
  <c r="N511" i="116"/>
  <c r="N519" i="116"/>
  <c r="F531" i="116"/>
  <c r="F512" i="116"/>
  <c r="J512" i="116"/>
  <c r="J531" i="116"/>
  <c r="N504" i="116"/>
  <c r="N499" i="116"/>
  <c r="P70" i="114"/>
  <c r="P64" i="114"/>
  <c r="P25" i="114"/>
  <c r="P48" i="114"/>
  <c r="P15" i="114"/>
  <c r="P77" i="114"/>
  <c r="N511" i="114"/>
  <c r="P21" i="114"/>
  <c r="P26" i="114"/>
  <c r="P32" i="114"/>
  <c r="P37" i="114"/>
  <c r="P54" i="114"/>
  <c r="P76" i="114"/>
  <c r="P10" i="114"/>
  <c r="P16" i="114"/>
  <c r="P65" i="114"/>
  <c r="P71" i="114"/>
  <c r="P11" i="114"/>
  <c r="P17" i="114"/>
  <c r="P44" i="114"/>
  <c r="P60" i="114"/>
  <c r="P66" i="114"/>
  <c r="P72" i="114"/>
  <c r="P28" i="114"/>
  <c r="P39" i="114"/>
  <c r="P50" i="114"/>
  <c r="P78" i="114"/>
  <c r="P84" i="114"/>
  <c r="P12" i="114"/>
  <c r="P18" i="114"/>
  <c r="P23" i="114"/>
  <c r="P34" i="114"/>
  <c r="P67" i="114"/>
  <c r="P73" i="114"/>
  <c r="P29" i="114"/>
  <c r="P40" i="114"/>
  <c r="P51" i="114"/>
  <c r="P79" i="114"/>
  <c r="P7" i="114"/>
  <c r="P13" i="114"/>
  <c r="P19" i="114"/>
  <c r="P35" i="114"/>
  <c r="P46" i="114"/>
  <c r="P57" i="114"/>
  <c r="P62" i="114"/>
  <c r="P68" i="114"/>
  <c r="P74" i="114"/>
  <c r="P27" i="114"/>
  <c r="P38" i="114"/>
  <c r="P55" i="114"/>
  <c r="P83" i="114"/>
  <c r="P30" i="114"/>
  <c r="P41" i="114"/>
  <c r="P52" i="114"/>
  <c r="P80" i="114"/>
  <c r="P8" i="114"/>
  <c r="P14" i="114"/>
  <c r="P47" i="114"/>
  <c r="P63" i="114"/>
  <c r="P69" i="114"/>
  <c r="P31" i="114"/>
  <c r="P42" i="114"/>
  <c r="P53" i="114"/>
  <c r="P81" i="114"/>
  <c r="N500" i="114"/>
  <c r="N529" i="114"/>
  <c r="N522" i="114"/>
  <c r="N501" i="114"/>
  <c r="J531" i="114"/>
  <c r="N527" i="114"/>
  <c r="N525" i="114"/>
  <c r="I531" i="114"/>
  <c r="N507" i="114"/>
  <c r="N508" i="114"/>
  <c r="N504" i="114"/>
  <c r="N523" i="114"/>
  <c r="G531" i="114"/>
  <c r="G512" i="114"/>
  <c r="E22" i="113" s="1"/>
  <c r="K531" i="114"/>
  <c r="H531" i="114"/>
  <c r="N530" i="114"/>
  <c r="N499" i="114"/>
  <c r="N505" i="114"/>
  <c r="E41" i="113" s="1"/>
  <c r="G41" i="113" s="1"/>
  <c r="N502" i="114"/>
  <c r="N509" i="114"/>
  <c r="M531" i="114"/>
  <c r="J512" i="114"/>
  <c r="N519" i="114"/>
  <c r="F531" i="114"/>
  <c r="N520" i="114"/>
  <c r="N526" i="114"/>
  <c r="L512" i="114"/>
  <c r="F512" i="114"/>
  <c r="L531" i="114"/>
  <c r="K512" i="114"/>
  <c r="N503" i="114"/>
  <c r="N506" i="114"/>
  <c r="N510" i="114"/>
  <c r="M512" i="114"/>
  <c r="N524" i="114"/>
  <c r="N528" i="114"/>
  <c r="N521" i="114"/>
  <c r="I512" i="114"/>
  <c r="H512" i="114"/>
  <c r="N518" i="114"/>
  <c r="P35" i="112"/>
  <c r="P30" i="112"/>
  <c r="P10" i="112"/>
  <c r="P23" i="112"/>
  <c r="P38" i="112"/>
  <c r="P17" i="112"/>
  <c r="P22" i="112"/>
  <c r="P28" i="112"/>
  <c r="P34" i="112"/>
  <c r="P15" i="112"/>
  <c r="P25" i="112"/>
  <c r="P6" i="112"/>
  <c r="P31" i="112"/>
  <c r="P26" i="112"/>
  <c r="P7" i="112"/>
  <c r="P21" i="112"/>
  <c r="P27" i="112"/>
  <c r="P14" i="112"/>
  <c r="P19" i="112"/>
  <c r="N524" i="112"/>
  <c r="N520" i="112"/>
  <c r="M531" i="112"/>
  <c r="G531" i="112"/>
  <c r="N507" i="112"/>
  <c r="H512" i="112"/>
  <c r="N508" i="112"/>
  <c r="N501" i="112"/>
  <c r="L531" i="112"/>
  <c r="N529" i="112"/>
  <c r="N502" i="112"/>
  <c r="N525" i="112"/>
  <c r="N510" i="112"/>
  <c r="N521" i="112"/>
  <c r="N528" i="112"/>
  <c r="H531" i="112"/>
  <c r="L512" i="112"/>
  <c r="N530" i="112"/>
  <c r="G512" i="112"/>
  <c r="E22" i="111" s="1"/>
  <c r="I512" i="112"/>
  <c r="N519" i="112"/>
  <c r="I531" i="112"/>
  <c r="J512" i="112"/>
  <c r="N511" i="112"/>
  <c r="F531" i="112"/>
  <c r="N522" i="112"/>
  <c r="N527" i="112"/>
  <c r="J531" i="112"/>
  <c r="N509" i="112"/>
  <c r="N500" i="112"/>
  <c r="N523" i="112"/>
  <c r="N504" i="112"/>
  <c r="M512" i="112"/>
  <c r="N503" i="112"/>
  <c r="N506" i="112"/>
  <c r="N526" i="112"/>
  <c r="N499" i="112"/>
  <c r="N505" i="112"/>
  <c r="E41" i="111" s="1"/>
  <c r="G41" i="111" s="1"/>
  <c r="K531" i="112"/>
  <c r="K512" i="112"/>
  <c r="F512" i="112"/>
  <c r="N518" i="112"/>
  <c r="P10" i="110"/>
  <c r="P21" i="110"/>
  <c r="P26" i="110"/>
  <c r="P16" i="110"/>
  <c r="P9" i="110"/>
  <c r="P20" i="110"/>
  <c r="P25" i="110"/>
  <c r="P17" i="110"/>
  <c r="P29" i="110"/>
  <c r="P6" i="110"/>
  <c r="P11" i="110"/>
  <c r="P22" i="110"/>
  <c r="P18" i="110"/>
  <c r="P13" i="110"/>
  <c r="P14" i="110"/>
  <c r="P15" i="110"/>
  <c r="M510" i="110" a="1"/>
  <c r="M510" i="110" s="1"/>
  <c r="L510" i="110" a="1"/>
  <c r="L510" i="110" s="1"/>
  <c r="J510" i="110" a="1"/>
  <c r="J510" i="110" s="1"/>
  <c r="J512" i="110" s="1"/>
  <c r="I510" i="110" a="1"/>
  <c r="I510" i="110" s="1"/>
  <c r="G510" i="110" a="1"/>
  <c r="G510" i="110" s="1"/>
  <c r="G512" i="110" s="1"/>
  <c r="E22" i="109" s="1"/>
  <c r="E24" i="109" s="1"/>
  <c r="G24" i="109" s="1"/>
  <c r="I24" i="109" s="1"/>
  <c r="F510" i="110" a="1"/>
  <c r="F510" i="110" s="1"/>
  <c r="L529" i="110" a="1"/>
  <c r="L529" i="110" s="1"/>
  <c r="L531" i="110" s="1"/>
  <c r="J529" i="110" a="1"/>
  <c r="J529" i="110" s="1"/>
  <c r="J531" i="110" s="1"/>
  <c r="H529" i="110" a="1"/>
  <c r="H529" i="110" s="1"/>
  <c r="H531" i="110" s="1"/>
  <c r="F529" i="110" a="1"/>
  <c r="F529" i="110" s="1"/>
  <c r="F531" i="110" s="1"/>
  <c r="K529" i="110" a="1"/>
  <c r="K529" i="110" s="1"/>
  <c r="I529" i="110" a="1"/>
  <c r="I529" i="110" s="1"/>
  <c r="M529" i="110" a="1"/>
  <c r="M529" i="110" s="1"/>
  <c r="M531" i="110" s="1"/>
  <c r="N525" i="110"/>
  <c r="N511" i="110"/>
  <c r="K512" i="110"/>
  <c r="N523" i="110"/>
  <c r="N502" i="110"/>
  <c r="N530" i="110"/>
  <c r="N508" i="110"/>
  <c r="N509" i="110"/>
  <c r="N528" i="110"/>
  <c r="H512" i="110"/>
  <c r="N518" i="110"/>
  <c r="G531" i="110"/>
  <c r="N526" i="110"/>
  <c r="N499" i="110"/>
  <c r="N527" i="110"/>
  <c r="N505" i="110"/>
  <c r="E41" i="109" s="1"/>
  <c r="G41" i="109" s="1"/>
  <c r="N503" i="110"/>
  <c r="I512" i="110"/>
  <c r="N500" i="110"/>
  <c r="N506" i="110"/>
  <c r="I531" i="110"/>
  <c r="N507" i="110"/>
  <c r="N519" i="110"/>
  <c r="N524" i="110"/>
  <c r="N521" i="110"/>
  <c r="N501" i="110"/>
  <c r="L512" i="110"/>
  <c r="N504" i="110"/>
  <c r="M512" i="110"/>
  <c r="N522" i="110"/>
  <c r="N520" i="110"/>
  <c r="P30" i="108"/>
  <c r="P14" i="108"/>
  <c r="P19" i="108"/>
  <c r="P16" i="108"/>
  <c r="P26" i="108"/>
  <c r="P33" i="108"/>
  <c r="P12" i="108"/>
  <c r="P13" i="108"/>
  <c r="J512" i="108"/>
  <c r="N519" i="108"/>
  <c r="K531" i="108"/>
  <c r="H512" i="108"/>
  <c r="N508" i="108"/>
  <c r="N507" i="108"/>
  <c r="N504" i="108"/>
  <c r="N522" i="108"/>
  <c r="N525" i="108"/>
  <c r="I531" i="108"/>
  <c r="N524" i="108"/>
  <c r="N521" i="108"/>
  <c r="L512" i="108"/>
  <c r="N518" i="108"/>
  <c r="N526" i="108"/>
  <c r="N530" i="108"/>
  <c r="N506" i="108"/>
  <c r="J531" i="108"/>
  <c r="F531" i="108"/>
  <c r="N523" i="108"/>
  <c r="H531" i="108"/>
  <c r="N527" i="108"/>
  <c r="N528" i="108"/>
  <c r="M512" i="108"/>
  <c r="M531" i="108"/>
  <c r="L531" i="108"/>
  <c r="N529" i="108"/>
  <c r="N501" i="108"/>
  <c r="N511" i="108"/>
  <c r="N502" i="108"/>
  <c r="N510" i="108"/>
  <c r="N499" i="108"/>
  <c r="I512" i="108"/>
  <c r="G512" i="108"/>
  <c r="E22" i="107" s="1"/>
  <c r="K512" i="108"/>
  <c r="N503" i="108"/>
  <c r="N509" i="108"/>
  <c r="N505" i="108"/>
  <c r="E41" i="107" s="1"/>
  <c r="G41" i="107" s="1"/>
  <c r="N500" i="108"/>
  <c r="F512" i="108"/>
  <c r="G531" i="108"/>
  <c r="N520" i="108"/>
  <c r="P53" i="4"/>
  <c r="P52" i="4"/>
  <c r="P51" i="4"/>
  <c r="P36" i="4"/>
  <c r="P8" i="4"/>
  <c r="P17" i="4"/>
  <c r="P28" i="4"/>
  <c r="P27" i="4"/>
  <c r="P26" i="4"/>
  <c r="P14" i="4"/>
  <c r="P45" i="4"/>
  <c r="P44" i="4"/>
  <c r="P11" i="4"/>
  <c r="P41" i="4"/>
  <c r="P33" i="4"/>
  <c r="P40" i="4"/>
  <c r="P37" i="4"/>
  <c r="P24" i="4"/>
  <c r="P22" i="4"/>
  <c r="P46" i="4"/>
  <c r="P21" i="4"/>
  <c r="P38" i="4"/>
  <c r="P23" i="4"/>
  <c r="P39" i="4"/>
  <c r="P25" i="4"/>
  <c r="P15" i="4"/>
  <c r="P43" i="4"/>
  <c r="P42" i="4"/>
  <c r="P30" i="4"/>
  <c r="P18" i="4"/>
  <c r="P29" i="4"/>
  <c r="P50" i="4"/>
  <c r="P55" i="4"/>
  <c r="P16" i="4"/>
  <c r="P54" i="4"/>
  <c r="P5" i="4"/>
  <c r="P4" i="4"/>
  <c r="P49" i="4"/>
  <c r="P13" i="4"/>
  <c r="P48" i="4"/>
  <c r="P12" i="4"/>
  <c r="P57" i="4"/>
  <c r="P9" i="4"/>
  <c r="N509" i="4"/>
  <c r="K531" i="4"/>
  <c r="N520" i="4"/>
  <c r="L531" i="4"/>
  <c r="N507" i="4"/>
  <c r="N524" i="4"/>
  <c r="N525" i="4"/>
  <c r="F512" i="4"/>
  <c r="N499" i="4"/>
  <c r="N501" i="4"/>
  <c r="N508" i="4"/>
  <c r="G531" i="4"/>
  <c r="N522" i="4"/>
  <c r="N511" i="4"/>
  <c r="N506" i="4"/>
  <c r="F531" i="4"/>
  <c r="N528" i="4"/>
  <c r="N519" i="4"/>
  <c r="J512" i="4"/>
  <c r="L512" i="4"/>
  <c r="N510" i="4"/>
  <c r="N505" i="4"/>
  <c r="E41" i="3" s="1"/>
  <c r="G41" i="3" s="1"/>
  <c r="I52" i="3" s="1"/>
  <c r="F4" i="106" s="1"/>
  <c r="F55" i="106" s="1"/>
  <c r="M512" i="4"/>
  <c r="G512" i="4"/>
  <c r="E22" i="3" s="1"/>
  <c r="M531" i="4"/>
  <c r="N526" i="4"/>
  <c r="I531" i="4"/>
  <c r="N504" i="4"/>
  <c r="I512" i="4"/>
  <c r="N503" i="4"/>
  <c r="J531" i="4"/>
  <c r="H531" i="4"/>
  <c r="N521" i="4"/>
  <c r="N527" i="4"/>
  <c r="N523" i="4"/>
  <c r="N502" i="4"/>
  <c r="N529" i="4"/>
  <c r="N530" i="4"/>
  <c r="H512" i="4"/>
  <c r="K512" i="4"/>
  <c r="N500" i="4"/>
  <c r="N518" i="4"/>
  <c r="D2" i="166"/>
  <c r="D1" i="166"/>
  <c r="D2" i="190"/>
  <c r="D1" i="190"/>
  <c r="D1" i="192"/>
  <c r="D2" i="192"/>
  <c r="D1" i="180"/>
  <c r="D2" i="180"/>
  <c r="D2" i="188"/>
  <c r="D1" i="188"/>
  <c r="D2" i="176"/>
  <c r="A1" i="164"/>
  <c r="B4" i="169"/>
  <c r="D2" i="165"/>
  <c r="B4" i="165"/>
  <c r="D2" i="185"/>
  <c r="D2" i="187"/>
  <c r="A1" i="170"/>
  <c r="B5" i="165"/>
  <c r="B6" i="165"/>
  <c r="B5" i="185"/>
  <c r="B5" i="187"/>
  <c r="D2" i="191"/>
  <c r="D1" i="174"/>
  <c r="D1" i="196"/>
  <c r="H6" i="173"/>
  <c r="H6" i="165"/>
  <c r="D2" i="163"/>
  <c r="D2" i="177"/>
  <c r="B6" i="185"/>
  <c r="B6" i="187"/>
  <c r="B4" i="191"/>
  <c r="A1" i="194"/>
  <c r="B5" i="214"/>
  <c r="B6" i="211"/>
  <c r="A1" i="186"/>
  <c r="B6" i="189"/>
  <c r="A1" i="168"/>
  <c r="B4" i="163"/>
  <c r="D2" i="169"/>
  <c r="H6" i="187"/>
  <c r="B5" i="191"/>
  <c r="B4" i="213"/>
  <c r="H6" i="185"/>
  <c r="B5" i="163"/>
  <c r="B6" i="169"/>
  <c r="A1" i="172"/>
  <c r="B6" i="177"/>
  <c r="B6" i="191"/>
  <c r="B4" i="211"/>
  <c r="D2" i="200"/>
  <c r="B6" i="193"/>
  <c r="B6" i="163"/>
  <c r="D2" i="167"/>
  <c r="D2" i="181"/>
  <c r="A1" i="182"/>
  <c r="H6" i="191"/>
  <c r="B4" i="193"/>
  <c r="D2" i="214"/>
  <c r="D1" i="178"/>
  <c r="B4" i="195"/>
  <c r="D2" i="193"/>
  <c r="B4" i="187"/>
  <c r="B4" i="167"/>
  <c r="D2" i="171"/>
  <c r="B4" i="173"/>
  <c r="H14" i="214"/>
  <c r="I54" i="214" s="1"/>
  <c r="H14" i="211"/>
  <c r="I54" i="211" s="1"/>
  <c r="H14" i="205"/>
  <c r="I56" i="205"/>
  <c r="I17" i="205"/>
  <c r="I56" i="173" l="1"/>
  <c r="H14" i="173"/>
  <c r="I54" i="173" s="1"/>
  <c r="I56" i="191"/>
  <c r="H14" i="191"/>
  <c r="I54" i="191" s="1"/>
  <c r="H14" i="195"/>
  <c r="I54" i="195" s="1"/>
  <c r="I56" i="195"/>
  <c r="H14" i="165"/>
  <c r="I54" i="165" s="1"/>
  <c r="I56" i="165"/>
  <c r="I56" i="169"/>
  <c r="H14" i="169"/>
  <c r="I54" i="169" s="1"/>
  <c r="H14" i="203"/>
  <c r="I54" i="203" s="1"/>
  <c r="I56" i="203"/>
  <c r="I56" i="201"/>
  <c r="H14" i="201"/>
  <c r="I54" i="201" s="1"/>
  <c r="I56" i="181"/>
  <c r="H14" i="181"/>
  <c r="I54" i="181" s="1"/>
  <c r="I56" i="215"/>
  <c r="H14" i="215"/>
  <c r="I54" i="215" s="1"/>
  <c r="I56" i="175"/>
  <c r="H14" i="175"/>
  <c r="I54" i="175" s="1"/>
  <c r="H14" i="185"/>
  <c r="I54" i="185" s="1"/>
  <c r="I56" i="185"/>
  <c r="I56" i="177"/>
  <c r="H14" i="177"/>
  <c r="I54" i="177" s="1"/>
  <c r="I56" i="189"/>
  <c r="H14" i="189"/>
  <c r="I54" i="189" s="1"/>
  <c r="H14" i="163"/>
  <c r="I54" i="163" s="1"/>
  <c r="I56" i="163"/>
  <c r="H14" i="199"/>
  <c r="I54" i="199" s="1"/>
  <c r="I56" i="199"/>
  <c r="H14" i="183"/>
  <c r="I54" i="183" s="1"/>
  <c r="I56" i="183"/>
  <c r="H14" i="213"/>
  <c r="I54" i="213" s="1"/>
  <c r="I56" i="193"/>
  <c r="H14" i="193"/>
  <c r="I54" i="193" s="1"/>
  <c r="H14" i="197"/>
  <c r="I54" i="197" s="1"/>
  <c r="I56" i="197"/>
  <c r="H14" i="167"/>
  <c r="I54" i="167" s="1"/>
  <c r="I56" i="167"/>
  <c r="I56" i="187"/>
  <c r="H14" i="187"/>
  <c r="I54" i="187" s="1"/>
  <c r="I56" i="171"/>
  <c r="H14" i="171"/>
  <c r="I54" i="171" s="1"/>
  <c r="I56" i="212"/>
  <c r="H14" i="212"/>
  <c r="I54" i="212" s="1"/>
  <c r="I56" i="161"/>
  <c r="H14" i="161"/>
  <c r="I54" i="161" s="1"/>
  <c r="P511" i="160" a="1"/>
  <c r="P511" i="160" s="1"/>
  <c r="P510" i="160" a="1"/>
  <c r="P510" i="160" s="1"/>
  <c r="P499" i="160" a="1"/>
  <c r="P499" i="160" s="1"/>
  <c r="P501" i="160" a="1"/>
  <c r="P501" i="160" s="1"/>
  <c r="N5" i="159" s="1"/>
  <c r="P504" i="160" a="1"/>
  <c r="P504" i="160" s="1"/>
  <c r="N8" i="159" s="1"/>
  <c r="P507" i="160" a="1"/>
  <c r="P507" i="160" s="1"/>
  <c r="N11" i="159" s="1"/>
  <c r="P509" i="160" a="1"/>
  <c r="P509" i="160" s="1"/>
  <c r="N13" i="159" s="1"/>
  <c r="P506" i="160" a="1"/>
  <c r="P506" i="160" s="1"/>
  <c r="N10" i="159" s="1"/>
  <c r="P502" i="160" a="1"/>
  <c r="P502" i="160" s="1"/>
  <c r="N6" i="159" s="1"/>
  <c r="P508" i="160" a="1"/>
  <c r="P508" i="160" s="1"/>
  <c r="N12" i="159" s="1"/>
  <c r="P500" i="160" a="1"/>
  <c r="P500" i="160" s="1"/>
  <c r="N4" i="159" s="1"/>
  <c r="P503" i="160" a="1"/>
  <c r="P503" i="160" s="1"/>
  <c r="N7" i="159" s="1"/>
  <c r="P505" i="160" a="1"/>
  <c r="P505" i="160" s="1"/>
  <c r="N9" i="159" s="1"/>
  <c r="G22" i="159"/>
  <c r="I22" i="159" s="1"/>
  <c r="E25" i="159"/>
  <c r="G25" i="159" s="1"/>
  <c r="I25" i="159" s="1"/>
  <c r="E23" i="159"/>
  <c r="G23" i="159" s="1"/>
  <c r="I23" i="159" s="1"/>
  <c r="N531" i="160"/>
  <c r="E26" i="159"/>
  <c r="G26" i="159" s="1"/>
  <c r="I26" i="159" s="1"/>
  <c r="N512" i="160"/>
  <c r="D1" i="160"/>
  <c r="D2" i="160"/>
  <c r="P505" i="156" a="1"/>
  <c r="P505" i="156" s="1"/>
  <c r="N9" i="155" s="1"/>
  <c r="P499" i="156" a="1"/>
  <c r="P499" i="156" s="1"/>
  <c r="N3" i="179" s="1"/>
  <c r="H11" i="179" s="1"/>
  <c r="P509" i="156" a="1"/>
  <c r="P509" i="156" s="1"/>
  <c r="N13" i="155" s="1"/>
  <c r="P502" i="156" a="1"/>
  <c r="P502" i="156" s="1"/>
  <c r="N6" i="179" s="1"/>
  <c r="P500" i="156" a="1"/>
  <c r="P500" i="156" s="1"/>
  <c r="N4" i="179" s="1"/>
  <c r="P504" i="156" a="1"/>
  <c r="P504" i="156" s="1"/>
  <c r="N8" i="155" s="1"/>
  <c r="P501" i="156" a="1"/>
  <c r="P501" i="156" s="1"/>
  <c r="N5" i="179" s="1"/>
  <c r="P503" i="156" a="1"/>
  <c r="P503" i="156" s="1"/>
  <c r="N7" i="179" s="1"/>
  <c r="P511" i="156" a="1"/>
  <c r="P511" i="156" s="1"/>
  <c r="P507" i="156" a="1"/>
  <c r="P507" i="156" s="1"/>
  <c r="N11" i="155" s="1"/>
  <c r="P510" i="156" a="1"/>
  <c r="P510" i="156" s="1"/>
  <c r="P506" i="156" a="1"/>
  <c r="P506" i="156" s="1"/>
  <c r="N10" i="179" s="1"/>
  <c r="P508" i="156" a="1"/>
  <c r="P508" i="156" s="1"/>
  <c r="N12" i="179" s="1"/>
  <c r="N501" i="158"/>
  <c r="N510" i="158"/>
  <c r="N502" i="158"/>
  <c r="N499" i="158"/>
  <c r="M526" i="158" a="1"/>
  <c r="M526" i="158" s="1"/>
  <c r="J526" i="158" a="1"/>
  <c r="J526" i="158" s="1"/>
  <c r="L526" i="158" a="1"/>
  <c r="L526" i="158" s="1"/>
  <c r="F526" i="158" a="1"/>
  <c r="F526" i="158" s="1"/>
  <c r="I526" i="158" a="1"/>
  <c r="I526" i="158" s="1"/>
  <c r="F518" i="158" a="1"/>
  <c r="F518" i="158" s="1"/>
  <c r="G518" i="158" a="1"/>
  <c r="G518" i="158" s="1"/>
  <c r="M518" i="158" a="1"/>
  <c r="M518" i="158" s="1"/>
  <c r="K518" i="158" a="1"/>
  <c r="K518" i="158" s="1"/>
  <c r="I518" i="158" a="1"/>
  <c r="I518" i="158" s="1"/>
  <c r="N500" i="158"/>
  <c r="K526" i="158" a="1"/>
  <c r="K526" i="158" s="1"/>
  <c r="H526" i="158" a="1"/>
  <c r="H526" i="158" s="1"/>
  <c r="P499" i="158" a="1"/>
  <c r="P499" i="158" s="1"/>
  <c r="N3" i="157" s="1"/>
  <c r="H11" i="157" s="1"/>
  <c r="H14" i="157" s="1"/>
  <c r="P501" i="158" a="1"/>
  <c r="P501" i="158" s="1"/>
  <c r="N5" i="157" s="1"/>
  <c r="P510" i="158" a="1"/>
  <c r="P510" i="158" s="1"/>
  <c r="P502" i="158" a="1"/>
  <c r="P502" i="158" s="1"/>
  <c r="N6" i="157" s="1"/>
  <c r="P507" i="158" a="1"/>
  <c r="P507" i="158" s="1"/>
  <c r="N11" i="157" s="1"/>
  <c r="P503" i="158" a="1"/>
  <c r="P503" i="158" s="1"/>
  <c r="N7" i="157" s="1"/>
  <c r="P509" i="158" a="1"/>
  <c r="P509" i="158" s="1"/>
  <c r="N13" i="157" s="1"/>
  <c r="P500" i="158" a="1"/>
  <c r="P500" i="158" s="1"/>
  <c r="N4" i="157" s="1"/>
  <c r="P506" i="158" a="1"/>
  <c r="P506" i="158" s="1"/>
  <c r="N10" i="157" s="1"/>
  <c r="P508" i="158" a="1"/>
  <c r="P508" i="158" s="1"/>
  <c r="N12" i="157" s="1"/>
  <c r="N508" i="158"/>
  <c r="L512" i="158"/>
  <c r="I512" i="158"/>
  <c r="N507" i="158"/>
  <c r="N521" i="158"/>
  <c r="N523" i="158"/>
  <c r="N509" i="158"/>
  <c r="F512" i="158"/>
  <c r="E26" i="157" s="1"/>
  <c r="G26" i="157" s="1"/>
  <c r="I26" i="157" s="1"/>
  <c r="M512" i="158"/>
  <c r="H512" i="158"/>
  <c r="N506" i="158"/>
  <c r="N511" i="158"/>
  <c r="N505" i="158"/>
  <c r="E41" i="157" s="1"/>
  <c r="G41" i="157" s="1"/>
  <c r="J512" i="158"/>
  <c r="P505" i="158" a="1"/>
  <c r="P505" i="158" s="1"/>
  <c r="N9" i="157" s="1"/>
  <c r="M520" i="158" a="1"/>
  <c r="M520" i="158" s="1"/>
  <c r="F520" i="158" a="1"/>
  <c r="F520" i="158" s="1"/>
  <c r="K520" i="158" a="1"/>
  <c r="K520" i="158" s="1"/>
  <c r="G520" i="158" a="1"/>
  <c r="G520" i="158" s="1"/>
  <c r="J520" i="158" a="1"/>
  <c r="J520" i="158" s="1"/>
  <c r="H520" i="158" a="1"/>
  <c r="H520" i="158" s="1"/>
  <c r="I520" i="158" a="1"/>
  <c r="I520" i="158" s="1"/>
  <c r="L520" i="158" a="1"/>
  <c r="L520" i="158" s="1"/>
  <c r="K524" i="158" a="1"/>
  <c r="K524" i="158" s="1"/>
  <c r="G524" i="158" a="1"/>
  <c r="G524" i="158" s="1"/>
  <c r="I524" i="158" a="1"/>
  <c r="I524" i="158" s="1"/>
  <c r="F524" i="158" a="1"/>
  <c r="F524" i="158" s="1"/>
  <c r="M524" i="158" a="1"/>
  <c r="M524" i="158" s="1"/>
  <c r="J524" i="158" a="1"/>
  <c r="J524" i="158" s="1"/>
  <c r="H524" i="158" a="1"/>
  <c r="H524" i="158" s="1"/>
  <c r="L524" i="158" a="1"/>
  <c r="L524" i="158" s="1"/>
  <c r="K512" i="158"/>
  <c r="F525" i="158" a="1"/>
  <c r="F525" i="158" s="1"/>
  <c r="M525" i="158" a="1"/>
  <c r="M525" i="158" s="1"/>
  <c r="H525" i="158" a="1"/>
  <c r="H525" i="158" s="1"/>
  <c r="K525" i="158" a="1"/>
  <c r="K525" i="158" s="1"/>
  <c r="I525" i="158" a="1"/>
  <c r="I525" i="158" s="1"/>
  <c r="G525" i="158" a="1"/>
  <c r="G525" i="158" s="1"/>
  <c r="L525" i="158" a="1"/>
  <c r="L525" i="158" s="1"/>
  <c r="J525" i="158" a="1"/>
  <c r="J525" i="158" s="1"/>
  <c r="P511" i="158" a="1"/>
  <c r="P511" i="158" s="1"/>
  <c r="N504" i="158"/>
  <c r="G512" i="158"/>
  <c r="E22" i="157" s="1"/>
  <c r="G22" i="157" s="1"/>
  <c r="I22" i="157" s="1"/>
  <c r="K528" i="158" a="1"/>
  <c r="K528" i="158" s="1"/>
  <c r="J528" i="158" a="1"/>
  <c r="J528" i="158" s="1"/>
  <c r="H528" i="158" a="1"/>
  <c r="H528" i="158" s="1"/>
  <c r="L528" i="158" a="1"/>
  <c r="L528" i="158" s="1"/>
  <c r="F528" i="158" a="1"/>
  <c r="F528" i="158" s="1"/>
  <c r="M528" i="158" a="1"/>
  <c r="M528" i="158" s="1"/>
  <c r="I528" i="158" a="1"/>
  <c r="I528" i="158" s="1"/>
  <c r="G528" i="158" a="1"/>
  <c r="G528" i="158" s="1"/>
  <c r="L519" i="158" a="1"/>
  <c r="L519" i="158" s="1"/>
  <c r="K519" i="158" a="1"/>
  <c r="K519" i="158" s="1"/>
  <c r="M519" i="158" a="1"/>
  <c r="M519" i="158" s="1"/>
  <c r="G519" i="158" a="1"/>
  <c r="G519" i="158" s="1"/>
  <c r="J519" i="158" a="1"/>
  <c r="J519" i="158" s="1"/>
  <c r="I519" i="158" a="1"/>
  <c r="I519" i="158" s="1"/>
  <c r="F519" i="158" a="1"/>
  <c r="F519" i="158" s="1"/>
  <c r="H519" i="158" a="1"/>
  <c r="H519" i="158" s="1"/>
  <c r="P504" i="158" a="1"/>
  <c r="P504" i="158" s="1"/>
  <c r="N8" i="157" s="1"/>
  <c r="N503" i="158"/>
  <c r="I527" i="158" a="1"/>
  <c r="I527" i="158" s="1"/>
  <c r="M527" i="158" a="1"/>
  <c r="M527" i="158" s="1"/>
  <c r="K527" i="158" a="1"/>
  <c r="K527" i="158" s="1"/>
  <c r="G527" i="158" a="1"/>
  <c r="G527" i="158" s="1"/>
  <c r="J527" i="158" a="1"/>
  <c r="J527" i="158" s="1"/>
  <c r="F527" i="158" a="1"/>
  <c r="F527" i="158" s="1"/>
  <c r="L527" i="158" a="1"/>
  <c r="L527" i="158" s="1"/>
  <c r="H527" i="158" a="1"/>
  <c r="H527" i="158" s="1"/>
  <c r="F530" i="158" a="1"/>
  <c r="F530" i="158" s="1"/>
  <c r="M530" i="158" a="1"/>
  <c r="M530" i="158" s="1"/>
  <c r="G530" i="158" a="1"/>
  <c r="G530" i="158" s="1"/>
  <c r="K530" i="158" a="1"/>
  <c r="K530" i="158" s="1"/>
  <c r="J530" i="158" a="1"/>
  <c r="J530" i="158" s="1"/>
  <c r="H530" i="158" a="1"/>
  <c r="H530" i="158" s="1"/>
  <c r="I530" i="158" a="1"/>
  <c r="I530" i="158" s="1"/>
  <c r="L530" i="158" a="1"/>
  <c r="L530" i="158" s="1"/>
  <c r="K529" i="158" a="1"/>
  <c r="K529" i="158" s="1"/>
  <c r="I529" i="158" a="1"/>
  <c r="I529" i="158" s="1"/>
  <c r="G529" i="158" a="1"/>
  <c r="G529" i="158" s="1"/>
  <c r="L529" i="158" a="1"/>
  <c r="L529" i="158" s="1"/>
  <c r="M529" i="158" a="1"/>
  <c r="M529" i="158" s="1"/>
  <c r="H529" i="158" a="1"/>
  <c r="H529" i="158" s="1"/>
  <c r="J529" i="158" a="1"/>
  <c r="J529" i="158" s="1"/>
  <c r="F529" i="158" a="1"/>
  <c r="F529" i="158" s="1"/>
  <c r="G522" i="158" a="1"/>
  <c r="G522" i="158" s="1"/>
  <c r="J522" i="158" a="1"/>
  <c r="J522" i="158" s="1"/>
  <c r="L522" i="158" a="1"/>
  <c r="L522" i="158" s="1"/>
  <c r="M522" i="158" a="1"/>
  <c r="M522" i="158" s="1"/>
  <c r="K522" i="158" a="1"/>
  <c r="K522" i="158" s="1"/>
  <c r="H522" i="158" a="1"/>
  <c r="H522" i="158" s="1"/>
  <c r="F522" i="158" a="1"/>
  <c r="F522" i="158" s="1"/>
  <c r="I522" i="158" a="1"/>
  <c r="I522" i="158" s="1"/>
  <c r="E41" i="179"/>
  <c r="G41" i="179" s="1"/>
  <c r="N531" i="156"/>
  <c r="E22" i="179"/>
  <c r="E22" i="155"/>
  <c r="E26" i="179"/>
  <c r="G26" i="179" s="1"/>
  <c r="I26" i="179" s="1"/>
  <c r="E26" i="155"/>
  <c r="G26" i="155" s="1"/>
  <c r="I26" i="155" s="1"/>
  <c r="N512" i="156"/>
  <c r="P507" i="149" a="1"/>
  <c r="P507" i="149" s="1"/>
  <c r="N11" i="148" s="1"/>
  <c r="P504" i="143" a="1"/>
  <c r="P504" i="143" s="1"/>
  <c r="N8" i="142" s="1"/>
  <c r="P509" i="145" a="1"/>
  <c r="P509" i="145" s="1"/>
  <c r="N13" i="144" s="1"/>
  <c r="P503" i="126" a="1"/>
  <c r="P503" i="126" s="1"/>
  <c r="N7" i="125" s="1"/>
  <c r="P510" i="126" a="1"/>
  <c r="P510" i="126" s="1"/>
  <c r="P502" i="143" a="1"/>
  <c r="P502" i="143" s="1"/>
  <c r="N6" i="142" s="1"/>
  <c r="P511" i="149" a="1"/>
  <c r="P511" i="149" s="1"/>
  <c r="P500" i="154" a="1"/>
  <c r="P500" i="154" s="1"/>
  <c r="N4" i="153" s="1"/>
  <c r="P499" i="126" a="1"/>
  <c r="P499" i="126" s="1"/>
  <c r="N3" i="125" s="1"/>
  <c r="H11" i="125" s="1"/>
  <c r="P510" i="149" a="1"/>
  <c r="P510" i="149" s="1"/>
  <c r="P511" i="143" a="1"/>
  <c r="P511" i="143" s="1"/>
  <c r="P511" i="137" a="1"/>
  <c r="P511" i="137" s="1"/>
  <c r="P503" i="149" a="1"/>
  <c r="P503" i="149" s="1"/>
  <c r="N7" i="148" s="1"/>
  <c r="P505" i="128" a="1"/>
  <c r="P505" i="128" s="1"/>
  <c r="N9" i="127" s="1"/>
  <c r="P501" i="133" a="1"/>
  <c r="P501" i="133" s="1"/>
  <c r="N5" i="132" s="1"/>
  <c r="P508" i="145" a="1"/>
  <c r="P508" i="145" s="1"/>
  <c r="N12" i="144" s="1"/>
  <c r="P501" i="149" a="1"/>
  <c r="P501" i="149" s="1"/>
  <c r="N5" i="148" s="1"/>
  <c r="P499" i="149" a="1"/>
  <c r="P499" i="149" s="1"/>
  <c r="P509" i="149" a="1"/>
  <c r="P509" i="149" s="1"/>
  <c r="N13" i="148" s="1"/>
  <c r="P504" i="133" a="1"/>
  <c r="P504" i="133" s="1"/>
  <c r="N8" i="132" s="1"/>
  <c r="P508" i="149" a="1"/>
  <c r="P508" i="149" s="1"/>
  <c r="N12" i="148" s="1"/>
  <c r="P506" i="149" a="1"/>
  <c r="P506" i="149" s="1"/>
  <c r="N10" i="148" s="1"/>
  <c r="P502" i="154" a="1"/>
  <c r="P502" i="154" s="1"/>
  <c r="N6" i="153" s="1"/>
  <c r="P510" i="128" a="1"/>
  <c r="P510" i="128" s="1"/>
  <c r="P507" i="133" a="1"/>
  <c r="P507" i="133" s="1"/>
  <c r="N11" i="132" s="1"/>
  <c r="P501" i="124" a="1"/>
  <c r="P501" i="124" s="1"/>
  <c r="N5" i="123" s="1"/>
  <c r="P499" i="141" a="1"/>
  <c r="P499" i="141" s="1"/>
  <c r="N3" i="140" s="1"/>
  <c r="H11" i="140" s="1"/>
  <c r="P499" i="151" a="1"/>
  <c r="P499" i="151" s="1"/>
  <c r="N3" i="150" s="1"/>
  <c r="H11" i="150" s="1"/>
  <c r="I56" i="150" s="1"/>
  <c r="P505" i="149" a="1"/>
  <c r="P505" i="149" s="1"/>
  <c r="N9" i="148" s="1"/>
  <c r="P511" i="126" a="1"/>
  <c r="P511" i="126" s="1"/>
  <c r="P503" i="143" a="1"/>
  <c r="P503" i="143" s="1"/>
  <c r="N7" i="142" s="1"/>
  <c r="P504" i="149" a="1"/>
  <c r="P504" i="149" s="1"/>
  <c r="N8" i="148" s="1"/>
  <c r="P507" i="154" a="1"/>
  <c r="P507" i="154" s="1"/>
  <c r="N11" i="153" s="1"/>
  <c r="P508" i="124" a="1"/>
  <c r="P508" i="124" s="1"/>
  <c r="N12" i="123" s="1"/>
  <c r="P510" i="143" a="1"/>
  <c r="P510" i="143" s="1"/>
  <c r="P506" i="126" a="1"/>
  <c r="P506" i="126" s="1"/>
  <c r="N10" i="125" s="1"/>
  <c r="P500" i="137" a="1"/>
  <c r="P500" i="137" s="1"/>
  <c r="N4" i="136" s="1"/>
  <c r="P501" i="143" a="1"/>
  <c r="P501" i="143" s="1"/>
  <c r="N5" i="142" s="1"/>
  <c r="P501" i="151" a="1"/>
  <c r="P501" i="151" s="1"/>
  <c r="N5" i="150" s="1"/>
  <c r="P500" i="128" a="1"/>
  <c r="P500" i="128" s="1"/>
  <c r="N4" i="127" s="1"/>
  <c r="P504" i="131" a="1"/>
  <c r="P504" i="131" s="1"/>
  <c r="N8" i="130" s="1"/>
  <c r="P505" i="143" a="1"/>
  <c r="P505" i="143" s="1"/>
  <c r="N9" i="142" s="1"/>
  <c r="P508" i="154" a="1"/>
  <c r="P508" i="154" s="1"/>
  <c r="N12" i="153" s="1"/>
  <c r="P510" i="124" a="1"/>
  <c r="P510" i="124" s="1"/>
  <c r="P506" i="128" a="1"/>
  <c r="P506" i="128" s="1"/>
  <c r="N10" i="127" s="1"/>
  <c r="P508" i="131" a="1"/>
  <c r="P508" i="131" s="1"/>
  <c r="N12" i="130" s="1"/>
  <c r="P506" i="143" a="1"/>
  <c r="P506" i="143" s="1"/>
  <c r="N10" i="142" s="1"/>
  <c r="P511" i="128" a="1"/>
  <c r="P511" i="128" s="1"/>
  <c r="P510" i="145" a="1"/>
  <c r="P510" i="145" s="1"/>
  <c r="P504" i="128" a="1"/>
  <c r="P504" i="128" s="1"/>
  <c r="N8" i="127" s="1"/>
  <c r="P508" i="143" a="1"/>
  <c r="P508" i="143" s="1"/>
  <c r="N12" i="142" s="1"/>
  <c r="P502" i="149" a="1"/>
  <c r="P502" i="149" s="1"/>
  <c r="N6" i="148" s="1"/>
  <c r="N9" i="179"/>
  <c r="P504" i="116" a="1"/>
  <c r="P504" i="116" s="1"/>
  <c r="N8" i="115" s="1"/>
  <c r="P502" i="124" a="1"/>
  <c r="P502" i="124" s="1"/>
  <c r="N6" i="123" s="1"/>
  <c r="P508" i="126" a="1"/>
  <c r="P508" i="126" s="1"/>
  <c r="N12" i="125" s="1"/>
  <c r="P503" i="133" a="1"/>
  <c r="P503" i="133" s="1"/>
  <c r="N7" i="132" s="1"/>
  <c r="P499" i="143" a="1"/>
  <c r="P499" i="143" s="1"/>
  <c r="P500" i="143" a="1"/>
  <c r="P500" i="143" s="1"/>
  <c r="N4" i="142" s="1"/>
  <c r="P500" i="149" a="1"/>
  <c r="P500" i="149" s="1"/>
  <c r="N4" i="148" s="1"/>
  <c r="P502" i="151" a="1"/>
  <c r="P502" i="151" s="1"/>
  <c r="N6" i="150" s="1"/>
  <c r="P509" i="128" a="1"/>
  <c r="P509" i="128" s="1"/>
  <c r="N13" i="127" s="1"/>
  <c r="P509" i="143" a="1"/>
  <c r="P509" i="143" s="1"/>
  <c r="N13" i="142" s="1"/>
  <c r="P504" i="145" a="1"/>
  <c r="P504" i="145" s="1"/>
  <c r="N8" i="144" s="1"/>
  <c r="P505" i="154" a="1"/>
  <c r="P505" i="154" s="1"/>
  <c r="N9" i="153" s="1"/>
  <c r="P503" i="122" a="1"/>
  <c r="P503" i="122" s="1"/>
  <c r="N7" i="121" s="1"/>
  <c r="P507" i="143" a="1"/>
  <c r="P507" i="143" s="1"/>
  <c r="N11" i="142" s="1"/>
  <c r="P509" i="112" a="1"/>
  <c r="P509" i="112" s="1"/>
  <c r="N13" i="111" s="1"/>
  <c r="P511" i="129" a="1"/>
  <c r="P511" i="129" s="1"/>
  <c r="P499" i="110" a="1"/>
  <c r="P499" i="110" s="1"/>
  <c r="N3" i="109" s="1"/>
  <c r="H11" i="109" s="1"/>
  <c r="P503" i="129" a="1"/>
  <c r="P503" i="129" s="1"/>
  <c r="N7" i="152" s="1"/>
  <c r="P504" i="129" a="1"/>
  <c r="P504" i="129" s="1"/>
  <c r="N8" i="152" s="1"/>
  <c r="P503" i="108" a="1"/>
  <c r="P503" i="108" s="1"/>
  <c r="N7" i="107" s="1"/>
  <c r="P508" i="129" a="1"/>
  <c r="P508" i="129" s="1"/>
  <c r="N12" i="152" s="1"/>
  <c r="P500" i="112" a="1"/>
  <c r="P500" i="112" s="1"/>
  <c r="N4" i="111" s="1"/>
  <c r="P502" i="129" a="1"/>
  <c r="P502" i="129" s="1"/>
  <c r="N6" i="152" s="1"/>
  <c r="P504" i="108" a="1"/>
  <c r="P504" i="108" s="1"/>
  <c r="N8" i="107" s="1"/>
  <c r="P504" i="4" a="1"/>
  <c r="P504" i="4" s="1"/>
  <c r="N8" i="3" s="1"/>
  <c r="P506" i="154" a="1"/>
  <c r="P506" i="154" s="1"/>
  <c r="N10" i="153" s="1"/>
  <c r="P504" i="154" a="1"/>
  <c r="P504" i="154" s="1"/>
  <c r="N8" i="153" s="1"/>
  <c r="P509" i="154" a="1"/>
  <c r="P509" i="154" s="1"/>
  <c r="N13" i="153" s="1"/>
  <c r="P510" i="154" a="1"/>
  <c r="P510" i="154" s="1"/>
  <c r="P501" i="154" a="1"/>
  <c r="P501" i="154" s="1"/>
  <c r="N5" i="153" s="1"/>
  <c r="P503" i="154" a="1"/>
  <c r="P503" i="154" s="1"/>
  <c r="N7" i="153" s="1"/>
  <c r="P511" i="154" a="1"/>
  <c r="P511" i="154" s="1"/>
  <c r="P499" i="154" a="1"/>
  <c r="P499" i="154" s="1"/>
  <c r="G22" i="153"/>
  <c r="I22" i="153" s="1"/>
  <c r="E23" i="153"/>
  <c r="G23" i="153" s="1"/>
  <c r="I23" i="153" s="1"/>
  <c r="E24" i="153"/>
  <c r="G24" i="153" s="1"/>
  <c r="I24" i="153" s="1"/>
  <c r="N531" i="154"/>
  <c r="N512" i="154"/>
  <c r="E26" i="153"/>
  <c r="G26" i="153" s="1"/>
  <c r="I26" i="153" s="1"/>
  <c r="P510" i="151" a="1"/>
  <c r="P510" i="151" s="1"/>
  <c r="P507" i="151" a="1"/>
  <c r="P507" i="151" s="1"/>
  <c r="N11" i="150" s="1"/>
  <c r="P508" i="151" a="1"/>
  <c r="P508" i="151" s="1"/>
  <c r="N12" i="150" s="1"/>
  <c r="P509" i="151" a="1"/>
  <c r="P509" i="151" s="1"/>
  <c r="N13" i="150" s="1"/>
  <c r="P504" i="151" a="1"/>
  <c r="P504" i="151" s="1"/>
  <c r="N8" i="150" s="1"/>
  <c r="P500" i="151" a="1"/>
  <c r="P500" i="151" s="1"/>
  <c r="N4" i="150" s="1"/>
  <c r="P505" i="151" a="1"/>
  <c r="P505" i="151" s="1"/>
  <c r="N9" i="150" s="1"/>
  <c r="P511" i="151" a="1"/>
  <c r="P511" i="151" s="1"/>
  <c r="P506" i="151" a="1"/>
  <c r="P506" i="151" s="1"/>
  <c r="N10" i="150" s="1"/>
  <c r="P503" i="151" a="1"/>
  <c r="P503" i="151" s="1"/>
  <c r="N7" i="150" s="1"/>
  <c r="H14" i="150"/>
  <c r="C27" i="106" s="1"/>
  <c r="E25" i="150"/>
  <c r="G25" i="150" s="1"/>
  <c r="I25" i="150" s="1"/>
  <c r="G22" i="150"/>
  <c r="I22" i="150" s="1"/>
  <c r="E24" i="150"/>
  <c r="G24" i="150" s="1"/>
  <c r="I24" i="150" s="1"/>
  <c r="E23" i="150"/>
  <c r="G23" i="150" s="1"/>
  <c r="I23" i="150" s="1"/>
  <c r="N531" i="151"/>
  <c r="N512" i="151"/>
  <c r="E26" i="150"/>
  <c r="G26" i="150" s="1"/>
  <c r="I26" i="150" s="1"/>
  <c r="N3" i="148"/>
  <c r="H11" i="148" s="1"/>
  <c r="I56" i="148" s="1"/>
  <c r="G22" i="148"/>
  <c r="I22" i="148" s="1"/>
  <c r="E23" i="148"/>
  <c r="G23" i="148" s="1"/>
  <c r="I23" i="148" s="1"/>
  <c r="E25" i="148"/>
  <c r="G25" i="148" s="1"/>
  <c r="I25" i="148" s="1"/>
  <c r="N531" i="149"/>
  <c r="N512" i="149"/>
  <c r="E26" i="148"/>
  <c r="G26" i="148" s="1"/>
  <c r="I26" i="148" s="1"/>
  <c r="P499" i="147" a="1"/>
  <c r="P499" i="147" s="1"/>
  <c r="N3" i="146" s="1"/>
  <c r="H11" i="146" s="1"/>
  <c r="P505" i="147" a="1"/>
  <c r="P505" i="147" s="1"/>
  <c r="N9" i="146" s="1"/>
  <c r="P506" i="147" a="1"/>
  <c r="P506" i="147" s="1"/>
  <c r="N10" i="146" s="1"/>
  <c r="P500" i="147" a="1"/>
  <c r="P500" i="147" s="1"/>
  <c r="N4" i="146" s="1"/>
  <c r="P507" i="147" a="1"/>
  <c r="P507" i="147" s="1"/>
  <c r="N11" i="146" s="1"/>
  <c r="P511" i="147" a="1"/>
  <c r="P511" i="147" s="1"/>
  <c r="P504" i="147" a="1"/>
  <c r="P504" i="147" s="1"/>
  <c r="N8" i="146" s="1"/>
  <c r="P510" i="147" a="1"/>
  <c r="P510" i="147" s="1"/>
  <c r="P509" i="147" a="1"/>
  <c r="P509" i="147" s="1"/>
  <c r="N13" i="146" s="1"/>
  <c r="P501" i="147" a="1"/>
  <c r="P501" i="147" s="1"/>
  <c r="N5" i="146" s="1"/>
  <c r="P502" i="147" a="1"/>
  <c r="P502" i="147" s="1"/>
  <c r="N6" i="146" s="1"/>
  <c r="P508" i="147" a="1"/>
  <c r="P508" i="147" s="1"/>
  <c r="N12" i="146" s="1"/>
  <c r="P503" i="147" a="1"/>
  <c r="P503" i="147" s="1"/>
  <c r="N7" i="146" s="1"/>
  <c r="N531" i="147"/>
  <c r="E25" i="146"/>
  <c r="G25" i="146" s="1"/>
  <c r="I25" i="146" s="1"/>
  <c r="E23" i="146"/>
  <c r="G23" i="146" s="1"/>
  <c r="I23" i="146" s="1"/>
  <c r="G22" i="146"/>
  <c r="I22" i="146" s="1"/>
  <c r="E24" i="146"/>
  <c r="G24" i="146" s="1"/>
  <c r="I24" i="146" s="1"/>
  <c r="E26" i="146"/>
  <c r="G26" i="146" s="1"/>
  <c r="I26" i="146" s="1"/>
  <c r="N512" i="147"/>
  <c r="P506" i="145" a="1"/>
  <c r="P506" i="145" s="1"/>
  <c r="N10" i="144" s="1"/>
  <c r="P507" i="145" a="1"/>
  <c r="P507" i="145" s="1"/>
  <c r="N11" i="144" s="1"/>
  <c r="P499" i="145" a="1"/>
  <c r="P499" i="145" s="1"/>
  <c r="N3" i="144" s="1"/>
  <c r="H11" i="144" s="1"/>
  <c r="I56" i="144" s="1"/>
  <c r="P511" i="145" a="1"/>
  <c r="P511" i="145" s="1"/>
  <c r="P500" i="145" a="1"/>
  <c r="P500" i="145" s="1"/>
  <c r="N4" i="144" s="1"/>
  <c r="P502" i="145" a="1"/>
  <c r="P502" i="145" s="1"/>
  <c r="N6" i="144" s="1"/>
  <c r="P503" i="145" a="1"/>
  <c r="P503" i="145" s="1"/>
  <c r="N7" i="144" s="1"/>
  <c r="P501" i="145" a="1"/>
  <c r="P501" i="145" s="1"/>
  <c r="N5" i="144" s="1"/>
  <c r="P505" i="145" a="1"/>
  <c r="P505" i="145" s="1"/>
  <c r="N9" i="144" s="1"/>
  <c r="N512" i="145"/>
  <c r="E26" i="144"/>
  <c r="G26" i="144" s="1"/>
  <c r="I26" i="144" s="1"/>
  <c r="E23" i="144"/>
  <c r="G23" i="144" s="1"/>
  <c r="I23" i="144" s="1"/>
  <c r="E25" i="144"/>
  <c r="G25" i="144" s="1"/>
  <c r="I25" i="144" s="1"/>
  <c r="G22" i="144"/>
  <c r="I22" i="144" s="1"/>
  <c r="E24" i="144"/>
  <c r="G24" i="144" s="1"/>
  <c r="I24" i="144" s="1"/>
  <c r="N531" i="145"/>
  <c r="N531" i="143"/>
  <c r="E23" i="142"/>
  <c r="G23" i="142" s="1"/>
  <c r="I23" i="142" s="1"/>
  <c r="E24" i="142"/>
  <c r="G24" i="142" s="1"/>
  <c r="I24" i="142" s="1"/>
  <c r="G22" i="142"/>
  <c r="I22" i="142" s="1"/>
  <c r="E25" i="142"/>
  <c r="G25" i="142" s="1"/>
  <c r="I25" i="142" s="1"/>
  <c r="E26" i="142"/>
  <c r="G26" i="142" s="1"/>
  <c r="I26" i="142" s="1"/>
  <c r="N512" i="143"/>
  <c r="P503" i="141" a="1"/>
  <c r="P503" i="141" s="1"/>
  <c r="N7" i="140" s="1"/>
  <c r="P502" i="141" a="1"/>
  <c r="P502" i="141" s="1"/>
  <c r="N6" i="140" s="1"/>
  <c r="P508" i="141" a="1"/>
  <c r="P508" i="141" s="1"/>
  <c r="N12" i="140" s="1"/>
  <c r="P511" i="141" a="1"/>
  <c r="P511" i="141" s="1"/>
  <c r="P510" i="141" a="1"/>
  <c r="P510" i="141" s="1"/>
  <c r="P505" i="141" a="1"/>
  <c r="P505" i="141" s="1"/>
  <c r="N9" i="140" s="1"/>
  <c r="P506" i="141" a="1"/>
  <c r="P506" i="141" s="1"/>
  <c r="N10" i="140" s="1"/>
  <c r="P509" i="141" a="1"/>
  <c r="P509" i="141" s="1"/>
  <c r="N13" i="140" s="1"/>
  <c r="P504" i="141" a="1"/>
  <c r="P504" i="141" s="1"/>
  <c r="N8" i="140" s="1"/>
  <c r="P501" i="141" a="1"/>
  <c r="P501" i="141" s="1"/>
  <c r="N5" i="140" s="1"/>
  <c r="P500" i="141" a="1"/>
  <c r="P500" i="141" s="1"/>
  <c r="N4" i="140" s="1"/>
  <c r="P507" i="141" a="1"/>
  <c r="P507" i="141" s="1"/>
  <c r="N11" i="140" s="1"/>
  <c r="E24" i="140"/>
  <c r="G24" i="140" s="1"/>
  <c r="I24" i="140" s="1"/>
  <c r="N531" i="141"/>
  <c r="G22" i="140"/>
  <c r="I22" i="140" s="1"/>
  <c r="E23" i="140"/>
  <c r="G23" i="140" s="1"/>
  <c r="I23" i="140" s="1"/>
  <c r="N512" i="141"/>
  <c r="E26" i="140"/>
  <c r="G26" i="140" s="1"/>
  <c r="I26" i="140" s="1"/>
  <c r="P507" i="139" a="1"/>
  <c r="P507" i="139" s="1"/>
  <c r="N11" i="138" s="1"/>
  <c r="P500" i="139" a="1"/>
  <c r="P500" i="139" s="1"/>
  <c r="N4" i="138" s="1"/>
  <c r="P504" i="139" a="1"/>
  <c r="P504" i="139" s="1"/>
  <c r="N8" i="138" s="1"/>
  <c r="P509" i="139" a="1"/>
  <c r="P509" i="139" s="1"/>
  <c r="N13" i="138" s="1"/>
  <c r="P508" i="139" a="1"/>
  <c r="P508" i="139" s="1"/>
  <c r="N12" i="138" s="1"/>
  <c r="P501" i="139" a="1"/>
  <c r="P501" i="139" s="1"/>
  <c r="N5" i="138" s="1"/>
  <c r="P502" i="139" a="1"/>
  <c r="P502" i="139" s="1"/>
  <c r="N6" i="138" s="1"/>
  <c r="P510" i="139" a="1"/>
  <c r="P510" i="139" s="1"/>
  <c r="P505" i="139" a="1"/>
  <c r="P505" i="139" s="1"/>
  <c r="N9" i="138" s="1"/>
  <c r="P499" i="139" a="1"/>
  <c r="P499" i="139" s="1"/>
  <c r="P503" i="139" a="1"/>
  <c r="P503" i="139" s="1"/>
  <c r="N7" i="138" s="1"/>
  <c r="P511" i="139" a="1"/>
  <c r="P511" i="139" s="1"/>
  <c r="P506" i="139" a="1"/>
  <c r="P506" i="139" s="1"/>
  <c r="N10" i="138" s="1"/>
  <c r="N531" i="139"/>
  <c r="E25" i="138"/>
  <c r="G25" i="138" s="1"/>
  <c r="I25" i="138" s="1"/>
  <c r="E23" i="138"/>
  <c r="G23" i="138" s="1"/>
  <c r="I23" i="138" s="1"/>
  <c r="E24" i="138"/>
  <c r="G24" i="138" s="1"/>
  <c r="I24" i="138" s="1"/>
  <c r="E26" i="138"/>
  <c r="G26" i="138" s="1"/>
  <c r="I26" i="138" s="1"/>
  <c r="N512" i="139"/>
  <c r="P505" i="137" a="1"/>
  <c r="P505" i="137" s="1"/>
  <c r="N9" i="136" s="1"/>
  <c r="P504" i="137" a="1"/>
  <c r="P504" i="137" s="1"/>
  <c r="N8" i="136" s="1"/>
  <c r="P503" i="137" a="1"/>
  <c r="P503" i="137" s="1"/>
  <c r="N7" i="136" s="1"/>
  <c r="P509" i="137" a="1"/>
  <c r="P509" i="137" s="1"/>
  <c r="N13" i="136" s="1"/>
  <c r="P502" i="137" a="1"/>
  <c r="P502" i="137" s="1"/>
  <c r="N6" i="136" s="1"/>
  <c r="P499" i="137" a="1"/>
  <c r="P499" i="137" s="1"/>
  <c r="N3" i="136" s="1"/>
  <c r="H11" i="136" s="1"/>
  <c r="I56" i="136" s="1"/>
  <c r="P501" i="137" a="1"/>
  <c r="P501" i="137" s="1"/>
  <c r="N5" i="136" s="1"/>
  <c r="P507" i="137" a="1"/>
  <c r="P507" i="137" s="1"/>
  <c r="N11" i="136" s="1"/>
  <c r="P510" i="137" a="1"/>
  <c r="P510" i="137" s="1"/>
  <c r="P506" i="137" a="1"/>
  <c r="P506" i="137" s="1"/>
  <c r="N10" i="136" s="1"/>
  <c r="P508" i="137" a="1"/>
  <c r="P508" i="137" s="1"/>
  <c r="N12" i="136" s="1"/>
  <c r="N531" i="137"/>
  <c r="N512" i="137"/>
  <c r="E26" i="136"/>
  <c r="G26" i="136" s="1"/>
  <c r="I26" i="136" s="1"/>
  <c r="E25" i="136"/>
  <c r="G25" i="136" s="1"/>
  <c r="I25" i="136" s="1"/>
  <c r="E24" i="136"/>
  <c r="G24" i="136" s="1"/>
  <c r="I24" i="136" s="1"/>
  <c r="G22" i="136"/>
  <c r="I22" i="136" s="1"/>
  <c r="E23" i="136"/>
  <c r="G23" i="136" s="1"/>
  <c r="I23" i="136" s="1"/>
  <c r="P505" i="135" a="1"/>
  <c r="P505" i="135" s="1"/>
  <c r="N9" i="134" s="1"/>
  <c r="P509" i="135" a="1"/>
  <c r="P509" i="135" s="1"/>
  <c r="N13" i="134" s="1"/>
  <c r="P499" i="135" a="1"/>
  <c r="P499" i="135" s="1"/>
  <c r="P501" i="135" a="1"/>
  <c r="P501" i="135" s="1"/>
  <c r="N5" i="134" s="1"/>
  <c r="P510" i="135" a="1"/>
  <c r="P510" i="135" s="1"/>
  <c r="P506" i="135" a="1"/>
  <c r="P506" i="135" s="1"/>
  <c r="N10" i="134" s="1"/>
  <c r="P508" i="135" a="1"/>
  <c r="P508" i="135" s="1"/>
  <c r="N12" i="134" s="1"/>
  <c r="P507" i="135" a="1"/>
  <c r="P507" i="135" s="1"/>
  <c r="N11" i="134" s="1"/>
  <c r="P502" i="135" a="1"/>
  <c r="P502" i="135" s="1"/>
  <c r="N6" i="134" s="1"/>
  <c r="P511" i="135" a="1"/>
  <c r="P511" i="135" s="1"/>
  <c r="P504" i="135" a="1"/>
  <c r="P504" i="135" s="1"/>
  <c r="N8" i="134" s="1"/>
  <c r="P500" i="135" a="1"/>
  <c r="P500" i="135" s="1"/>
  <c r="N4" i="134" s="1"/>
  <c r="P503" i="135" a="1"/>
  <c r="P503" i="135" s="1"/>
  <c r="N7" i="134" s="1"/>
  <c r="E26" i="134"/>
  <c r="G26" i="134" s="1"/>
  <c r="I26" i="134" s="1"/>
  <c r="N512" i="135"/>
  <c r="N531" i="135"/>
  <c r="E25" i="134"/>
  <c r="G25" i="134" s="1"/>
  <c r="I25" i="134" s="1"/>
  <c r="G22" i="134"/>
  <c r="I22" i="134" s="1"/>
  <c r="E23" i="134"/>
  <c r="G23" i="134" s="1"/>
  <c r="I23" i="134" s="1"/>
  <c r="E24" i="134"/>
  <c r="G24" i="134" s="1"/>
  <c r="I24" i="134" s="1"/>
  <c r="P506" i="133" a="1"/>
  <c r="P506" i="133" s="1"/>
  <c r="N10" i="132" s="1"/>
  <c r="P511" i="133" a="1"/>
  <c r="P511" i="133" s="1"/>
  <c r="P499" i="133" a="1"/>
  <c r="P499" i="133" s="1"/>
  <c r="N3" i="132" s="1"/>
  <c r="H11" i="132" s="1"/>
  <c r="H14" i="132" s="1"/>
  <c r="C18" i="106" s="1"/>
  <c r="P509" i="133" a="1"/>
  <c r="P509" i="133" s="1"/>
  <c r="N13" i="132" s="1"/>
  <c r="P502" i="133" a="1"/>
  <c r="P502" i="133" s="1"/>
  <c r="N6" i="132" s="1"/>
  <c r="P505" i="133" a="1"/>
  <c r="P505" i="133" s="1"/>
  <c r="N9" i="132" s="1"/>
  <c r="P508" i="133" a="1"/>
  <c r="P508" i="133" s="1"/>
  <c r="N12" i="132" s="1"/>
  <c r="P510" i="133" a="1"/>
  <c r="P510" i="133" s="1"/>
  <c r="P500" i="133" a="1"/>
  <c r="P500" i="133" s="1"/>
  <c r="N4" i="132" s="1"/>
  <c r="E24" i="132"/>
  <c r="G24" i="132" s="1"/>
  <c r="I24" i="132" s="1"/>
  <c r="E25" i="132"/>
  <c r="G25" i="132" s="1"/>
  <c r="I25" i="132" s="1"/>
  <c r="G22" i="132"/>
  <c r="I22" i="132" s="1"/>
  <c r="N531" i="133"/>
  <c r="N512" i="133"/>
  <c r="E26" i="132"/>
  <c r="G26" i="132" s="1"/>
  <c r="I26" i="132" s="1"/>
  <c r="P511" i="131" a="1"/>
  <c r="P511" i="131" s="1"/>
  <c r="P507" i="131" a="1"/>
  <c r="P507" i="131" s="1"/>
  <c r="N11" i="130" s="1"/>
  <c r="P503" i="131" a="1"/>
  <c r="P503" i="131" s="1"/>
  <c r="N7" i="130" s="1"/>
  <c r="P499" i="131" a="1"/>
  <c r="P499" i="131" s="1"/>
  <c r="N3" i="130" s="1"/>
  <c r="H11" i="130" s="1"/>
  <c r="H14" i="130" s="1"/>
  <c r="C17" i="106" s="1"/>
  <c r="P506" i="131" a="1"/>
  <c r="P506" i="131" s="1"/>
  <c r="N10" i="130" s="1"/>
  <c r="P500" i="131" a="1"/>
  <c r="P500" i="131" s="1"/>
  <c r="N4" i="130" s="1"/>
  <c r="P502" i="131" a="1"/>
  <c r="P502" i="131" s="1"/>
  <c r="N6" i="130" s="1"/>
  <c r="P505" i="131" a="1"/>
  <c r="P505" i="131" s="1"/>
  <c r="N9" i="130" s="1"/>
  <c r="P501" i="131" a="1"/>
  <c r="P501" i="131" s="1"/>
  <c r="N5" i="130" s="1"/>
  <c r="P509" i="131" a="1"/>
  <c r="P509" i="131" s="1"/>
  <c r="N13" i="130" s="1"/>
  <c r="P510" i="131" a="1"/>
  <c r="P510" i="131" s="1"/>
  <c r="E24" i="130"/>
  <c r="G24" i="130" s="1"/>
  <c r="I24" i="130" s="1"/>
  <c r="G22" i="130"/>
  <c r="I22" i="130" s="1"/>
  <c r="E25" i="130"/>
  <c r="G25" i="130" s="1"/>
  <c r="I25" i="130" s="1"/>
  <c r="E23" i="130"/>
  <c r="G23" i="130" s="1"/>
  <c r="I23" i="130" s="1"/>
  <c r="N531" i="131"/>
  <c r="N512" i="131"/>
  <c r="E26" i="130"/>
  <c r="G26" i="130" s="1"/>
  <c r="I26" i="130" s="1"/>
  <c r="P506" i="129" a="1"/>
  <c r="P506" i="129" s="1"/>
  <c r="N10" i="152" s="1"/>
  <c r="P509" i="129" a="1"/>
  <c r="P509" i="129" s="1"/>
  <c r="N13" i="152" s="1"/>
  <c r="P507" i="129" a="1"/>
  <c r="P507" i="129" s="1"/>
  <c r="N11" i="152" s="1"/>
  <c r="P499" i="129" a="1"/>
  <c r="P499" i="129" s="1"/>
  <c r="N3" i="152" s="1"/>
  <c r="H11" i="152" s="1"/>
  <c r="H14" i="152" s="1"/>
  <c r="C16" i="106" s="1"/>
  <c r="P501" i="129" a="1"/>
  <c r="P501" i="129" s="1"/>
  <c r="N5" i="152" s="1"/>
  <c r="P500" i="129" a="1"/>
  <c r="P500" i="129" s="1"/>
  <c r="N4" i="152" s="1"/>
  <c r="P510" i="129" a="1"/>
  <c r="P510" i="129" s="1"/>
  <c r="P505" i="129" a="1"/>
  <c r="P505" i="129" s="1"/>
  <c r="N9" i="152" s="1"/>
  <c r="G22" i="152"/>
  <c r="I22" i="152" s="1"/>
  <c r="E23" i="152"/>
  <c r="G23" i="152" s="1"/>
  <c r="I23" i="152" s="1"/>
  <c r="E24" i="152"/>
  <c r="G24" i="152" s="1"/>
  <c r="I24" i="152" s="1"/>
  <c r="E25" i="152"/>
  <c r="G25" i="152" s="1"/>
  <c r="I25" i="152" s="1"/>
  <c r="N512" i="129"/>
  <c r="E26" i="152"/>
  <c r="G26" i="152" s="1"/>
  <c r="I26" i="152" s="1"/>
  <c r="N531" i="129"/>
  <c r="P508" i="128" a="1"/>
  <c r="P508" i="128" s="1"/>
  <c r="N12" i="127" s="1"/>
  <c r="P501" i="128" a="1"/>
  <c r="P501" i="128" s="1"/>
  <c r="N5" i="127" s="1"/>
  <c r="P507" i="128" a="1"/>
  <c r="P507" i="128" s="1"/>
  <c r="N11" i="127" s="1"/>
  <c r="P503" i="128" a="1"/>
  <c r="P503" i="128" s="1"/>
  <c r="N7" i="127" s="1"/>
  <c r="P499" i="128" a="1"/>
  <c r="P499" i="128" s="1"/>
  <c r="N3" i="127" s="1"/>
  <c r="H11" i="127" s="1"/>
  <c r="H14" i="127" s="1"/>
  <c r="C15" i="106" s="1"/>
  <c r="P502" i="128" a="1"/>
  <c r="P502" i="128" s="1"/>
  <c r="N6" i="127" s="1"/>
  <c r="E25" i="127"/>
  <c r="G25" i="127" s="1"/>
  <c r="I25" i="127" s="1"/>
  <c r="E23" i="127"/>
  <c r="G23" i="127" s="1"/>
  <c r="I23" i="127" s="1"/>
  <c r="G22" i="127"/>
  <c r="I22" i="127" s="1"/>
  <c r="N531" i="128"/>
  <c r="N512" i="128"/>
  <c r="E26" i="127"/>
  <c r="G26" i="127" s="1"/>
  <c r="I26" i="127" s="1"/>
  <c r="P502" i="126" a="1"/>
  <c r="P502" i="126" s="1"/>
  <c r="N6" i="125" s="1"/>
  <c r="P501" i="126" a="1"/>
  <c r="P501" i="126" s="1"/>
  <c r="N5" i="125" s="1"/>
  <c r="P504" i="126" a="1"/>
  <c r="P504" i="126" s="1"/>
  <c r="N8" i="125" s="1"/>
  <c r="P500" i="126" a="1"/>
  <c r="P500" i="126" s="1"/>
  <c r="N4" i="125" s="1"/>
  <c r="P505" i="126" a="1"/>
  <c r="P505" i="126" s="1"/>
  <c r="N9" i="125" s="1"/>
  <c r="P509" i="126" a="1"/>
  <c r="P509" i="126" s="1"/>
  <c r="N13" i="125" s="1"/>
  <c r="P507" i="126" a="1"/>
  <c r="P507" i="126" s="1"/>
  <c r="N11" i="125" s="1"/>
  <c r="N531" i="126"/>
  <c r="E25" i="125"/>
  <c r="G25" i="125" s="1"/>
  <c r="I25" i="125" s="1"/>
  <c r="E23" i="125"/>
  <c r="G23" i="125" s="1"/>
  <c r="I23" i="125" s="1"/>
  <c r="E24" i="125"/>
  <c r="G24" i="125" s="1"/>
  <c r="I24" i="125" s="1"/>
  <c r="N512" i="126"/>
  <c r="E26" i="125"/>
  <c r="G26" i="125" s="1"/>
  <c r="I26" i="125" s="1"/>
  <c r="P499" i="124" a="1"/>
  <c r="P499" i="124" s="1"/>
  <c r="N3" i="123" s="1"/>
  <c r="H11" i="123" s="1"/>
  <c r="I56" i="123" s="1"/>
  <c r="P504" i="124" a="1"/>
  <c r="P504" i="124" s="1"/>
  <c r="N8" i="123" s="1"/>
  <c r="P506" i="124" a="1"/>
  <c r="P506" i="124" s="1"/>
  <c r="N10" i="123" s="1"/>
  <c r="P507" i="124" a="1"/>
  <c r="P507" i="124" s="1"/>
  <c r="N11" i="123" s="1"/>
  <c r="P509" i="124" a="1"/>
  <c r="P509" i="124" s="1"/>
  <c r="N13" i="123" s="1"/>
  <c r="P511" i="124" a="1"/>
  <c r="P511" i="124" s="1"/>
  <c r="P505" i="124" a="1"/>
  <c r="P505" i="124" s="1"/>
  <c r="N9" i="123" s="1"/>
  <c r="P500" i="124" a="1"/>
  <c r="P500" i="124" s="1"/>
  <c r="N4" i="123" s="1"/>
  <c r="P503" i="124" a="1"/>
  <c r="P503" i="124" s="1"/>
  <c r="N7" i="123" s="1"/>
  <c r="E24" i="123"/>
  <c r="G24" i="123" s="1"/>
  <c r="I24" i="123" s="1"/>
  <c r="E23" i="123"/>
  <c r="G23" i="123" s="1"/>
  <c r="I23" i="123" s="1"/>
  <c r="G22" i="123"/>
  <c r="I22" i="123" s="1"/>
  <c r="N512" i="124"/>
  <c r="E26" i="123"/>
  <c r="G26" i="123" s="1"/>
  <c r="I26" i="123" s="1"/>
  <c r="N531" i="124"/>
  <c r="P500" i="122" a="1"/>
  <c r="P500" i="122" s="1"/>
  <c r="N4" i="121" s="1"/>
  <c r="L528" i="122" a="1"/>
  <c r="L528" i="122" s="1"/>
  <c r="J528" i="122" a="1"/>
  <c r="J528" i="122" s="1"/>
  <c r="H528" i="122" a="1"/>
  <c r="H528" i="122" s="1"/>
  <c r="F528" i="122" a="1"/>
  <c r="F528" i="122" s="1"/>
  <c r="M528" i="122" a="1"/>
  <c r="M528" i="122" s="1"/>
  <c r="K528" i="122" a="1"/>
  <c r="K528" i="122" s="1"/>
  <c r="I528" i="122" a="1"/>
  <c r="I528" i="122" s="1"/>
  <c r="G528" i="122" a="1"/>
  <c r="G528" i="122" s="1"/>
  <c r="P511" i="122" a="1"/>
  <c r="P511" i="122" s="1"/>
  <c r="P501" i="122" a="1"/>
  <c r="P501" i="122" s="1"/>
  <c r="N5" i="121" s="1"/>
  <c r="F512" i="122"/>
  <c r="G520" i="122" a="1"/>
  <c r="G520" i="122" s="1"/>
  <c r="I520" i="122" a="1"/>
  <c r="I520" i="122" s="1"/>
  <c r="I531" i="122" s="1"/>
  <c r="M520" i="122" a="1"/>
  <c r="M520" i="122" s="1"/>
  <c r="M531" i="122" s="1"/>
  <c r="K520" i="122" a="1"/>
  <c r="K520" i="122" s="1"/>
  <c r="K531" i="122" s="1"/>
  <c r="L520" i="122" a="1"/>
  <c r="L520" i="122" s="1"/>
  <c r="L531" i="122" s="1"/>
  <c r="J520" i="122" a="1"/>
  <c r="J520" i="122" s="1"/>
  <c r="J531" i="122" s="1"/>
  <c r="H520" i="122" a="1"/>
  <c r="H520" i="122" s="1"/>
  <c r="H531" i="122" s="1"/>
  <c r="F520" i="122" a="1"/>
  <c r="F520" i="122" s="1"/>
  <c r="I521" i="122" a="1"/>
  <c r="I521" i="122" s="1"/>
  <c r="G521" i="122" a="1"/>
  <c r="G521" i="122" s="1"/>
  <c r="L521" i="122" a="1"/>
  <c r="L521" i="122" s="1"/>
  <c r="J521" i="122" a="1"/>
  <c r="J521" i="122" s="1"/>
  <c r="H521" i="122" a="1"/>
  <c r="H521" i="122" s="1"/>
  <c r="M521" i="122" a="1"/>
  <c r="M521" i="122" s="1"/>
  <c r="K521" i="122" a="1"/>
  <c r="K521" i="122" s="1"/>
  <c r="F521" i="122" a="1"/>
  <c r="F521" i="122" s="1"/>
  <c r="N521" i="122" s="1"/>
  <c r="M529" i="122" a="1"/>
  <c r="M529" i="122" s="1"/>
  <c r="K529" i="122" a="1"/>
  <c r="K529" i="122" s="1"/>
  <c r="I529" i="122" a="1"/>
  <c r="I529" i="122" s="1"/>
  <c r="G529" i="122" a="1"/>
  <c r="G529" i="122" s="1"/>
  <c r="L529" i="122" a="1"/>
  <c r="L529" i="122" s="1"/>
  <c r="F529" i="122" a="1"/>
  <c r="F529" i="122" s="1"/>
  <c r="J529" i="122" a="1"/>
  <c r="J529" i="122" s="1"/>
  <c r="H529" i="122" a="1"/>
  <c r="H529" i="122" s="1"/>
  <c r="L524" i="122" a="1"/>
  <c r="L524" i="122" s="1"/>
  <c r="J524" i="122" a="1"/>
  <c r="J524" i="122" s="1"/>
  <c r="H524" i="122" a="1"/>
  <c r="H524" i="122" s="1"/>
  <c r="F524" i="122" a="1"/>
  <c r="F524" i="122" s="1"/>
  <c r="K524" i="122" a="1"/>
  <c r="K524" i="122" s="1"/>
  <c r="I524" i="122" a="1"/>
  <c r="I524" i="122" s="1"/>
  <c r="G524" i="122" a="1"/>
  <c r="G524" i="122" s="1"/>
  <c r="M524" i="122" a="1"/>
  <c r="M524" i="122" s="1"/>
  <c r="N518" i="122"/>
  <c r="P506" i="122" a="1"/>
  <c r="P506" i="122" s="1"/>
  <c r="N10" i="121" s="1"/>
  <c r="P508" i="122" a="1"/>
  <c r="P508" i="122" s="1"/>
  <c r="N12" i="121" s="1"/>
  <c r="P504" i="122" a="1"/>
  <c r="P504" i="122" s="1"/>
  <c r="N8" i="121" s="1"/>
  <c r="P507" i="122" a="1"/>
  <c r="P507" i="122" s="1"/>
  <c r="N11" i="121" s="1"/>
  <c r="P509" i="122" a="1"/>
  <c r="P509" i="122" s="1"/>
  <c r="N13" i="121" s="1"/>
  <c r="P505" i="122" a="1"/>
  <c r="P505" i="122" s="1"/>
  <c r="N9" i="121" s="1"/>
  <c r="P499" i="122" a="1"/>
  <c r="P499" i="122" s="1"/>
  <c r="P510" i="122" a="1"/>
  <c r="P510" i="122" s="1"/>
  <c r="P502" i="122" a="1"/>
  <c r="P502" i="122" s="1"/>
  <c r="N6" i="121" s="1"/>
  <c r="E25" i="121"/>
  <c r="G25" i="121" s="1"/>
  <c r="I25" i="121" s="1"/>
  <c r="G22" i="121"/>
  <c r="I22" i="121" s="1"/>
  <c r="E23" i="121"/>
  <c r="G23" i="121" s="1"/>
  <c r="I23" i="121" s="1"/>
  <c r="E24" i="121"/>
  <c r="G24" i="121" s="1"/>
  <c r="I24" i="121" s="1"/>
  <c r="E26" i="121"/>
  <c r="G26" i="121" s="1"/>
  <c r="I26" i="121" s="1"/>
  <c r="N512" i="122"/>
  <c r="P511" i="120" a="1"/>
  <c r="P511" i="120" s="1"/>
  <c r="P503" i="120" a="1"/>
  <c r="P503" i="120" s="1"/>
  <c r="N7" i="119" s="1"/>
  <c r="P499" i="120" a="1"/>
  <c r="P499" i="120" s="1"/>
  <c r="P505" i="120" a="1"/>
  <c r="P505" i="120" s="1"/>
  <c r="N9" i="119" s="1"/>
  <c r="P501" i="120" a="1"/>
  <c r="P501" i="120" s="1"/>
  <c r="N5" i="119" s="1"/>
  <c r="P507" i="120" a="1"/>
  <c r="P507" i="120" s="1"/>
  <c r="N11" i="119" s="1"/>
  <c r="P502" i="120" a="1"/>
  <c r="P502" i="120" s="1"/>
  <c r="N6" i="119" s="1"/>
  <c r="P504" i="120" a="1"/>
  <c r="P504" i="120" s="1"/>
  <c r="N8" i="119" s="1"/>
  <c r="P500" i="120" a="1"/>
  <c r="P500" i="120" s="1"/>
  <c r="N4" i="119" s="1"/>
  <c r="P509" i="120" a="1"/>
  <c r="P509" i="120" s="1"/>
  <c r="N13" i="119" s="1"/>
  <c r="P508" i="120" a="1"/>
  <c r="P508" i="120" s="1"/>
  <c r="N12" i="119" s="1"/>
  <c r="P510" i="120" a="1"/>
  <c r="P510" i="120" s="1"/>
  <c r="P506" i="120" a="1"/>
  <c r="P506" i="120" s="1"/>
  <c r="N10" i="119" s="1"/>
  <c r="N500" i="120"/>
  <c r="N527" i="120"/>
  <c r="K512" i="120"/>
  <c r="L512" i="120"/>
  <c r="N505" i="120"/>
  <c r="E41" i="119" s="1"/>
  <c r="G41" i="119" s="1"/>
  <c r="N503" i="120"/>
  <c r="M512" i="120"/>
  <c r="I512" i="120"/>
  <c r="N506" i="120"/>
  <c r="N502" i="120"/>
  <c r="F512" i="120"/>
  <c r="E26" i="119" s="1"/>
  <c r="G26" i="119" s="1"/>
  <c r="I26" i="119" s="1"/>
  <c r="N519" i="120"/>
  <c r="N504" i="120"/>
  <c r="N525" i="120"/>
  <c r="N509" i="120"/>
  <c r="N501" i="120"/>
  <c r="J512" i="120"/>
  <c r="N524" i="120"/>
  <c r="N508" i="120"/>
  <c r="G512" i="120"/>
  <c r="E22" i="119" s="1"/>
  <c r="E25" i="119" s="1"/>
  <c r="G25" i="119" s="1"/>
  <c r="I25" i="119" s="1"/>
  <c r="N511" i="120"/>
  <c r="N521" i="120"/>
  <c r="H512" i="120"/>
  <c r="N528" i="120"/>
  <c r="N507" i="120"/>
  <c r="J523" i="120" a="1"/>
  <c r="J523" i="120" s="1"/>
  <c r="H523" i="120" a="1"/>
  <c r="H523" i="120" s="1"/>
  <c r="F523" i="120" a="1"/>
  <c r="F523" i="120" s="1"/>
  <c r="K523" i="120" a="1"/>
  <c r="K523" i="120" s="1"/>
  <c r="M523" i="120" a="1"/>
  <c r="M523" i="120" s="1"/>
  <c r="I523" i="120" a="1"/>
  <c r="I523" i="120" s="1"/>
  <c r="G523" i="120" a="1"/>
  <c r="G523" i="120" s="1"/>
  <c r="L523" i="120" a="1"/>
  <c r="L523" i="120" s="1"/>
  <c r="J530" i="120" a="1"/>
  <c r="J530" i="120" s="1"/>
  <c r="H530" i="120" a="1"/>
  <c r="H530" i="120" s="1"/>
  <c r="F530" i="120" a="1"/>
  <c r="F530" i="120" s="1"/>
  <c r="K530" i="120" a="1"/>
  <c r="K530" i="120" s="1"/>
  <c r="L530" i="120" a="1"/>
  <c r="L530" i="120" s="1"/>
  <c r="M530" i="120" a="1"/>
  <c r="M530" i="120" s="1"/>
  <c r="I530" i="120" a="1"/>
  <c r="I530" i="120" s="1"/>
  <c r="G530" i="120" a="1"/>
  <c r="G530" i="120" s="1"/>
  <c r="K520" i="120" a="1"/>
  <c r="K520" i="120" s="1"/>
  <c r="J520" i="120" a="1"/>
  <c r="J520" i="120" s="1"/>
  <c r="H520" i="120" a="1"/>
  <c r="H520" i="120" s="1"/>
  <c r="F520" i="120" a="1"/>
  <c r="F520" i="120" s="1"/>
  <c r="M520" i="120" a="1"/>
  <c r="M520" i="120" s="1"/>
  <c r="I520" i="120" a="1"/>
  <c r="I520" i="120" s="1"/>
  <c r="G520" i="120" a="1"/>
  <c r="G520" i="120" s="1"/>
  <c r="L520" i="120" a="1"/>
  <c r="L520" i="120" s="1"/>
  <c r="L526" i="120" a="1"/>
  <c r="L526" i="120" s="1"/>
  <c r="J526" i="120" a="1"/>
  <c r="J526" i="120" s="1"/>
  <c r="K526" i="120" a="1"/>
  <c r="K526" i="120" s="1"/>
  <c r="M526" i="120" a="1"/>
  <c r="M526" i="120" s="1"/>
  <c r="I526" i="120" a="1"/>
  <c r="I526" i="120" s="1"/>
  <c r="G526" i="120" a="1"/>
  <c r="G526" i="120" s="1"/>
  <c r="H526" i="120" a="1"/>
  <c r="H526" i="120" s="1"/>
  <c r="F526" i="120" a="1"/>
  <c r="F526" i="120" s="1"/>
  <c r="N518" i="120"/>
  <c r="N499" i="120"/>
  <c r="P506" i="118" a="1"/>
  <c r="P506" i="118" s="1"/>
  <c r="N10" i="117" s="1"/>
  <c r="P510" i="118" a="1"/>
  <c r="P510" i="118" s="1"/>
  <c r="P502" i="118" a="1"/>
  <c r="P502" i="118" s="1"/>
  <c r="N6" i="117" s="1"/>
  <c r="P505" i="118" a="1"/>
  <c r="P505" i="118" s="1"/>
  <c r="N9" i="117" s="1"/>
  <c r="P500" i="118" a="1"/>
  <c r="P500" i="118" s="1"/>
  <c r="N4" i="117" s="1"/>
  <c r="P507" i="118" a="1"/>
  <c r="P507" i="118" s="1"/>
  <c r="N11" i="117" s="1"/>
  <c r="P508" i="118" a="1"/>
  <c r="P508" i="118" s="1"/>
  <c r="N12" i="117" s="1"/>
  <c r="P501" i="118" a="1"/>
  <c r="P501" i="118" s="1"/>
  <c r="N5" i="117" s="1"/>
  <c r="P511" i="118" a="1"/>
  <c r="P511" i="118" s="1"/>
  <c r="P503" i="118" a="1"/>
  <c r="P503" i="118" s="1"/>
  <c r="N7" i="117" s="1"/>
  <c r="P504" i="118" a="1"/>
  <c r="P504" i="118" s="1"/>
  <c r="N8" i="117" s="1"/>
  <c r="P509" i="118" a="1"/>
  <c r="P509" i="118" s="1"/>
  <c r="N13" i="117" s="1"/>
  <c r="P499" i="118" a="1"/>
  <c r="P499" i="118" s="1"/>
  <c r="N3" i="117" s="1"/>
  <c r="H11" i="117" s="1"/>
  <c r="H14" i="117" s="1"/>
  <c r="C10" i="106" s="1"/>
  <c r="D10" i="106" s="1"/>
  <c r="E25" i="117"/>
  <c r="G25" i="117" s="1"/>
  <c r="I25" i="117" s="1"/>
  <c r="E23" i="117"/>
  <c r="G23" i="117" s="1"/>
  <c r="I23" i="117" s="1"/>
  <c r="E24" i="117"/>
  <c r="G24" i="117" s="1"/>
  <c r="I24" i="117" s="1"/>
  <c r="E26" i="117"/>
  <c r="G26" i="117" s="1"/>
  <c r="I26" i="117" s="1"/>
  <c r="N512" i="118"/>
  <c r="N531" i="118"/>
  <c r="P510" i="116" a="1"/>
  <c r="P510" i="116" s="1"/>
  <c r="P505" i="116" a="1"/>
  <c r="P505" i="116" s="1"/>
  <c r="N9" i="115" s="1"/>
  <c r="P501" i="116" a="1"/>
  <c r="P501" i="116" s="1"/>
  <c r="N5" i="115" s="1"/>
  <c r="P506" i="116" a="1"/>
  <c r="P506" i="116" s="1"/>
  <c r="N10" i="115" s="1"/>
  <c r="P500" i="116" a="1"/>
  <c r="P500" i="116" s="1"/>
  <c r="N4" i="115" s="1"/>
  <c r="P509" i="116" a="1"/>
  <c r="P509" i="116" s="1"/>
  <c r="N13" i="115" s="1"/>
  <c r="P502" i="116" a="1"/>
  <c r="P502" i="116" s="1"/>
  <c r="N6" i="115" s="1"/>
  <c r="P508" i="116" a="1"/>
  <c r="P508" i="116" s="1"/>
  <c r="N12" i="115" s="1"/>
  <c r="P507" i="116" a="1"/>
  <c r="P507" i="116" s="1"/>
  <c r="N11" i="115" s="1"/>
  <c r="P499" i="116" a="1"/>
  <c r="P499" i="116" s="1"/>
  <c r="P503" i="116" a="1"/>
  <c r="P503" i="116" s="1"/>
  <c r="N7" i="115" s="1"/>
  <c r="P511" i="116" a="1"/>
  <c r="P511" i="116" s="1"/>
  <c r="G22" i="115"/>
  <c r="I22" i="115" s="1"/>
  <c r="E25" i="115"/>
  <c r="G25" i="115" s="1"/>
  <c r="I25" i="115" s="1"/>
  <c r="E23" i="115"/>
  <c r="G23" i="115" s="1"/>
  <c r="I23" i="115" s="1"/>
  <c r="N512" i="116"/>
  <c r="E26" i="115"/>
  <c r="G26" i="115" s="1"/>
  <c r="I26" i="115" s="1"/>
  <c r="N531" i="116"/>
  <c r="P505" i="114" a="1"/>
  <c r="P505" i="114" s="1"/>
  <c r="N9" i="113" s="1"/>
  <c r="P502" i="114" a="1"/>
  <c r="P502" i="114" s="1"/>
  <c r="N6" i="113" s="1"/>
  <c r="P500" i="114" a="1"/>
  <c r="P500" i="114" s="1"/>
  <c r="N4" i="113" s="1"/>
  <c r="P511" i="114" a="1"/>
  <c r="P511" i="114" s="1"/>
  <c r="P506" i="114" a="1"/>
  <c r="P506" i="114" s="1"/>
  <c r="N10" i="113" s="1"/>
  <c r="P507" i="114" a="1"/>
  <c r="P507" i="114" s="1"/>
  <c r="N11" i="113" s="1"/>
  <c r="P508" i="114" a="1"/>
  <c r="P508" i="114" s="1"/>
  <c r="N12" i="113" s="1"/>
  <c r="P510" i="114" a="1"/>
  <c r="P510" i="114" s="1"/>
  <c r="P509" i="114" a="1"/>
  <c r="P509" i="114" s="1"/>
  <c r="N13" i="113" s="1"/>
  <c r="P501" i="114" a="1"/>
  <c r="P501" i="114" s="1"/>
  <c r="N5" i="113" s="1"/>
  <c r="P499" i="114" a="1"/>
  <c r="P499" i="114" s="1"/>
  <c r="P503" i="114" a="1"/>
  <c r="P503" i="114" s="1"/>
  <c r="N7" i="113" s="1"/>
  <c r="P504" i="114" a="1"/>
  <c r="P504" i="114" s="1"/>
  <c r="N8" i="113" s="1"/>
  <c r="N531" i="114"/>
  <c r="N512" i="114"/>
  <c r="E26" i="113"/>
  <c r="G26" i="113" s="1"/>
  <c r="I26" i="113" s="1"/>
  <c r="E25" i="113"/>
  <c r="G25" i="113" s="1"/>
  <c r="I25" i="113" s="1"/>
  <c r="E23" i="113"/>
  <c r="G23" i="113" s="1"/>
  <c r="I23" i="113" s="1"/>
  <c r="G22" i="113"/>
  <c r="I22" i="113" s="1"/>
  <c r="E24" i="113"/>
  <c r="G24" i="113" s="1"/>
  <c r="I24" i="113" s="1"/>
  <c r="P506" i="108" a="1"/>
  <c r="P506" i="108" s="1"/>
  <c r="N10" i="107" s="1"/>
  <c r="P505" i="108" a="1"/>
  <c r="P505" i="108" s="1"/>
  <c r="N9" i="107" s="1"/>
  <c r="P507" i="108" a="1"/>
  <c r="P507" i="108" s="1"/>
  <c r="N11" i="107" s="1"/>
  <c r="P500" i="108" a="1"/>
  <c r="P500" i="108" s="1"/>
  <c r="N4" i="107" s="1"/>
  <c r="P502" i="108" a="1"/>
  <c r="P502" i="108" s="1"/>
  <c r="N6" i="107" s="1"/>
  <c r="P501" i="108" a="1"/>
  <c r="P501" i="108" s="1"/>
  <c r="N5" i="107" s="1"/>
  <c r="P499" i="108" a="1"/>
  <c r="P499" i="108" s="1"/>
  <c r="P511" i="108" a="1"/>
  <c r="P511" i="108" s="1"/>
  <c r="P509" i="108" a="1"/>
  <c r="P509" i="108" s="1"/>
  <c r="N13" i="107" s="1"/>
  <c r="P510" i="108" a="1"/>
  <c r="P510" i="108" s="1"/>
  <c r="P508" i="108" a="1"/>
  <c r="P508" i="108" s="1"/>
  <c r="N12" i="107" s="1"/>
  <c r="P507" i="112" a="1"/>
  <c r="P507" i="112" s="1"/>
  <c r="N11" i="111" s="1"/>
  <c r="P499" i="112" a="1"/>
  <c r="P499" i="112" s="1"/>
  <c r="N3" i="111" s="1"/>
  <c r="H11" i="111" s="1"/>
  <c r="I56" i="111" s="1"/>
  <c r="P511" i="112" a="1"/>
  <c r="P511" i="112" s="1"/>
  <c r="P502" i="112" a="1"/>
  <c r="P502" i="112" s="1"/>
  <c r="N6" i="111" s="1"/>
  <c r="P508" i="112" a="1"/>
  <c r="P508" i="112" s="1"/>
  <c r="N12" i="111" s="1"/>
  <c r="P504" i="112" a="1"/>
  <c r="P504" i="112" s="1"/>
  <c r="N8" i="111" s="1"/>
  <c r="P510" i="112" a="1"/>
  <c r="P510" i="112" s="1"/>
  <c r="P501" i="112" a="1"/>
  <c r="P501" i="112" s="1"/>
  <c r="N5" i="111" s="1"/>
  <c r="P505" i="112" a="1"/>
  <c r="P505" i="112" s="1"/>
  <c r="N9" i="111" s="1"/>
  <c r="P503" i="112" a="1"/>
  <c r="P503" i="112" s="1"/>
  <c r="N7" i="111" s="1"/>
  <c r="P506" i="112" a="1"/>
  <c r="P506" i="112" s="1"/>
  <c r="N10" i="111" s="1"/>
  <c r="N531" i="112"/>
  <c r="N512" i="112"/>
  <c r="E26" i="111"/>
  <c r="G26" i="111" s="1"/>
  <c r="I26" i="111" s="1"/>
  <c r="E25" i="111"/>
  <c r="G25" i="111" s="1"/>
  <c r="I25" i="111" s="1"/>
  <c r="G22" i="111"/>
  <c r="I22" i="111" s="1"/>
  <c r="E23" i="111"/>
  <c r="G23" i="111" s="1"/>
  <c r="I23" i="111" s="1"/>
  <c r="E24" i="111"/>
  <c r="G24" i="111" s="1"/>
  <c r="I24" i="111" s="1"/>
  <c r="P507" i="110" a="1"/>
  <c r="P507" i="110" s="1"/>
  <c r="N11" i="109" s="1"/>
  <c r="P501" i="110" a="1"/>
  <c r="P501" i="110" s="1"/>
  <c r="N5" i="109" s="1"/>
  <c r="P509" i="110" a="1"/>
  <c r="P509" i="110" s="1"/>
  <c r="N13" i="109" s="1"/>
  <c r="P504" i="110" a="1"/>
  <c r="P504" i="110" s="1"/>
  <c r="N8" i="109" s="1"/>
  <c r="P505" i="110" a="1"/>
  <c r="P505" i="110" s="1"/>
  <c r="N9" i="109" s="1"/>
  <c r="P502" i="110" a="1"/>
  <c r="P502" i="110" s="1"/>
  <c r="N6" i="109" s="1"/>
  <c r="P500" i="110" a="1"/>
  <c r="P500" i="110" s="1"/>
  <c r="N4" i="109" s="1"/>
  <c r="P510" i="110" a="1"/>
  <c r="P510" i="110" s="1"/>
  <c r="N14" i="109" s="1"/>
  <c r="P511" i="110" a="1"/>
  <c r="P511" i="110" s="1"/>
  <c r="P503" i="110" a="1"/>
  <c r="P503" i="110" s="1"/>
  <c r="N7" i="109" s="1"/>
  <c r="P506" i="110" a="1"/>
  <c r="P506" i="110" s="1"/>
  <c r="N10" i="109" s="1"/>
  <c r="P508" i="110" a="1"/>
  <c r="P508" i="110" s="1"/>
  <c r="N12" i="109" s="1"/>
  <c r="N510" i="110"/>
  <c r="F512" i="110"/>
  <c r="N512" i="110" s="1"/>
  <c r="N529" i="110"/>
  <c r="N531" i="110" s="1"/>
  <c r="K531" i="110"/>
  <c r="G22" i="109"/>
  <c r="I22" i="109" s="1"/>
  <c r="E23" i="109"/>
  <c r="G23" i="109" s="1"/>
  <c r="I23" i="109" s="1"/>
  <c r="E25" i="109"/>
  <c r="G25" i="109" s="1"/>
  <c r="I25" i="109" s="1"/>
  <c r="N531" i="108"/>
  <c r="E23" i="107"/>
  <c r="G23" i="107" s="1"/>
  <c r="I23" i="107" s="1"/>
  <c r="E24" i="107"/>
  <c r="G24" i="107" s="1"/>
  <c r="I24" i="107" s="1"/>
  <c r="E25" i="107"/>
  <c r="G25" i="107" s="1"/>
  <c r="I25" i="107" s="1"/>
  <c r="G22" i="107"/>
  <c r="I22" i="107" s="1"/>
  <c r="E26" i="107"/>
  <c r="G26" i="107" s="1"/>
  <c r="I26" i="107" s="1"/>
  <c r="N512" i="108"/>
  <c r="P501" i="4" a="1"/>
  <c r="P501" i="4" s="1"/>
  <c r="N5" i="3" s="1"/>
  <c r="P511" i="4" a="1"/>
  <c r="P511" i="4" s="1"/>
  <c r="P499" i="4" a="1"/>
  <c r="P499" i="4" s="1"/>
  <c r="P510" i="4" a="1"/>
  <c r="P510" i="4" s="1"/>
  <c r="P505" i="4" a="1"/>
  <c r="P505" i="4" s="1"/>
  <c r="N9" i="3" s="1"/>
  <c r="P507" i="4" a="1"/>
  <c r="P507" i="4" s="1"/>
  <c r="N11" i="3" s="1"/>
  <c r="P502" i="4" a="1"/>
  <c r="P502" i="4" s="1"/>
  <c r="N6" i="3" s="1"/>
  <c r="P503" i="4" a="1"/>
  <c r="P503" i="4" s="1"/>
  <c r="N7" i="3" s="1"/>
  <c r="P509" i="4" a="1"/>
  <c r="P509" i="4" s="1"/>
  <c r="N13" i="3" s="1"/>
  <c r="P500" i="4" a="1"/>
  <c r="P500" i="4" s="1"/>
  <c r="N4" i="3" s="1"/>
  <c r="P508" i="4" a="1"/>
  <c r="P508" i="4" s="1"/>
  <c r="N12" i="3" s="1"/>
  <c r="P506" i="4" a="1"/>
  <c r="P506" i="4" s="1"/>
  <c r="N10" i="3" s="1"/>
  <c r="N531" i="4"/>
  <c r="E24" i="3"/>
  <c r="G24" i="3" s="1"/>
  <c r="I24" i="3" s="1"/>
  <c r="E23" i="3"/>
  <c r="G23" i="3" s="1"/>
  <c r="I23" i="3" s="1"/>
  <c r="G22" i="3"/>
  <c r="I22" i="3" s="1"/>
  <c r="E25" i="3"/>
  <c r="G25" i="3" s="1"/>
  <c r="I25" i="3" s="1"/>
  <c r="E26" i="3"/>
  <c r="G26" i="3" s="1"/>
  <c r="I26" i="3" s="1"/>
  <c r="N512" i="4"/>
  <c r="D1" i="186"/>
  <c r="D2" i="186"/>
  <c r="D2" i="164"/>
  <c r="D1" i="164"/>
  <c r="D1" i="172"/>
  <c r="D2" i="172"/>
  <c r="D2" i="170"/>
  <c r="D1" i="170"/>
  <c r="D2" i="194"/>
  <c r="D1" i="194"/>
  <c r="D1" i="182"/>
  <c r="D2" i="182"/>
  <c r="D1" i="168"/>
  <c r="D2" i="168"/>
  <c r="I54" i="205"/>
  <c r="P512" i="160" l="1"/>
  <c r="D17" i="159" s="1"/>
  <c r="G17" i="159" s="1"/>
  <c r="G32" i="2" s="1"/>
  <c r="N3" i="159"/>
  <c r="H11" i="159" s="1"/>
  <c r="I56" i="159" s="1"/>
  <c r="I38" i="159"/>
  <c r="E31" i="106" s="1"/>
  <c r="F32" i="2"/>
  <c r="H32" i="2" s="1" a="1"/>
  <c r="H32" i="2" s="1"/>
  <c r="J32" i="2" s="1"/>
  <c r="F13" i="159"/>
  <c r="H13" i="159" s="1"/>
  <c r="N3" i="155"/>
  <c r="H11" i="155" s="1"/>
  <c r="H14" i="155" s="1"/>
  <c r="C29" i="106" s="1"/>
  <c r="P512" i="156"/>
  <c r="D17" i="155" s="1"/>
  <c r="N13" i="179"/>
  <c r="N4" i="155"/>
  <c r="N5" i="155"/>
  <c r="N8" i="179"/>
  <c r="N6" i="155"/>
  <c r="N12" i="155"/>
  <c r="N7" i="155"/>
  <c r="N11" i="179"/>
  <c r="N10" i="155"/>
  <c r="I56" i="179"/>
  <c r="H14" i="179"/>
  <c r="I56" i="157"/>
  <c r="N526" i="158"/>
  <c r="N518" i="158"/>
  <c r="P512" i="158"/>
  <c r="D17" i="157" s="1"/>
  <c r="I17" i="157" s="1"/>
  <c r="M531" i="158"/>
  <c r="J531" i="158"/>
  <c r="H531" i="158"/>
  <c r="N522" i="158"/>
  <c r="E25" i="157"/>
  <c r="G25" i="157" s="1"/>
  <c r="I25" i="157" s="1"/>
  <c r="E24" i="157"/>
  <c r="G24" i="157" s="1"/>
  <c r="I24" i="157" s="1"/>
  <c r="N530" i="158"/>
  <c r="N519" i="158"/>
  <c r="F531" i="158"/>
  <c r="I531" i="158"/>
  <c r="N525" i="158"/>
  <c r="G531" i="158"/>
  <c r="N524" i="158"/>
  <c r="N520" i="158"/>
  <c r="N512" i="158"/>
  <c r="F31" i="2" s="1"/>
  <c r="H31" i="2" s="1" a="1"/>
  <c r="H31" i="2" s="1"/>
  <c r="J31" i="2" s="1"/>
  <c r="E23" i="157"/>
  <c r="G23" i="157" s="1"/>
  <c r="I23" i="157" s="1"/>
  <c r="N527" i="158"/>
  <c r="K531" i="158"/>
  <c r="L531" i="158"/>
  <c r="N529" i="158"/>
  <c r="N528" i="158"/>
  <c r="E24" i="155"/>
  <c r="G24" i="155" s="1"/>
  <c r="I24" i="155" s="1"/>
  <c r="G22" i="155"/>
  <c r="I22" i="155" s="1"/>
  <c r="E23" i="155"/>
  <c r="G23" i="155" s="1"/>
  <c r="I23" i="155" s="1"/>
  <c r="E25" i="155"/>
  <c r="G25" i="155" s="1"/>
  <c r="I25" i="155" s="1"/>
  <c r="E23" i="179"/>
  <c r="G23" i="179" s="1"/>
  <c r="I23" i="179" s="1"/>
  <c r="E25" i="179"/>
  <c r="G25" i="179" s="1"/>
  <c r="I25" i="179" s="1"/>
  <c r="G22" i="179"/>
  <c r="I22" i="179" s="1"/>
  <c r="E24" i="179"/>
  <c r="G24" i="179" s="1"/>
  <c r="I24" i="179" s="1"/>
  <c r="F30" i="2"/>
  <c r="H30" i="2" s="1" a="1"/>
  <c r="H30" i="2" s="1"/>
  <c r="J30" i="2" s="1"/>
  <c r="F13" i="155"/>
  <c r="H13" i="155" s="1"/>
  <c r="F13" i="179"/>
  <c r="H13" i="179" s="1"/>
  <c r="I56" i="125"/>
  <c r="H14" i="125"/>
  <c r="C14" i="106" s="1"/>
  <c r="D14" i="106" s="1"/>
  <c r="I56" i="127"/>
  <c r="P512" i="143"/>
  <c r="D17" i="142" s="1"/>
  <c r="G17" i="142" s="1"/>
  <c r="G24" i="2" s="1"/>
  <c r="P512" i="149"/>
  <c r="D17" i="148" s="1"/>
  <c r="G17" i="148" s="1"/>
  <c r="G27" i="2" s="1"/>
  <c r="N3" i="142"/>
  <c r="H11" i="142" s="1"/>
  <c r="I56" i="142" s="1"/>
  <c r="P512" i="154"/>
  <c r="D17" i="153" s="1"/>
  <c r="G17" i="153" s="1"/>
  <c r="G29" i="2" s="1"/>
  <c r="C30" i="106"/>
  <c r="H14" i="136"/>
  <c r="C20" i="106" s="1"/>
  <c r="D20" i="106" s="1"/>
  <c r="N3" i="153"/>
  <c r="H11" i="153" s="1"/>
  <c r="I56" i="153" s="1"/>
  <c r="I38" i="153"/>
  <c r="E28" i="106" s="1"/>
  <c r="F13" i="153"/>
  <c r="H13" i="153" s="1"/>
  <c r="F29" i="2"/>
  <c r="H29" i="2" s="1" a="1"/>
  <c r="H29" i="2" s="1"/>
  <c r="J29" i="2" s="1"/>
  <c r="P512" i="151"/>
  <c r="D17" i="150" s="1"/>
  <c r="I17" i="150" s="1"/>
  <c r="I38" i="150"/>
  <c r="E27" i="106" s="1"/>
  <c r="G27" i="106" s="1"/>
  <c r="F28" i="2"/>
  <c r="H28" i="2" s="1" a="1"/>
  <c r="H28" i="2" s="1"/>
  <c r="J28" i="2" s="1"/>
  <c r="F13" i="150"/>
  <c r="H13" i="150" s="1"/>
  <c r="D27" i="106"/>
  <c r="I38" i="148"/>
  <c r="E26" i="106" s="1"/>
  <c r="H14" i="148"/>
  <c r="C26" i="106" s="1"/>
  <c r="F27" i="2"/>
  <c r="H27" i="2" s="1" a="1"/>
  <c r="H27" i="2" s="1"/>
  <c r="J27" i="2" s="1"/>
  <c r="F13" i="148"/>
  <c r="H13" i="148" s="1"/>
  <c r="I56" i="146"/>
  <c r="H14" i="146"/>
  <c r="C25" i="106" s="1"/>
  <c r="P512" i="147"/>
  <c r="D17" i="146" s="1"/>
  <c r="I38" i="146"/>
  <c r="E25" i="106" s="1"/>
  <c r="F26" i="2"/>
  <c r="H26" i="2" s="1" a="1"/>
  <c r="H26" i="2" s="1"/>
  <c r="J26" i="2" s="1"/>
  <c r="F13" i="146"/>
  <c r="H13" i="146" s="1"/>
  <c r="P512" i="145"/>
  <c r="D17" i="144" s="1"/>
  <c r="G17" i="144" s="1"/>
  <c r="G25" i="2" s="1"/>
  <c r="H14" i="144"/>
  <c r="C24" i="106" s="1"/>
  <c r="I38" i="144"/>
  <c r="E24" i="106" s="1"/>
  <c r="F13" i="144"/>
  <c r="H13" i="144" s="1"/>
  <c r="F25" i="2"/>
  <c r="H25" i="2" s="1" a="1"/>
  <c r="H25" i="2" s="1"/>
  <c r="J25" i="2" s="1"/>
  <c r="I38" i="142"/>
  <c r="F13" i="142"/>
  <c r="H13" i="142" s="1"/>
  <c r="F24" i="2"/>
  <c r="H24" i="2" s="1" a="1"/>
  <c r="H24" i="2" s="1"/>
  <c r="J24" i="2" s="1"/>
  <c r="P512" i="141"/>
  <c r="D17" i="140" s="1"/>
  <c r="G17" i="140" s="1"/>
  <c r="G23" i="2" s="1"/>
  <c r="I38" i="140"/>
  <c r="E22" i="106" s="1"/>
  <c r="H14" i="140"/>
  <c r="I56" i="140"/>
  <c r="F13" i="140"/>
  <c r="H13" i="140" s="1"/>
  <c r="F23" i="2"/>
  <c r="H23" i="2" s="1" a="1"/>
  <c r="H23" i="2" s="1"/>
  <c r="J23" i="2" s="1"/>
  <c r="N3" i="138"/>
  <c r="H11" i="138" s="1"/>
  <c r="P512" i="139"/>
  <c r="D17" i="138" s="1"/>
  <c r="I38" i="138"/>
  <c r="E21" i="106" s="1"/>
  <c r="F13" i="138"/>
  <c r="H13" i="138" s="1"/>
  <c r="F22" i="2"/>
  <c r="H22" i="2" s="1" a="1"/>
  <c r="H22" i="2" s="1"/>
  <c r="J22" i="2" s="1"/>
  <c r="P512" i="137"/>
  <c r="D17" i="136" s="1"/>
  <c r="G17" i="136" s="1"/>
  <c r="G21" i="2" s="1"/>
  <c r="F21" i="2"/>
  <c r="H21" i="2" s="1" a="1"/>
  <c r="H21" i="2" s="1"/>
  <c r="J21" i="2" s="1"/>
  <c r="F13" i="136"/>
  <c r="H13" i="136" s="1"/>
  <c r="I38" i="136"/>
  <c r="P512" i="135"/>
  <c r="D17" i="134" s="1"/>
  <c r="G17" i="134" s="1"/>
  <c r="G20" i="2" s="1"/>
  <c r="N3" i="134"/>
  <c r="H11" i="134" s="1"/>
  <c r="H14" i="134" s="1"/>
  <c r="C19" i="106" s="1"/>
  <c r="I38" i="134"/>
  <c r="E19" i="106" s="1"/>
  <c r="F20" i="2"/>
  <c r="H20" i="2" s="1" a="1"/>
  <c r="H20" i="2" s="1"/>
  <c r="J20" i="2" s="1"/>
  <c r="F13" i="134"/>
  <c r="H13" i="134" s="1"/>
  <c r="P512" i="133"/>
  <c r="D17" i="132" s="1"/>
  <c r="G17" i="132" s="1"/>
  <c r="G19" i="2" s="1"/>
  <c r="I56" i="132"/>
  <c r="I38" i="132"/>
  <c r="E18" i="106" s="1"/>
  <c r="G18" i="106" s="1"/>
  <c r="F13" i="132"/>
  <c r="H13" i="132" s="1"/>
  <c r="F19" i="2"/>
  <c r="H19" i="2" s="1" a="1"/>
  <c r="H19" i="2" s="1"/>
  <c r="J19" i="2" s="1"/>
  <c r="D18" i="106"/>
  <c r="P512" i="131"/>
  <c r="D17" i="130" s="1"/>
  <c r="I17" i="130" s="1"/>
  <c r="I56" i="130"/>
  <c r="F13" i="130"/>
  <c r="H13" i="130" s="1"/>
  <c r="F18" i="2"/>
  <c r="H18" i="2" s="1" a="1"/>
  <c r="H18" i="2" s="1"/>
  <c r="J18" i="2" s="1"/>
  <c r="D17" i="106"/>
  <c r="I38" i="130"/>
  <c r="P512" i="129"/>
  <c r="D17" i="152" s="1"/>
  <c r="I56" i="152"/>
  <c r="I38" i="152"/>
  <c r="D16" i="106"/>
  <c r="F13" i="152"/>
  <c r="H13" i="152" s="1"/>
  <c r="F17" i="2"/>
  <c r="H17" i="2" s="1" a="1"/>
  <c r="H17" i="2" s="1"/>
  <c r="J17" i="2" s="1"/>
  <c r="P512" i="128"/>
  <c r="D17" i="127" s="1"/>
  <c r="I38" i="127"/>
  <c r="E15" i="106" s="1"/>
  <c r="G15" i="106" s="1"/>
  <c r="D15" i="106"/>
  <c r="F13" i="127"/>
  <c r="H13" i="127" s="1"/>
  <c r="F16" i="2"/>
  <c r="H16" i="2" s="1" a="1"/>
  <c r="H16" i="2" s="1"/>
  <c r="J16" i="2" s="1"/>
  <c r="P512" i="126"/>
  <c r="D17" i="125" s="1"/>
  <c r="G17" i="125" s="1"/>
  <c r="G15" i="2" s="1"/>
  <c r="I38" i="125"/>
  <c r="E14" i="106" s="1"/>
  <c r="F15" i="2"/>
  <c r="H15" i="2" s="1" a="1"/>
  <c r="H15" i="2" s="1"/>
  <c r="J15" i="2" s="1"/>
  <c r="F13" i="125"/>
  <c r="H13" i="125" s="1"/>
  <c r="P512" i="124"/>
  <c r="D17" i="123" s="1"/>
  <c r="H14" i="123"/>
  <c r="C13" i="106" s="1"/>
  <c r="I38" i="123"/>
  <c r="E13" i="106" s="1"/>
  <c r="F14" i="2"/>
  <c r="H14" i="2" s="1" a="1"/>
  <c r="H14" i="2" s="1"/>
  <c r="J14" i="2" s="1"/>
  <c r="F13" i="123"/>
  <c r="H13" i="123" s="1"/>
  <c r="P512" i="122"/>
  <c r="D17" i="121" s="1"/>
  <c r="G17" i="121" s="1"/>
  <c r="G13" i="2" s="1"/>
  <c r="N524" i="122"/>
  <c r="G531" i="122"/>
  <c r="F531" i="122"/>
  <c r="N529" i="122"/>
  <c r="N528" i="122"/>
  <c r="N520" i="122"/>
  <c r="N3" i="121"/>
  <c r="H11" i="121" s="1"/>
  <c r="H14" i="121" s="1"/>
  <c r="C12" i="106" s="1"/>
  <c r="I38" i="121"/>
  <c r="E12" i="106" s="1"/>
  <c r="F13" i="121"/>
  <c r="H13" i="121" s="1"/>
  <c r="F13" i="2"/>
  <c r="H13" i="2" s="1" a="1"/>
  <c r="H13" i="2" s="1"/>
  <c r="J13" i="2" s="1"/>
  <c r="P512" i="120"/>
  <c r="D17" i="119" s="1"/>
  <c r="G17" i="119" s="1"/>
  <c r="G12" i="2" s="1"/>
  <c r="N3" i="119"/>
  <c r="H11" i="119" s="1"/>
  <c r="E23" i="119"/>
  <c r="G23" i="119" s="1"/>
  <c r="I23" i="119" s="1"/>
  <c r="E24" i="119"/>
  <c r="G24" i="119" s="1"/>
  <c r="I24" i="119" s="1"/>
  <c r="N512" i="120"/>
  <c r="F12" i="2" s="1"/>
  <c r="H12" i="2" s="1" a="1"/>
  <c r="H12" i="2" s="1"/>
  <c r="J12" i="2" s="1"/>
  <c r="G22" i="119"/>
  <c r="I22" i="119" s="1"/>
  <c r="J531" i="120"/>
  <c r="K531" i="120"/>
  <c r="L531" i="120"/>
  <c r="G531" i="120"/>
  <c r="I531" i="120"/>
  <c r="F531" i="120"/>
  <c r="N530" i="120"/>
  <c r="M531" i="120"/>
  <c r="N526" i="120"/>
  <c r="N520" i="120"/>
  <c r="N523" i="120"/>
  <c r="H531" i="120"/>
  <c r="P512" i="118"/>
  <c r="D17" i="117" s="1"/>
  <c r="G17" i="117" s="1"/>
  <c r="G11" i="2" s="1"/>
  <c r="I56" i="117"/>
  <c r="I38" i="117"/>
  <c r="E10" i="106" s="1"/>
  <c r="G10" i="106" s="1"/>
  <c r="F13" i="117"/>
  <c r="H13" i="117" s="1"/>
  <c r="F11" i="2"/>
  <c r="H11" i="2" s="1" a="1"/>
  <c r="H11" i="2" s="1"/>
  <c r="J11" i="2" s="1"/>
  <c r="P512" i="116"/>
  <c r="D17" i="115" s="1"/>
  <c r="G17" i="115" s="1"/>
  <c r="G10" i="2" s="1"/>
  <c r="N3" i="115"/>
  <c r="H11" i="115" s="1"/>
  <c r="H14" i="115" s="1"/>
  <c r="C9" i="106" s="1"/>
  <c r="I38" i="115"/>
  <c r="E9" i="106" s="1"/>
  <c r="F10" i="2"/>
  <c r="H10" i="2" s="1" a="1"/>
  <c r="H10" i="2" s="1"/>
  <c r="J10" i="2" s="1"/>
  <c r="F13" i="115"/>
  <c r="H13" i="115" s="1"/>
  <c r="N3" i="113"/>
  <c r="H11" i="113" s="1"/>
  <c r="P512" i="114"/>
  <c r="D17" i="113" s="1"/>
  <c r="I38" i="113"/>
  <c r="E8" i="106" s="1"/>
  <c r="F13" i="113"/>
  <c r="H13" i="113" s="1"/>
  <c r="F9" i="2"/>
  <c r="H9" i="2" s="1" a="1"/>
  <c r="H9" i="2" s="1"/>
  <c r="J9" i="2" s="1"/>
  <c r="P512" i="108"/>
  <c r="D17" i="107" s="1"/>
  <c r="G17" i="107" s="1"/>
  <c r="G6" i="2" s="1"/>
  <c r="N3" i="107"/>
  <c r="H11" i="107" s="1"/>
  <c r="I56" i="107" s="1"/>
  <c r="H14" i="111"/>
  <c r="C7" i="106" s="1"/>
  <c r="P512" i="112"/>
  <c r="D17" i="111" s="1"/>
  <c r="G17" i="111" s="1"/>
  <c r="G8" i="2" s="1"/>
  <c r="F8" i="2"/>
  <c r="H8" i="2" s="1" a="1"/>
  <c r="H8" i="2" s="1"/>
  <c r="J8" i="2" s="1"/>
  <c r="F13" i="111"/>
  <c r="H13" i="111" s="1"/>
  <c r="I38" i="111"/>
  <c r="E7" i="106" s="1"/>
  <c r="E26" i="109"/>
  <c r="G26" i="109" s="1"/>
  <c r="I26" i="109" s="1"/>
  <c r="I38" i="109" s="1"/>
  <c r="E6" i="106" s="1"/>
  <c r="P512" i="110"/>
  <c r="D17" i="109" s="1"/>
  <c r="I17" i="109" s="1"/>
  <c r="F13" i="109"/>
  <c r="H13" i="109" s="1"/>
  <c r="F7" i="2"/>
  <c r="H7" i="2" s="1" a="1"/>
  <c r="H7" i="2" s="1"/>
  <c r="J7" i="2" s="1"/>
  <c r="H14" i="109"/>
  <c r="I56" i="109"/>
  <c r="F6" i="2"/>
  <c r="H6" i="2" s="1" a="1"/>
  <c r="H6" i="2" s="1"/>
  <c r="J6" i="2" s="1"/>
  <c r="F13" i="107"/>
  <c r="H13" i="107" s="1"/>
  <c r="I38" i="107"/>
  <c r="P512" i="4"/>
  <c r="D17" i="3" s="1"/>
  <c r="G17" i="3" s="1"/>
  <c r="G5" i="2" s="1"/>
  <c r="N3" i="3"/>
  <c r="H11" i="3" s="1"/>
  <c r="H14" i="3" s="1"/>
  <c r="F5" i="2"/>
  <c r="H5" i="2" s="1" a="1"/>
  <c r="H5" i="2" s="1"/>
  <c r="J5" i="2" s="1"/>
  <c r="F13" i="3"/>
  <c r="H13" i="3" s="1"/>
  <c r="I38" i="3"/>
  <c r="E4" i="106" s="1"/>
  <c r="G14" i="106" l="1"/>
  <c r="I17" i="159"/>
  <c r="H14" i="159"/>
  <c r="C31" i="106" s="1"/>
  <c r="G31" i="106" s="1"/>
  <c r="I17" i="155"/>
  <c r="G17" i="155"/>
  <c r="G30" i="2" s="1"/>
  <c r="I56" i="155"/>
  <c r="D17" i="179"/>
  <c r="I17" i="179" s="1"/>
  <c r="G17" i="157"/>
  <c r="G31" i="2" s="1"/>
  <c r="I38" i="157"/>
  <c r="E30" i="106" s="1"/>
  <c r="G30" i="106" s="1"/>
  <c r="F13" i="157"/>
  <c r="H13" i="157" s="1"/>
  <c r="N531" i="158"/>
  <c r="I38" i="155"/>
  <c r="E29" i="106" s="1"/>
  <c r="G29" i="106" s="1"/>
  <c r="I38" i="179"/>
  <c r="I54" i="179" s="1"/>
  <c r="H14" i="142"/>
  <c r="C23" i="106" s="1"/>
  <c r="D23" i="106" s="1"/>
  <c r="I17" i="125"/>
  <c r="I17" i="132"/>
  <c r="I17" i="148"/>
  <c r="D29" i="106"/>
  <c r="D30" i="106"/>
  <c r="I17" i="142"/>
  <c r="I17" i="153"/>
  <c r="I17" i="107"/>
  <c r="H14" i="153"/>
  <c r="C28" i="106" s="1"/>
  <c r="D28" i="106" s="1"/>
  <c r="G17" i="150"/>
  <c r="G28" i="2" s="1"/>
  <c r="I54" i="150"/>
  <c r="I54" i="148"/>
  <c r="G26" i="106"/>
  <c r="D26" i="106"/>
  <c r="G17" i="146"/>
  <c r="G26" i="2" s="1"/>
  <c r="I17" i="146"/>
  <c r="I54" i="146"/>
  <c r="G25" i="106"/>
  <c r="D25" i="106"/>
  <c r="I17" i="144"/>
  <c r="D24" i="106"/>
  <c r="G24" i="106"/>
  <c r="I54" i="144"/>
  <c r="E23" i="106"/>
  <c r="I17" i="140"/>
  <c r="C22" i="106"/>
  <c r="I54" i="140"/>
  <c r="G17" i="138"/>
  <c r="G22" i="2" s="1"/>
  <c r="I17" i="138"/>
  <c r="I56" i="138"/>
  <c r="H14" i="138"/>
  <c r="C21" i="106" s="1"/>
  <c r="D21" i="106" s="1"/>
  <c r="I17" i="136"/>
  <c r="E20" i="106"/>
  <c r="G20" i="106" s="1"/>
  <c r="I54" i="136"/>
  <c r="I56" i="134"/>
  <c r="I17" i="134"/>
  <c r="I54" i="134"/>
  <c r="G19" i="106"/>
  <c r="D19" i="106"/>
  <c r="I54" i="132"/>
  <c r="G17" i="130"/>
  <c r="G18" i="2" s="1"/>
  <c r="E17" i="106"/>
  <c r="G17" i="106" s="1"/>
  <c r="I54" i="130"/>
  <c r="G17" i="152"/>
  <c r="G17" i="2" s="1"/>
  <c r="I17" i="152"/>
  <c r="E16" i="106"/>
  <c r="G16" i="106" s="1"/>
  <c r="I54" i="152"/>
  <c r="G17" i="127"/>
  <c r="G16" i="2" s="1"/>
  <c r="I17" i="127"/>
  <c r="I54" i="127"/>
  <c r="I54" i="125"/>
  <c r="I17" i="123"/>
  <c r="G17" i="123"/>
  <c r="G14" i="2" s="1"/>
  <c r="I54" i="123"/>
  <c r="D13" i="106"/>
  <c r="G13" i="106"/>
  <c r="I56" i="121"/>
  <c r="I17" i="121"/>
  <c r="N531" i="122"/>
  <c r="I54" i="121"/>
  <c r="D12" i="106"/>
  <c r="G12" i="106"/>
  <c r="H14" i="119"/>
  <c r="C11" i="106" s="1"/>
  <c r="D11" i="106" s="1"/>
  <c r="I56" i="119"/>
  <c r="I17" i="119"/>
  <c r="I38" i="119"/>
  <c r="E11" i="106" s="1"/>
  <c r="F13" i="119"/>
  <c r="H13" i="119" s="1"/>
  <c r="N531" i="120"/>
  <c r="I17" i="117"/>
  <c r="I54" i="117"/>
  <c r="I17" i="115"/>
  <c r="I56" i="115"/>
  <c r="I54" i="115"/>
  <c r="G9" i="106"/>
  <c r="D9" i="106"/>
  <c r="I17" i="113"/>
  <c r="G17" i="113"/>
  <c r="G9" i="2" s="1"/>
  <c r="H14" i="113"/>
  <c r="C8" i="106" s="1"/>
  <c r="G8" i="106" s="1"/>
  <c r="I56" i="113"/>
  <c r="I17" i="111"/>
  <c r="H14" i="107"/>
  <c r="C5" i="106" s="1"/>
  <c r="D5" i="106" s="1"/>
  <c r="G7" i="106"/>
  <c r="D7" i="106"/>
  <c r="I54" i="111"/>
  <c r="G17" i="109"/>
  <c r="G7" i="2" s="1"/>
  <c r="C6" i="106"/>
  <c r="I54" i="109"/>
  <c r="E5" i="106"/>
  <c r="I17" i="3"/>
  <c r="I56" i="3"/>
  <c r="C4" i="106"/>
  <c r="I54" i="3"/>
  <c r="G11" i="106" l="1"/>
  <c r="D31" i="106"/>
  <c r="I54" i="159"/>
  <c r="G17" i="179"/>
  <c r="I54" i="157"/>
  <c r="I54" i="155"/>
  <c r="I54" i="142"/>
  <c r="G23" i="106"/>
  <c r="G28" i="106"/>
  <c r="I54" i="153"/>
  <c r="I54" i="107"/>
  <c r="G5" i="106"/>
  <c r="G22" i="106"/>
  <c r="D22" i="106"/>
  <c r="I54" i="138"/>
  <c r="G21" i="106"/>
  <c r="I54" i="119"/>
  <c r="D8" i="106"/>
  <c r="I54" i="113"/>
  <c r="G6" i="106"/>
  <c r="D6" i="106"/>
  <c r="E55" i="106"/>
  <c r="C55" i="106"/>
  <c r="D4" i="106"/>
  <c r="D55" i="106" s="1"/>
  <c r="G4" i="106"/>
  <c r="G55" i="10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<sst xmlns="http://schemas.openxmlformats.org/spreadsheetml/2006/main" count="10143" uniqueCount="585">
  <si>
    <t>Naam opdrachtgever</t>
  </si>
  <si>
    <t>Vestigingsplaats opdrachtgever</t>
  </si>
  <si>
    <t>KVK-numer</t>
  </si>
  <si>
    <t>Naam tekenbevoegde opdrachtgever voor contract</t>
  </si>
  <si>
    <t>Functie</t>
  </si>
  <si>
    <t>Naam contactpersoon</t>
  </si>
  <si>
    <t>Telefoonnummer kantoor</t>
  </si>
  <si>
    <t>Mobiel nummer contactpersoon</t>
  </si>
  <si>
    <t>E-mail adres contractpersoon</t>
  </si>
  <si>
    <t>Volledige naam schonmaakbedrijf (handelsnaam KVK)</t>
  </si>
  <si>
    <t>Vestigingsplaats schoonmaakbedrijf (KVK)</t>
  </si>
  <si>
    <t>KVK-nummer</t>
  </si>
  <si>
    <t>Tekenbevoegde schoonmaakbedrijf voor contraxt</t>
  </si>
  <si>
    <t>Contractpersoon offerte</t>
  </si>
  <si>
    <t>Postadres kantoor</t>
  </si>
  <si>
    <t>PC+ woonplaats kantoor</t>
  </si>
  <si>
    <t>Mobiel nummer contactpersoon offerte</t>
  </si>
  <si>
    <t>E-mail adres contactpersoon offerte</t>
  </si>
  <si>
    <t>bestek</t>
  </si>
  <si>
    <t>ingangsdatum</t>
  </si>
  <si>
    <t>soort inspectie</t>
  </si>
  <si>
    <t>inv</t>
  </si>
  <si>
    <t>naam object</t>
  </si>
  <si>
    <t>adres</t>
  </si>
  <si>
    <t>plaats</t>
  </si>
  <si>
    <t>totaal m2 schoonmaak per dag</t>
  </si>
  <si>
    <t>inspectieprijs</t>
  </si>
  <si>
    <t>aantal inspecties</t>
  </si>
  <si>
    <t>inspectie betaald door</t>
  </si>
  <si>
    <t>Totale loonkosten</t>
  </si>
  <si>
    <t>Direct toezicht</t>
  </si>
  <si>
    <t>Diversen, indien van toepassing omschrijving</t>
  </si>
  <si>
    <t>Totaal directe kosten</t>
  </si>
  <si>
    <t>Indirect toezicht</t>
  </si>
  <si>
    <t>Overhead</t>
  </si>
  <si>
    <t>Risco en Winst</t>
  </si>
  <si>
    <t>Totaal indirecte kosten</t>
  </si>
  <si>
    <t>Totaal tarief</t>
  </si>
  <si>
    <t>Offerte tarief</t>
  </si>
  <si>
    <t>Regie tarief divers</t>
  </si>
  <si>
    <t>Specialistisch tarief</t>
  </si>
  <si>
    <t>Regietarief diverse werkzaamheden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</si>
  <si>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</si>
  <si>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</si>
  <si>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</si>
  <si>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</si>
  <si>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</si>
  <si>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</si>
  <si>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</si>
  <si>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</si>
  <si>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</si>
  <si>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</si>
  <si>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</si>
  <si>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prijs per</t>
  </si>
  <si>
    <t>A</t>
  </si>
  <si>
    <t>E</t>
  </si>
  <si>
    <t>K</t>
  </si>
  <si>
    <t>B</t>
  </si>
  <si>
    <t>C</t>
  </si>
  <si>
    <t>D</t>
  </si>
  <si>
    <t>F</t>
  </si>
  <si>
    <t>H</t>
  </si>
  <si>
    <t>I</t>
  </si>
  <si>
    <t>J</t>
  </si>
  <si>
    <t>m2</t>
  </si>
  <si>
    <t>Tapijtreinigen</t>
  </si>
  <si>
    <t>Reinigen inloopzones</t>
  </si>
  <si>
    <t>Hout</t>
  </si>
  <si>
    <t>Linoleum</t>
  </si>
  <si>
    <t>PVC</t>
  </si>
  <si>
    <t>Tapijt</t>
  </si>
  <si>
    <t>Categorie</t>
  </si>
  <si>
    <t>Ruimte</t>
  </si>
  <si>
    <t>tarief</t>
  </si>
  <si>
    <t>vanaf €500,-</t>
  </si>
  <si>
    <t>&lt;750</t>
  </si>
  <si>
    <t>750 -1.000</t>
  </si>
  <si>
    <t>1.000 - 1.500</t>
  </si>
  <si>
    <t>1.500 - 2.000</t>
  </si>
  <si>
    <t>2.000 - 3.000</t>
  </si>
  <si>
    <t>3.000 - 5.000</t>
  </si>
  <si>
    <t>5.000 - 10.000</t>
  </si>
  <si>
    <t>Object:</t>
  </si>
  <si>
    <t>Straat:</t>
  </si>
  <si>
    <t>Plaats:</t>
  </si>
  <si>
    <t>Uitvoeringsbepaling:</t>
  </si>
  <si>
    <t>Inventarisatie:</t>
  </si>
  <si>
    <t>Aantal dagen schoonmaak per jaar:</t>
  </si>
  <si>
    <t>Regulier schoonmaakonderhoud</t>
  </si>
  <si>
    <t>Totaal</t>
  </si>
  <si>
    <t>prijs per m2</t>
  </si>
  <si>
    <t>beurt prijs</t>
  </si>
  <si>
    <t>beurten per jaar</t>
  </si>
  <si>
    <t>Extra werkzaamheden</t>
  </si>
  <si>
    <t>aantal</t>
  </si>
  <si>
    <t>prijs per eenheid</t>
  </si>
  <si>
    <t>prijs per jaar</t>
  </si>
  <si>
    <t>Totaalprijs per jaar</t>
  </si>
  <si>
    <t>Adres, plaats:</t>
  </si>
  <si>
    <t>nr</t>
  </si>
  <si>
    <t>ED</t>
  </si>
  <si>
    <t>Cat.</t>
  </si>
  <si>
    <t>m2 smk/jr</t>
  </si>
  <si>
    <t>gevelglas binnen</t>
  </si>
  <si>
    <t>gevelglas buiten</t>
  </si>
  <si>
    <t>separatieglas</t>
  </si>
  <si>
    <t>koepelglas</t>
  </si>
  <si>
    <t>boeidelen</t>
  </si>
  <si>
    <t>gevelbeplating</t>
  </si>
  <si>
    <t>&gt; 10.000</t>
  </si>
  <si>
    <t>bwdl</t>
  </si>
  <si>
    <t>Vloerafw. X</t>
  </si>
  <si>
    <t>freq</t>
  </si>
  <si>
    <t>Boeidelen</t>
  </si>
  <si>
    <t>Periodiek schoonmaakonderhoud 4x per jaar</t>
  </si>
  <si>
    <t>Periodieke werkzaamheden</t>
  </si>
  <si>
    <t>Dieptereiniging (extra)</t>
  </si>
  <si>
    <t>Recoaten</t>
  </si>
  <si>
    <t>Topstrippen en topcoaten</t>
  </si>
  <si>
    <t>Volsprayen</t>
  </si>
  <si>
    <t>PU coating</t>
  </si>
  <si>
    <t>Gevelglas buitenzijde enkelvoudig gemeten</t>
  </si>
  <si>
    <t>Gevelglas binnenzijde enkelvoudig gemeten</t>
  </si>
  <si>
    <t>Separatieglas dubbelvoudig gemeten</t>
  </si>
  <si>
    <t>Koepelglas enkelvoudig gemeten</t>
  </si>
  <si>
    <t>Gevelbeplating</t>
  </si>
  <si>
    <t>op afroep</t>
  </si>
  <si>
    <t>Prestatie</t>
  </si>
  <si>
    <t>M2 uit te besteden per jaar</t>
  </si>
  <si>
    <t>M2 uit te besteden per dag</t>
  </si>
  <si>
    <t>Gem. prestatie</t>
  </si>
  <si>
    <t>Gemiddelde productie per m2</t>
  </si>
  <si>
    <t>Frequentie</t>
  </si>
  <si>
    <t>Regietarief specialistische werkzaamheden</t>
  </si>
  <si>
    <t>Categorie:</t>
  </si>
  <si>
    <t>Totale vloeroppervlakte</t>
  </si>
  <si>
    <t>Totale glasbewassing</t>
  </si>
  <si>
    <t>Categorie X (niet in onderhoud)</t>
  </si>
  <si>
    <t>Totaal uitbesteden:</t>
  </si>
  <si>
    <t>Tot/jr</t>
  </si>
  <si>
    <t>Eigen dienst:</t>
  </si>
  <si>
    <t>Totaal eigen dienst:</t>
  </si>
  <si>
    <t>Locatie</t>
  </si>
  <si>
    <t>Totaalblad</t>
  </si>
  <si>
    <t>kosten VSR per jaar</t>
  </si>
  <si>
    <t>VSR tarieven</t>
  </si>
  <si>
    <t>totaal aantal m2</t>
  </si>
  <si>
    <t>Uren per jaar</t>
  </si>
  <si>
    <t>Maandfactuur (werkzaamheden met een frequentie tot 1x per maand)</t>
  </si>
  <si>
    <t>G</t>
  </si>
  <si>
    <t>Tot m2</t>
  </si>
  <si>
    <t>Vloeronderhoud</t>
  </si>
  <si>
    <t>Glasbewassing</t>
  </si>
  <si>
    <t>Steen</t>
  </si>
  <si>
    <t>Pulastic</t>
  </si>
  <si>
    <t>Bijzonderheden</t>
  </si>
  <si>
    <t>gebruiker</t>
  </si>
  <si>
    <t>Algemene ruimten</t>
  </si>
  <si>
    <t>Totaal algemene ruimten</t>
  </si>
  <si>
    <t>Gebruiker 1</t>
  </si>
  <si>
    <t>Totaal gebruiker 1</t>
  </si>
  <si>
    <t>Gebruiker 2</t>
  </si>
  <si>
    <t>Totaal gebruiker 2</t>
  </si>
  <si>
    <t>Gebruiker 3</t>
  </si>
  <si>
    <t>Totaal gebruiker 3</t>
  </si>
  <si>
    <t>Gebruiker 4</t>
  </si>
  <si>
    <t>Totaal gebruiker 4</t>
  </si>
  <si>
    <t>A = Algm. Ruimten</t>
  </si>
  <si>
    <t>B = Gebruiker 1</t>
  </si>
  <si>
    <t>C = Gebruiker 2</t>
  </si>
  <si>
    <t>D = Gebruiker 3</t>
  </si>
  <si>
    <t>E = Gebruiker 4</t>
  </si>
  <si>
    <t>Frequentie volgens UVB</t>
  </si>
  <si>
    <t>Bedrag per 1 januari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</si>
  <si>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</si>
  <si>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</si>
  <si>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</si>
  <si>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</si>
  <si>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</si>
  <si>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</si>
  <si>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</si>
  <si>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</si>
  <si>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</si>
  <si>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</si>
  <si>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</si>
  <si>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</si>
  <si>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Glaswassen</t>
  </si>
  <si>
    <t>Wassen buitengevelglas</t>
  </si>
  <si>
    <t>Wassen binnengevelglas</t>
  </si>
  <si>
    <t>Wassen separatieglas</t>
  </si>
  <si>
    <t>Koepelglas wassen</t>
  </si>
  <si>
    <t>Dieptereiniging</t>
  </si>
  <si>
    <t>Bedrag</t>
  </si>
  <si>
    <t>NEN2075</t>
  </si>
  <si>
    <t>Opdrachtgever</t>
  </si>
  <si>
    <t>Reguliere en periodieke werkzaamheden  schoonmaak</t>
  </si>
  <si>
    <t>Reguliere en periodieke werkzaamheden per maand</t>
  </si>
  <si>
    <t>Periodieke werkzaamheden (vloeronderhoud en glasbewassing)</t>
  </si>
  <si>
    <t>Totaal prijs</t>
  </si>
  <si>
    <t>Aantal per jaar</t>
  </si>
  <si>
    <t xml:space="preserve">Periodiek schoonmaakonderhoud </t>
  </si>
  <si>
    <t>NOTITIERUIMTE INSCHRIJVERS</t>
  </si>
  <si>
    <r>
      <t xml:space="preserve">Let op! </t>
    </r>
    <r>
      <rPr>
        <sz val="11"/>
        <color theme="1"/>
        <rFont val="Calibri"/>
        <family val="2"/>
        <scheme val="minor"/>
      </rPr>
      <t>Voor de totale loonkosten dien je in de groene cellen een bedrag (€) in te vullen. Voor de overige groene cellen dien je een percentage (%) in te vullen.</t>
    </r>
  </si>
  <si>
    <t>Wijzigingenblad</t>
  </si>
  <si>
    <t>Nr.</t>
  </si>
  <si>
    <t>Uitvoerings- bepaling</t>
  </si>
  <si>
    <t>Ingangsdatum</t>
  </si>
  <si>
    <t>Eventuele einddatum</t>
  </si>
  <si>
    <t>Object</t>
  </si>
  <si>
    <t>Wijziging</t>
  </si>
  <si>
    <t>behandelaar</t>
  </si>
  <si>
    <t>Oud jaarbedrag</t>
  </si>
  <si>
    <t>Nieuw jaarbedrag</t>
  </si>
  <si>
    <t>Verschil</t>
  </si>
  <si>
    <t>Registratie afgekeurde facturen</t>
  </si>
  <si>
    <t>Factuurnummer</t>
  </si>
  <si>
    <t>Datum afkeur</t>
  </si>
  <si>
    <t>Controleur</t>
  </si>
  <si>
    <t>Reden afkeur</t>
  </si>
  <si>
    <t>Oud factuurbedrag</t>
  </si>
  <si>
    <t>Nieuw factuurbedrag</t>
  </si>
  <si>
    <t>Oplossing</t>
  </si>
  <si>
    <t>Eventueel vervangend factuurnummer</t>
  </si>
  <si>
    <t>Opmerking</t>
  </si>
  <si>
    <t>Middelen, machines, werkkleding en materialen</t>
  </si>
  <si>
    <t>OBS het Eenspan</t>
  </si>
  <si>
    <t>Oosterstraat 58</t>
  </si>
  <si>
    <t>Emmen</t>
  </si>
  <si>
    <t>OBS Mr. Vegter</t>
  </si>
  <si>
    <t>OBS de Esdoorn</t>
  </si>
  <si>
    <t>OBS Emmermeer</t>
  </si>
  <si>
    <t>OBS Angelslo</t>
  </si>
  <si>
    <t>OBS op 't Veld</t>
  </si>
  <si>
    <t>OBS de Brink</t>
  </si>
  <si>
    <t>OBS de Vlonder</t>
  </si>
  <si>
    <t>OBS de Lisdodde</t>
  </si>
  <si>
    <t>OBS het Koppel</t>
  </si>
  <si>
    <t>OBS de Dreske</t>
  </si>
  <si>
    <t>OBS de Dreef</t>
  </si>
  <si>
    <t>OBS de Dordtse Til</t>
  </si>
  <si>
    <t>OBS het Swartemeer</t>
  </si>
  <si>
    <t>OBS de Anbrenge</t>
  </si>
  <si>
    <t>OBS de Bascule</t>
  </si>
  <si>
    <t>OBS de Iemenhof</t>
  </si>
  <si>
    <t>AZC de Hesselanden</t>
  </si>
  <si>
    <t>Montessorischool</t>
  </si>
  <si>
    <t>ECA Zuidlaarderbrink</t>
  </si>
  <si>
    <t>OBS Bente Viersprong</t>
  </si>
  <si>
    <t>SBO Catamaran</t>
  </si>
  <si>
    <t>OBS de Lisdodde dislocatie E</t>
  </si>
  <si>
    <t>SO Thriantaschool B</t>
  </si>
  <si>
    <t>Barbar 5a</t>
  </si>
  <si>
    <t>Bargermeerweg 113</t>
  </si>
  <si>
    <t>Buiskoolstraat 1</t>
  </si>
  <si>
    <t>Middenhaag 4</t>
  </si>
  <si>
    <t>Smedingeslag 1</t>
  </si>
  <si>
    <t>Rolderbrink 128-130</t>
  </si>
  <si>
    <t>Giervalk 20</t>
  </si>
  <si>
    <t>Ganzenveld 85</t>
  </si>
  <si>
    <t>Gedempt Achterdiep 9</t>
  </si>
  <si>
    <t>Nieuw Weerdinge</t>
  </si>
  <si>
    <t>Roswinkelerstraat 131</t>
  </si>
  <si>
    <t>Roswinkel</t>
  </si>
  <si>
    <t>Kanaal A NZ 102</t>
  </si>
  <si>
    <t>Emmer Compascuum</t>
  </si>
  <si>
    <t>Walevest 10</t>
  </si>
  <si>
    <t>Nieuw Dordrecht</t>
  </si>
  <si>
    <t>de Blokken 22</t>
  </si>
  <si>
    <t>Zwartemeer</t>
  </si>
  <si>
    <t>Semsstraat 2</t>
  </si>
  <si>
    <t>Erica</t>
  </si>
  <si>
    <t>Sportlaan 85</t>
  </si>
  <si>
    <t xml:space="preserve">Nieuw Amsterdam </t>
  </si>
  <si>
    <t>Spanjaardspad 86</t>
  </si>
  <si>
    <t>Schoonebeek</t>
  </si>
  <si>
    <t>Wilhelmsweg 85a</t>
  </si>
  <si>
    <t>A.L. Lesturgeonstraat 3</t>
  </si>
  <si>
    <t>Zuidlaarderbrink 4</t>
  </si>
  <si>
    <t>Westerdiep Oz 96</t>
  </si>
  <si>
    <t>Wendeling 112</t>
  </si>
  <si>
    <t>Eidereend 20</t>
  </si>
  <si>
    <t>Balingerbrink 178</t>
  </si>
  <si>
    <t>Trianthaschool</t>
  </si>
  <si>
    <t xml:space="preserve">OBS Klazienaveen </t>
  </si>
  <si>
    <t>Velodrome 2</t>
  </si>
  <si>
    <t>Van Echtenstraat 26</t>
  </si>
  <si>
    <t>BG</t>
  </si>
  <si>
    <t>11a</t>
  </si>
  <si>
    <t>13a</t>
  </si>
  <si>
    <t>15a</t>
  </si>
  <si>
    <t>18a</t>
  </si>
  <si>
    <t>33a</t>
  </si>
  <si>
    <t>36a</t>
  </si>
  <si>
    <t>3a</t>
  </si>
  <si>
    <t>4a</t>
  </si>
  <si>
    <t>7a</t>
  </si>
  <si>
    <t>8a</t>
  </si>
  <si>
    <t>Entree</t>
  </si>
  <si>
    <t>Toilet</t>
  </si>
  <si>
    <t>Lokaal</t>
  </si>
  <si>
    <t>Pantry</t>
  </si>
  <si>
    <t>Kantoor</t>
  </si>
  <si>
    <t>Werkkast</t>
  </si>
  <si>
    <t>lokaal</t>
  </si>
  <si>
    <t>L</t>
  </si>
  <si>
    <t>Gietvloer</t>
  </si>
  <si>
    <t>CV-ruimte</t>
  </si>
  <si>
    <t>Speellokaal</t>
  </si>
  <si>
    <t>Berging</t>
  </si>
  <si>
    <t>Meterkast</t>
  </si>
  <si>
    <t>Gang</t>
  </si>
  <si>
    <t>Personeelsruimte</t>
  </si>
  <si>
    <t>Repro</t>
  </si>
  <si>
    <t>Miva toilet</t>
  </si>
  <si>
    <t>toilet</t>
  </si>
  <si>
    <t>technische ruimte</t>
  </si>
  <si>
    <t>X</t>
  </si>
  <si>
    <t>Kelder</t>
  </si>
  <si>
    <t>Techniekruimte</t>
  </si>
  <si>
    <t>Gaskast</t>
  </si>
  <si>
    <t>Multi-ruimte</t>
  </si>
  <si>
    <t>Begane Grond</t>
  </si>
  <si>
    <t>14a</t>
  </si>
  <si>
    <t>21a</t>
  </si>
  <si>
    <t>1.03</t>
  </si>
  <si>
    <t>1.04</t>
  </si>
  <si>
    <t>0.02</t>
  </si>
  <si>
    <t>0.02a</t>
  </si>
  <si>
    <t>1.13b</t>
  </si>
  <si>
    <t>0.09</t>
  </si>
  <si>
    <t>1.11</t>
  </si>
  <si>
    <t>1.02</t>
  </si>
  <si>
    <t>0.13a</t>
  </si>
  <si>
    <t>0.05</t>
  </si>
  <si>
    <t>0.12a</t>
  </si>
  <si>
    <t>0.12</t>
  </si>
  <si>
    <t>0.12b</t>
  </si>
  <si>
    <t>0.01</t>
  </si>
  <si>
    <t>0.03</t>
  </si>
  <si>
    <t>1.00</t>
  </si>
  <si>
    <t>1.01c</t>
  </si>
  <si>
    <t>1.01b</t>
  </si>
  <si>
    <t>1.01a</t>
  </si>
  <si>
    <t>0.04</t>
  </si>
  <si>
    <t>0.06</t>
  </si>
  <si>
    <t>2.04</t>
  </si>
  <si>
    <t>2.04a</t>
  </si>
  <si>
    <t>2.03</t>
  </si>
  <si>
    <t>2.06</t>
  </si>
  <si>
    <t>2.10</t>
  </si>
  <si>
    <t>entree</t>
  </si>
  <si>
    <t>kantoor</t>
  </si>
  <si>
    <t>Leerplein</t>
  </si>
  <si>
    <t>Centrale ruimte</t>
  </si>
  <si>
    <t>Slaapkamer</t>
  </si>
  <si>
    <t>1a</t>
  </si>
  <si>
    <t>23a</t>
  </si>
  <si>
    <t>2a</t>
  </si>
  <si>
    <t>5a</t>
  </si>
  <si>
    <t>6a</t>
  </si>
  <si>
    <t>Beging</t>
  </si>
  <si>
    <t>10a</t>
  </si>
  <si>
    <t>12a</t>
  </si>
  <si>
    <t>17a</t>
  </si>
  <si>
    <t>20a</t>
  </si>
  <si>
    <t>22a</t>
  </si>
  <si>
    <t>40a</t>
  </si>
  <si>
    <t>42a</t>
  </si>
  <si>
    <t>hal</t>
  </si>
  <si>
    <t>Werkplaats</t>
  </si>
  <si>
    <t>Kasten</t>
  </si>
  <si>
    <t>Containerberging</t>
  </si>
  <si>
    <t>9a</t>
  </si>
  <si>
    <t>16a</t>
  </si>
  <si>
    <t>Docu-ruimte</t>
  </si>
  <si>
    <t>1e</t>
  </si>
  <si>
    <t>19a</t>
  </si>
  <si>
    <t>30a</t>
  </si>
  <si>
    <t>37a</t>
  </si>
  <si>
    <t>39a</t>
  </si>
  <si>
    <t>40b</t>
  </si>
  <si>
    <t>41a</t>
  </si>
  <si>
    <t>56a</t>
  </si>
  <si>
    <t>Toestelberging</t>
  </si>
  <si>
    <t>34a</t>
  </si>
  <si>
    <t>35a</t>
  </si>
  <si>
    <t>36b</t>
  </si>
  <si>
    <t>43a</t>
  </si>
  <si>
    <t>25a</t>
  </si>
  <si>
    <t>31a</t>
  </si>
  <si>
    <t>MIVA</t>
  </si>
  <si>
    <t xml:space="preserve">Groepsruimte </t>
  </si>
  <si>
    <t>Groepsruimte flex</t>
  </si>
  <si>
    <t>kast</t>
  </si>
  <si>
    <t>CV ruimte</t>
  </si>
  <si>
    <t>22b</t>
  </si>
  <si>
    <t>Lift</t>
  </si>
  <si>
    <t>gang aansluitend</t>
  </si>
  <si>
    <t>Trappenhuis</t>
  </si>
  <si>
    <t>Unit</t>
  </si>
  <si>
    <t>unit</t>
  </si>
  <si>
    <t>Unit/hal</t>
  </si>
  <si>
    <t>Unit wc en hal</t>
  </si>
  <si>
    <t>Garderobe</t>
  </si>
  <si>
    <t>Techniek</t>
  </si>
  <si>
    <t>18b</t>
  </si>
  <si>
    <t>berging</t>
  </si>
  <si>
    <t>Keuken</t>
  </si>
  <si>
    <t>Kleedruimte</t>
  </si>
  <si>
    <t>Sportzaal</t>
  </si>
  <si>
    <t>Doucheruimte</t>
  </si>
  <si>
    <t>Grote zaal</t>
  </si>
  <si>
    <t>Podium</t>
  </si>
  <si>
    <t>9b</t>
  </si>
  <si>
    <t>Server</t>
  </si>
  <si>
    <t>29a</t>
  </si>
  <si>
    <t>Gang (voor podium)</t>
  </si>
  <si>
    <t>34b</t>
  </si>
  <si>
    <t>Gang (subentree)</t>
  </si>
  <si>
    <t>Trap</t>
  </si>
  <si>
    <t>Gang (trap)</t>
  </si>
  <si>
    <t>26a</t>
  </si>
  <si>
    <t>28a</t>
  </si>
  <si>
    <t>Douche (jongens)</t>
  </si>
  <si>
    <t>Kleedruimte (jongens)</t>
  </si>
  <si>
    <t>Kleedruimte (meisjes)</t>
  </si>
  <si>
    <t>Douche (meisjes)</t>
  </si>
  <si>
    <t>Gymzaal</t>
  </si>
  <si>
    <t>Beton</t>
  </si>
  <si>
    <t>gang</t>
  </si>
  <si>
    <t>0.01a</t>
  </si>
  <si>
    <t>0.07</t>
  </si>
  <si>
    <t>0.08</t>
  </si>
  <si>
    <t>0.10</t>
  </si>
  <si>
    <t>0.11</t>
  </si>
  <si>
    <t>0.13</t>
  </si>
  <si>
    <t>0.14</t>
  </si>
  <si>
    <t>0.15</t>
  </si>
  <si>
    <t>0.16</t>
  </si>
  <si>
    <t>0.17</t>
  </si>
  <si>
    <t>0.18</t>
  </si>
  <si>
    <t>0.19</t>
  </si>
  <si>
    <t>0.20</t>
  </si>
  <si>
    <t>0.21</t>
  </si>
  <si>
    <t>0.22</t>
  </si>
  <si>
    <t>0.23</t>
  </si>
  <si>
    <t>0.24</t>
  </si>
  <si>
    <t>0.24a</t>
  </si>
  <si>
    <t>0.25</t>
  </si>
  <si>
    <t>0.26</t>
  </si>
  <si>
    <t>0.27</t>
  </si>
  <si>
    <t>0.28</t>
  </si>
  <si>
    <t>0.29</t>
  </si>
  <si>
    <t>0.30</t>
  </si>
  <si>
    <t>0.31</t>
  </si>
  <si>
    <t>0.32</t>
  </si>
  <si>
    <t>0.33</t>
  </si>
  <si>
    <t>0.34</t>
  </si>
  <si>
    <t>1.01</t>
  </si>
  <si>
    <t>1.05</t>
  </si>
  <si>
    <t>1.06</t>
  </si>
  <si>
    <t>1.07</t>
  </si>
  <si>
    <t>1.08</t>
  </si>
  <si>
    <t>1.09</t>
  </si>
  <si>
    <t>1.10</t>
  </si>
  <si>
    <t>1.12</t>
  </si>
  <si>
    <t>1.12a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</si>
  <si>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</si>
  <si>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</si>
  <si>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</si>
  <si>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</si>
  <si>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</si>
  <si>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</si>
  <si>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</si>
  <si>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</si>
  <si>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</si>
  <si>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</si>
  <si>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</si>
  <si>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 xml:space="preserve">Meterkast </t>
  </si>
  <si>
    <t>Ontmoeting</t>
  </si>
  <si>
    <t>Portaal</t>
  </si>
  <si>
    <t>Administratie/conciërge</t>
  </si>
  <si>
    <t xml:space="preserve">Personeelsruimte </t>
  </si>
  <si>
    <t>Middenruimte cluster/gardarobe</t>
  </si>
  <si>
    <t>ZEDEMO</t>
  </si>
  <si>
    <t>MIVA Toilet</t>
  </si>
  <si>
    <t>Kooklokaal</t>
  </si>
  <si>
    <t xml:space="preserve">Catering </t>
  </si>
  <si>
    <t>Theorie</t>
  </si>
  <si>
    <t xml:space="preserve">Toestellenberging </t>
  </si>
  <si>
    <t>Wasruimte</t>
  </si>
  <si>
    <t>Docent</t>
  </si>
  <si>
    <t>Zaalruimte</t>
  </si>
  <si>
    <t>Afzuig</t>
  </si>
  <si>
    <t>Machines</t>
  </si>
  <si>
    <t>Techniek/hv</t>
  </si>
  <si>
    <t>Lokaal: Onderbouw oud</t>
  </si>
  <si>
    <t xml:space="preserve">Lokaal: Onderbouw jong </t>
  </si>
  <si>
    <t>Stilteruimte</t>
  </si>
  <si>
    <t>Verkeersruimte</t>
  </si>
  <si>
    <t>0.40</t>
  </si>
  <si>
    <t>Hoofdentree</t>
  </si>
  <si>
    <t>0.4</t>
  </si>
  <si>
    <t>Berging speellokaal</t>
  </si>
  <si>
    <t>Wc onderbouw</t>
  </si>
  <si>
    <t>Lokaal: Onderbouw jong</t>
  </si>
  <si>
    <t>Voorschool</t>
  </si>
  <si>
    <t>0.35</t>
  </si>
  <si>
    <t>0.39</t>
  </si>
  <si>
    <t>0.36</t>
  </si>
  <si>
    <t>0.55</t>
  </si>
  <si>
    <t>0.37</t>
  </si>
  <si>
    <t>Zijtoneel</t>
  </si>
  <si>
    <t>Berging VS</t>
  </si>
  <si>
    <t>Berging onder trap</t>
  </si>
  <si>
    <t>Pantry centraal</t>
  </si>
  <si>
    <t>0.41</t>
  </si>
  <si>
    <t>0.42</t>
  </si>
  <si>
    <t>Directie</t>
  </si>
  <si>
    <t>0.43</t>
  </si>
  <si>
    <t xml:space="preserve">Extra berging </t>
  </si>
  <si>
    <t>Kluis</t>
  </si>
  <si>
    <t>Verbinding Esdal en OOK</t>
  </si>
  <si>
    <t>Congiërge/spreekkamer</t>
  </si>
  <si>
    <t>MB</t>
  </si>
  <si>
    <t>OB1</t>
  </si>
  <si>
    <t>TPOB</t>
  </si>
  <si>
    <t>OB2</t>
  </si>
  <si>
    <t>SG</t>
  </si>
  <si>
    <t>BB</t>
  </si>
  <si>
    <t>TPBB</t>
  </si>
  <si>
    <t>TPMB</t>
  </si>
  <si>
    <t>TP-i</t>
  </si>
  <si>
    <t>Was/scho</t>
  </si>
  <si>
    <t>1.39</t>
  </si>
  <si>
    <t>1.40</t>
  </si>
  <si>
    <t>1.41</t>
  </si>
  <si>
    <t>1.44</t>
  </si>
  <si>
    <t>1.42</t>
  </si>
  <si>
    <t>Lokaal 01</t>
  </si>
  <si>
    <t>Lokaal 02</t>
  </si>
  <si>
    <t>1.43</t>
  </si>
  <si>
    <t>Lokaal 03</t>
  </si>
  <si>
    <t>1.57</t>
  </si>
  <si>
    <t>1.58</t>
  </si>
  <si>
    <t>1.59</t>
  </si>
  <si>
    <t>1.60</t>
  </si>
  <si>
    <t>1.62</t>
  </si>
  <si>
    <t>1.63</t>
  </si>
  <si>
    <t>1.64</t>
  </si>
  <si>
    <t>1.54</t>
  </si>
  <si>
    <t>1.53</t>
  </si>
  <si>
    <t>1.52</t>
  </si>
  <si>
    <t>Teamkamer</t>
  </si>
  <si>
    <t>1.51</t>
  </si>
  <si>
    <t>1.50</t>
  </si>
  <si>
    <t>1.49</t>
  </si>
  <si>
    <t>1.48</t>
  </si>
  <si>
    <t>1.47</t>
  </si>
  <si>
    <t>1.46</t>
  </si>
  <si>
    <t>1.45</t>
  </si>
  <si>
    <t>ICT</t>
  </si>
  <si>
    <t>IB-er</t>
  </si>
  <si>
    <t>Spreekkamer</t>
  </si>
  <si>
    <t xml:space="preserve">Let op: van deze locatie zijn geen vierkante meters glas bekend, deze worden uiterlijk voor de tweede NVI aangeleverd. </t>
  </si>
  <si>
    <t>Minimaal aantal uren per dag</t>
  </si>
  <si>
    <t>Bestuurskantoor</t>
  </si>
  <si>
    <t>Stadionplein 5</t>
  </si>
  <si>
    <t>1.34</t>
  </si>
  <si>
    <t>1.35</t>
  </si>
  <si>
    <t>1.31</t>
  </si>
  <si>
    <t>1.37</t>
  </si>
  <si>
    <t>1.38</t>
  </si>
  <si>
    <t>receptie</t>
  </si>
  <si>
    <t>kantoor OOE</t>
  </si>
  <si>
    <t>vergaderruimte</t>
  </si>
  <si>
    <t>kopieerruimte</t>
  </si>
  <si>
    <t>toiletgroep</t>
  </si>
  <si>
    <t xml:space="preserve">Opvang en Onderwijs Emmen </t>
  </si>
  <si>
    <t xml:space="preserve">84212047 </t>
  </si>
  <si>
    <t>E. Vredeweld</t>
  </si>
  <si>
    <t xml:space="preserve">Voorzitter College van Bestuur </t>
  </si>
  <si>
    <t>Lieke Buurman</t>
  </si>
  <si>
    <t>085 200 3991</t>
  </si>
  <si>
    <t>lbuurman@alpha-adviesbureau.nl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</si>
</sst>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413]d\ mmmm\ yyyy;@"/>
    <numFmt numFmtId="165" formatCode="[$-F800]dddd\,\ mmmm\ dd\,\ yyyy"/>
    <numFmt numFmtId="166" formatCode="&quot;€&quot;\ #,##0.00"/>
    <numFmt numFmtId="167" formatCode="_-* #,##0.00_-;_-* #,##0.00\-;_-* &quot;-&quot;??_-;_-@_-"/>
    <numFmt numFmtId="168" formatCode="_(&quot;Fl.&quot;* #,##0.00_);_(&quot;Fl.&quot;* \(#,##0.00\);_(&quot;Fl.&quot;* &quot;-&quot;??_);_(@_)"/>
    <numFmt numFmtId="169" formatCode="_-[$€]\ * #,##0.00_-;_-[$€]\ * #,##0.00\-;_-[$€]\ * &quot;-&quot;??_-;_-@_-"/>
    <numFmt numFmtId="170" formatCode="_-&quot;€&quot;\ * #,##0.00_-;_-&quot;€&quot;\ * #,##0.00\-;_-&quot;€&quot;\ * &quot;-&quot;??_-;_-@_-"/>
    <numFmt numFmtId="171" formatCode="_-&quot;F&quot;\ * #,##0.00_-;_-&quot;F&quot;\ * #,##0.00\-;_-&quot;F&quot;\ * &quot;-&quot;??_-;_-@_-"/>
    <numFmt numFmtId="172" formatCode="&quot;fl&quot;\ #,##0_-;[Red]&quot;fl&quot;\ #,##0\-"/>
    <numFmt numFmtId="173" formatCode="0\ &quot;m2&quot;"/>
    <numFmt numFmtId="174" formatCode="_-&quot;F&quot;\ * #,##0_-;_-&quot;F&quot;\ * #,##0\-;_-&quot;F&quot;\ * &quot;-&quot;_-;_-@_-"/>
    <numFmt numFmtId="175" formatCode="0.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20"/>
      <color theme="0"/>
      <name val="Calibri Light"/>
      <family val="2"/>
    </font>
    <font>
      <sz val="10"/>
      <name val="MS Sans Serif"/>
      <family val="2"/>
    </font>
    <font>
      <sz val="10"/>
      <name val="Helv"/>
    </font>
    <font>
      <u/>
      <sz val="10"/>
      <color indexed="36"/>
      <name val="Arial"/>
      <family val="2"/>
    </font>
    <font>
      <sz val="10"/>
      <name val="Courier"/>
      <family val="3"/>
    </font>
    <font>
      <b/>
      <sz val="10"/>
      <name val="Arial"/>
      <family val="2"/>
    </font>
    <font>
      <b/>
      <sz val="8"/>
      <name val="Arial"/>
      <family val="2"/>
    </font>
    <font>
      <sz val="12"/>
      <name val="Arial MT"/>
    </font>
    <font>
      <sz val="10"/>
      <name val="Geneva"/>
    </font>
    <font>
      <sz val="9"/>
      <name val="Humnst777 BT"/>
      <family val="2"/>
    </font>
    <font>
      <b/>
      <sz val="11"/>
      <color indexed="9"/>
      <name val="Century Gothic"/>
      <family val="2"/>
    </font>
    <font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F177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77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0" borderId="0"/>
    <xf numFmtId="0" fontId="17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4" fontId="1" fillId="0" borderId="0" applyFont="0" applyFill="0" applyBorder="0" applyAlignment="0" applyProtection="0"/>
    <xf numFmtId="168" fontId="2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7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/>
    <xf numFmtId="167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17" fillId="0" borderId="0"/>
    <xf numFmtId="38" fontId="26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67" fontId="24" fillId="0" borderId="0">
      <alignment horizontal="center" vertical="center" textRotation="90" wrapText="1"/>
    </xf>
    <xf numFmtId="0" fontId="23" fillId="10" borderId="58"/>
    <xf numFmtId="173" fontId="23" fillId="0" borderId="0"/>
    <xf numFmtId="0" fontId="27" fillId="0" borderId="0" applyNumberFormat="0" applyBorder="0">
      <protection locked="0"/>
    </xf>
    <xf numFmtId="0" fontId="28" fillId="11" borderId="59" applyNumberFormat="0" applyFont="0" applyFill="0" applyBorder="0" applyAlignment="0">
      <alignment horizontal="right"/>
    </xf>
    <xf numFmtId="0" fontId="23" fillId="12" borderId="60" applyNumberFormat="0" applyFont="0" applyBorder="0">
      <alignment horizontal="center"/>
    </xf>
    <xf numFmtId="174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9" fillId="0" borderId="0" applyNumberFormat="0" applyFill="0" applyBorder="0" applyAlignment="0" applyProtection="0"/>
  </cellStyleXfs>
  <cellXfs count="260">
    <xf numFmtId="0" fontId="0" fillId="0" borderId="0" xfId="0"/>
    <xf numFmtId="0" fontId="0" fillId="2" borderId="0" xfId="0" applyFill="1"/>
    <xf numFmtId="0" fontId="0" fillId="4" borderId="0" xfId="0" applyFill="1"/>
    <xf numFmtId="0" fontId="2" fillId="2" borderId="0" xfId="0" applyFont="1" applyFill="1"/>
    <xf numFmtId="0" fontId="0" fillId="5" borderId="0" xfId="0" applyFill="1"/>
    <xf numFmtId="0" fontId="2" fillId="2" borderId="0" xfId="0" applyFont="1" applyFill="1" applyAlignment="1">
      <alignment wrapText="1"/>
    </xf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6" fillId="4" borderId="5" xfId="0" applyFont="1" applyFill="1" applyBorder="1"/>
    <xf numFmtId="0" fontId="0" fillId="4" borderId="14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2" xfId="0" applyFill="1" applyBorder="1"/>
    <xf numFmtId="0" fontId="0" fillId="6" borderId="11" xfId="0" applyFill="1" applyBorder="1"/>
    <xf numFmtId="44" fontId="0" fillId="4" borderId="15" xfId="1" applyFont="1" applyFill="1" applyBorder="1"/>
    <xf numFmtId="44" fontId="3" fillId="2" borderId="9" xfId="1" applyFont="1" applyFill="1" applyBorder="1"/>
    <xf numFmtId="44" fontId="3" fillId="2" borderId="12" xfId="1" applyFont="1" applyFill="1" applyBorder="1"/>
    <xf numFmtId="44" fontId="0" fillId="4" borderId="16" xfId="1" applyFont="1" applyFill="1" applyBorder="1"/>
    <xf numFmtId="44" fontId="3" fillId="2" borderId="10" xfId="1" applyFont="1" applyFill="1" applyBorder="1"/>
    <xf numFmtId="44" fontId="3" fillId="2" borderId="13" xfId="1" applyFont="1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44" fontId="0" fillId="4" borderId="27" xfId="0" applyNumberFormat="1" applyFill="1" applyBorder="1"/>
    <xf numFmtId="44" fontId="0" fillId="4" borderId="24" xfId="0" applyNumberFormat="1" applyFill="1" applyBorder="1"/>
    <xf numFmtId="49" fontId="0" fillId="0" borderId="0" xfId="0" applyNumberFormat="1"/>
    <xf numFmtId="44" fontId="0" fillId="4" borderId="28" xfId="0" applyNumberFormat="1" applyFill="1" applyBorder="1"/>
    <xf numFmtId="44" fontId="0" fillId="4" borderId="25" xfId="0" applyNumberFormat="1" applyFill="1" applyBorder="1"/>
    <xf numFmtId="0" fontId="0" fillId="0" borderId="0" xfId="0" applyAlignment="1">
      <alignment horizontal="center"/>
    </xf>
    <xf numFmtId="0" fontId="0" fillId="6" borderId="21" xfId="0" applyFill="1" applyBorder="1"/>
    <xf numFmtId="0" fontId="0" fillId="6" borderId="27" xfId="0" applyFill="1" applyBorder="1"/>
    <xf numFmtId="0" fontId="0" fillId="6" borderId="24" xfId="0" applyFill="1" applyBorder="1"/>
    <xf numFmtId="0" fontId="0" fillId="0" borderId="29" xfId="0" applyBorder="1"/>
    <xf numFmtId="0" fontId="3" fillId="2" borderId="34" xfId="0" applyFont="1" applyFill="1" applyBorder="1"/>
    <xf numFmtId="0" fontId="3" fillId="2" borderId="37" xfId="0" applyFont="1" applyFill="1" applyBorder="1" applyAlignment="1">
      <alignment horizontal="right"/>
    </xf>
    <xf numFmtId="0" fontId="3" fillId="2" borderId="40" xfId="0" applyFont="1" applyFill="1" applyBorder="1" applyAlignment="1">
      <alignment horizontal="right"/>
    </xf>
    <xf numFmtId="0" fontId="3" fillId="2" borderId="7" xfId="0" applyFont="1" applyFill="1" applyBorder="1"/>
    <xf numFmtId="0" fontId="0" fillId="6" borderId="32" xfId="0" applyFill="1" applyBorder="1"/>
    <xf numFmtId="0" fontId="0" fillId="6" borderId="35" xfId="0" applyFill="1" applyBorder="1"/>
    <xf numFmtId="0" fontId="0" fillId="6" borderId="38" xfId="0" applyFill="1" applyBorder="1"/>
    <xf numFmtId="0" fontId="0" fillId="6" borderId="33" xfId="0" applyFill="1" applyBorder="1"/>
    <xf numFmtId="2" fontId="5" fillId="7" borderId="5" xfId="0" applyNumberFormat="1" applyFont="1" applyFill="1" applyBorder="1" applyAlignment="1">
      <alignment horizontal="center"/>
    </xf>
    <xf numFmtId="0" fontId="9" fillId="2" borderId="30" xfId="0" applyFont="1" applyFill="1" applyBorder="1"/>
    <xf numFmtId="44" fontId="3" fillId="2" borderId="7" xfId="1" applyFont="1" applyFill="1" applyBorder="1"/>
    <xf numFmtId="44" fontId="3" fillId="2" borderId="31" xfId="1" applyFont="1" applyFill="1" applyBorder="1"/>
    <xf numFmtId="0" fontId="7" fillId="0" borderId="0" xfId="0" applyFont="1"/>
    <xf numFmtId="2" fontId="5" fillId="7" borderId="41" xfId="0" applyNumberFormat="1" applyFont="1" applyFill="1" applyBorder="1" applyAlignment="1">
      <alignment horizontal="center"/>
    </xf>
    <xf numFmtId="2" fontId="5" fillId="7" borderId="42" xfId="0" applyNumberFormat="1" applyFont="1" applyFill="1" applyBorder="1" applyAlignment="1">
      <alignment horizontal="center"/>
    </xf>
    <xf numFmtId="0" fontId="9" fillId="2" borderId="0" xfId="0" applyFont="1" applyFill="1"/>
    <xf numFmtId="44" fontId="9" fillId="2" borderId="0" xfId="1" applyFont="1" applyFill="1"/>
    <xf numFmtId="0" fontId="9" fillId="2" borderId="6" xfId="0" applyFont="1" applyFill="1" applyBorder="1"/>
    <xf numFmtId="44" fontId="9" fillId="2" borderId="7" xfId="1" applyFont="1" applyFill="1" applyBorder="1"/>
    <xf numFmtId="0" fontId="2" fillId="2" borderId="29" xfId="0" applyFont="1" applyFill="1" applyBorder="1"/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44" fontId="0" fillId="0" borderId="29" xfId="1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6" borderId="29" xfId="0" applyFill="1" applyBorder="1"/>
    <xf numFmtId="0" fontId="0" fillId="0" borderId="1" xfId="0" applyBorder="1"/>
    <xf numFmtId="2" fontId="5" fillId="7" borderId="29" xfId="0" applyNumberFormat="1" applyFont="1" applyFill="1" applyBorder="1" applyAlignment="1">
      <alignment horizontal="center"/>
    </xf>
    <xf numFmtId="2" fontId="5" fillId="7" borderId="29" xfId="0" applyNumberFormat="1" applyFont="1" applyFill="1" applyBorder="1"/>
    <xf numFmtId="0" fontId="0" fillId="6" borderId="33" xfId="0" applyFill="1" applyBorder="1" applyAlignment="1">
      <alignment horizontal="center"/>
    </xf>
    <xf numFmtId="0" fontId="0" fillId="6" borderId="36" xfId="0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4" fontId="0" fillId="5" borderId="0" xfId="0" applyNumberFormat="1" applyFill="1"/>
    <xf numFmtId="0" fontId="10" fillId="0" borderId="12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44" fontId="5" fillId="7" borderId="21" xfId="1" applyFont="1" applyFill="1" applyBorder="1" applyAlignment="1">
      <alignment horizontal="center"/>
    </xf>
    <xf numFmtId="44" fontId="5" fillId="7" borderId="27" xfId="1" applyFont="1" applyFill="1" applyBorder="1" applyAlignment="1">
      <alignment horizontal="center"/>
    </xf>
    <xf numFmtId="44" fontId="5" fillId="7" borderId="24" xfId="1" applyFont="1" applyFill="1" applyBorder="1" applyAlignment="1">
      <alignment horizontal="center"/>
    </xf>
    <xf numFmtId="44" fontId="0" fillId="3" borderId="21" xfId="1" applyFont="1" applyFill="1" applyBorder="1"/>
    <xf numFmtId="44" fontId="0" fillId="3" borderId="27" xfId="1" applyFont="1" applyFill="1" applyBorder="1"/>
    <xf numFmtId="44" fontId="0" fillId="3" borderId="24" xfId="1" applyFont="1" applyFill="1" applyBorder="1"/>
    <xf numFmtId="44" fontId="5" fillId="3" borderId="27" xfId="1" applyFont="1" applyFill="1" applyBorder="1" applyAlignment="1">
      <alignment horizontal="center"/>
    </xf>
    <xf numFmtId="44" fontId="5" fillId="3" borderId="24" xfId="1" applyFont="1" applyFill="1" applyBorder="1" applyAlignment="1">
      <alignment horizontal="center"/>
    </xf>
    <xf numFmtId="0" fontId="0" fillId="0" borderId="12" xfId="0" applyBorder="1"/>
    <xf numFmtId="2" fontId="10" fillId="0" borderId="12" xfId="0" applyNumberFormat="1" applyFont="1" applyBorder="1"/>
    <xf numFmtId="2" fontId="12" fillId="0" borderId="0" xfId="0" applyNumberFormat="1" applyFont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2" xfId="0" applyFont="1" applyBorder="1" applyAlignment="1">
      <alignment horizontal="center"/>
    </xf>
    <xf numFmtId="0" fontId="13" fillId="0" borderId="12" xfId="0" applyFont="1" applyBorder="1"/>
    <xf numFmtId="2" fontId="13" fillId="0" borderId="0" xfId="0" applyNumberFormat="1" applyFont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44" fontId="0" fillId="0" borderId="0" xfId="1" applyFont="1"/>
    <xf numFmtId="0" fontId="0" fillId="0" borderId="43" xfId="0" applyBorder="1"/>
    <xf numFmtId="44" fontId="0" fillId="0" borderId="29" xfId="0" applyNumberFormat="1" applyBorder="1"/>
    <xf numFmtId="2" fontId="0" fillId="3" borderId="45" xfId="0" applyNumberFormat="1" applyFill="1" applyBorder="1" applyAlignment="1">
      <alignment horizontal="center"/>
    </xf>
    <xf numFmtId="2" fontId="0" fillId="3" borderId="46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15" fillId="0" borderId="0" xfId="0" applyFont="1" applyAlignment="1">
      <alignment horizontal="center"/>
    </xf>
    <xf numFmtId="2" fontId="0" fillId="0" borderId="0" xfId="0" applyNumberFormat="1"/>
    <xf numFmtId="0" fontId="10" fillId="0" borderId="12" xfId="0" applyFont="1" applyBorder="1" applyAlignment="1">
      <alignment horizontal="center"/>
    </xf>
    <xf numFmtId="1" fontId="0" fillId="0" borderId="0" xfId="0" applyNumberFormat="1"/>
    <xf numFmtId="2" fontId="0" fillId="6" borderId="21" xfId="0" applyNumberFormat="1" applyFill="1" applyBorder="1"/>
    <xf numFmtId="2" fontId="0" fillId="7" borderId="34" xfId="0" applyNumberFormat="1" applyFill="1" applyBorder="1" applyAlignment="1">
      <alignment horizontal="center"/>
    </xf>
    <xf numFmtId="2" fontId="0" fillId="7" borderId="37" xfId="0" applyNumberFormat="1" applyFill="1" applyBorder="1" applyAlignment="1">
      <alignment horizontal="center"/>
    </xf>
    <xf numFmtId="2" fontId="0" fillId="7" borderId="40" xfId="0" applyNumberFormat="1" applyFill="1" applyBorder="1" applyAlignment="1">
      <alignment horizontal="center"/>
    </xf>
    <xf numFmtId="44" fontId="5" fillId="3" borderId="5" xfId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2" fontId="10" fillId="0" borderId="0" xfId="0" applyNumberFormat="1" applyFont="1"/>
    <xf numFmtId="0" fontId="0" fillId="6" borderId="36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2" fontId="5" fillId="7" borderId="49" xfId="0" applyNumberFormat="1" applyFont="1" applyFill="1" applyBorder="1" applyAlignment="1">
      <alignment horizontal="center"/>
    </xf>
    <xf numFmtId="44" fontId="5" fillId="3" borderId="50" xfId="1" applyFont="1" applyFill="1" applyBorder="1" applyAlignment="1">
      <alignment horizontal="center"/>
    </xf>
    <xf numFmtId="44" fontId="5" fillId="7" borderId="50" xfId="1" applyFont="1" applyFill="1" applyBorder="1" applyAlignment="1">
      <alignment horizontal="center"/>
    </xf>
    <xf numFmtId="0" fontId="0" fillId="6" borderId="50" xfId="0" applyFill="1" applyBorder="1" applyAlignment="1">
      <alignment horizontal="center"/>
    </xf>
    <xf numFmtId="0" fontId="7" fillId="6" borderId="35" xfId="0" applyFont="1" applyFill="1" applyBorder="1" applyAlignment="1">
      <alignment horizontal="left"/>
    </xf>
    <xf numFmtId="2" fontId="5" fillId="7" borderId="51" xfId="0" applyNumberFormat="1" applyFont="1" applyFill="1" applyBorder="1" applyAlignment="1">
      <alignment horizontal="center"/>
    </xf>
    <xf numFmtId="44" fontId="5" fillId="3" borderId="52" xfId="1" applyFont="1" applyFill="1" applyBorder="1" applyAlignment="1">
      <alignment horizontal="center"/>
    </xf>
    <xf numFmtId="44" fontId="5" fillId="7" borderId="52" xfId="1" applyFont="1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0" fontId="7" fillId="4" borderId="0" xfId="0" applyFont="1" applyFill="1"/>
    <xf numFmtId="0" fontId="7" fillId="4" borderId="29" xfId="0" applyFont="1" applyFill="1" applyBorder="1" applyAlignment="1">
      <alignment wrapText="1"/>
    </xf>
    <xf numFmtId="1" fontId="0" fillId="3" borderId="44" xfId="0" applyNumberFormat="1" applyFill="1" applyBorder="1" applyAlignment="1">
      <alignment horizontal="center"/>
    </xf>
    <xf numFmtId="1" fontId="0" fillId="3" borderId="45" xfId="0" applyNumberFormat="1" applyFill="1" applyBorder="1" applyAlignment="1">
      <alignment horizontal="center"/>
    </xf>
    <xf numFmtId="1" fontId="0" fillId="3" borderId="46" xfId="0" applyNumberFormat="1" applyFill="1" applyBorder="1" applyAlignment="1">
      <alignment horizontal="center"/>
    </xf>
    <xf numFmtId="4" fontId="15" fillId="0" borderId="0" xfId="0" applyNumberFormat="1" applyFont="1" applyAlignment="1">
      <alignment horizontal="center"/>
    </xf>
    <xf numFmtId="2" fontId="15" fillId="0" borderId="0" xfId="0" applyNumberFormat="1" applyFont="1"/>
    <xf numFmtId="1" fontId="15" fillId="0" borderId="0" xfId="0" applyNumberFormat="1" applyFont="1"/>
    <xf numFmtId="0" fontId="15" fillId="0" borderId="0" xfId="0" applyFont="1"/>
    <xf numFmtId="4" fontId="15" fillId="0" borderId="12" xfId="0" applyNumberFormat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2" fontId="15" fillId="0" borderId="12" xfId="0" applyNumberFormat="1" applyFont="1" applyBorder="1"/>
    <xf numFmtId="4" fontId="0" fillId="0" borderId="0" xfId="0" applyNumberFormat="1" applyAlignment="1">
      <alignment horizontal="center"/>
    </xf>
    <xf numFmtId="4" fontId="15" fillId="8" borderId="0" xfId="0" applyNumberFormat="1" applyFont="1" applyFill="1" applyAlignment="1">
      <alignment horizontal="center"/>
    </xf>
    <xf numFmtId="4" fontId="15" fillId="8" borderId="12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8" borderId="0" xfId="0" applyFill="1"/>
    <xf numFmtId="2" fontId="5" fillId="8" borderId="49" xfId="0" applyNumberFormat="1" applyFont="1" applyFill="1" applyBorder="1" applyAlignment="1">
      <alignment horizontal="center"/>
    </xf>
    <xf numFmtId="2" fontId="5" fillId="8" borderId="41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wrapText="1"/>
    </xf>
    <xf numFmtId="0" fontId="3" fillId="2" borderId="0" xfId="0" applyFont="1" applyFill="1"/>
    <xf numFmtId="9" fontId="3" fillId="2" borderId="7" xfId="3" applyFont="1" applyFill="1" applyBorder="1"/>
    <xf numFmtId="0" fontId="2" fillId="2" borderId="29" xfId="0" applyFont="1" applyFill="1" applyBorder="1" applyAlignment="1">
      <alignment horizontal="center" vertical="center" wrapText="1"/>
    </xf>
    <xf numFmtId="1" fontId="5" fillId="7" borderId="29" xfId="0" applyNumberFormat="1" applyFont="1" applyFill="1" applyBorder="1" applyAlignment="1">
      <alignment horizontal="center"/>
    </xf>
    <xf numFmtId="44" fontId="2" fillId="2" borderId="29" xfId="0" applyNumberFormat="1" applyFont="1" applyFill="1" applyBorder="1"/>
    <xf numFmtId="0" fontId="0" fillId="0" borderId="0" xfId="0" applyProtection="1">
      <protection locked="0"/>
    </xf>
    <xf numFmtId="165" fontId="0" fillId="0" borderId="29" xfId="0" applyNumberFormat="1" applyBorder="1"/>
    <xf numFmtId="165" fontId="0" fillId="0" borderId="0" xfId="0" applyNumberFormat="1"/>
    <xf numFmtId="0" fontId="2" fillId="3" borderId="5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wrapText="1"/>
    </xf>
    <xf numFmtId="164" fontId="2" fillId="3" borderId="6" xfId="0" applyNumberFormat="1" applyFont="1" applyFill="1" applyBorder="1" applyAlignment="1">
      <alignment horizontal="left" wrapText="1"/>
    </xf>
    <xf numFmtId="44" fontId="2" fillId="3" borderId="6" xfId="0" applyNumberFormat="1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wrapText="1"/>
    </xf>
    <xf numFmtId="44" fontId="2" fillId="3" borderId="6" xfId="8" applyFont="1" applyFill="1" applyBorder="1" applyAlignment="1">
      <alignment horizontal="left" wrapText="1"/>
    </xf>
    <xf numFmtId="44" fontId="0" fillId="0" borderId="0" xfId="0" applyNumberFormat="1"/>
    <xf numFmtId="164" fontId="0" fillId="0" borderId="0" xfId="0" applyNumberFormat="1"/>
    <xf numFmtId="0" fontId="0" fillId="3" borderId="29" xfId="0" applyFill="1" applyBorder="1"/>
    <xf numFmtId="166" fontId="0" fillId="3" borderId="29" xfId="0" applyNumberFormat="1" applyFill="1" applyBorder="1"/>
    <xf numFmtId="0" fontId="0" fillId="3" borderId="29" xfId="0" applyFill="1" applyBorder="1" applyAlignment="1">
      <alignment wrapText="1"/>
    </xf>
    <xf numFmtId="0" fontId="0" fillId="0" borderId="29" xfId="0" applyBorder="1" applyAlignment="1">
      <alignment wrapText="1"/>
    </xf>
    <xf numFmtId="164" fontId="0" fillId="0" borderId="0" xfId="0" applyNumberFormat="1" applyAlignment="1">
      <alignment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2" fontId="5" fillId="0" borderId="0" xfId="0" applyNumberFormat="1" applyFont="1"/>
    <xf numFmtId="0" fontId="0" fillId="0" borderId="0" xfId="0" applyAlignment="1">
      <alignment horizontal="left"/>
    </xf>
    <xf numFmtId="0" fontId="5" fillId="0" borderId="0" xfId="0" applyFont="1"/>
    <xf numFmtId="0" fontId="0" fillId="4" borderId="0" xfId="0" applyFill="1" applyAlignment="1">
      <alignment vertical="center" wrapText="1"/>
    </xf>
    <xf numFmtId="0" fontId="0" fillId="4" borderId="29" xfId="0" applyFill="1" applyBorder="1"/>
    <xf numFmtId="44" fontId="2" fillId="2" borderId="5" xfId="0" applyNumberFormat="1" applyFont="1" applyFill="1" applyBorder="1"/>
    <xf numFmtId="0" fontId="0" fillId="4" borderId="43" xfId="0" applyFill="1" applyBorder="1"/>
    <xf numFmtId="0" fontId="0" fillId="4" borderId="53" xfId="0" applyFill="1" applyBorder="1"/>
    <xf numFmtId="175" fontId="0" fillId="4" borderId="29" xfId="0" applyNumberFormat="1" applyFill="1" applyBorder="1"/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0" fillId="6" borderId="29" xfId="0" applyFill="1" applyBorder="1"/>
    <xf numFmtId="0" fontId="0" fillId="6" borderId="47" xfId="0" applyFill="1" applyBorder="1" applyAlignment="1">
      <alignment horizontal="left"/>
    </xf>
    <xf numFmtId="0" fontId="0" fillId="6" borderId="48" xfId="0" applyFill="1" applyBorder="1" applyAlignment="1">
      <alignment horizontal="left"/>
    </xf>
    <xf numFmtId="0" fontId="0" fillId="6" borderId="49" xfId="0" applyFill="1" applyBorder="1" applyAlignment="1">
      <alignment horizontal="left"/>
    </xf>
    <xf numFmtId="0" fontId="0" fillId="6" borderId="36" xfId="0" applyFill="1" applyBorder="1" applyAlignment="1">
      <alignment horizontal="right"/>
    </xf>
    <xf numFmtId="0" fontId="0" fillId="6" borderId="39" xfId="0" applyFill="1" applyBorder="1" applyAlignment="1">
      <alignment horizontal="right"/>
    </xf>
    <xf numFmtId="0" fontId="0" fillId="6" borderId="36" xfId="0" applyFill="1" applyBorder="1" applyAlignment="1">
      <alignment horizontal="left"/>
    </xf>
    <xf numFmtId="0" fontId="3" fillId="2" borderId="33" xfId="0" applyFont="1" applyFill="1" applyBorder="1" applyAlignment="1">
      <alignment horizontal="left"/>
    </xf>
    <xf numFmtId="0" fontId="3" fillId="2" borderId="36" xfId="0" applyFont="1" applyFill="1" applyBorder="1" applyAlignment="1">
      <alignment horizontal="left"/>
    </xf>
    <xf numFmtId="0" fontId="3" fillId="2" borderId="39" xfId="0" applyFont="1" applyFill="1" applyBorder="1" applyAlignment="1">
      <alignment horizontal="left"/>
    </xf>
    <xf numFmtId="0" fontId="0" fillId="6" borderId="23" xfId="0" applyFill="1" applyBorder="1" applyAlignment="1">
      <alignment horizontal="left"/>
    </xf>
    <xf numFmtId="0" fontId="0" fillId="6" borderId="24" xfId="0" applyFill="1" applyBorder="1" applyAlignment="1">
      <alignment horizontal="left"/>
    </xf>
    <xf numFmtId="0" fontId="0" fillId="6" borderId="26" xfId="0" applyFill="1" applyBorder="1" applyAlignment="1">
      <alignment horizontal="left"/>
    </xf>
    <xf numFmtId="0" fontId="0" fillId="6" borderId="27" xfId="0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0" fillId="6" borderId="21" xfId="0" applyFill="1" applyBorder="1" applyAlignment="1">
      <alignment horizontal="left"/>
    </xf>
    <xf numFmtId="0" fontId="0" fillId="6" borderId="38" xfId="0" applyFill="1" applyBorder="1" applyAlignment="1">
      <alignment horizontal="left"/>
    </xf>
    <xf numFmtId="0" fontId="0" fillId="6" borderId="39" xfId="0" applyFill="1" applyBorder="1" applyAlignment="1">
      <alignment horizontal="left"/>
    </xf>
    <xf numFmtId="0" fontId="0" fillId="6" borderId="42" xfId="0" applyFill="1" applyBorder="1" applyAlignment="1">
      <alignment horizontal="left"/>
    </xf>
    <xf numFmtId="0" fontId="0" fillId="6" borderId="35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0" fontId="0" fillId="6" borderId="53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0" fillId="6" borderId="55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56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6" borderId="51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0" borderId="0" xfId="0" applyAlignment="1" applyProtection="1">
      <alignment horizontal="center"/>
      <protection locked="0"/>
    </xf>
    <xf numFmtId="0" fontId="14" fillId="9" borderId="0" xfId="0" applyFont="1" applyFill="1" applyAlignment="1">
      <alignment horizontal="center"/>
    </xf>
    <xf numFmtId="0" fontId="18" fillId="2" borderId="57" xfId="0" applyFont="1" applyFill="1" applyBorder="1" applyAlignment="1">
      <alignment horizontal="center"/>
    </xf>
    <xf numFmtId="0" fontId="0" fillId="0" borderId="0" xfId="0" applyFill="1"/>
    <xf numFmtId="0" fontId="0" fillId="0" borderId="0" xfId="0" applyProtection="1"/>
    <xf numFmtId="0" fontId="0" fillId="4" borderId="0" xfId="0" applyFill="1" applyProtection="1"/>
    <xf numFmtId="0" fontId="4" fillId="2" borderId="0" xfId="0" applyFont="1" applyFill="1" applyProtection="1"/>
    <xf numFmtId="0" fontId="0" fillId="2" borderId="0" xfId="0" applyFill="1" applyProtection="1"/>
    <xf numFmtId="0" fontId="0" fillId="0" borderId="3" xfId="0" applyBorder="1" applyProtection="1"/>
    <xf numFmtId="49" fontId="3" fillId="2" borderId="3" xfId="0" applyNumberFormat="1" applyFont="1" applyFill="1" applyBorder="1" applyProtection="1"/>
    <xf numFmtId="0" fontId="0" fillId="0" borderId="4" xfId="0" applyBorder="1" applyProtection="1"/>
    <xf numFmtId="49" fontId="3" fillId="2" borderId="4" xfId="0" applyNumberFormat="1" applyFont="1" applyFill="1" applyBorder="1" applyProtection="1"/>
    <xf numFmtId="0" fontId="0" fillId="0" borderId="2" xfId="0" applyBorder="1" applyProtection="1"/>
    <xf numFmtId="49" fontId="3" fillId="2" borderId="2" xfId="0" applyNumberFormat="1" applyFont="1" applyFill="1" applyBorder="1" applyProtection="1"/>
    <xf numFmtId="49" fontId="0" fillId="0" borderId="0" xfId="0" applyNumberFormat="1" applyProtection="1"/>
    <xf numFmtId="49" fontId="29" fillId="2" borderId="2" xfId="76" applyNumberFormat="1" applyFill="1" applyBorder="1" applyProtection="1"/>
    <xf numFmtId="49" fontId="5" fillId="3" borderId="3" xfId="0" applyNumberFormat="1" applyFont="1" applyFill="1" applyBorder="1" applyProtection="1">
      <protection locked="0"/>
    </xf>
    <xf numFmtId="49" fontId="5" fillId="3" borderId="4" xfId="0" applyNumberFormat="1" applyFont="1" applyFill="1" applyBorder="1" applyProtection="1">
      <protection locked="0"/>
    </xf>
    <xf numFmtId="49" fontId="5" fillId="3" borderId="2" xfId="0" applyNumberFormat="1" applyFont="1" applyFill="1" applyBorder="1" applyProtection="1">
      <protection locked="0"/>
    </xf>
    <xf numFmtId="44" fontId="0" fillId="3" borderId="18" xfId="1" applyFont="1" applyFill="1" applyBorder="1" applyProtection="1">
      <protection locked="0"/>
    </xf>
    <xf numFmtId="44" fontId="0" fillId="3" borderId="19" xfId="1" applyFont="1" applyFill="1" applyBorder="1" applyProtection="1">
      <protection locked="0"/>
    </xf>
    <xf numFmtId="10" fontId="0" fillId="3" borderId="15" xfId="0" applyNumberFormat="1" applyFill="1" applyBorder="1" applyProtection="1">
      <protection locked="0"/>
    </xf>
    <xf numFmtId="10" fontId="0" fillId="3" borderId="17" xfId="0" applyNumberFormat="1" applyFill="1" applyBorder="1" applyProtection="1">
      <protection locked="0"/>
    </xf>
    <xf numFmtId="44" fontId="5" fillId="3" borderId="5" xfId="1" applyFont="1" applyFill="1" applyBorder="1" applyAlignment="1" applyProtection="1">
      <alignment horizontal="center"/>
      <protection locked="0"/>
    </xf>
    <xf numFmtId="1" fontId="0" fillId="3" borderId="44" xfId="0" applyNumberFormat="1" applyFill="1" applyBorder="1" applyAlignment="1" applyProtection="1">
      <alignment horizontal="center"/>
      <protection locked="0"/>
    </xf>
    <xf numFmtId="1" fontId="0" fillId="3" borderId="45" xfId="0" applyNumberFormat="1" applyFill="1" applyBorder="1" applyAlignment="1" applyProtection="1">
      <alignment horizontal="center"/>
      <protection locked="0"/>
    </xf>
    <xf numFmtId="2" fontId="0" fillId="3" borderId="45" xfId="0" applyNumberFormat="1" applyFill="1" applyBorder="1" applyAlignment="1" applyProtection="1">
      <alignment horizontal="center"/>
      <protection locked="0"/>
    </xf>
    <xf numFmtId="2" fontId="0" fillId="3" borderId="46" xfId="0" applyNumberFormat="1" applyFill="1" applyBorder="1" applyAlignment="1" applyProtection="1">
      <alignment horizontal="center"/>
      <protection locked="0"/>
    </xf>
    <xf numFmtId="44" fontId="5" fillId="3" borderId="50" xfId="1" applyFont="1" applyFill="1" applyBorder="1" applyAlignment="1" applyProtection="1">
      <alignment horizontal="center"/>
      <protection locked="0"/>
    </xf>
    <xf numFmtId="44" fontId="5" fillId="3" borderId="27" xfId="1" applyFont="1" applyFill="1" applyBorder="1" applyAlignment="1" applyProtection="1">
      <alignment horizontal="center"/>
      <protection locked="0"/>
    </xf>
    <xf numFmtId="44" fontId="5" fillId="3" borderId="52" xfId="1" applyFont="1" applyFill="1" applyBorder="1" applyAlignment="1" applyProtection="1">
      <alignment horizontal="center"/>
      <protection locked="0"/>
    </xf>
    <xf numFmtId="44" fontId="5" fillId="3" borderId="24" xfId="1" applyFont="1" applyFill="1" applyBorder="1" applyAlignment="1" applyProtection="1">
      <alignment horizontal="center"/>
      <protection locked="0"/>
    </xf>
    <xf numFmtId="44" fontId="0" fillId="3" borderId="21" xfId="1" applyFont="1" applyFill="1" applyBorder="1" applyProtection="1">
      <protection locked="0"/>
    </xf>
    <xf numFmtId="44" fontId="0" fillId="3" borderId="27" xfId="1" applyFont="1" applyFill="1" applyBorder="1" applyProtection="1">
      <protection locked="0"/>
    </xf>
    <xf numFmtId="44" fontId="0" fillId="3" borderId="24" xfId="1" applyFont="1" applyFill="1" applyBorder="1" applyProtection="1">
      <protection locked="0"/>
    </xf>
    <xf numFmtId="1" fontId="0" fillId="3" borderId="46" xfId="0" applyNumberFormat="1" applyFill="1" applyBorder="1" applyAlignment="1" applyProtection="1">
      <alignment horizontal="center"/>
      <protection locked="0"/>
    </xf>
  </cellXfs>
  <cellStyles count="77">
    <cellStyle name="%" xfId="40" xr:uid="{EA67A7CA-DED5-4DEF-A94F-6353B3DF2D4E}"/>
    <cellStyle name="Comma [0]" xfId="41" xr:uid="{3A2024C0-63B2-49A8-9969-45AC0D812602}"/>
    <cellStyle name="Comma_AA BCR/ Basis ruimtestaat 13.0" xfId="42" xr:uid="{4DEDA44D-042A-4735-A7B9-A5388BE38721}"/>
    <cellStyle name="Currency [0]" xfId="43" xr:uid="{BFCB5522-E685-4C26-92ED-94836E03C424}"/>
    <cellStyle name="Currency_AA BCR/ Basis ruimtestaat 13.0" xfId="12" xr:uid="{8737DD54-DADE-45FB-A65E-E0FBEC15B591}"/>
    <cellStyle name="Euro" xfId="13" xr:uid="{CCD30DAB-5297-43A7-AE35-EC307259488C}"/>
    <cellStyle name="Euro 10" xfId="44" xr:uid="{4E3D7EC7-1219-44D6-B898-4D7151C8EA26}"/>
    <cellStyle name="Euro 11" xfId="45" xr:uid="{E898B84E-2DBB-4DB8-B122-EA2113596804}"/>
    <cellStyle name="Euro 12" xfId="46" xr:uid="{19C7CD86-83E5-4180-A30F-7B89F87B1899}"/>
    <cellStyle name="Euro 13" xfId="47" xr:uid="{5FF26200-DC9B-41EE-9215-79D4C866C54D}"/>
    <cellStyle name="Euro 14" xfId="48" xr:uid="{AE942915-097B-4A15-9BA8-C36E1AE10AD9}"/>
    <cellStyle name="Euro 15" xfId="39" xr:uid="{077D4777-DA86-4AC8-A5F6-80F388A9EEB0}"/>
    <cellStyle name="Euro 2" xfId="14" xr:uid="{889DDB5A-95F4-43C7-8F3E-21306299E3DB}"/>
    <cellStyle name="Euro 2 2" xfId="49" xr:uid="{83DEF11F-1E75-4620-B09E-F9AD9A9B5F3A}"/>
    <cellStyle name="Euro 3" xfId="15" xr:uid="{93C8A889-B2F8-4CB9-AED4-EA91FBE64797}"/>
    <cellStyle name="Euro 3 2" xfId="50" xr:uid="{4C33E634-0FAC-4B1E-84C9-5BF956ABA1E3}"/>
    <cellStyle name="Euro 4" xfId="51" xr:uid="{541CBDBC-3614-44AC-B420-6BA4BB063E82}"/>
    <cellStyle name="Euro 5" xfId="52" xr:uid="{63FEBEDB-C2C9-42CA-9B9D-AB5A3E7CC1A9}"/>
    <cellStyle name="Euro 6" xfId="53" xr:uid="{30AC8EDD-74F8-4450-B5C9-E4561B04A571}"/>
    <cellStyle name="Euro 7" xfId="54" xr:uid="{4E11594F-E7E0-49E0-88B3-80263D6A681B}"/>
    <cellStyle name="Euro 8" xfId="55" xr:uid="{0046F278-D289-424C-9621-030D0B0BC40D}"/>
    <cellStyle name="Euro 9" xfId="56" xr:uid="{3AB91B5D-5886-43FA-AC15-3BFD3718ACC8}"/>
    <cellStyle name="Euro_1.5 Ruimtestaten SRO N2" xfId="57" xr:uid="{DBA4949A-2F91-4A7E-9084-0F0E91CD10F1}"/>
    <cellStyle name="Followed Hyperlink_Aantal groepen per school.xls" xfId="16" xr:uid="{682B4304-D41A-4F5B-B1F9-DFCFDD1315A5}"/>
    <cellStyle name="Hyperlink" xfId="76" builtinId="8"/>
    <cellStyle name="Komma 10" xfId="74" xr:uid="{E6136673-6D6E-4842-B95D-1D3CCD1F5FDB}"/>
    <cellStyle name="Komma 11" xfId="75" xr:uid="{4B915314-2ED0-4767-8E8B-1C1B164E4AA4}"/>
    <cellStyle name="Komma 2" xfId="9" xr:uid="{E2601849-F746-4E3A-B648-B689F8CC66C1}"/>
    <cellStyle name="Komma 2 2" xfId="36" xr:uid="{0735E7C6-2F5F-4CFE-BE93-E117009B382B}"/>
    <cellStyle name="Komma 2 3" xfId="17" xr:uid="{0BC5187F-F433-4D1F-82F3-555382D338C3}"/>
    <cellStyle name="Komma 3" xfId="18" xr:uid="{BCC062F9-CEE9-4353-ADBC-01B4D1F738F7}"/>
    <cellStyle name="Komma 4" xfId="19" xr:uid="{66656A25-1FC5-4123-841F-728DA566ABA3}"/>
    <cellStyle name="Komma 5" xfId="34" xr:uid="{62B4A42C-4B44-4670-9AAA-57AB7AF64CFE}"/>
    <cellStyle name="Komma 6" xfId="32" xr:uid="{B2A5651E-2F4E-46DA-8107-B70BA1A5D3C7}"/>
    <cellStyle name="Komma 6 2" xfId="70" xr:uid="{EACE01D4-6053-4027-84D1-1C92A02B4D3F}"/>
    <cellStyle name="Komma 7" xfId="67" xr:uid="{E43A89AA-5939-45EC-917B-A48749AA6925}"/>
    <cellStyle name="Komma 8" xfId="72" xr:uid="{BCC226E2-D1B8-43EE-8C32-BAC6383A15FF}"/>
    <cellStyle name="Komma 9" xfId="73" xr:uid="{DCACA877-B8A6-4586-B035-03AAB39561DE}"/>
    <cellStyle name="Koppen_rekenblad" xfId="58" xr:uid="{03E409BD-60DA-4922-8415-16215831277D}"/>
    <cellStyle name="koppenrekenblad2" xfId="59" xr:uid="{6B5094C8-6C4A-4697-AFD5-47E66EBB5F50}"/>
    <cellStyle name="m2" xfId="60" xr:uid="{5F3A8E9E-9CD7-493C-B936-6294B6AFB539}"/>
    <cellStyle name="NIBa standaard" xfId="61" xr:uid="{EAC3F3CD-562D-4631-98D5-0F65593C40B4}"/>
    <cellStyle name="Normaal_GLAS gegevens.xls" xfId="20" xr:uid="{CC1F37E6-F749-4EF4-B5BA-686B8DC9F189}"/>
    <cellStyle name="Normal_ KLM-CTR(STA)-Recap.xls" xfId="21" xr:uid="{44DE521C-442F-4C5F-8EF3-A01F86C73C63}"/>
    <cellStyle name="Ongedefinieerd" xfId="22" xr:uid="{623BC91D-38C2-4EA0-873D-536ED6814960}"/>
    <cellStyle name="Ongedefinieerd 2" xfId="23" xr:uid="{E41955B6-17B4-4D18-8693-125901784FF2}"/>
    <cellStyle name="Ongedefinieerd 3" xfId="24" xr:uid="{7B0EC935-4C49-4DFE-9C08-A909981B5601}"/>
    <cellStyle name="prijslijst" xfId="62" xr:uid="{3C58EDC4-749C-4988-835C-36A37C3B7BF5}"/>
    <cellStyle name="Procent" xfId="3" builtinId="5"/>
    <cellStyle name="Procent 2" xfId="25" xr:uid="{AF039F9B-9D0F-4489-BBCA-2D6ACE2AA3FE}"/>
    <cellStyle name="Procent 2 2" xfId="37" xr:uid="{80DF001A-6B0B-4448-A706-CEDF0229F9B1}"/>
    <cellStyle name="Procent 3" xfId="26" xr:uid="{9F919974-73E6-460A-9FB3-FF56E9643575}"/>
    <cellStyle name="Procent 4" xfId="27" xr:uid="{F49B8E0B-4919-41CF-B9A7-90D283AD2478}"/>
    <cellStyle name="Ruimtestaat_Koppen" xfId="63" xr:uid="{FB4CA321-F078-4D35-9829-51C6849A2B92}"/>
    <cellStyle name="Standaard" xfId="0" builtinId="0"/>
    <cellStyle name="Standaard 2" xfId="6" xr:uid="{A73F5931-7DA2-4997-B1DA-32154570559C}"/>
    <cellStyle name="Standaard 2 2" xfId="7" xr:uid="{883BF2D7-8DE4-47E0-AC5A-9036C9C2439D}"/>
    <cellStyle name="Standaard 3" xfId="10" xr:uid="{4A219459-7091-4D1B-8A40-F6DAF3142014}"/>
    <cellStyle name="Standaard 3 2 2" xfId="30" xr:uid="{234AEC6B-F160-4FBC-89C4-E7CCAEE5E9EB}"/>
    <cellStyle name="Standaard 4" xfId="28" xr:uid="{581DE061-7B8E-48DD-A8EF-B5F6B7FE665C}"/>
    <cellStyle name="Standaard 5" xfId="29" xr:uid="{8B68D7FF-1AD3-4252-9163-3CFB5991A30F}"/>
    <cellStyle name="Standaard 6" xfId="33" xr:uid="{4B95B5BB-9DAF-470D-A97C-2DEEDBB9CC58}"/>
    <cellStyle name="Standaard 7" xfId="66" xr:uid="{4721B836-837D-4AC1-954F-FF3E00611D5B}"/>
    <cellStyle name="Standaard 7 2" xfId="71" xr:uid="{B4FE0CB8-F284-4E69-920D-A2DC3CEB96A3}"/>
    <cellStyle name="Valuta" xfId="1" builtinId="4"/>
    <cellStyle name="Valuta 2" xfId="2" xr:uid="{B2C60630-C1D5-429B-BEAC-1C3399914EFD}"/>
    <cellStyle name="Valuta 2 2" xfId="11" xr:uid="{DE5D54BD-9B6A-4418-A83E-F08F66589D57}"/>
    <cellStyle name="Valuta 2 2 2" xfId="68" xr:uid="{58304049-CBFF-4107-96E7-CBBDFE16A86C}"/>
    <cellStyle name="Valuta 2 3" xfId="5" xr:uid="{C449D86C-985F-4625-9D76-AB4F8FBDD297}"/>
    <cellStyle name="Valuta 2 3 2" xfId="38" xr:uid="{85EE4EB4-D060-4298-A4A4-01CDF3789E9C}"/>
    <cellStyle name="Valuta 2 4" xfId="31" xr:uid="{26CBC6E4-EFB0-42A7-84A6-18CAC4D0077F}"/>
    <cellStyle name="Valuta 2 4 2" xfId="69" xr:uid="{ACA65A0D-E037-42AD-AE3B-D49782BD80DB}"/>
    <cellStyle name="Valuta 3" xfId="8" xr:uid="{6D9657E7-88A5-4F4B-827F-AFF877996B6D}"/>
    <cellStyle name="Valuta 3 2" xfId="35" xr:uid="{68E51BFA-C75F-43C0-99D8-75935A08217F}"/>
    <cellStyle name="Valuta 4" xfId="4" xr:uid="{DEE455BD-3608-4E30-844D-24DEE96185B8}"/>
    <cellStyle name="Währung [0]_Aufmaß" xfId="64" xr:uid="{3CB1A1E3-7703-468E-A243-0D69603F2647}"/>
    <cellStyle name="Währung_Aufmaß" xfId="65" xr:uid="{BC13D131-1785-4AC2-9863-477CCED7DD58}"/>
  </cellStyles>
  <dxfs count="0"/>
  <tableStyles count="0" defaultTableStyle="TableStyleMedium2" defaultPivotStyle="PivotStyleLight16"/>
  <colors>
    <mruColors>
      <color rgb="FF173583"/>
      <color rgb="FFC2E76B"/>
      <color rgb="FF9F928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theme" Target="theme/theme1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externalLink" Target="externalLinks/externalLink2.xml"/><Relationship Id="rId124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sheetMetadata" Target="metadata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chel.ALPHA\AppData\Local\Microsoft\Windows\Temporary%20Internet%20Files\Content.Outlook\3ZONW6N1\Uitvoeringsbepaling%20Winkler%20Prins%20NN%20211217%20incl%20factuurcontrole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RMAlphaAdviesBureauDB/Archief/00019000/1934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Blad1"/>
      <sheetName val="Blad2"/>
      <sheetName val="Blad3"/>
      <sheetName val="Blad4"/>
      <sheetName val="Blad5"/>
      <sheetName val="Blad6"/>
      <sheetName val="Blad7"/>
      <sheetName val="Blad8"/>
      <sheetName val="Blad9"/>
      <sheetName val="Blad10"/>
      <sheetName val="Blad11"/>
      <sheetName val="Blad12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Totaalblad"/>
      <sheetName val="Wijzigingenblad"/>
      <sheetName val="Supplement"/>
      <sheetName val="Supplement (3)"/>
      <sheetName val="Supplement (4)"/>
      <sheetName val="Supplement (5)"/>
      <sheetName val="Supplement (6)"/>
      <sheetName val="Supplement (7)"/>
      <sheetName val="Supplement (8)"/>
      <sheetName val="Blad13"/>
    </sheetNames>
    <sheetDataSet>
      <sheetData sheetId="0">
        <row r="2">
          <cell r="A2" t="str">
            <v>bestek</v>
          </cell>
        </row>
        <row r="3">
          <cell r="A3" t="str">
            <v>2014-400</v>
          </cell>
        </row>
      </sheetData>
      <sheetData sheetId="1">
        <row r="4">
          <cell r="B4" t="str">
            <v>OSG Winkler Prins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6">
          <cell r="D26">
            <v>8.5000000000000006E-2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>
        <row r="26">
          <cell r="I26">
            <v>980.89987019899274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5">
          <cell r="C5">
            <v>5337.9775328447222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Totaalblad"/>
      <sheetName val="Registratie afkeur "/>
      <sheetName val="Factuurcontrole 2021"/>
      <sheetName val="Onderlangs factuur"/>
      <sheetName val="Factuurcontrole 2020"/>
      <sheetName val="Financiële grafieken"/>
      <sheetName val="Factuurcontrole 2019"/>
      <sheetName val="Factuurcontrole 2018"/>
      <sheetName val="Wijzigingenblad"/>
      <sheetName val="Supplement (32)"/>
      <sheetName val="Supplement (31)"/>
      <sheetName val="Supplement (29)"/>
      <sheetName val="Supplement (25)"/>
      <sheetName val="Supplement 24"/>
      <sheetName val="Supplement 23"/>
      <sheetName val="Supplement 22"/>
      <sheetName val="Supplement"/>
      <sheetName val="supplement(2)"/>
      <sheetName val="Blad1"/>
      <sheetName val="Registratie afkeur"/>
    </sheetNames>
    <sheetDataSet>
      <sheetData sheetId="0">
        <row r="1">
          <cell r="A1">
            <v>1</v>
          </cell>
        </row>
      </sheetData>
      <sheetData sheetId="1">
        <row r="4">
          <cell r="B4" t="str">
            <v>ArtEZ</v>
          </cell>
        </row>
      </sheetData>
      <sheetData sheetId="2">
        <row r="27">
          <cell r="D27">
            <v>0.08</v>
          </cell>
        </row>
      </sheetData>
      <sheetData sheetId="3">
        <row r="27">
          <cell r="I27">
            <v>1953.906908938581</v>
          </cell>
        </row>
      </sheetData>
      <sheetData sheetId="4"/>
      <sheetData sheetId="5">
        <row r="79">
          <cell r="I79">
            <v>72257.040496269969</v>
          </cell>
        </row>
      </sheetData>
      <sheetData sheetId="6"/>
      <sheetData sheetId="7"/>
      <sheetData sheetId="8"/>
      <sheetData sheetId="9"/>
      <sheetData sheetId="10"/>
      <sheetData sheetId="11">
        <row r="79">
          <cell r="I79">
            <v>17643.1126657639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79">
          <cell r="I79">
            <v>15715.269089405811</v>
          </cell>
        </row>
      </sheetData>
      <sheetData sheetId="28"/>
      <sheetData sheetId="29"/>
      <sheetData sheetId="30"/>
      <sheetData sheetId="31"/>
      <sheetData sheetId="32"/>
      <sheetData sheetId="33">
        <row r="5">
          <cell r="K5">
            <v>2366.8109089687346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buurman@alpha-adviesbureau.n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6CA3A-AC07-48E2-A4F3-132E5D3BC322}">
  <sheetPr codeName="Blad1">
    <tabColor rgb="FFC2E76B"/>
  </sheetPr>
  <dimension ref="A1:AF36"/>
  <sheetViews>
    <sheetView showGridLines="0" workbookViewId="0">
      <selection activeCell="D29" sqref="D29"/>
    </sheetView>
  </sheetViews>
  <sheetFormatPr defaultRowHeight="15"/>
  <cols>
    <col min="1" max="2" width="53.85546875" style="228" customWidth="1"/>
    <col min="3" max="16384" width="9.140625" style="228"/>
  </cols>
  <sheetData>
    <row r="1" spans="1:32"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</row>
    <row r="2" spans="1:32" ht="23.25">
      <c r="A2" s="230" t="str">
        <f>CONCATENATE(opdrachtgever," ",'Kosten VSR (her)controles'!A3)</f>
        <v xml:space="preserve">Opvang en Onderwijs Emmen  </v>
      </c>
      <c r="B2" s="231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</row>
    <row r="3" spans="1:32"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</row>
    <row r="4" spans="1:32">
      <c r="A4" s="232" t="s">
        <v>0</v>
      </c>
      <c r="B4" s="233" t="s">
        <v>578</v>
      </c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</row>
    <row r="5" spans="1:32">
      <c r="A5" s="234" t="s">
        <v>1</v>
      </c>
      <c r="B5" s="235" t="s">
        <v>227</v>
      </c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</row>
    <row r="6" spans="1:32">
      <c r="A6" s="236" t="s">
        <v>2</v>
      </c>
      <c r="B6" s="237" t="s">
        <v>579</v>
      </c>
      <c r="U6" s="229"/>
      <c r="V6" s="229"/>
      <c r="W6" s="229"/>
      <c r="X6" s="229"/>
      <c r="Y6" s="229"/>
      <c r="Z6" s="229"/>
      <c r="AA6" s="229"/>
      <c r="AB6" s="229"/>
      <c r="AC6" s="229"/>
      <c r="AD6" s="229"/>
      <c r="AE6" s="229"/>
      <c r="AF6" s="229"/>
    </row>
    <row r="7" spans="1:32">
      <c r="B7" s="238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</row>
    <row r="8" spans="1:32">
      <c r="A8" s="232" t="s">
        <v>3</v>
      </c>
      <c r="B8" s="233" t="s">
        <v>580</v>
      </c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</row>
    <row r="9" spans="1:32">
      <c r="A9" s="236" t="s">
        <v>4</v>
      </c>
      <c r="B9" s="237" t="s">
        <v>581</v>
      </c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</row>
    <row r="10" spans="1:32">
      <c r="B10" s="238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</row>
    <row r="11" spans="1:32">
      <c r="A11" s="232" t="s">
        <v>5</v>
      </c>
      <c r="B11" s="233" t="s">
        <v>582</v>
      </c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</row>
    <row r="12" spans="1:32">
      <c r="A12" s="234" t="s">
        <v>6</v>
      </c>
      <c r="B12" s="235" t="s">
        <v>583</v>
      </c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</row>
    <row r="13" spans="1:32">
      <c r="A13" s="234" t="s">
        <v>7</v>
      </c>
      <c r="B13" s="235" t="s">
        <v>583</v>
      </c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</row>
    <row r="14" spans="1:32">
      <c r="A14" s="236" t="s">
        <v>8</v>
      </c>
      <c r="B14" s="239" t="s">
        <v>584</v>
      </c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</row>
    <row r="15" spans="1:32">
      <c r="B15" s="238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</row>
    <row r="16" spans="1:32">
      <c r="B16" s="238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</row>
    <row r="17" spans="1:32">
      <c r="A17" s="232" t="s">
        <v>9</v>
      </c>
      <c r="B17" s="240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</row>
    <row r="18" spans="1:32">
      <c r="A18" s="234" t="s">
        <v>10</v>
      </c>
      <c r="B18" s="241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</row>
    <row r="19" spans="1:32">
      <c r="A19" s="234" t="s">
        <v>11</v>
      </c>
      <c r="B19" s="241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</row>
    <row r="20" spans="1:32">
      <c r="A20" s="234" t="s">
        <v>12</v>
      </c>
      <c r="B20" s="241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</row>
    <row r="21" spans="1:32">
      <c r="A21" s="236" t="s">
        <v>4</v>
      </c>
      <c r="B21" s="242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</row>
    <row r="22" spans="1:32">
      <c r="B22" s="238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</row>
    <row r="23" spans="1:32">
      <c r="A23" s="232" t="s">
        <v>13</v>
      </c>
      <c r="B23" s="240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</row>
    <row r="24" spans="1:32">
      <c r="A24" s="234" t="s">
        <v>6</v>
      </c>
      <c r="B24" s="241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</row>
    <row r="25" spans="1:32">
      <c r="A25" s="234" t="s">
        <v>14</v>
      </c>
      <c r="B25" s="241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</row>
    <row r="26" spans="1:32">
      <c r="A26" s="234" t="s">
        <v>15</v>
      </c>
      <c r="B26" s="241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</row>
    <row r="27" spans="1:32">
      <c r="A27" s="234" t="s">
        <v>16</v>
      </c>
      <c r="B27" s="241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</row>
    <row r="28" spans="1:32">
      <c r="A28" s="236" t="s">
        <v>17</v>
      </c>
      <c r="B28" s="242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</row>
    <row r="29" spans="1:32"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</row>
    <row r="30" spans="1:32"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</row>
    <row r="31" spans="1:32"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</row>
    <row r="32" spans="1:32"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</row>
    <row r="33" spans="21:32"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</row>
    <row r="34" spans="21:32"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</row>
    <row r="35" spans="21:32"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</row>
    <row r="36" spans="21:32"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</row>
  </sheetData>
  <sheetProtection algorithmName="SHA-512" hashValue="0xAHGeTPCb6wPyqJSV9gWcp0p2kaLXBGNM46AqUzQk7eDyts6YmFIEf8xSz/G0//GUzDyxtHeLbcOHkTyiy1+w==" saltValue="Khj+WMHng++GHja9DQHafg==" spinCount="100000" sheet="1" objects="1" scenarios="1"/>
  <hyperlinks>
    <hyperlink ref="B14" r:id="rId1" xr:uid="{91C88911-8B43-4084-8D2F-1C07B054981F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AF00-AD7A-48AF-B472-9DA009B668CD}">
  <sheetPr codeName="Blad10">
    <tabColor rgb="FF173583"/>
  </sheetPr>
  <dimension ref="A1:Z532"/>
  <sheetViews>
    <sheetView workbookViewId="0">
      <selection activeCell="H498" sqref="H498"/>
    </sheetView>
  </sheetViews>
  <sheetFormatPr defaultRowHeight="15"/>
  <cols>
    <col min="1" max="1" width="5.42578125" bestFit="1" customWidth="1"/>
    <col min="2" max="2" width="5.71093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'3'!H5</f>
        <v>3</v>
      </c>
      <c r="B1" s="219" t="s">
        <v>82</v>
      </c>
      <c r="C1" s="220"/>
      <c r="D1" s="221" t="str">
        <f>VLOOKUP(A1,'Kosten VSR (her)controles'!A5:J54,3)</f>
        <v>OBS de Esdoorn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>Buiskoolstraat 1 te Emmen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 t="s">
        <v>324</v>
      </c>
      <c r="C4" s="33" t="s">
        <v>299</v>
      </c>
      <c r="D4" s="33"/>
      <c r="E4" s="106" t="s">
        <v>54</v>
      </c>
      <c r="G4" s="108">
        <v>58</v>
      </c>
      <c r="H4" s="108"/>
      <c r="I4" s="108"/>
      <c r="J4" s="108"/>
      <c r="N4" s="108">
        <f>SUM(F4:M4)</f>
        <v>58</v>
      </c>
      <c r="O4" s="108">
        <f>IF(D4="X",0,IF(E4="X",0,VLOOKUP(E4,'3'!$K$3:$L$16,2,FALSE)))</f>
        <v>200</v>
      </c>
      <c r="P4" s="108">
        <f t="shared" ref="P4:P29" si="0">N4*O4</f>
        <v>11600</v>
      </c>
    </row>
    <row r="5" spans="1:24">
      <c r="A5" s="30"/>
      <c r="B5" s="106" t="s">
        <v>325</v>
      </c>
      <c r="C5" s="33" t="s">
        <v>352</v>
      </c>
      <c r="D5" s="33"/>
      <c r="E5" s="106" t="s">
        <v>54</v>
      </c>
      <c r="G5" s="108">
        <v>14.8</v>
      </c>
      <c r="H5" s="108"/>
      <c r="I5" s="108"/>
      <c r="J5" s="108"/>
      <c r="N5" s="108">
        <f t="shared" ref="N5:N29" si="1">SUM(F5:M5)</f>
        <v>14.8</v>
      </c>
      <c r="O5" s="108">
        <f>IF(D5="X",0,IF(E5="X",0,VLOOKUP(E5,'3'!$K$3:$L$16,2,FALSE)))</f>
        <v>200</v>
      </c>
      <c r="P5" s="108">
        <f t="shared" si="0"/>
        <v>2960</v>
      </c>
    </row>
    <row r="6" spans="1:24">
      <c r="A6" s="30"/>
      <c r="B6" s="106" t="s">
        <v>326</v>
      </c>
      <c r="C6" s="33" t="s">
        <v>297</v>
      </c>
      <c r="D6" s="33"/>
      <c r="E6" s="106" t="s">
        <v>55</v>
      </c>
      <c r="F6" s="108">
        <v>10.6</v>
      </c>
      <c r="G6" s="108"/>
      <c r="H6" s="108"/>
      <c r="I6" s="108"/>
      <c r="J6" s="108"/>
      <c r="N6" s="108">
        <f t="shared" si="1"/>
        <v>10.6</v>
      </c>
      <c r="O6" s="108">
        <f>IF(D6="X",0,IF(E6="X",0,VLOOKUP(E6,'3'!$K$3:$L$16,2,FALSE)))</f>
        <v>200</v>
      </c>
      <c r="P6" s="108">
        <f t="shared" si="0"/>
        <v>2120</v>
      </c>
    </row>
    <row r="7" spans="1:24">
      <c r="A7" s="30"/>
      <c r="B7" s="106" t="s">
        <v>327</v>
      </c>
      <c r="C7" s="33" t="s">
        <v>309</v>
      </c>
      <c r="D7" s="33"/>
      <c r="E7" s="106" t="s">
        <v>316</v>
      </c>
      <c r="G7" s="108"/>
      <c r="H7" s="108"/>
      <c r="I7" s="108"/>
      <c r="J7" s="108">
        <v>2</v>
      </c>
      <c r="N7" s="108">
        <f t="shared" si="1"/>
        <v>2</v>
      </c>
      <c r="O7" s="108">
        <f>IF(D7="X",0,IF(E7="X",0,VLOOKUP(E7,'3'!$K$3:$L$16,2,FALSE)))</f>
        <v>0</v>
      </c>
      <c r="P7" s="108">
        <f t="shared" si="0"/>
        <v>0</v>
      </c>
    </row>
    <row r="8" spans="1:24">
      <c r="A8" s="30"/>
      <c r="B8" s="106" t="s">
        <v>328</v>
      </c>
      <c r="C8" s="33" t="s">
        <v>298</v>
      </c>
      <c r="D8" s="33"/>
      <c r="E8" s="106" t="s">
        <v>149</v>
      </c>
      <c r="G8" s="108"/>
      <c r="H8" s="108"/>
      <c r="I8" s="108"/>
      <c r="J8" s="108">
        <v>9.8000000000000007</v>
      </c>
      <c r="N8" s="108">
        <f t="shared" si="1"/>
        <v>9.8000000000000007</v>
      </c>
      <c r="O8" s="108">
        <f>IF(D8="X",0,IF(E8="X",0,VLOOKUP(E8,'3'!$K$3:$L$16,2,FALSE)))</f>
        <v>200</v>
      </c>
      <c r="P8" s="108">
        <f t="shared" si="0"/>
        <v>1960.0000000000002</v>
      </c>
    </row>
    <row r="9" spans="1:24">
      <c r="A9" s="30"/>
      <c r="B9" s="106" t="s">
        <v>329</v>
      </c>
      <c r="C9" s="33" t="s">
        <v>302</v>
      </c>
      <c r="D9" s="33"/>
      <c r="E9" s="106" t="s">
        <v>316</v>
      </c>
      <c r="G9" s="108">
        <v>6.8</v>
      </c>
      <c r="H9" s="108"/>
      <c r="I9" s="108"/>
      <c r="J9" s="108"/>
      <c r="N9" s="108">
        <f t="shared" si="1"/>
        <v>6.8</v>
      </c>
      <c r="O9" s="108">
        <f>IF(D9="X",0,IF(E9="X",0,VLOOKUP(E9,'3'!$K$3:$L$16,2,FALSE)))</f>
        <v>0</v>
      </c>
      <c r="P9" s="108">
        <f t="shared" si="0"/>
        <v>0</v>
      </c>
    </row>
    <row r="10" spans="1:24">
      <c r="A10" s="30"/>
      <c r="B10" s="106" t="s">
        <v>330</v>
      </c>
      <c r="C10" s="33" t="s">
        <v>308</v>
      </c>
      <c r="D10" s="33"/>
      <c r="E10" s="106" t="s">
        <v>60</v>
      </c>
      <c r="G10" s="108">
        <v>7.3</v>
      </c>
      <c r="H10" s="108"/>
      <c r="I10" s="108"/>
      <c r="J10" s="108"/>
      <c r="N10" s="108">
        <f t="shared" si="1"/>
        <v>7.3</v>
      </c>
      <c r="O10" s="108">
        <f>IF(D10="X",0,IF(E10="X",0,VLOOKUP(E10,'3'!$K$3:$L$16,2,FALSE)))</f>
        <v>12</v>
      </c>
      <c r="P10" s="108">
        <f t="shared" si="0"/>
        <v>87.6</v>
      </c>
    </row>
    <row r="11" spans="1:24">
      <c r="A11" s="30"/>
      <c r="B11" s="106" t="s">
        <v>331</v>
      </c>
      <c r="C11" s="33" t="s">
        <v>352</v>
      </c>
      <c r="D11" s="33"/>
      <c r="E11" s="106" t="s">
        <v>54</v>
      </c>
      <c r="G11" s="108">
        <v>35.6</v>
      </c>
      <c r="H11" s="108"/>
      <c r="I11" s="108"/>
      <c r="J11" s="108"/>
      <c r="N11" s="108">
        <f t="shared" si="1"/>
        <v>35.6</v>
      </c>
      <c r="O11" s="108">
        <f>IF(D11="X",0,IF(E11="X",0,VLOOKUP(E11,'3'!$K$3:$L$16,2,FALSE)))</f>
        <v>200</v>
      </c>
      <c r="P11" s="108">
        <f t="shared" si="0"/>
        <v>7120</v>
      </c>
    </row>
    <row r="12" spans="1:24">
      <c r="A12" s="30"/>
      <c r="B12" s="106" t="s">
        <v>332</v>
      </c>
      <c r="C12" s="33" t="s">
        <v>298</v>
      </c>
      <c r="D12" s="33"/>
      <c r="E12" s="106" t="s">
        <v>149</v>
      </c>
      <c r="G12" s="108"/>
      <c r="H12" s="108"/>
      <c r="I12" s="108"/>
      <c r="J12" s="108">
        <v>8.6</v>
      </c>
      <c r="N12" s="108">
        <f t="shared" si="1"/>
        <v>8.6</v>
      </c>
      <c r="O12" s="108">
        <f>IF(D12="X",0,IF(E12="X",0,VLOOKUP(E12,'3'!$K$3:$L$16,2,FALSE)))</f>
        <v>200</v>
      </c>
      <c r="P12" s="108">
        <f t="shared" si="0"/>
        <v>1720</v>
      </c>
    </row>
    <row r="13" spans="1:24">
      <c r="A13" s="30"/>
      <c r="B13" s="106" t="s">
        <v>333</v>
      </c>
      <c r="C13" s="33" t="s">
        <v>313</v>
      </c>
      <c r="D13" s="33"/>
      <c r="E13" s="106" t="s">
        <v>149</v>
      </c>
      <c r="G13" s="108"/>
      <c r="H13" s="108"/>
      <c r="I13" s="108"/>
      <c r="J13" s="108">
        <v>4.4000000000000004</v>
      </c>
      <c r="N13" s="108">
        <f t="shared" si="1"/>
        <v>4.4000000000000004</v>
      </c>
      <c r="O13" s="108">
        <f>IF(D13="X",0,IF(E13="X",0,VLOOKUP(E13,'3'!$K$3:$L$16,2,FALSE)))</f>
        <v>200</v>
      </c>
      <c r="P13" s="108">
        <f t="shared" si="0"/>
        <v>880.00000000000011</v>
      </c>
    </row>
    <row r="14" spans="1:24">
      <c r="A14" s="30"/>
      <c r="B14" s="106" t="s">
        <v>334</v>
      </c>
      <c r="C14" s="33" t="s">
        <v>308</v>
      </c>
      <c r="D14" s="33"/>
      <c r="E14" s="106" t="s">
        <v>60</v>
      </c>
      <c r="G14" s="108"/>
      <c r="H14" s="108"/>
      <c r="I14" s="108"/>
      <c r="J14" s="108">
        <v>6.2</v>
      </c>
      <c r="N14" s="108">
        <f t="shared" si="1"/>
        <v>6.2</v>
      </c>
      <c r="O14" s="108">
        <f>IF(D14="X",0,IF(E14="X",0,VLOOKUP(E14,'3'!$K$3:$L$16,2,FALSE)))</f>
        <v>12</v>
      </c>
      <c r="P14" s="108">
        <f t="shared" si="0"/>
        <v>74.400000000000006</v>
      </c>
    </row>
    <row r="15" spans="1:24">
      <c r="A15" s="30"/>
      <c r="B15" s="106" t="s">
        <v>335</v>
      </c>
      <c r="C15" s="33" t="s">
        <v>307</v>
      </c>
      <c r="D15" s="33"/>
      <c r="E15" s="106" t="s">
        <v>61</v>
      </c>
      <c r="G15" s="108">
        <v>81.5</v>
      </c>
      <c r="H15" s="108"/>
      <c r="I15" s="108"/>
      <c r="J15" s="108"/>
      <c r="N15" s="108">
        <f t="shared" si="1"/>
        <v>81.5</v>
      </c>
      <c r="O15" s="108">
        <f>IF(D15="X",0,IF(E15="X",0,VLOOKUP(E15,'3'!$K$3:$L$16,2,FALSE)))</f>
        <v>200</v>
      </c>
      <c r="P15" s="108">
        <f t="shared" si="0"/>
        <v>16300</v>
      </c>
    </row>
    <row r="16" spans="1:24">
      <c r="A16" s="30"/>
      <c r="B16" s="106" t="s">
        <v>336</v>
      </c>
      <c r="C16" s="33" t="s">
        <v>308</v>
      </c>
      <c r="D16" s="33"/>
      <c r="E16" s="106" t="s">
        <v>60</v>
      </c>
      <c r="G16" s="108"/>
      <c r="H16" s="108"/>
      <c r="I16" s="108"/>
      <c r="J16" s="108">
        <v>1.4</v>
      </c>
      <c r="N16" s="108">
        <f t="shared" si="1"/>
        <v>1.4</v>
      </c>
      <c r="O16" s="108">
        <f>IF(D16="X",0,IF(E16="X",0,VLOOKUP(E16,'3'!$K$3:$L$16,2,FALSE)))</f>
        <v>12</v>
      </c>
      <c r="P16" s="108">
        <f t="shared" si="0"/>
        <v>16.799999999999997</v>
      </c>
    </row>
    <row r="17" spans="1:20">
      <c r="A17" s="30"/>
      <c r="B17" s="106" t="s">
        <v>337</v>
      </c>
      <c r="C17" s="33" t="s">
        <v>297</v>
      </c>
      <c r="D17" s="33"/>
      <c r="E17" s="106" t="s">
        <v>55</v>
      </c>
      <c r="F17" s="108">
        <v>8.9</v>
      </c>
      <c r="G17" s="108"/>
      <c r="H17" s="108"/>
      <c r="I17" s="108"/>
      <c r="J17" s="108"/>
      <c r="N17" s="108">
        <f t="shared" si="1"/>
        <v>8.9</v>
      </c>
      <c r="O17" s="108">
        <f>IF(D17="X",0,IF(E17="X",0,VLOOKUP(E17,'3'!$K$3:$L$16,2,FALSE)))</f>
        <v>200</v>
      </c>
      <c r="P17" s="108">
        <f t="shared" si="0"/>
        <v>1780</v>
      </c>
    </row>
    <row r="18" spans="1:20">
      <c r="A18" s="30"/>
      <c r="B18" s="106" t="s">
        <v>338</v>
      </c>
      <c r="C18" s="33" t="s">
        <v>353</v>
      </c>
      <c r="D18" s="33"/>
      <c r="E18" s="106" t="s">
        <v>55</v>
      </c>
      <c r="G18" s="108">
        <v>39.5</v>
      </c>
      <c r="H18" s="108"/>
      <c r="I18" s="108"/>
      <c r="J18" s="108"/>
      <c r="N18" s="108">
        <f t="shared" si="1"/>
        <v>39.5</v>
      </c>
      <c r="O18" s="108">
        <f>IF(D18="X",0,IF(E18="X",0,VLOOKUP(E18,'3'!$K$3:$L$16,2,FALSE)))</f>
        <v>200</v>
      </c>
      <c r="P18" s="108">
        <f t="shared" si="0"/>
        <v>7900</v>
      </c>
    </row>
    <row r="19" spans="1:20">
      <c r="A19" s="30"/>
      <c r="B19" s="106" t="s">
        <v>339</v>
      </c>
      <c r="C19" s="33" t="s">
        <v>310</v>
      </c>
      <c r="D19" s="33"/>
      <c r="E19" s="106" t="s">
        <v>55</v>
      </c>
      <c r="G19" s="108">
        <v>41</v>
      </c>
      <c r="H19" s="108"/>
      <c r="I19" s="108"/>
      <c r="J19" s="108"/>
      <c r="N19" s="108">
        <f t="shared" si="1"/>
        <v>41</v>
      </c>
      <c r="O19" s="108">
        <f>IF(D19="X",0,IF(E19="X",0,VLOOKUP(E19,'3'!$K$3:$L$16,2,FALSE)))</f>
        <v>200</v>
      </c>
      <c r="P19" s="108">
        <f t="shared" si="0"/>
        <v>8200</v>
      </c>
    </row>
    <row r="20" spans="1:20">
      <c r="A20" s="30"/>
      <c r="B20" s="106" t="s">
        <v>340</v>
      </c>
      <c r="C20" s="33" t="s">
        <v>299</v>
      </c>
      <c r="D20" s="33"/>
      <c r="E20" s="106" t="s">
        <v>54</v>
      </c>
      <c r="G20" s="108">
        <v>50.7</v>
      </c>
      <c r="H20" s="108"/>
      <c r="I20" s="108"/>
      <c r="J20" s="108"/>
      <c r="N20" s="108">
        <f t="shared" si="1"/>
        <v>50.7</v>
      </c>
      <c r="O20" s="108">
        <f>IF(D20="X",0,IF(E20="X",0,VLOOKUP(E20,'3'!$K$3:$L$16,2,FALSE)))</f>
        <v>200</v>
      </c>
      <c r="P20" s="108">
        <f t="shared" si="0"/>
        <v>10140</v>
      </c>
    </row>
    <row r="21" spans="1:20">
      <c r="A21" s="30"/>
      <c r="B21" s="106" t="s">
        <v>341</v>
      </c>
      <c r="C21" s="33" t="s">
        <v>299</v>
      </c>
      <c r="D21" s="33"/>
      <c r="E21" s="106" t="s">
        <v>54</v>
      </c>
      <c r="G21" s="108">
        <v>50.7</v>
      </c>
      <c r="H21" s="108"/>
      <c r="I21" s="108"/>
      <c r="J21" s="108"/>
      <c r="N21" s="108">
        <f t="shared" si="1"/>
        <v>50.7</v>
      </c>
      <c r="O21" s="108">
        <f>IF(D21="X",0,IF(E21="X",0,VLOOKUP(E21,'3'!$K$3:$L$16,2,FALSE)))</f>
        <v>200</v>
      </c>
      <c r="P21" s="108">
        <f t="shared" si="0"/>
        <v>10140</v>
      </c>
    </row>
    <row r="22" spans="1:20">
      <c r="A22" s="30"/>
      <c r="B22" s="106" t="s">
        <v>342</v>
      </c>
      <c r="C22" s="33" t="s">
        <v>299</v>
      </c>
      <c r="D22" s="33"/>
      <c r="E22" s="106" t="s">
        <v>54</v>
      </c>
      <c r="G22" s="108">
        <v>52.5</v>
      </c>
      <c r="H22" s="108"/>
      <c r="I22" s="108"/>
      <c r="J22" s="108"/>
      <c r="N22" s="108">
        <f t="shared" si="1"/>
        <v>52.5</v>
      </c>
      <c r="O22" s="108">
        <f>IF(D22="X",0,IF(E22="X",0,VLOOKUP(E22,'3'!$K$3:$L$16,2,FALSE)))</f>
        <v>200</v>
      </c>
      <c r="P22" s="108">
        <f t="shared" si="0"/>
        <v>10500</v>
      </c>
    </row>
    <row r="23" spans="1:20">
      <c r="A23" s="30"/>
      <c r="B23" s="106" t="s">
        <v>343</v>
      </c>
      <c r="C23" s="33" t="s">
        <v>300</v>
      </c>
      <c r="D23" s="33"/>
      <c r="E23" s="106" t="s">
        <v>59</v>
      </c>
      <c r="G23" s="108">
        <v>10</v>
      </c>
      <c r="H23" s="108"/>
      <c r="I23" s="108"/>
      <c r="J23" s="108"/>
      <c r="N23" s="108">
        <f t="shared" si="1"/>
        <v>10</v>
      </c>
      <c r="O23" s="108">
        <f>IF(D23="X",0,IF(E23="X",0,VLOOKUP(E23,'3'!$K$3:$L$16,2,FALSE)))</f>
        <v>200</v>
      </c>
      <c r="P23" s="108">
        <f t="shared" si="0"/>
        <v>2000</v>
      </c>
    </row>
    <row r="24" spans="1:20">
      <c r="A24" s="30"/>
      <c r="B24" s="106" t="s">
        <v>344</v>
      </c>
      <c r="C24" s="33" t="s">
        <v>301</v>
      </c>
      <c r="D24" s="33"/>
      <c r="E24" s="106" t="s">
        <v>57</v>
      </c>
      <c r="F24" s="108">
        <v>16.2</v>
      </c>
      <c r="G24" s="108"/>
      <c r="H24" s="108"/>
      <c r="I24" s="108"/>
      <c r="J24" s="108"/>
      <c r="N24" s="108">
        <f t="shared" si="1"/>
        <v>16.2</v>
      </c>
      <c r="O24" s="108">
        <f>IF(D24="X",0,IF(E24="X",0,VLOOKUP(E24,'3'!$K$3:$L$16,2,FALSE)))</f>
        <v>200</v>
      </c>
      <c r="P24" s="108">
        <f t="shared" si="0"/>
        <v>3240</v>
      </c>
    </row>
    <row r="25" spans="1:20">
      <c r="A25" s="30"/>
      <c r="B25" s="106" t="s">
        <v>345</v>
      </c>
      <c r="C25" s="33" t="s">
        <v>299</v>
      </c>
      <c r="D25" s="33"/>
      <c r="E25" s="106" t="s">
        <v>54</v>
      </c>
      <c r="G25" s="108">
        <v>62</v>
      </c>
      <c r="H25" s="108"/>
      <c r="I25" s="108"/>
      <c r="J25" s="108"/>
      <c r="N25" s="108">
        <f t="shared" si="1"/>
        <v>62</v>
      </c>
      <c r="O25" s="108">
        <f>IF(D25="X",0,IF(E25="X",0,VLOOKUP(E25,'3'!$K$3:$L$16,2,FALSE)))</f>
        <v>200</v>
      </c>
      <c r="P25" s="108">
        <f t="shared" si="0"/>
        <v>12400</v>
      </c>
    </row>
    <row r="26" spans="1:20">
      <c r="A26" s="30"/>
      <c r="B26" s="106" t="s">
        <v>346</v>
      </c>
      <c r="C26" s="33" t="s">
        <v>299</v>
      </c>
      <c r="D26" s="33"/>
      <c r="E26" s="106" t="s">
        <v>54</v>
      </c>
      <c r="F26" s="108">
        <v>2</v>
      </c>
      <c r="G26" s="108"/>
      <c r="H26" s="108"/>
      <c r="I26" s="108"/>
      <c r="J26" s="108"/>
      <c r="N26" s="108">
        <f t="shared" si="1"/>
        <v>2</v>
      </c>
      <c r="O26" s="108">
        <f>IF(D26="X",0,IF(E26="X",0,VLOOKUP(E26,'3'!$K$3:$L$16,2,FALSE)))</f>
        <v>200</v>
      </c>
      <c r="P26" s="108">
        <f t="shared" si="0"/>
        <v>400</v>
      </c>
    </row>
    <row r="27" spans="1:20">
      <c r="A27" s="30"/>
      <c r="B27" s="106" t="s">
        <v>347</v>
      </c>
      <c r="C27" s="33" t="s">
        <v>354</v>
      </c>
      <c r="D27" s="33"/>
      <c r="E27" s="106" t="s">
        <v>304</v>
      </c>
      <c r="G27" s="108">
        <v>9.9</v>
      </c>
      <c r="H27" s="108"/>
      <c r="I27" s="108"/>
      <c r="J27" s="108"/>
      <c r="N27" s="108">
        <f t="shared" si="1"/>
        <v>9.9</v>
      </c>
      <c r="O27" s="108">
        <f>IF(D27="X",0,IF(E27="X",0,VLOOKUP(E27,'3'!$K$3:$L$16,2,FALSE)))</f>
        <v>200</v>
      </c>
      <c r="P27" s="108">
        <f t="shared" si="0"/>
        <v>1980</v>
      </c>
    </row>
    <row r="28" spans="1:20">
      <c r="A28" s="30"/>
      <c r="B28" s="106" t="s">
        <v>348</v>
      </c>
      <c r="C28" s="33" t="s">
        <v>298</v>
      </c>
      <c r="D28" s="33"/>
      <c r="E28" s="106" t="s">
        <v>149</v>
      </c>
      <c r="G28" s="108"/>
      <c r="H28" s="108"/>
      <c r="I28" s="108"/>
      <c r="J28" s="108">
        <v>8.8000000000000007</v>
      </c>
      <c r="N28" s="108">
        <f t="shared" si="1"/>
        <v>8.8000000000000007</v>
      </c>
      <c r="O28" s="108">
        <f>IF(D28="X",0,IF(E28="X",0,VLOOKUP(E28,'3'!$K$3:$L$16,2,FALSE)))</f>
        <v>200</v>
      </c>
      <c r="P28" s="108">
        <f t="shared" si="0"/>
        <v>1760.0000000000002</v>
      </c>
    </row>
    <row r="29" spans="1:20">
      <c r="A29" s="30"/>
      <c r="B29" s="106" t="s">
        <v>349</v>
      </c>
      <c r="C29" s="33" t="s">
        <v>301</v>
      </c>
      <c r="D29" s="33"/>
      <c r="E29" s="106" t="s">
        <v>57</v>
      </c>
      <c r="F29" s="108">
        <v>7.4</v>
      </c>
      <c r="G29" s="108"/>
      <c r="H29" s="108"/>
      <c r="I29" s="108"/>
      <c r="J29" s="108"/>
      <c r="N29" s="108">
        <f t="shared" si="1"/>
        <v>7.4</v>
      </c>
      <c r="O29" s="108">
        <f>IF(D29="X",0,IF(E29="X",0,VLOOKUP(E29,'3'!$K$3:$L$16,2,FALSE)))</f>
        <v>200</v>
      </c>
      <c r="P29" s="108">
        <f t="shared" si="0"/>
        <v>1480</v>
      </c>
      <c r="R29" s="108">
        <v>114.1</v>
      </c>
      <c r="S29" s="108">
        <v>114.1</v>
      </c>
      <c r="T29" s="108">
        <f>22.9*2</f>
        <v>45.8</v>
      </c>
    </row>
    <row r="30" spans="1:20" hidden="1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/>
      <c r="O30" s="108"/>
      <c r="P30" s="108"/>
    </row>
    <row r="31" spans="1:20" hidden="1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/>
      <c r="O31" s="108"/>
      <c r="P31" s="108"/>
    </row>
    <row r="32" spans="1:20" hidden="1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/>
      <c r="O32" s="108"/>
      <c r="P32" s="108"/>
    </row>
    <row r="33" spans="1:16" hidden="1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/>
      <c r="O33" s="108"/>
      <c r="P33" s="108"/>
    </row>
    <row r="34" spans="1:16" hidden="1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/>
      <c r="O34" s="108"/>
      <c r="P34" s="108"/>
    </row>
    <row r="35" spans="1:16" hidden="1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/>
      <c r="O35" s="108"/>
      <c r="P35" s="108"/>
    </row>
    <row r="36" spans="1:16" hidden="1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/>
      <c r="O36" s="108"/>
      <c r="P36" s="108"/>
    </row>
    <row r="37" spans="1:16" hidden="1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/>
      <c r="O37" s="108"/>
      <c r="P37" s="108"/>
    </row>
    <row r="38" spans="1:16" hidden="1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/>
      <c r="O38" s="108"/>
      <c r="P38" s="108"/>
    </row>
    <row r="39" spans="1:16" hidden="1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/>
      <c r="O39" s="108"/>
      <c r="P39" s="108"/>
    </row>
    <row r="40" spans="1:16" hidden="1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/>
      <c r="O40" s="108"/>
      <c r="P40" s="108"/>
    </row>
    <row r="41" spans="1:16" hidden="1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/>
      <c r="O41" s="108"/>
      <c r="P41" s="108"/>
    </row>
    <row r="42" spans="1:16" hidden="1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/>
      <c r="O42" s="108"/>
      <c r="P42" s="108"/>
    </row>
    <row r="43" spans="1:16" hidden="1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/>
      <c r="O43" s="108"/>
      <c r="P43" s="108"/>
    </row>
    <row r="44" spans="1:16" hidden="1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/>
      <c r="O44" s="108"/>
      <c r="P44" s="108"/>
    </row>
    <row r="45" spans="1:16" hidden="1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/>
      <c r="O45" s="108"/>
      <c r="P45" s="108"/>
    </row>
    <row r="46" spans="1:16" hidden="1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/>
      <c r="O46" s="108"/>
      <c r="P46" s="108"/>
    </row>
    <row r="47" spans="1:16" hidden="1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/>
      <c r="O47" s="108"/>
      <c r="P47" s="108"/>
    </row>
    <row r="48" spans="1:16" hidden="1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/>
      <c r="O48" s="108"/>
      <c r="P48" s="108"/>
    </row>
    <row r="49" spans="1:16" hidden="1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/>
      <c r="O49" s="108"/>
      <c r="P49" s="108"/>
    </row>
    <row r="50" spans="1:16" hidden="1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/>
      <c r="O50" s="108"/>
      <c r="P50" s="108"/>
    </row>
    <row r="51" spans="1:16" hidden="1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/>
      <c r="O51" s="108"/>
      <c r="P51" s="108"/>
    </row>
    <row r="52" spans="1:16" hidden="1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/>
      <c r="O52" s="108"/>
      <c r="P52" s="108"/>
    </row>
    <row r="53" spans="1:16" hidden="1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/>
      <c r="O53" s="108"/>
      <c r="P53" s="108"/>
    </row>
    <row r="54" spans="1:16" hidden="1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/>
      <c r="O54" s="108"/>
      <c r="P54" s="108"/>
    </row>
    <row r="55" spans="1:16" hidden="1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/>
      <c r="O55" s="108"/>
      <c r="P55" s="108"/>
    </row>
    <row r="56" spans="1:16" hidden="1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/>
      <c r="O56" s="108"/>
      <c r="P56" s="108"/>
    </row>
    <row r="57" spans="1:16" hidden="1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/>
      <c r="O57" s="108"/>
      <c r="P57" s="108"/>
    </row>
    <row r="58" spans="1:16" hidden="1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/>
      <c r="O58" s="108"/>
      <c r="P58" s="108"/>
    </row>
    <row r="59" spans="1:16" hidden="1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/>
      <c r="O59" s="108"/>
      <c r="P59" s="108"/>
    </row>
    <row r="60" spans="1:16" hidden="1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/>
      <c r="O60" s="108"/>
      <c r="P60" s="108"/>
    </row>
    <row r="61" spans="1:16" hidden="1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/>
      <c r="O61" s="108"/>
      <c r="P61" s="108"/>
    </row>
    <row r="62" spans="1:16" hidden="1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/>
      <c r="O62" s="108"/>
      <c r="P62" s="108"/>
    </row>
    <row r="63" spans="1:16" hidden="1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/>
      <c r="O63" s="108"/>
      <c r="P63" s="108"/>
    </row>
    <row r="64" spans="1:16" hidden="1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/>
      <c r="O64" s="108"/>
      <c r="P64" s="108"/>
    </row>
    <row r="65" spans="1:16" hidden="1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/>
      <c r="O65" s="108"/>
      <c r="P65" s="108"/>
    </row>
    <row r="66" spans="1:16" hidden="1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/>
      <c r="O66" s="108"/>
      <c r="P66" s="108"/>
    </row>
    <row r="67" spans="1:16" hidden="1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/>
      <c r="O67" s="108"/>
      <c r="P67" s="108"/>
    </row>
    <row r="68" spans="1:16" hidden="1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/>
      <c r="O68" s="108"/>
      <c r="P68" s="108"/>
    </row>
    <row r="69" spans="1:16" hidden="1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/>
      <c r="O69" s="108"/>
      <c r="P69" s="108"/>
    </row>
    <row r="70" spans="1:16" hidden="1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/>
      <c r="O70" s="108"/>
      <c r="P70" s="108"/>
    </row>
    <row r="71" spans="1:16" hidden="1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/>
      <c r="O71" s="108"/>
      <c r="P71" s="108"/>
    </row>
    <row r="72" spans="1:16" hidden="1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/>
      <c r="O72" s="108"/>
      <c r="P72" s="108"/>
    </row>
    <row r="73" spans="1:16" hidden="1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/>
      <c r="O73" s="108"/>
      <c r="P73" s="108"/>
    </row>
    <row r="74" spans="1:16" hidden="1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/>
      <c r="O74" s="108"/>
      <c r="P74" s="108"/>
    </row>
    <row r="75" spans="1:16" hidden="1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/>
      <c r="O75" s="108"/>
      <c r="P75" s="108"/>
    </row>
    <row r="76" spans="1:16" hidden="1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/>
      <c r="O76" s="108"/>
      <c r="P76" s="108"/>
    </row>
    <row r="77" spans="1:16" hidden="1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/>
      <c r="O77" s="108"/>
      <c r="P77" s="108"/>
    </row>
    <row r="78" spans="1:16" hidden="1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/>
      <c r="O78" s="108"/>
      <c r="P78" s="108"/>
    </row>
    <row r="79" spans="1:16" hidden="1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/>
      <c r="O79" s="108"/>
      <c r="P79" s="108"/>
    </row>
    <row r="80" spans="1:16" hidden="1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/>
      <c r="O80" s="108"/>
      <c r="P80" s="108"/>
    </row>
    <row r="81" spans="1:16" hidden="1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/>
      <c r="O81" s="108"/>
      <c r="P81" s="108"/>
    </row>
    <row r="82" spans="1:16" hidden="1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/>
      <c r="O82" s="108"/>
      <c r="P82" s="108"/>
    </row>
    <row r="83" spans="1:16" hidden="1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/>
      <c r="O83" s="108"/>
      <c r="P83" s="108"/>
    </row>
    <row r="84" spans="1:16" hidden="1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/>
      <c r="O84" s="108"/>
      <c r="P84" s="108"/>
    </row>
    <row r="85" spans="1:16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/>
      <c r="O85" s="108"/>
      <c r="P85" s="108"/>
    </row>
    <row r="86" spans="1:16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/>
      <c r="O86" s="108"/>
      <c r="P86" s="108"/>
    </row>
    <row r="87" spans="1:16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/>
      <c r="O87" s="108"/>
      <c r="P87" s="108"/>
    </row>
    <row r="88" spans="1:16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/>
      <c r="O88" s="108"/>
      <c r="P88" s="108"/>
    </row>
    <row r="89" spans="1:16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/>
      <c r="O89" s="108"/>
      <c r="P89" s="108"/>
    </row>
    <row r="90" spans="1:16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/>
      <c r="O90" s="108"/>
      <c r="P90" s="108"/>
    </row>
    <row r="91" spans="1:16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/>
      <c r="O91" s="108"/>
      <c r="P91" s="108"/>
    </row>
    <row r="92" spans="1:16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/>
      <c r="O92" s="108"/>
      <c r="P92" s="108"/>
    </row>
    <row r="93" spans="1:16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/>
      <c r="O93" s="108"/>
      <c r="P93" s="108"/>
    </row>
    <row r="94" spans="1:16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/>
      <c r="O94" s="108"/>
      <c r="P94" s="108"/>
    </row>
    <row r="95" spans="1:16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/>
      <c r="O95" s="108"/>
      <c r="P95" s="108"/>
    </row>
    <row r="96" spans="1:16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/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/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/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/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/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/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/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/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/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/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/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/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/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/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/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/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/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/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/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/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/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/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/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/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/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/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/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/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/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/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/>
      <c r="O126" s="108"/>
      <c r="P126" s="108"/>
    </row>
    <row r="127" spans="1:16" hidden="1">
      <c r="N127" s="108"/>
      <c r="O127" s="108"/>
      <c r="P127" s="108"/>
    </row>
    <row r="128" spans="1:16" hidden="1">
      <c r="N128" s="108"/>
      <c r="O128" s="108"/>
      <c r="P128" s="108"/>
    </row>
    <row r="129" spans="14:16" hidden="1">
      <c r="N129" s="108"/>
      <c r="O129" s="108"/>
      <c r="P129" s="108"/>
    </row>
    <row r="130" spans="14:16" hidden="1">
      <c r="N130" s="108"/>
      <c r="O130" s="108"/>
      <c r="P130" s="108"/>
    </row>
    <row r="131" spans="14:16" hidden="1">
      <c r="N131" s="108"/>
      <c r="O131" s="108"/>
      <c r="P131" s="108"/>
    </row>
    <row r="132" spans="14:16" hidden="1">
      <c r="N132" s="108"/>
      <c r="O132" s="108"/>
      <c r="P132" s="108"/>
    </row>
    <row r="133" spans="14:16" hidden="1">
      <c r="N133" s="108"/>
      <c r="O133" s="108"/>
      <c r="P133" s="108"/>
    </row>
    <row r="134" spans="14:16" hidden="1">
      <c r="N134" s="108"/>
      <c r="O134" s="108"/>
      <c r="P134" s="108"/>
    </row>
    <row r="135" spans="14:16" hidden="1">
      <c r="N135" s="108"/>
      <c r="O135" s="108"/>
      <c r="P135" s="108"/>
    </row>
    <row r="136" spans="14:16" hidden="1">
      <c r="N136" s="108"/>
      <c r="O136" s="108"/>
      <c r="P136" s="108"/>
    </row>
    <row r="137" spans="14:16" hidden="1">
      <c r="N137" s="108"/>
      <c r="O137" s="108"/>
      <c r="P137" s="108"/>
    </row>
    <row r="138" spans="14:16" hidden="1">
      <c r="N138" s="108"/>
      <c r="O138" s="108"/>
      <c r="P138" s="108"/>
    </row>
    <row r="139" spans="14:16" hidden="1">
      <c r="N139" s="108"/>
      <c r="O139" s="108"/>
      <c r="P139" s="108"/>
    </row>
    <row r="140" spans="14:16" hidden="1">
      <c r="N140" s="108"/>
      <c r="O140" s="108"/>
      <c r="P140" s="108"/>
    </row>
    <row r="141" spans="14:16" hidden="1">
      <c r="N141" s="108"/>
      <c r="O141" s="108"/>
      <c r="P141" s="108"/>
    </row>
    <row r="142" spans="14:16" hidden="1">
      <c r="N142" s="108"/>
      <c r="O142" s="108"/>
      <c r="P142" s="108"/>
    </row>
    <row r="143" spans="14:16" hidden="1">
      <c r="N143" s="108"/>
      <c r="O143" s="108"/>
      <c r="P143" s="108"/>
    </row>
    <row r="144" spans="14:16" hidden="1">
      <c r="N144" s="108"/>
      <c r="O144" s="108"/>
      <c r="P144" s="108"/>
    </row>
    <row r="145" spans="14:16" hidden="1">
      <c r="N145" s="108"/>
      <c r="O145" s="108"/>
      <c r="P145" s="108"/>
    </row>
    <row r="146" spans="14:16" hidden="1">
      <c r="N146" s="108"/>
      <c r="O146" s="108"/>
      <c r="P146" s="108"/>
    </row>
    <row r="147" spans="14:16" hidden="1">
      <c r="N147" s="108"/>
      <c r="O147" s="108"/>
      <c r="P147" s="108"/>
    </row>
    <row r="148" spans="14:16" hidden="1">
      <c r="N148" s="108"/>
      <c r="O148" s="108"/>
      <c r="P148" s="108"/>
    </row>
    <row r="149" spans="14:16" hidden="1">
      <c r="N149" s="108"/>
      <c r="O149" s="108"/>
      <c r="P149" s="108"/>
    </row>
    <row r="150" spans="14:16" hidden="1">
      <c r="N150" s="108"/>
      <c r="O150" s="108"/>
      <c r="P150" s="108"/>
    </row>
    <row r="151" spans="14:16" hidden="1">
      <c r="N151" s="108"/>
      <c r="O151" s="108"/>
      <c r="P151" s="108"/>
    </row>
    <row r="152" spans="14:16" hidden="1">
      <c r="N152" s="108"/>
      <c r="O152" s="108"/>
      <c r="P152" s="108"/>
    </row>
    <row r="153" spans="14:16" hidden="1">
      <c r="N153" s="108"/>
      <c r="O153" s="108"/>
      <c r="P153" s="108"/>
    </row>
    <row r="154" spans="14:16" hidden="1">
      <c r="N154" s="108"/>
      <c r="O154" s="108"/>
      <c r="P154" s="108"/>
    </row>
    <row r="155" spans="14:16" hidden="1">
      <c r="N155" s="108"/>
      <c r="O155" s="108"/>
      <c r="P155" s="108"/>
    </row>
    <row r="156" spans="14:16" hidden="1">
      <c r="N156" s="108"/>
      <c r="O156" s="108"/>
      <c r="P156" s="108"/>
    </row>
    <row r="157" spans="14:16" hidden="1">
      <c r="N157" s="108"/>
      <c r="O157" s="108"/>
      <c r="P157" s="108"/>
    </row>
    <row r="158" spans="14:16" hidden="1">
      <c r="N158" s="108"/>
      <c r="O158" s="108"/>
      <c r="P158" s="108"/>
    </row>
    <row r="159" spans="14:16" hidden="1">
      <c r="N159" s="108"/>
      <c r="O159" s="108"/>
      <c r="P159" s="108"/>
    </row>
    <row r="160" spans="14:16" hidden="1">
      <c r="N160" s="108"/>
      <c r="O160" s="108"/>
      <c r="P160" s="108"/>
    </row>
    <row r="161" spans="14:16" hidden="1">
      <c r="N161" s="108"/>
      <c r="O161" s="108"/>
      <c r="P161" s="108"/>
    </row>
    <row r="162" spans="14:16" hidden="1">
      <c r="N162" s="108"/>
      <c r="O162" s="108"/>
      <c r="P162" s="108"/>
    </row>
    <row r="163" spans="14:16" hidden="1">
      <c r="N163" s="108"/>
      <c r="O163" s="108"/>
      <c r="P163" s="108"/>
    </row>
    <row r="164" spans="14:16" hidden="1">
      <c r="N164" s="108"/>
      <c r="O164" s="108"/>
      <c r="P164" s="108"/>
    </row>
    <row r="165" spans="14:16" hidden="1">
      <c r="N165" s="108"/>
      <c r="O165" s="108"/>
      <c r="P165" s="108"/>
    </row>
    <row r="166" spans="14:16" hidden="1">
      <c r="N166" s="108"/>
      <c r="O166" s="108"/>
      <c r="P166" s="108"/>
    </row>
    <row r="167" spans="14:16" hidden="1">
      <c r="N167" s="108"/>
      <c r="O167" s="108"/>
      <c r="P167" s="108"/>
    </row>
    <row r="168" spans="14:16" hidden="1">
      <c r="N168" s="108"/>
      <c r="O168" s="108"/>
      <c r="P168" s="108"/>
    </row>
    <row r="169" spans="14:16" hidden="1">
      <c r="N169" s="108"/>
      <c r="O169" s="108"/>
      <c r="P169" s="108"/>
    </row>
    <row r="170" spans="14:16" hidden="1">
      <c r="N170" s="108"/>
      <c r="O170" s="108"/>
      <c r="P170" s="108"/>
    </row>
    <row r="171" spans="14:16" hidden="1">
      <c r="N171" s="108"/>
      <c r="O171" s="108"/>
      <c r="P171" s="108"/>
    </row>
    <row r="172" spans="14:16" hidden="1">
      <c r="N172" s="108"/>
      <c r="O172" s="108"/>
      <c r="P172" s="108"/>
    </row>
    <row r="173" spans="14:16" hidden="1">
      <c r="N173" s="108"/>
      <c r="O173" s="108"/>
      <c r="P173" s="108"/>
    </row>
    <row r="174" spans="14:16" hidden="1">
      <c r="N174" s="108"/>
      <c r="O174" s="108"/>
      <c r="P174" s="108"/>
    </row>
    <row r="175" spans="14:16" hidden="1">
      <c r="N175" s="108"/>
      <c r="O175" s="108"/>
      <c r="P175" s="108"/>
    </row>
    <row r="176" spans="14:16" hidden="1">
      <c r="N176" s="108"/>
      <c r="O176" s="108"/>
      <c r="P176" s="108"/>
    </row>
    <row r="177" spans="14:16" hidden="1">
      <c r="N177" s="108"/>
      <c r="O177" s="108"/>
      <c r="P177" s="108"/>
    </row>
    <row r="178" spans="14:16" hidden="1">
      <c r="N178" s="108"/>
      <c r="O178" s="108"/>
      <c r="P178" s="108"/>
    </row>
    <row r="179" spans="14:16" hidden="1">
      <c r="N179" s="108"/>
      <c r="O179" s="108"/>
      <c r="P179" s="108"/>
    </row>
    <row r="180" spans="14:16" hidden="1">
      <c r="N180" s="108"/>
      <c r="O180" s="108"/>
      <c r="P180" s="108"/>
    </row>
    <row r="181" spans="14:16" hidden="1">
      <c r="N181" s="108"/>
      <c r="O181" s="108"/>
      <c r="P181" s="108"/>
    </row>
    <row r="182" spans="14:16" hidden="1">
      <c r="N182" s="108"/>
      <c r="O182" s="108"/>
      <c r="P182" s="108"/>
    </row>
    <row r="183" spans="14:16" hidden="1">
      <c r="N183" s="108"/>
      <c r="O183" s="108"/>
      <c r="P183" s="108"/>
    </row>
    <row r="184" spans="14:16" hidden="1">
      <c r="N184" s="108"/>
      <c r="O184" s="108"/>
      <c r="P184" s="108"/>
    </row>
    <row r="185" spans="14:16" hidden="1">
      <c r="N185" s="108"/>
      <c r="O185" s="108"/>
      <c r="P185" s="108"/>
    </row>
    <row r="186" spans="14:16" hidden="1">
      <c r="N186" s="108"/>
      <c r="O186" s="108"/>
      <c r="P186" s="108"/>
    </row>
    <row r="187" spans="14:16" hidden="1">
      <c r="N187" s="108"/>
      <c r="O187" s="108"/>
      <c r="P187" s="108"/>
    </row>
    <row r="188" spans="14:16" hidden="1">
      <c r="N188" s="108"/>
      <c r="O188" s="108"/>
      <c r="P188" s="108"/>
    </row>
    <row r="189" spans="14:16" hidden="1">
      <c r="N189" s="108"/>
      <c r="O189" s="108"/>
      <c r="P189" s="108"/>
    </row>
    <row r="190" spans="14:16" hidden="1">
      <c r="N190" s="108"/>
      <c r="O190" s="108"/>
      <c r="P190" s="108"/>
    </row>
    <row r="191" spans="14:16" hidden="1">
      <c r="N191" s="108"/>
      <c r="O191" s="108"/>
      <c r="P191" s="108"/>
    </row>
    <row r="192" spans="14:16" hidden="1">
      <c r="N192" s="108"/>
      <c r="O192" s="108"/>
      <c r="P192" s="108"/>
    </row>
    <row r="193" spans="14:16" hidden="1">
      <c r="N193" s="108"/>
      <c r="O193" s="108"/>
      <c r="P193" s="108"/>
    </row>
    <row r="194" spans="14:16" hidden="1">
      <c r="N194" s="108"/>
      <c r="O194" s="108"/>
      <c r="P194" s="108"/>
    </row>
    <row r="195" spans="14:16" hidden="1">
      <c r="N195" s="108"/>
      <c r="O195" s="108"/>
      <c r="P195" s="108"/>
    </row>
    <row r="196" spans="14:16" hidden="1">
      <c r="N196" s="108"/>
      <c r="O196" s="108"/>
      <c r="P196" s="108"/>
    </row>
    <row r="197" spans="14:16" hidden="1">
      <c r="N197" s="108"/>
      <c r="O197" s="108"/>
      <c r="P197" s="108"/>
    </row>
    <row r="198" spans="14:16" hidden="1">
      <c r="N198" s="108"/>
      <c r="O198" s="108"/>
      <c r="P198" s="108"/>
    </row>
    <row r="199" spans="14:16" hidden="1">
      <c r="N199" s="108"/>
      <c r="O199" s="108"/>
      <c r="P199" s="108"/>
    </row>
    <row r="200" spans="14:16" hidden="1">
      <c r="N200" s="108"/>
      <c r="O200" s="108"/>
      <c r="P200" s="108"/>
    </row>
    <row r="201" spans="14:16" hidden="1">
      <c r="N201" s="108"/>
      <c r="O201" s="108"/>
      <c r="P201" s="108"/>
    </row>
    <row r="202" spans="14:16" hidden="1">
      <c r="N202" s="108"/>
      <c r="O202" s="108"/>
      <c r="P202" s="108"/>
    </row>
    <row r="203" spans="14:16" hidden="1">
      <c r="N203" s="108"/>
      <c r="O203" s="108"/>
      <c r="P203" s="108"/>
    </row>
    <row r="204" spans="14:16" hidden="1">
      <c r="N204" s="108"/>
      <c r="O204" s="108"/>
      <c r="P204" s="108"/>
    </row>
    <row r="205" spans="14:16" hidden="1">
      <c r="N205" s="108"/>
      <c r="O205" s="108"/>
      <c r="P205" s="108"/>
    </row>
    <row r="206" spans="14:16" hidden="1">
      <c r="N206" s="108"/>
      <c r="O206" s="108"/>
      <c r="P206" s="108"/>
    </row>
    <row r="207" spans="14:16" hidden="1">
      <c r="N207" s="108"/>
      <c r="O207" s="108"/>
      <c r="P207" s="108"/>
    </row>
    <row r="208" spans="14:16" hidden="1">
      <c r="N208" s="108"/>
      <c r="O208" s="108"/>
      <c r="P208" s="108"/>
    </row>
    <row r="209" spans="14:16" hidden="1">
      <c r="N209" s="108"/>
      <c r="O209" s="108"/>
      <c r="P209" s="108"/>
    </row>
    <row r="210" spans="14:16" hidden="1">
      <c r="N210" s="108"/>
      <c r="O210" s="108"/>
      <c r="P210" s="108"/>
    </row>
    <row r="211" spans="14:16" hidden="1">
      <c r="N211" s="108"/>
      <c r="O211" s="108"/>
      <c r="P211" s="108"/>
    </row>
    <row r="212" spans="14:16" hidden="1">
      <c r="N212" s="108"/>
      <c r="O212" s="108"/>
      <c r="P212" s="108"/>
    </row>
    <row r="213" spans="14:16" hidden="1">
      <c r="N213" s="108"/>
      <c r="O213" s="108"/>
      <c r="P213" s="108"/>
    </row>
    <row r="214" spans="14:16" hidden="1">
      <c r="N214" s="108"/>
      <c r="O214" s="108"/>
      <c r="P214" s="108"/>
    </row>
    <row r="215" spans="14:16" hidden="1">
      <c r="N215" s="108"/>
      <c r="O215" s="108"/>
      <c r="P215" s="108"/>
    </row>
    <row r="216" spans="14:16" hidden="1">
      <c r="N216" s="108"/>
      <c r="O216" s="108"/>
      <c r="P216" s="108"/>
    </row>
    <row r="217" spans="14:16" hidden="1">
      <c r="N217" s="108"/>
      <c r="O217" s="108"/>
      <c r="P217" s="108"/>
    </row>
    <row r="218" spans="14:16" hidden="1">
      <c r="N218" s="108"/>
      <c r="O218" s="108"/>
      <c r="P218" s="108"/>
    </row>
    <row r="219" spans="14:16" hidden="1">
      <c r="N219" s="108"/>
      <c r="O219" s="108"/>
      <c r="P219" s="108"/>
    </row>
    <row r="220" spans="14:16" hidden="1">
      <c r="N220" s="108"/>
      <c r="O220" s="108"/>
      <c r="P220" s="108"/>
    </row>
    <row r="221" spans="14:16" hidden="1">
      <c r="N221" s="108"/>
      <c r="O221" s="108"/>
      <c r="P221" s="108"/>
    </row>
    <row r="222" spans="14:16" hidden="1">
      <c r="N222" s="108"/>
      <c r="O222" s="108"/>
      <c r="P222" s="108"/>
    </row>
    <row r="223" spans="14:16" hidden="1">
      <c r="N223" s="108"/>
      <c r="O223" s="108"/>
      <c r="P223" s="108"/>
    </row>
    <row r="224" spans="14:16" hidden="1">
      <c r="N224" s="108"/>
      <c r="O224" s="108"/>
      <c r="P224" s="108"/>
    </row>
    <row r="225" spans="14:16" hidden="1">
      <c r="N225" s="108"/>
      <c r="O225" s="108"/>
      <c r="P225" s="108"/>
    </row>
    <row r="226" spans="14:16" hidden="1">
      <c r="N226" s="108"/>
      <c r="O226" s="108"/>
      <c r="P226" s="108"/>
    </row>
    <row r="227" spans="14:16" hidden="1">
      <c r="N227" s="108"/>
      <c r="O227" s="108"/>
      <c r="P227" s="108"/>
    </row>
    <row r="228" spans="14:16" hidden="1">
      <c r="N228" s="108"/>
      <c r="O228" s="108"/>
      <c r="P228" s="108"/>
    </row>
    <row r="229" spans="14:16" hidden="1">
      <c r="N229" s="108"/>
      <c r="O229" s="108"/>
      <c r="P229" s="108"/>
    </row>
    <row r="230" spans="14:16" hidden="1">
      <c r="N230" s="108"/>
      <c r="O230" s="108"/>
      <c r="P230" s="108"/>
    </row>
    <row r="231" spans="14:16" hidden="1">
      <c r="N231" s="108"/>
      <c r="O231" s="108"/>
      <c r="P231" s="108"/>
    </row>
    <row r="232" spans="14:16" hidden="1">
      <c r="N232" s="108"/>
      <c r="O232" s="108"/>
      <c r="P232" s="108"/>
    </row>
    <row r="233" spans="14:16" hidden="1">
      <c r="N233" s="108"/>
      <c r="O233" s="108"/>
      <c r="P233" s="108"/>
    </row>
    <row r="234" spans="14:16" hidden="1">
      <c r="N234" s="108"/>
      <c r="O234" s="108"/>
      <c r="P234" s="108"/>
    </row>
    <row r="235" spans="14:16" hidden="1">
      <c r="N235" s="108"/>
      <c r="O235" s="108"/>
      <c r="P235" s="108"/>
    </row>
    <row r="236" spans="14:16" hidden="1">
      <c r="N236" s="108"/>
      <c r="O236" s="108"/>
      <c r="P236" s="108"/>
    </row>
    <row r="237" spans="14:16" hidden="1">
      <c r="N237" s="108"/>
      <c r="O237" s="108"/>
      <c r="P237" s="108"/>
    </row>
    <row r="238" spans="14:16" hidden="1">
      <c r="N238" s="108"/>
      <c r="O238" s="108"/>
      <c r="P238" s="108"/>
    </row>
    <row r="239" spans="14:16" hidden="1">
      <c r="N239" s="108"/>
      <c r="O239" s="108"/>
      <c r="P239" s="108"/>
    </row>
    <row r="240" spans="14:16" hidden="1">
      <c r="N240" s="108"/>
      <c r="O240" s="108"/>
      <c r="P240" s="108"/>
    </row>
    <row r="241" spans="14:16" hidden="1">
      <c r="N241" s="108"/>
      <c r="O241" s="108"/>
      <c r="P241" s="108"/>
    </row>
    <row r="242" spans="14:16" hidden="1">
      <c r="N242" s="108"/>
      <c r="O242" s="108"/>
      <c r="P242" s="108"/>
    </row>
    <row r="243" spans="14:16" hidden="1">
      <c r="N243" s="108"/>
      <c r="O243" s="108"/>
      <c r="P243" s="108"/>
    </row>
    <row r="244" spans="14:16" hidden="1">
      <c r="N244" s="108"/>
      <c r="O244" s="108"/>
      <c r="P244" s="108"/>
    </row>
    <row r="245" spans="14:16" hidden="1">
      <c r="N245" s="108"/>
      <c r="O245" s="108"/>
      <c r="P245" s="108"/>
    </row>
    <row r="246" spans="14:16" hidden="1">
      <c r="N246" s="108"/>
      <c r="O246" s="108"/>
      <c r="P246" s="108"/>
    </row>
    <row r="247" spans="14:16" hidden="1">
      <c r="N247" s="108"/>
      <c r="O247" s="108"/>
      <c r="P247" s="108"/>
    </row>
    <row r="248" spans="14:16" hidden="1">
      <c r="N248" s="108"/>
      <c r="O248" s="108"/>
      <c r="P248" s="108"/>
    </row>
    <row r="249" spans="14:16" hidden="1">
      <c r="N249" s="108"/>
      <c r="O249" s="108"/>
      <c r="P249" s="108"/>
    </row>
    <row r="250" spans="14:16" hidden="1">
      <c r="N250" s="108"/>
      <c r="O250" s="108"/>
      <c r="P250" s="108"/>
    </row>
    <row r="251" spans="14:16" hidden="1">
      <c r="N251" s="108"/>
      <c r="O251" s="108"/>
      <c r="P251" s="108"/>
    </row>
    <row r="252" spans="14:16" hidden="1">
      <c r="N252" s="108"/>
      <c r="O252" s="108"/>
      <c r="P252" s="108"/>
    </row>
    <row r="253" spans="14:16" hidden="1">
      <c r="N253" s="108"/>
      <c r="O253" s="108"/>
      <c r="P253" s="108"/>
    </row>
    <row r="254" spans="14:16" hidden="1">
      <c r="N254" s="108"/>
      <c r="O254" s="108"/>
      <c r="P254" s="108"/>
    </row>
    <row r="255" spans="14:16" hidden="1">
      <c r="N255" s="108"/>
      <c r="O255" s="108"/>
      <c r="P255" s="108"/>
    </row>
    <row r="256" spans="14:16" hidden="1">
      <c r="N256" s="108"/>
      <c r="O256" s="108"/>
      <c r="P256" s="108"/>
    </row>
    <row r="257" spans="14:16" hidden="1">
      <c r="N257" s="108"/>
      <c r="O257" s="108"/>
      <c r="P257" s="108"/>
    </row>
    <row r="258" spans="14:16" hidden="1">
      <c r="N258" s="108"/>
      <c r="O258" s="108"/>
      <c r="P258" s="108"/>
    </row>
    <row r="259" spans="14:16" hidden="1">
      <c r="N259" s="108"/>
      <c r="O259" s="108"/>
      <c r="P259" s="108"/>
    </row>
    <row r="260" spans="14:16" hidden="1">
      <c r="N260" s="108"/>
      <c r="O260" s="108"/>
      <c r="P260" s="108"/>
    </row>
    <row r="261" spans="14:16" hidden="1">
      <c r="N261" s="108"/>
      <c r="O261" s="108"/>
      <c r="P261" s="108"/>
    </row>
    <row r="262" spans="14:16" hidden="1">
      <c r="N262" s="108"/>
      <c r="O262" s="108"/>
      <c r="P262" s="108"/>
    </row>
    <row r="263" spans="14:16" hidden="1">
      <c r="N263" s="108"/>
      <c r="O263" s="108"/>
      <c r="P263" s="108"/>
    </row>
    <row r="264" spans="14:16" hidden="1">
      <c r="N264" s="108"/>
      <c r="O264" s="108"/>
      <c r="P264" s="108"/>
    </row>
    <row r="265" spans="14:16" hidden="1">
      <c r="N265" s="108"/>
      <c r="O265" s="108"/>
      <c r="P265" s="108"/>
    </row>
    <row r="266" spans="14:16" hidden="1">
      <c r="N266" s="108"/>
      <c r="O266" s="108"/>
      <c r="P266" s="108"/>
    </row>
    <row r="267" spans="14:16" hidden="1">
      <c r="N267" s="108"/>
      <c r="O267" s="108"/>
      <c r="P267" s="108"/>
    </row>
    <row r="268" spans="14:16" hidden="1">
      <c r="N268" s="108"/>
      <c r="O268" s="108"/>
      <c r="P268" s="108"/>
    </row>
    <row r="269" spans="14:16" hidden="1">
      <c r="N269" s="108"/>
      <c r="O269" s="108"/>
      <c r="P269" s="108"/>
    </row>
    <row r="270" spans="14:16" hidden="1">
      <c r="N270" s="108"/>
      <c r="O270" s="108"/>
      <c r="P270" s="108"/>
    </row>
    <row r="271" spans="14:16" hidden="1">
      <c r="N271" s="108"/>
      <c r="O271" s="108"/>
      <c r="P271" s="108"/>
    </row>
    <row r="272" spans="14:16" hidden="1">
      <c r="N272" s="108"/>
      <c r="O272" s="108"/>
      <c r="P272" s="108"/>
    </row>
    <row r="273" spans="14:16" hidden="1">
      <c r="N273" s="108"/>
      <c r="O273" s="108"/>
      <c r="P273" s="108"/>
    </row>
    <row r="274" spans="14:16" hidden="1">
      <c r="N274" s="108"/>
      <c r="O274" s="108"/>
      <c r="P274" s="108"/>
    </row>
    <row r="275" spans="14:16" hidden="1">
      <c r="N275" s="108"/>
      <c r="O275" s="108"/>
      <c r="P275" s="108"/>
    </row>
    <row r="276" spans="14:16" hidden="1">
      <c r="N276" s="108"/>
      <c r="O276" s="108"/>
      <c r="P276" s="108"/>
    </row>
    <row r="277" spans="14:16" hidden="1">
      <c r="N277" s="108"/>
      <c r="O277" s="108"/>
      <c r="P277" s="108"/>
    </row>
    <row r="278" spans="14:16" hidden="1">
      <c r="N278" s="108"/>
      <c r="O278" s="108"/>
      <c r="P278" s="108"/>
    </row>
    <row r="279" spans="14:16" hidden="1">
      <c r="N279" s="108"/>
      <c r="O279" s="108"/>
      <c r="P279" s="108"/>
    </row>
    <row r="280" spans="14:16" hidden="1">
      <c r="N280" s="108"/>
      <c r="O280" s="108"/>
      <c r="P280" s="108"/>
    </row>
    <row r="281" spans="14:16" hidden="1">
      <c r="N281" s="108"/>
      <c r="O281" s="108"/>
      <c r="P281" s="108"/>
    </row>
    <row r="282" spans="14:16" hidden="1">
      <c r="N282" s="108"/>
      <c r="O282" s="108"/>
      <c r="P282" s="108"/>
    </row>
    <row r="283" spans="14:16" hidden="1">
      <c r="N283" s="108"/>
      <c r="O283" s="108"/>
      <c r="P283" s="108"/>
    </row>
    <row r="284" spans="14:16" hidden="1">
      <c r="N284" s="108"/>
      <c r="O284" s="108"/>
      <c r="P284" s="108"/>
    </row>
    <row r="285" spans="14:16" hidden="1">
      <c r="N285" s="108"/>
      <c r="O285" s="108"/>
      <c r="P285" s="108"/>
    </row>
    <row r="286" spans="14:16" hidden="1">
      <c r="N286" s="108"/>
      <c r="O286" s="108"/>
      <c r="P286" s="108"/>
    </row>
    <row r="287" spans="14:16" hidden="1">
      <c r="N287" s="108"/>
      <c r="O287" s="108"/>
      <c r="P287" s="108"/>
    </row>
    <row r="288" spans="14:16" hidden="1">
      <c r="N288" s="108"/>
      <c r="O288" s="108"/>
      <c r="P288" s="108"/>
    </row>
    <row r="289" spans="14:16" hidden="1">
      <c r="N289" s="108"/>
      <c r="O289" s="108"/>
      <c r="P289" s="108"/>
    </row>
    <row r="290" spans="14:16" hidden="1">
      <c r="N290" s="108"/>
      <c r="O290" s="108"/>
      <c r="P290" s="108"/>
    </row>
    <row r="291" spans="14:16" hidden="1">
      <c r="N291" s="108"/>
      <c r="O291" s="108"/>
      <c r="P291" s="108"/>
    </row>
    <row r="292" spans="14:16" hidden="1">
      <c r="N292" s="108"/>
      <c r="O292" s="108"/>
      <c r="P292" s="108"/>
    </row>
    <row r="293" spans="14:16" hidden="1">
      <c r="N293" s="108"/>
      <c r="O293" s="108"/>
      <c r="P293" s="108"/>
    </row>
    <row r="294" spans="14:16" hidden="1">
      <c r="N294" s="108"/>
      <c r="O294" s="108"/>
      <c r="P294" s="108"/>
    </row>
    <row r="295" spans="14:16" hidden="1">
      <c r="N295" s="108"/>
      <c r="O295" s="108"/>
      <c r="P295" s="108"/>
    </row>
    <row r="296" spans="14:16" hidden="1">
      <c r="N296" s="108"/>
      <c r="O296" s="108"/>
      <c r="P296" s="108"/>
    </row>
    <row r="297" spans="14:16" hidden="1">
      <c r="N297" s="108"/>
      <c r="O297" s="108"/>
      <c r="P297" s="108"/>
    </row>
    <row r="298" spans="14:16" hidden="1">
      <c r="N298" s="108"/>
      <c r="O298" s="108"/>
      <c r="P298" s="108"/>
    </row>
    <row r="299" spans="14:16" hidden="1">
      <c r="N299" s="108"/>
      <c r="O299" s="108"/>
      <c r="P299" s="108"/>
    </row>
    <row r="300" spans="14:16" hidden="1">
      <c r="N300" s="108"/>
      <c r="O300" s="108"/>
      <c r="P300" s="108"/>
    </row>
    <row r="301" spans="14:16" hidden="1">
      <c r="N301" s="108"/>
      <c r="O301" s="108"/>
      <c r="P301" s="108"/>
    </row>
    <row r="302" spans="14:16" hidden="1">
      <c r="N302" s="108"/>
      <c r="O302" s="108"/>
      <c r="P302" s="108"/>
    </row>
    <row r="303" spans="14:16" hidden="1">
      <c r="N303" s="108"/>
      <c r="O303" s="108"/>
      <c r="P303" s="108"/>
    </row>
    <row r="304" spans="14:16" hidden="1">
      <c r="N304" s="108"/>
      <c r="O304" s="108"/>
      <c r="P304" s="108"/>
    </row>
    <row r="305" spans="14:16" hidden="1">
      <c r="N305" s="108"/>
      <c r="O305" s="108"/>
      <c r="P305" s="108"/>
    </row>
    <row r="306" spans="14:16" hidden="1">
      <c r="N306" s="108"/>
      <c r="O306" s="108"/>
      <c r="P306" s="108"/>
    </row>
    <row r="307" spans="14:16" hidden="1">
      <c r="N307" s="108"/>
      <c r="O307" s="108"/>
      <c r="P307" s="108"/>
    </row>
    <row r="308" spans="14:16" hidden="1">
      <c r="N308" s="108"/>
      <c r="O308" s="108"/>
      <c r="P308" s="108"/>
    </row>
    <row r="309" spans="14:16" hidden="1">
      <c r="N309" s="108"/>
      <c r="O309" s="108"/>
      <c r="P309" s="108"/>
    </row>
    <row r="310" spans="14:16" hidden="1">
      <c r="N310" s="108"/>
      <c r="O310" s="108"/>
      <c r="P310" s="108"/>
    </row>
    <row r="311" spans="14:16" hidden="1">
      <c r="N311" s="108"/>
      <c r="O311" s="108"/>
      <c r="P311" s="108"/>
    </row>
    <row r="312" spans="14:16" hidden="1">
      <c r="N312" s="108"/>
      <c r="O312" s="108"/>
      <c r="P312" s="108"/>
    </row>
    <row r="313" spans="14:16" hidden="1">
      <c r="N313" s="108"/>
      <c r="O313" s="108"/>
      <c r="P313" s="108"/>
    </row>
    <row r="314" spans="14:16" hidden="1">
      <c r="N314" s="108"/>
      <c r="O314" s="108"/>
      <c r="P314" s="108"/>
    </row>
    <row r="315" spans="14:16" hidden="1">
      <c r="N315" s="108"/>
      <c r="O315" s="108"/>
      <c r="P315" s="108"/>
    </row>
    <row r="316" spans="14:16" hidden="1">
      <c r="N316" s="108"/>
      <c r="O316" s="108"/>
      <c r="P316" s="108"/>
    </row>
    <row r="317" spans="14:16" hidden="1">
      <c r="N317" s="108"/>
      <c r="O317" s="108"/>
      <c r="P317" s="108"/>
    </row>
    <row r="318" spans="14:16" hidden="1">
      <c r="N318" s="108"/>
      <c r="O318" s="108"/>
      <c r="P318" s="108"/>
    </row>
    <row r="319" spans="14:16" hidden="1">
      <c r="N319" s="108"/>
      <c r="O319" s="108"/>
      <c r="P319" s="108"/>
    </row>
    <row r="320" spans="14:16" hidden="1">
      <c r="N320" s="108"/>
      <c r="O320" s="108"/>
      <c r="P320" s="108"/>
    </row>
    <row r="321" spans="14:16" hidden="1">
      <c r="N321" s="108"/>
      <c r="O321" s="108"/>
      <c r="P321" s="108"/>
    </row>
    <row r="322" spans="14:16" hidden="1">
      <c r="N322" s="108"/>
      <c r="O322" s="108"/>
      <c r="P322" s="108"/>
    </row>
    <row r="323" spans="14:16" hidden="1">
      <c r="N323" s="108"/>
      <c r="O323" s="108"/>
      <c r="P323" s="108"/>
    </row>
    <row r="324" spans="14:16" hidden="1">
      <c r="N324" s="108"/>
      <c r="O324" s="108"/>
      <c r="P324" s="108"/>
    </row>
    <row r="325" spans="14:16" hidden="1">
      <c r="N325" s="108"/>
      <c r="O325" s="108"/>
      <c r="P325" s="108"/>
    </row>
    <row r="326" spans="14:16" hidden="1">
      <c r="N326" s="108"/>
      <c r="O326" s="108"/>
      <c r="P326" s="108"/>
    </row>
    <row r="327" spans="14:16" hidden="1">
      <c r="N327" s="108"/>
      <c r="O327" s="108"/>
      <c r="P327" s="108"/>
    </row>
    <row r="328" spans="14:16" hidden="1">
      <c r="N328" s="108"/>
      <c r="O328" s="108"/>
      <c r="P328" s="108"/>
    </row>
    <row r="329" spans="14:16" hidden="1">
      <c r="N329" s="108"/>
      <c r="O329" s="108"/>
      <c r="P329" s="108"/>
    </row>
    <row r="330" spans="14:16" hidden="1">
      <c r="N330" s="108"/>
      <c r="O330" s="108"/>
      <c r="P330" s="108"/>
    </row>
    <row r="331" spans="14:16" hidden="1">
      <c r="N331" s="108"/>
      <c r="O331" s="108"/>
      <c r="P331" s="108"/>
    </row>
    <row r="332" spans="14:16" hidden="1">
      <c r="N332" s="108"/>
      <c r="O332" s="108"/>
      <c r="P332" s="108"/>
    </row>
    <row r="333" spans="14:16" hidden="1">
      <c r="N333" s="108"/>
      <c r="O333" s="108"/>
      <c r="P333" s="108"/>
    </row>
    <row r="334" spans="14:16" hidden="1">
      <c r="N334" s="108"/>
      <c r="O334" s="108"/>
      <c r="P334" s="108"/>
    </row>
    <row r="335" spans="14:16" hidden="1">
      <c r="N335" s="108"/>
      <c r="O335" s="108"/>
      <c r="P335" s="108"/>
    </row>
    <row r="336" spans="14:16" hidden="1">
      <c r="N336" s="108"/>
      <c r="O336" s="108"/>
      <c r="P336" s="108"/>
    </row>
    <row r="337" spans="14:16" hidden="1">
      <c r="N337" s="108"/>
      <c r="O337" s="108"/>
      <c r="P337" s="108"/>
    </row>
    <row r="338" spans="14:16" hidden="1">
      <c r="N338" s="108"/>
      <c r="O338" s="108"/>
      <c r="P338" s="108"/>
    </row>
    <row r="339" spans="14:16" hidden="1">
      <c r="N339" s="108"/>
      <c r="O339" s="108"/>
      <c r="P339" s="108"/>
    </row>
    <row r="340" spans="14:16" hidden="1">
      <c r="N340" s="108"/>
      <c r="O340" s="108"/>
      <c r="P340" s="108"/>
    </row>
    <row r="341" spans="14:16" hidden="1">
      <c r="N341" s="108"/>
      <c r="O341" s="108"/>
      <c r="P341" s="108"/>
    </row>
    <row r="342" spans="14:16" hidden="1">
      <c r="N342" s="108"/>
      <c r="O342" s="108"/>
      <c r="P342" s="108"/>
    </row>
    <row r="343" spans="14:16" hidden="1">
      <c r="N343" s="108"/>
      <c r="O343" s="108"/>
      <c r="P343" s="108"/>
    </row>
    <row r="344" spans="14:16" hidden="1">
      <c r="N344" s="108"/>
      <c r="O344" s="108"/>
      <c r="P344" s="108"/>
    </row>
    <row r="345" spans="14:16" hidden="1">
      <c r="N345" s="108"/>
      <c r="O345" s="108"/>
      <c r="P345" s="108"/>
    </row>
    <row r="346" spans="14:16" hidden="1">
      <c r="N346" s="108"/>
      <c r="O346" s="108"/>
      <c r="P346" s="108"/>
    </row>
    <row r="347" spans="14:16" hidden="1">
      <c r="N347" s="108"/>
      <c r="O347" s="108"/>
      <c r="P347" s="108"/>
    </row>
    <row r="348" spans="14:16" hidden="1">
      <c r="N348" s="108"/>
      <c r="O348" s="108"/>
      <c r="P348" s="108"/>
    </row>
    <row r="349" spans="14:16" hidden="1">
      <c r="N349" s="108"/>
      <c r="O349" s="108"/>
      <c r="P349" s="108"/>
    </row>
    <row r="350" spans="14:16" hidden="1">
      <c r="N350" s="108"/>
      <c r="O350" s="108"/>
      <c r="P350" s="108"/>
    </row>
    <row r="351" spans="14:16" hidden="1">
      <c r="N351" s="108"/>
      <c r="O351" s="108"/>
      <c r="P351" s="108"/>
    </row>
    <row r="352" spans="14:16" hidden="1">
      <c r="N352" s="108"/>
      <c r="O352" s="108"/>
      <c r="P352" s="108"/>
    </row>
    <row r="353" spans="14:16" hidden="1">
      <c r="N353" s="108"/>
      <c r="O353" s="108"/>
      <c r="P353" s="108"/>
    </row>
    <row r="354" spans="14:16" hidden="1">
      <c r="N354" s="108"/>
      <c r="O354" s="108"/>
      <c r="P354" s="108"/>
    </row>
    <row r="355" spans="14:16" hidden="1">
      <c r="N355" s="108"/>
      <c r="O355" s="108"/>
      <c r="P355" s="108"/>
    </row>
    <row r="356" spans="14:16" hidden="1">
      <c r="N356" s="108"/>
      <c r="O356" s="108"/>
      <c r="P356" s="108"/>
    </row>
    <row r="357" spans="14:16" hidden="1">
      <c r="N357" s="108"/>
      <c r="O357" s="108"/>
      <c r="P357" s="108"/>
    </row>
    <row r="358" spans="14:16" hidden="1">
      <c r="N358" s="108"/>
      <c r="O358" s="108"/>
      <c r="P358" s="108"/>
    </row>
    <row r="359" spans="14:16" hidden="1">
      <c r="N359" s="108"/>
      <c r="O359" s="108"/>
      <c r="P359" s="108"/>
    </row>
    <row r="360" spans="14:16" hidden="1">
      <c r="N360" s="108"/>
      <c r="O360" s="108"/>
      <c r="P360" s="108"/>
    </row>
    <row r="361" spans="14:16" hidden="1">
      <c r="N361" s="108"/>
      <c r="O361" s="108"/>
      <c r="P361" s="108"/>
    </row>
    <row r="362" spans="14:16" hidden="1">
      <c r="N362" s="108"/>
      <c r="O362" s="108"/>
      <c r="P362" s="108"/>
    </row>
    <row r="363" spans="14:16" hidden="1">
      <c r="N363" s="108"/>
      <c r="O363" s="108"/>
      <c r="P363" s="108"/>
    </row>
    <row r="364" spans="14:16" hidden="1">
      <c r="N364" s="108"/>
      <c r="O364" s="108"/>
      <c r="P364" s="108"/>
    </row>
    <row r="365" spans="14:16" hidden="1">
      <c r="N365" s="108"/>
      <c r="O365" s="108"/>
      <c r="P365" s="108"/>
    </row>
    <row r="366" spans="14:16" hidden="1">
      <c r="N366" s="108"/>
      <c r="O366" s="108"/>
      <c r="P366" s="108"/>
    </row>
    <row r="367" spans="14:16" hidden="1">
      <c r="N367" s="108"/>
      <c r="O367" s="108"/>
      <c r="P367" s="108"/>
    </row>
    <row r="368" spans="14:16" hidden="1">
      <c r="N368" s="108"/>
      <c r="O368" s="108"/>
      <c r="P368" s="108"/>
    </row>
    <row r="369" spans="14:16" hidden="1">
      <c r="N369" s="108"/>
      <c r="O369" s="108"/>
      <c r="P369" s="108"/>
    </row>
    <row r="370" spans="14:16" hidden="1">
      <c r="N370" s="108"/>
      <c r="O370" s="108"/>
      <c r="P370" s="108"/>
    </row>
    <row r="371" spans="14:16" hidden="1">
      <c r="N371" s="108"/>
      <c r="O371" s="108"/>
      <c r="P371" s="108"/>
    </row>
    <row r="372" spans="14:16" hidden="1">
      <c r="N372" s="108"/>
      <c r="O372" s="108"/>
      <c r="P372" s="108"/>
    </row>
    <row r="373" spans="14:16" hidden="1">
      <c r="N373" s="108"/>
      <c r="O373" s="108"/>
      <c r="P373" s="108"/>
    </row>
    <row r="374" spans="14:16" hidden="1">
      <c r="N374" s="108"/>
      <c r="O374" s="108"/>
      <c r="P374" s="108"/>
    </row>
    <row r="375" spans="14:16" hidden="1">
      <c r="N375" s="108"/>
      <c r="O375" s="108"/>
      <c r="P375" s="108"/>
    </row>
    <row r="376" spans="14:16" hidden="1">
      <c r="N376" s="108"/>
      <c r="O376" s="108"/>
      <c r="P376" s="108"/>
    </row>
    <row r="377" spans="14:16" hidden="1">
      <c r="N377" s="108"/>
      <c r="O377" s="108"/>
      <c r="P377" s="108"/>
    </row>
    <row r="378" spans="14:16" hidden="1">
      <c r="N378" s="108"/>
      <c r="O378" s="108"/>
      <c r="P378" s="108"/>
    </row>
    <row r="379" spans="14:16" hidden="1">
      <c r="N379" s="108"/>
      <c r="O379" s="108"/>
      <c r="P379" s="108"/>
    </row>
    <row r="380" spans="14:16" hidden="1">
      <c r="N380" s="108"/>
      <c r="O380" s="108"/>
      <c r="P380" s="108"/>
    </row>
    <row r="381" spans="14:16" hidden="1">
      <c r="N381" s="108"/>
      <c r="O381" s="108"/>
      <c r="P381" s="108"/>
    </row>
    <row r="382" spans="14:16" hidden="1">
      <c r="N382" s="108"/>
      <c r="O382" s="108"/>
      <c r="P382" s="108"/>
    </row>
    <row r="383" spans="14:16" hidden="1">
      <c r="N383" s="108"/>
      <c r="O383" s="108"/>
      <c r="P383" s="108"/>
    </row>
    <row r="384" spans="14:16" hidden="1">
      <c r="N384" s="108"/>
      <c r="O384" s="108"/>
      <c r="P384" s="108"/>
    </row>
    <row r="385" spans="14:16" hidden="1">
      <c r="N385" s="108"/>
      <c r="O385" s="108"/>
      <c r="P385" s="108"/>
    </row>
    <row r="386" spans="14:16" hidden="1">
      <c r="N386" s="108"/>
      <c r="O386" s="108"/>
      <c r="P386" s="108"/>
    </row>
    <row r="387" spans="14:16" hidden="1">
      <c r="N387" s="108"/>
      <c r="O387" s="108"/>
      <c r="P387" s="108"/>
    </row>
    <row r="388" spans="14:16" hidden="1">
      <c r="N388" s="108"/>
      <c r="O388" s="108"/>
      <c r="P388" s="108"/>
    </row>
    <row r="389" spans="14:16" hidden="1">
      <c r="N389" s="108"/>
      <c r="O389" s="108"/>
      <c r="P389" s="108"/>
    </row>
    <row r="390" spans="14:16" hidden="1">
      <c r="N390" s="108"/>
      <c r="O390" s="108"/>
      <c r="P390" s="108"/>
    </row>
    <row r="391" spans="14:16" hidden="1">
      <c r="N391" s="108"/>
      <c r="O391" s="108"/>
      <c r="P391" s="108"/>
    </row>
    <row r="392" spans="14:16" hidden="1">
      <c r="N392" s="108"/>
      <c r="O392" s="108"/>
      <c r="P392" s="108"/>
    </row>
    <row r="393" spans="14:16" hidden="1">
      <c r="N393" s="108"/>
      <c r="O393" s="108"/>
      <c r="P393" s="108"/>
    </row>
    <row r="394" spans="14:16" hidden="1">
      <c r="N394" s="108"/>
      <c r="O394" s="108"/>
      <c r="P394" s="108"/>
    </row>
    <row r="395" spans="14:16" hidden="1">
      <c r="N395" s="108"/>
      <c r="O395" s="108"/>
      <c r="P395" s="108"/>
    </row>
    <row r="396" spans="14:16" hidden="1">
      <c r="N396" s="108"/>
      <c r="O396" s="108"/>
      <c r="P396" s="108"/>
    </row>
    <row r="397" spans="14:16" hidden="1">
      <c r="N397" s="108"/>
      <c r="O397" s="108"/>
      <c r="P397" s="108"/>
    </row>
    <row r="398" spans="14:16" hidden="1">
      <c r="N398" s="108"/>
      <c r="O398" s="108"/>
      <c r="P398" s="108"/>
    </row>
    <row r="399" spans="14:16" hidden="1">
      <c r="N399" s="108"/>
      <c r="O399" s="108"/>
      <c r="P399" s="108"/>
    </row>
    <row r="400" spans="14:16" hidden="1">
      <c r="N400" s="108"/>
      <c r="O400" s="108"/>
      <c r="P400" s="108"/>
    </row>
    <row r="401" spans="14:16" hidden="1">
      <c r="N401" s="108"/>
      <c r="O401" s="108"/>
      <c r="P401" s="108"/>
    </row>
    <row r="402" spans="14:16" hidden="1">
      <c r="N402" s="108"/>
      <c r="O402" s="108"/>
      <c r="P402" s="108"/>
    </row>
    <row r="403" spans="14:16" hidden="1">
      <c r="N403" s="108"/>
      <c r="O403" s="108"/>
      <c r="P403" s="108"/>
    </row>
    <row r="404" spans="14:16" hidden="1">
      <c r="N404" s="108"/>
      <c r="O404" s="108"/>
      <c r="P404" s="108"/>
    </row>
    <row r="405" spans="14:16" hidden="1">
      <c r="N405" s="108"/>
      <c r="O405" s="108"/>
      <c r="P405" s="108"/>
    </row>
    <row r="406" spans="14:16" hidden="1">
      <c r="N406" s="108"/>
      <c r="O406" s="108"/>
      <c r="P406" s="108"/>
    </row>
    <row r="407" spans="14:16" hidden="1">
      <c r="N407" s="108"/>
      <c r="O407" s="108"/>
      <c r="P407" s="108"/>
    </row>
    <row r="408" spans="14:16" hidden="1">
      <c r="N408" s="108"/>
      <c r="O408" s="108"/>
      <c r="P408" s="108"/>
    </row>
    <row r="409" spans="14:16" hidden="1">
      <c r="N409" s="108"/>
      <c r="O409" s="108"/>
      <c r="P409" s="108"/>
    </row>
    <row r="410" spans="14:16" hidden="1">
      <c r="N410" s="108"/>
      <c r="O410" s="108"/>
      <c r="P410" s="108"/>
    </row>
    <row r="411" spans="14:16" hidden="1">
      <c r="N411" s="108"/>
      <c r="O411" s="108"/>
      <c r="P411" s="108"/>
    </row>
    <row r="412" spans="14:16" hidden="1">
      <c r="N412" s="108"/>
      <c r="O412" s="108"/>
      <c r="P412" s="108"/>
    </row>
    <row r="413" spans="14:16" hidden="1">
      <c r="N413" s="108"/>
      <c r="O413" s="108"/>
      <c r="P413" s="108"/>
    </row>
    <row r="414" spans="14:16" hidden="1">
      <c r="N414" s="108"/>
      <c r="O414" s="108"/>
      <c r="P414" s="108"/>
    </row>
    <row r="415" spans="14:16" hidden="1">
      <c r="N415" s="108"/>
      <c r="O415" s="108"/>
      <c r="P415" s="108"/>
    </row>
    <row r="416" spans="14:16" hidden="1">
      <c r="N416" s="108"/>
      <c r="O416" s="108"/>
      <c r="P416" s="108"/>
    </row>
    <row r="417" spans="14:16" hidden="1">
      <c r="N417" s="108"/>
      <c r="O417" s="108"/>
      <c r="P417" s="108"/>
    </row>
    <row r="418" spans="14:16" hidden="1">
      <c r="N418" s="108"/>
      <c r="O418" s="108"/>
      <c r="P418" s="108"/>
    </row>
    <row r="419" spans="14:16" hidden="1">
      <c r="N419" s="108"/>
      <c r="O419" s="108"/>
      <c r="P419" s="108"/>
    </row>
    <row r="420" spans="14:16" hidden="1">
      <c r="N420" s="108"/>
      <c r="O420" s="108"/>
      <c r="P420" s="108"/>
    </row>
    <row r="421" spans="14:16" hidden="1">
      <c r="N421" s="108"/>
      <c r="O421" s="108"/>
      <c r="P421" s="108"/>
    </row>
    <row r="422" spans="14:16" hidden="1">
      <c r="N422" s="108"/>
      <c r="O422" s="108"/>
      <c r="P422" s="108"/>
    </row>
    <row r="423" spans="14:16" hidden="1">
      <c r="N423" s="108"/>
      <c r="O423" s="108"/>
      <c r="P423" s="108"/>
    </row>
    <row r="424" spans="14:16" hidden="1">
      <c r="N424" s="108"/>
      <c r="O424" s="108"/>
      <c r="P424" s="108"/>
    </row>
    <row r="425" spans="14:16" hidden="1">
      <c r="N425" s="108"/>
      <c r="O425" s="108"/>
      <c r="P425" s="108"/>
    </row>
    <row r="426" spans="14:16" hidden="1">
      <c r="N426" s="108"/>
      <c r="O426" s="108"/>
      <c r="P426" s="108"/>
    </row>
    <row r="427" spans="14:16" hidden="1">
      <c r="N427" s="108"/>
      <c r="O427" s="108"/>
      <c r="P427" s="108"/>
    </row>
    <row r="428" spans="14:16" hidden="1">
      <c r="N428" s="108"/>
      <c r="O428" s="108"/>
      <c r="P428" s="108"/>
    </row>
    <row r="429" spans="14:16" hidden="1">
      <c r="N429" s="108"/>
      <c r="O429" s="108"/>
      <c r="P429" s="108"/>
    </row>
    <row r="430" spans="14:16" hidden="1">
      <c r="N430" s="108"/>
      <c r="O430" s="108"/>
      <c r="P430" s="108"/>
    </row>
    <row r="431" spans="14:16" hidden="1">
      <c r="N431" s="108"/>
      <c r="O431" s="108"/>
      <c r="P431" s="108"/>
    </row>
    <row r="432" spans="14:16" hidden="1">
      <c r="N432" s="108"/>
      <c r="O432" s="108"/>
      <c r="P432" s="108"/>
    </row>
    <row r="433" spans="14:16" hidden="1">
      <c r="N433" s="108"/>
      <c r="O433" s="108"/>
      <c r="P433" s="108"/>
    </row>
    <row r="434" spans="14:16" hidden="1">
      <c r="N434" s="108"/>
      <c r="O434" s="108"/>
      <c r="P434" s="108"/>
    </row>
    <row r="435" spans="14:16" hidden="1">
      <c r="N435" s="108"/>
      <c r="O435" s="108"/>
      <c r="P435" s="108"/>
    </row>
    <row r="436" spans="14:16" hidden="1">
      <c r="N436" s="108"/>
      <c r="O436" s="108"/>
      <c r="P436" s="108"/>
    </row>
    <row r="437" spans="14:16" hidden="1">
      <c r="N437" s="108"/>
      <c r="O437" s="108"/>
      <c r="P437" s="108"/>
    </row>
    <row r="438" spans="14:16" hidden="1">
      <c r="N438" s="108"/>
      <c r="O438" s="108"/>
      <c r="P438" s="108"/>
    </row>
    <row r="439" spans="14:16" hidden="1">
      <c r="N439" s="108"/>
      <c r="O439" s="108"/>
      <c r="P439" s="108"/>
    </row>
    <row r="440" spans="14:16" hidden="1">
      <c r="N440" s="108"/>
      <c r="O440" s="108"/>
      <c r="P440" s="108"/>
    </row>
    <row r="441" spans="14:16" hidden="1">
      <c r="N441" s="108"/>
      <c r="O441" s="108"/>
      <c r="P441" s="108"/>
    </row>
    <row r="442" spans="14:16" hidden="1">
      <c r="N442" s="108"/>
      <c r="O442" s="108"/>
      <c r="P442" s="108"/>
    </row>
    <row r="443" spans="14:16" hidden="1">
      <c r="N443" s="108"/>
      <c r="O443" s="108"/>
      <c r="P443" s="108"/>
    </row>
    <row r="444" spans="14:16" hidden="1">
      <c r="N444" s="108"/>
      <c r="O444" s="108"/>
      <c r="P444" s="108"/>
    </row>
    <row r="445" spans="14:16" hidden="1">
      <c r="N445" s="108"/>
      <c r="O445" s="108"/>
      <c r="P445" s="108"/>
    </row>
    <row r="446" spans="14:16" hidden="1">
      <c r="N446" s="108"/>
      <c r="O446" s="108"/>
      <c r="P446" s="108"/>
    </row>
    <row r="447" spans="14:16" hidden="1">
      <c r="N447" s="108"/>
      <c r="O447" s="108"/>
      <c r="P447" s="108"/>
    </row>
    <row r="448" spans="14:16" hidden="1">
      <c r="N448" s="108"/>
      <c r="O448" s="108"/>
      <c r="P448" s="108"/>
    </row>
    <row r="449" spans="14:16" hidden="1">
      <c r="N449" s="108"/>
      <c r="O449" s="108"/>
      <c r="P449" s="108"/>
    </row>
    <row r="450" spans="14:16" hidden="1">
      <c r="N450" s="108"/>
      <c r="O450" s="108"/>
      <c r="P450" s="108"/>
    </row>
    <row r="451" spans="14:16" hidden="1">
      <c r="N451" s="108"/>
      <c r="O451" s="108"/>
      <c r="P451" s="108"/>
    </row>
    <row r="452" spans="14:16" hidden="1">
      <c r="N452" s="108"/>
      <c r="O452" s="108"/>
      <c r="P452" s="108"/>
    </row>
    <row r="453" spans="14:16" hidden="1">
      <c r="N453" s="108"/>
      <c r="O453" s="108"/>
      <c r="P453" s="108"/>
    </row>
    <row r="454" spans="14:16" hidden="1">
      <c r="N454" s="108"/>
      <c r="O454" s="108"/>
      <c r="P454" s="108"/>
    </row>
    <row r="455" spans="14:16" hidden="1">
      <c r="N455" s="108"/>
      <c r="O455" s="108"/>
      <c r="P455" s="108"/>
    </row>
    <row r="456" spans="14:16" hidden="1">
      <c r="N456" s="108"/>
      <c r="O456" s="108"/>
      <c r="P456" s="108"/>
    </row>
    <row r="457" spans="14:16" hidden="1">
      <c r="N457" s="108"/>
      <c r="O457" s="108"/>
      <c r="P457" s="108"/>
    </row>
    <row r="458" spans="14:16" hidden="1">
      <c r="N458" s="108"/>
      <c r="O458" s="108"/>
      <c r="P458" s="108"/>
    </row>
    <row r="459" spans="14:16" hidden="1">
      <c r="N459" s="108"/>
      <c r="O459" s="108"/>
      <c r="P459" s="108"/>
    </row>
    <row r="460" spans="14:16" hidden="1">
      <c r="N460" s="108"/>
      <c r="O460" s="108"/>
      <c r="P460" s="108"/>
    </row>
    <row r="461" spans="14:16" hidden="1">
      <c r="N461" s="108"/>
      <c r="O461" s="108"/>
      <c r="P461" s="108"/>
    </row>
    <row r="462" spans="14:16" hidden="1">
      <c r="N462" s="108"/>
      <c r="O462" s="108"/>
      <c r="P462" s="108"/>
    </row>
    <row r="463" spans="14:16" hidden="1">
      <c r="N463" s="108"/>
      <c r="O463" s="108"/>
      <c r="P463" s="108"/>
    </row>
    <row r="464" spans="14:16" hidden="1">
      <c r="N464" s="108"/>
      <c r="O464" s="108"/>
      <c r="P464" s="108"/>
    </row>
    <row r="465" spans="14:16" hidden="1">
      <c r="N465" s="108"/>
      <c r="O465" s="108"/>
      <c r="P465" s="108"/>
    </row>
    <row r="466" spans="14:16" hidden="1">
      <c r="N466" s="108"/>
      <c r="O466" s="108"/>
      <c r="P466" s="108"/>
    </row>
    <row r="467" spans="14:16" hidden="1">
      <c r="N467" s="108"/>
      <c r="O467" s="108"/>
      <c r="P467" s="108"/>
    </row>
    <row r="468" spans="14:16" hidden="1">
      <c r="N468" s="108"/>
      <c r="O468" s="108"/>
      <c r="P468" s="108"/>
    </row>
    <row r="469" spans="14:16" hidden="1">
      <c r="N469" s="108"/>
      <c r="O469" s="108"/>
      <c r="P469" s="108"/>
    </row>
    <row r="470" spans="14:16" hidden="1">
      <c r="N470" s="108"/>
      <c r="O470" s="108"/>
      <c r="P470" s="108"/>
    </row>
    <row r="471" spans="14:16" hidden="1">
      <c r="N471" s="108"/>
      <c r="O471" s="108"/>
      <c r="P471" s="108"/>
    </row>
    <row r="472" spans="14:16" hidden="1">
      <c r="N472" s="108"/>
      <c r="O472" s="108"/>
      <c r="P472" s="108"/>
    </row>
    <row r="473" spans="14:16" hidden="1">
      <c r="N473" s="108"/>
      <c r="O473" s="108"/>
      <c r="P473" s="108"/>
    </row>
    <row r="474" spans="14:16" hidden="1">
      <c r="N474" s="108"/>
      <c r="O474" s="108"/>
      <c r="P474" s="108"/>
    </row>
    <row r="475" spans="14:16" hidden="1">
      <c r="N475" s="108"/>
      <c r="O475" s="108"/>
      <c r="P475" s="108"/>
    </row>
    <row r="476" spans="14:16" hidden="1">
      <c r="N476" s="108"/>
      <c r="O476" s="108"/>
      <c r="P476" s="108"/>
    </row>
    <row r="477" spans="14:16" hidden="1">
      <c r="N477" s="108"/>
      <c r="O477" s="108"/>
      <c r="P477" s="108"/>
    </row>
    <row r="478" spans="14:16" hidden="1">
      <c r="N478" s="108"/>
      <c r="O478" s="108"/>
      <c r="P478" s="108"/>
    </row>
    <row r="479" spans="14:16" hidden="1">
      <c r="N479" s="108"/>
      <c r="O479" s="108"/>
      <c r="P479" s="108"/>
    </row>
    <row r="480" spans="14:16" hidden="1">
      <c r="N480" s="108"/>
      <c r="O480" s="108"/>
      <c r="P480" s="108"/>
    </row>
    <row r="481" spans="3:23" hidden="1">
      <c r="N481" s="108"/>
      <c r="O481" s="108"/>
      <c r="P481" s="108"/>
    </row>
    <row r="482" spans="3:23" hidden="1">
      <c r="N482" s="108"/>
      <c r="O482" s="108"/>
      <c r="P482" s="108"/>
    </row>
    <row r="483" spans="3:23" hidden="1">
      <c r="N483" s="108"/>
      <c r="O483" s="108"/>
      <c r="P483" s="108"/>
    </row>
    <row r="484" spans="3:23" hidden="1">
      <c r="N484" s="108"/>
      <c r="O484" s="108"/>
      <c r="P484" s="108"/>
    </row>
    <row r="485" spans="3:23" hidden="1">
      <c r="N485" s="108"/>
      <c r="O485" s="108"/>
      <c r="P485" s="108"/>
    </row>
    <row r="486" spans="3:23" hidden="1">
      <c r="N486" s="108"/>
      <c r="O486" s="108"/>
      <c r="P486" s="108"/>
    </row>
    <row r="487" spans="3:23" hidden="1">
      <c r="N487" s="108"/>
      <c r="O487" s="108"/>
      <c r="P487" s="108"/>
    </row>
    <row r="488" spans="3:23" hidden="1">
      <c r="N488" s="108"/>
      <c r="O488" s="108"/>
      <c r="P488" s="108"/>
    </row>
    <row r="489" spans="3:23" hidden="1">
      <c r="N489" s="108"/>
      <c r="O489" s="108"/>
      <c r="P489" s="108"/>
    </row>
    <row r="490" spans="3:23" hidden="1">
      <c r="N490" s="108"/>
      <c r="O490" s="108"/>
      <c r="P490" s="108"/>
    </row>
    <row r="491" spans="3:23" hidden="1">
      <c r="N491" s="108"/>
      <c r="O491" s="108"/>
      <c r="P491" s="108"/>
    </row>
    <row r="492" spans="3:23" hidden="1">
      <c r="N492" s="108"/>
      <c r="O492" s="108"/>
      <c r="P492" s="108"/>
    </row>
    <row r="493" spans="3:23" hidden="1">
      <c r="N493" s="108"/>
      <c r="O493" s="108"/>
      <c r="P493" s="108"/>
    </row>
    <row r="494" spans="3:23" hidden="1">
      <c r="N494" s="108"/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2">SUM(F4:F494)</f>
        <v>45.1</v>
      </c>
      <c r="G495" s="91">
        <f>SUM(G4:G494)</f>
        <v>520.29999999999995</v>
      </c>
      <c r="H495" s="91">
        <f t="shared" si="2"/>
        <v>0</v>
      </c>
      <c r="I495" s="91">
        <f t="shared" si="2"/>
        <v>0</v>
      </c>
      <c r="J495" s="91">
        <f t="shared" si="2"/>
        <v>41.2</v>
      </c>
      <c r="K495" s="91">
        <f t="shared" si="2"/>
        <v>0</v>
      </c>
      <c r="L495" s="91">
        <f t="shared" si="2"/>
        <v>0</v>
      </c>
      <c r="M495" s="91">
        <f t="shared" si="2"/>
        <v>0</v>
      </c>
      <c r="Q495" s="79" t="s">
        <v>136</v>
      </c>
      <c r="R495" s="91">
        <f t="shared" ref="R495:W495" si="3">SUM(R4:R494)</f>
        <v>114.1</v>
      </c>
      <c r="S495" s="91">
        <f t="shared" si="3"/>
        <v>114.1</v>
      </c>
      <c r="T495" s="91">
        <f t="shared" si="3"/>
        <v>45.8</v>
      </c>
      <c r="U495" s="91">
        <f t="shared" si="3"/>
        <v>0</v>
      </c>
      <c r="V495" s="91">
        <f t="shared" si="3"/>
        <v>0</v>
      </c>
      <c r="W495" s="91">
        <f t="shared" si="3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IF('3'!K3="", "Vrije categorie",'3'!K3)</f>
        <v>A</v>
      </c>
      <c r="F499" s="92" cm="1">
        <f t="array" ref="F499">SUMPRODUCT(--($E$4:$E$494=C499),--($D$4:$D$494=""),$F$4:$F$494)</f>
        <v>2</v>
      </c>
      <c r="G499" s="92" cm="1">
        <f t="array" ref="G499">SUMPRODUCT(--($E$4:$E$494=C499),--($D$4:$D$494=""),$G$4:$G$494)</f>
        <v>324.3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326.3</v>
      </c>
      <c r="O499" s="81"/>
      <c r="P499" s="92" cm="1">
        <f t="array" ref="P499">SUMPRODUCT(--($E$4:$E$494=C499),--($D$4:$D$494=""),$P$4:$P$494)</f>
        <v>65260</v>
      </c>
    </row>
    <row r="500" spans="3:16">
      <c r="C500" s="81" t="str">
        <f>IF('3'!K4="", "Vrije categorie",'3'!K4)</f>
        <v>B</v>
      </c>
      <c r="F500" s="92" cm="1">
        <f t="array" ref="F500">SUMPRODUCT(--($E$4:$E$494=C500),--($D$4:$D$494=""),$F$4:$F$494)</f>
        <v>23.6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4">SUM(F500:M500)</f>
        <v>23.6</v>
      </c>
      <c r="O500" s="81"/>
      <c r="P500" s="92" cm="1">
        <f t="array" ref="P500">SUMPRODUCT(--($E$4:$E$494=C500),--($D$4:$D$494=""),$P$4:$P$494)</f>
        <v>4720</v>
      </c>
    </row>
    <row r="501" spans="3:16">
      <c r="C501" s="81" t="str">
        <f>IF('3'!K5="", "Vrije categorie",'3'!K5)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4"/>
        <v>0</v>
      </c>
      <c r="O501" s="81"/>
      <c r="P501" s="92" cm="1">
        <f t="array" ref="P501">SUMPRODUCT(--($E$4:$E$494=C501),--($D$4:$D$494=""),$P$4:$P$494)</f>
        <v>0</v>
      </c>
    </row>
    <row r="502" spans="3:16">
      <c r="C502" s="81" t="str">
        <f>IF('3'!K6="", "Vrije categorie",'3'!K6)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10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4"/>
        <v>10</v>
      </c>
      <c r="O502" s="81"/>
      <c r="P502" s="92" cm="1">
        <f t="array" ref="P502">SUMPRODUCT(--($E$4:$E$494=C502),--($D$4:$D$494=""),$P$4:$P$494)</f>
        <v>2000</v>
      </c>
    </row>
    <row r="503" spans="3:16">
      <c r="C503" s="81" t="str">
        <f>IF('3'!K7="", "Vrije categorie",'3'!K7)</f>
        <v>E</v>
      </c>
      <c r="F503" s="92" cm="1">
        <f t="array" ref="F503">SUMPRODUCT(--($E$4:$E$494=C503),--($D$4:$D$494=""),$F$4:$F$494)</f>
        <v>19.5</v>
      </c>
      <c r="G503" s="92" cm="1">
        <f t="array" ref="G503">SUMPRODUCT(--($E$4:$E$494=C503),--($D$4:$D$494=""),$G$4:$G$494)</f>
        <v>80.5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4"/>
        <v>100</v>
      </c>
      <c r="O503" s="81"/>
      <c r="P503" s="92" cm="1">
        <f t="array" ref="P503">SUMPRODUCT(--($E$4:$E$494=C503),--($D$4:$D$494=""),$P$4:$P$494)</f>
        <v>20000</v>
      </c>
    </row>
    <row r="504" spans="3:16">
      <c r="C504" s="81" t="str">
        <f>IF('3'!K8="", "Vrije categorie",'3'!K8)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7.3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7.6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4"/>
        <v>14.899999999999999</v>
      </c>
      <c r="O504" s="81"/>
      <c r="P504" s="92" cm="1">
        <f t="array" ref="P504">SUMPRODUCT(--($E$4:$E$494=C504),--($D$4:$D$494=""),$P$4:$P$494)</f>
        <v>178.8</v>
      </c>
    </row>
    <row r="505" spans="3:16">
      <c r="C505" s="81" t="str">
        <f>IF('3'!K9="", "Vrije categorie",'3'!K9)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31.599999999999998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4"/>
        <v>31.599999999999998</v>
      </c>
      <c r="O505" s="81"/>
      <c r="P505" s="92" cm="1">
        <f t="array" ref="P505">SUMPRODUCT(--($E$4:$E$494=C505),--($D$4:$D$494=""),$P$4:$P$494)</f>
        <v>6320</v>
      </c>
    </row>
    <row r="506" spans="3:16">
      <c r="C506" s="81" t="str">
        <f>IF('3'!K10="", "Vrije categorie",'3'!K10)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81.5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4"/>
        <v>81.5</v>
      </c>
      <c r="O506" s="81"/>
      <c r="P506" s="92" cm="1">
        <f t="array" ref="P506">SUMPRODUCT(--($E$4:$E$494=C506),--($D$4:$D$494=""),$P$4:$P$494)</f>
        <v>16300</v>
      </c>
    </row>
    <row r="507" spans="3:16">
      <c r="C507" s="81" t="str">
        <f>IF('3'!K11="", "Vrije categorie",'3'!K11)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4"/>
        <v>0</v>
      </c>
      <c r="O507" s="81"/>
      <c r="P507" s="92" cm="1">
        <f t="array" ref="P507">SUMPRODUCT(--($E$4:$E$494=C507),--($D$4:$D$494=""),$P$4:$P$494)</f>
        <v>0</v>
      </c>
    </row>
    <row r="508" spans="3:16">
      <c r="C508" s="81" t="str">
        <f>IF('3'!K12="", "Vrije categorie",'3'!K12)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4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IF('3'!K13="", "Vrije categorie",'3'!K13)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4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IF('3'!K14="", "Vrije categorie",'3'!K14)</f>
        <v>L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9.9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4"/>
        <v>9.9</v>
      </c>
      <c r="O510" s="81"/>
      <c r="P510" s="92" cm="1">
        <f t="array" ref="P510">SUMPRODUCT(--($E$4:$E$494=C510),--($D$4:$D$494=""),$P$4:$P$494)</f>
        <v>1980</v>
      </c>
    </row>
    <row r="511" spans="3:16">
      <c r="C511" s="81" t="str">
        <f>IF('3'!K15="", "Vrije categorie",'3'!K15)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4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45.1</v>
      </c>
      <c r="G512" s="93">
        <f t="shared" ref="G512:M512" si="5">SUM(G499:G511)</f>
        <v>513.5</v>
      </c>
      <c r="H512" s="93">
        <f t="shared" si="5"/>
        <v>0</v>
      </c>
      <c r="I512" s="93">
        <f t="shared" si="5"/>
        <v>0</v>
      </c>
      <c r="J512" s="93">
        <f t="shared" si="5"/>
        <v>39.199999999999996</v>
      </c>
      <c r="K512" s="93">
        <f t="shared" si="5"/>
        <v>0</v>
      </c>
      <c r="L512" s="93">
        <f t="shared" si="5"/>
        <v>0</v>
      </c>
      <c r="M512" s="93">
        <f t="shared" si="5"/>
        <v>0</v>
      </c>
      <c r="N512" s="93">
        <f t="shared" si="4"/>
        <v>597.80000000000007</v>
      </c>
      <c r="O512" s="93"/>
      <c r="P512" s="93">
        <f>SUM(P499:P511)</f>
        <v>116758.8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6.8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2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6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7">SUM(F519:M519)</f>
        <v>0</v>
      </c>
    </row>
    <row r="520" spans="3:16">
      <c r="C520" s="95" t="str">
        <f t="shared" si="6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7"/>
        <v>0</v>
      </c>
    </row>
    <row r="521" spans="3:16">
      <c r="C521" s="95" t="str">
        <f t="shared" si="6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7"/>
        <v>0</v>
      </c>
    </row>
    <row r="522" spans="3:16">
      <c r="C522" s="95" t="str">
        <f t="shared" si="6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7"/>
        <v>0</v>
      </c>
    </row>
    <row r="523" spans="3:16">
      <c r="C523" s="95" t="str">
        <f t="shared" si="6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7"/>
        <v>0</v>
      </c>
    </row>
    <row r="524" spans="3:16">
      <c r="C524" s="95" t="str">
        <f t="shared" si="6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7"/>
        <v>0</v>
      </c>
    </row>
    <row r="525" spans="3:16">
      <c r="C525" s="95" t="str">
        <f t="shared" si="6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7"/>
        <v>0</v>
      </c>
    </row>
    <row r="526" spans="3:16">
      <c r="C526" s="95" t="str">
        <f t="shared" si="6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7"/>
        <v>0</v>
      </c>
    </row>
    <row r="527" spans="3:16">
      <c r="C527" s="95" t="str">
        <f t="shared" si="6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7"/>
        <v>0</v>
      </c>
    </row>
    <row r="528" spans="3:16">
      <c r="C528" s="95" t="str">
        <f t="shared" si="6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7"/>
        <v>0</v>
      </c>
    </row>
    <row r="529" spans="3:14">
      <c r="C529" s="95" t="str">
        <f t="shared" si="6"/>
        <v>L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7"/>
        <v>0</v>
      </c>
    </row>
    <row r="530" spans="3:14">
      <c r="C530" s="95" t="str">
        <f t="shared" si="6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7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8">SUM(G518:G530)</f>
        <v>0</v>
      </c>
      <c r="H531" s="100">
        <f t="shared" si="8"/>
        <v>0</v>
      </c>
      <c r="I531" s="100">
        <f t="shared" si="8"/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>SUM(N518:N530)</f>
        <v>0</v>
      </c>
    </row>
    <row r="532" spans="3:14" ht="15.75" thickTop="1"/>
  </sheetData>
  <sheetProtection algorithmName="SHA-512" hashValue="R+DXVK3+R5G0Zygjt0Gr7JTMsM6DJs2sRV24TxwTrsHuovyjfIKRN6VNH9M8Obv1YAswtpXV2X2dDgulIeCVIg==" saltValue="lsPlUNiDKym3u3x+JyKa6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D59E-D8DF-47F2-9316-386B2146EF89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'48'!H5</f>
        <v>0</v>
      </c>
      <c r="B1" s="219" t="s">
        <v>82</v>
      </c>
      <c r="C1" s="220"/>
      <c r="D1" s="221" t="e">
        <f>VLOOKUP(A1,'Kosten VSR (her)controles'!A5:J54,3)</f>
        <v>#N/A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e">
        <f>CONCATENATE(VLOOKUP(A1,'Kosten VSR (her)controles'!A5:K54,4)," te ",VLOOKUP(A1,'Kosten VSR (her)controles'!A5:K54,5))</f>
        <v>#N/A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IF(D4="X",0,IF(E4="X",0,VLOOKUP(E4,'48'!$K$3:$L$16,2,FALSE)))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IF(D5="X",0,IF(E5="X",0,VLOOKUP(E5,'48'!$K$3:$L$16,2,FALSE)))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IF(D6="X",0,IF(E6="X",0,VLOOKUP(E6,'48'!$K$3:$L$16,2,FALSE)))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IF(D7="X",0,IF(E7="X",0,VLOOKUP(E7,'48'!$K$3:$L$16,2,FALSE)))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IF(D8="X",0,IF(E8="X",0,VLOOKUP(E8,'48'!$K$3:$L$16,2,FALSE)))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IF(D9="X",0,IF(E9="X",0,VLOOKUP(E9,'48'!$K$3:$L$16,2,FALSE)))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IF(D10="X",0,IF(E10="X",0,VLOOKUP(E10,'48'!$K$3:$L$16,2,FALSE)))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IF(D11="X",0,IF(E11="X",0,VLOOKUP(E11,'48'!$K$3:$L$16,2,FALSE)))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IF(D12="X",0,IF(E12="X",0,VLOOKUP(E12,'48'!$K$3:$L$16,2,FALSE)))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IF(D13="X",0,IF(E13="X",0,VLOOKUP(E13,'48'!$K$3:$L$16,2,FALSE)))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IF(D14="X",0,IF(E14="X",0,VLOOKUP(E14,'48'!$K$3:$L$16,2,FALSE)))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IF(D15="X",0,IF(E15="X",0,VLOOKUP(E15,'48'!$K$3:$L$16,2,FALSE)))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IF(D16="X",0,IF(E16="X",0,VLOOKUP(E16,'48'!$K$3:$L$16,2,FALSE)))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IF(D17="X",0,IF(E17="X",0,VLOOKUP(E17,'48'!$K$3:$L$16,2,FALSE)))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IF(D18="X",0,IF(E18="X",0,VLOOKUP(E18,'48'!$K$3:$L$16,2,FALSE)))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IF(D19="X",0,IF(E19="X",0,VLOOKUP(E19,'48'!$K$3:$L$16,2,FALSE)))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IF(D20="X",0,IF(E20="X",0,VLOOKUP(E20,'48'!$K$3:$L$16,2,FALSE)))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IF(D21="X",0,IF(E21="X",0,VLOOKUP(E21,'48'!$K$3:$L$16,2,FALSE)))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IF(D22="X",0,IF(E22="X",0,VLOOKUP(E22,'48'!$K$3:$L$16,2,FALSE)))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IF(D23="X",0,IF(E23="X",0,VLOOKUP(E23,'48'!$K$3:$L$16,2,FALSE)))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IF(D24="X",0,IF(E24="X",0,VLOOKUP(E24,'48'!$K$3:$L$16,2,FALSE)))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IF(D25="X",0,IF(E25="X",0,VLOOKUP(E25,'48'!$K$3:$L$16,2,FALSE)))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IF(D26="X",0,IF(E26="X",0,VLOOKUP(E26,'48'!$K$3:$L$16,2,FALSE)))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IF(D27="X",0,IF(E27="X",0,VLOOKUP(E27,'48'!$K$3:$L$16,2,FALSE)))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IF(D28="X",0,IF(E28="X",0,VLOOKUP(E28,'48'!$K$3:$L$16,2,FALSE)))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IF(D29="X",0,IF(E29="X",0,VLOOKUP(E29,'48'!$K$3:$L$16,2,FALSE)))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IF(D30="X",0,IF(E30="X",0,VLOOKUP(E30,'48'!$K$3:$L$16,2,FALSE)))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IF(D31="X",0,IF(E31="X",0,VLOOKUP(E31,'48'!$K$3:$L$16,2,FALSE)))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IF(D32="X",0,IF(E32="X",0,VLOOKUP(E32,'48'!$K$3:$L$16,2,FALSE)))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IF(D33="X",0,IF(E33="X",0,VLOOKUP(E33,'48'!$K$3:$L$16,2,FALSE)))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IF(D34="X",0,IF(E34="X",0,VLOOKUP(E34,'48'!$K$3:$L$16,2,FALSE)))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IF(D35="X",0,IF(E35="X",0,VLOOKUP(E35,'48'!$K$3:$L$16,2,FALSE)))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IF(D36="X",0,IF(E36="X",0,VLOOKUP(E36,'48'!$K$3:$L$16,2,FALSE)))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IF(D37="X",0,IF(E37="X",0,VLOOKUP(E37,'48'!$K$3:$L$16,2,FALSE)))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IF(D38="X",0,IF(E38="X",0,VLOOKUP(E38,'48'!$K$3:$L$16,2,FALSE)))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IF(D39="X",0,IF(E39="X",0,VLOOKUP(E39,'48'!$K$3:$L$16,2,FALSE)))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IF(D40="X",0,IF(E40="X",0,VLOOKUP(E40,'48'!$K$3:$L$16,2,FALSE)))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IF(D41="X",0,IF(E41="X",0,VLOOKUP(E41,'48'!$K$3:$L$16,2,FALSE)))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IF(D42="X",0,IF(E42="X",0,VLOOKUP(E42,'48'!$K$3:$L$16,2,FALSE)))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IF(D43="X",0,IF(E43="X",0,VLOOKUP(E43,'48'!$K$3:$L$16,2,FALSE)))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IF(D44="X",0,IF(E44="X",0,VLOOKUP(E44,'48'!$K$3:$L$16,2,FALSE)))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IF(D45="X",0,IF(E45="X",0,VLOOKUP(E45,'48'!$K$3:$L$16,2,FALSE)))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IF(D46="X",0,IF(E46="X",0,VLOOKUP(E46,'48'!$K$3:$L$16,2,FALSE)))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IF(D47="X",0,IF(E47="X",0,VLOOKUP(E47,'48'!$K$3:$L$16,2,FALSE)))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IF(D48="X",0,IF(E48="X",0,VLOOKUP(E48,'48'!$K$3:$L$16,2,FALSE)))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IF(D49="X",0,IF(E49="X",0,VLOOKUP(E49,'48'!$K$3:$L$16,2,FALSE)))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IF(D50="X",0,IF(E50="X",0,VLOOKUP(E50,'48'!$K$3:$L$16,2,FALSE)))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IF(D51="X",0,IF(E51="X",0,VLOOKUP(E51,'48'!$K$3:$L$16,2,FALSE)))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IF(D52="X",0,IF(E52="X",0,VLOOKUP(E52,'48'!$K$3:$L$16,2,FALSE)))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IF(D53="X",0,IF(E53="X",0,VLOOKUP(E53,'48'!$K$3:$L$16,2,FALSE)))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IF(D54="X",0,IF(E54="X",0,VLOOKUP(E54,'48'!$K$3:$L$16,2,FALSE)))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IF(D55="X",0,IF(E55="X",0,VLOOKUP(E55,'48'!$K$3:$L$16,2,FALSE)))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IF(D56="X",0,IF(E56="X",0,VLOOKUP(E56,'48'!$K$3:$L$16,2,FALSE)))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IF(D57="X",0,IF(E57="X",0,VLOOKUP(E57,'48'!$K$3:$L$16,2,FALSE)))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IF(D58="X",0,IF(E58="X",0,VLOOKUP(E58,'48'!$K$3:$L$16,2,FALSE)))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IF(D59="X",0,IF(E59="X",0,VLOOKUP(E59,'48'!$K$3:$L$16,2,FALSE)))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IF(D60="X",0,IF(E60="X",0,VLOOKUP(E60,'48'!$K$3:$L$16,2,FALSE)))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IF(D61="X",0,IF(E61="X",0,VLOOKUP(E61,'48'!$K$3:$L$16,2,FALSE)))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IF(D62="X",0,IF(E62="X",0,VLOOKUP(E62,'48'!$K$3:$L$16,2,FALSE)))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IF(D63="X",0,IF(E63="X",0,VLOOKUP(E63,'48'!$K$3:$L$16,2,FALSE)))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IF(D64="X",0,IF(E64="X",0,VLOOKUP(E64,'48'!$K$3:$L$16,2,FALSE)))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IF(D65="X",0,IF(E65="X",0,VLOOKUP(E65,'48'!$K$3:$L$16,2,FALSE)))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IF(D66="X",0,IF(E66="X",0,VLOOKUP(E66,'48'!$K$3:$L$16,2,FALSE)))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IF(D67="X",0,IF(E67="X",0,VLOOKUP(E67,'48'!$K$3:$L$16,2,FALSE)))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IF(D68="X",0,IF(E68="X",0,VLOOKUP(E68,'48'!$K$3:$L$16,2,FALSE)))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IF(D69="X",0,IF(E69="X",0,VLOOKUP(E69,'48'!$K$3:$L$16,2,FALSE)))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IF(D70="X",0,IF(E70="X",0,VLOOKUP(E70,'48'!$K$3:$L$16,2,FALSE)))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IF(D71="X",0,IF(E71="X",0,VLOOKUP(E71,'48'!$K$3:$L$16,2,FALSE)))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IF(D72="X",0,IF(E72="X",0,VLOOKUP(E72,'48'!$K$3:$L$16,2,FALSE)))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IF(D73="X",0,IF(E73="X",0,VLOOKUP(E73,'48'!$K$3:$L$16,2,FALSE)))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IF(D74="X",0,IF(E74="X",0,VLOOKUP(E74,'48'!$K$3:$L$16,2,FALSE)))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IF(D75="X",0,IF(E75="X",0,VLOOKUP(E75,'48'!$K$3:$L$16,2,FALSE)))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IF(D76="X",0,IF(E76="X",0,VLOOKUP(E76,'48'!$K$3:$L$16,2,FALSE)))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IF(D77="X",0,IF(E77="X",0,VLOOKUP(E77,'48'!$K$3:$L$16,2,FALSE)))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IF(D78="X",0,IF(E78="X",0,VLOOKUP(E78,'48'!$K$3:$L$16,2,FALSE)))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IF(D79="X",0,IF(E79="X",0,VLOOKUP(E79,'48'!$K$3:$L$16,2,FALSE)))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IF(D80="X",0,IF(E80="X",0,VLOOKUP(E80,'48'!$K$3:$L$16,2,FALSE)))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IF(D81="X",0,IF(E81="X",0,VLOOKUP(E81,'48'!$K$3:$L$16,2,FALSE)))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IF(D82="X",0,IF(E82="X",0,VLOOKUP(E82,'48'!$K$3:$L$16,2,FALSE)))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IF(D83="X",0,IF(E83="X",0,VLOOKUP(E83,'48'!$K$3:$L$16,2,FALSE)))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IF(D84="X",0,IF(E84="X",0,VLOOKUP(E84,'48'!$K$3:$L$16,2,FALSE)))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IF(D85="X",0,IF(E85="X",0,VLOOKUP(E85,'48'!$K$3:$L$16,2,FALSE)))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IF(D86="X",0,IF(E86="X",0,VLOOKUP(E86,'48'!$K$3:$L$16,2,FALSE)))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IF(D87="X",0,IF(E87="X",0,VLOOKUP(E87,'48'!$K$3:$L$16,2,FALSE)))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IF(D88="X",0,IF(E88="X",0,VLOOKUP(E88,'48'!$K$3:$L$16,2,FALSE)))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IF(D89="X",0,IF(E89="X",0,VLOOKUP(E89,'48'!$K$3:$L$16,2,FALSE)))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IF(D90="X",0,IF(E90="X",0,VLOOKUP(E90,'48'!$K$3:$L$16,2,FALSE)))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IF(D91="X",0,IF(E91="X",0,VLOOKUP(E91,'48'!$K$3:$L$16,2,FALSE)))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IF(D92="X",0,IF(E92="X",0,VLOOKUP(E92,'48'!$K$3:$L$16,2,FALSE)))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IF(D93="X",0,IF(E93="X",0,VLOOKUP(E93,'48'!$K$3:$L$16,2,FALSE)))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IF(D94="X",0,IF(E94="X",0,VLOOKUP(E94,'48'!$K$3:$L$16,2,FALSE)))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IF(D95="X",0,IF(E95="X",0,VLOOKUP(E95,'48'!$K$3:$L$16,2,FALSE)))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IF(D96="X",0,IF(E96="X",0,VLOOKUP(E96,'48'!$K$3:$L$16,2,FALSE)))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IF(D97="X",0,IF(E97="X",0,VLOOKUP(E97,'48'!$K$3:$L$16,2,FALSE)))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IF(D98="X",0,IF(E98="X",0,VLOOKUP(E98,'48'!$K$3:$L$16,2,FALSE)))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IF(D99="X",0,IF(E99="X",0,VLOOKUP(E99,'48'!$K$3:$L$16,2,FALSE)))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IF(D100="X",0,IF(E100="X",0,VLOOKUP(E100,'48'!$K$3:$L$16,2,FALSE)))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IF(D101="X",0,IF(E101="X",0,VLOOKUP(E101,'48'!$K$3:$L$16,2,FALSE)))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IF(D102="X",0,IF(E102="X",0,VLOOKUP(E102,'48'!$K$3:$L$16,2,FALSE)))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IF(D103="X",0,IF(E103="X",0,VLOOKUP(E103,'48'!$K$3:$L$16,2,FALSE)))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IF(D104="X",0,IF(E104="X",0,VLOOKUP(E104,'48'!$K$3:$L$16,2,FALSE)))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IF(D105="X",0,IF(E105="X",0,VLOOKUP(E105,'48'!$K$3:$L$16,2,FALSE)))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IF(D106="X",0,IF(E106="X",0,VLOOKUP(E106,'48'!$K$3:$L$16,2,FALSE)))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IF(D107="X",0,IF(E107="X",0,VLOOKUP(E107,'48'!$K$3:$L$16,2,FALSE)))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IF(D108="X",0,IF(E108="X",0,VLOOKUP(E108,'48'!$K$3:$L$16,2,FALSE)))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IF(D109="X",0,IF(E109="X",0,VLOOKUP(E109,'48'!$K$3:$L$16,2,FALSE)))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IF(D110="X",0,IF(E110="X",0,VLOOKUP(E110,'48'!$K$3:$L$16,2,FALSE)))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IF(D111="X",0,IF(E111="X",0,VLOOKUP(E111,'48'!$K$3:$L$16,2,FALSE)))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IF(D112="X",0,IF(E112="X",0,VLOOKUP(E112,'48'!$K$3:$L$16,2,FALSE)))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IF(D113="X",0,IF(E113="X",0,VLOOKUP(E113,'48'!$K$3:$L$16,2,FALSE)))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IF(D114="X",0,IF(E114="X",0,VLOOKUP(E114,'48'!$K$3:$L$16,2,FALSE)))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IF(D115="X",0,IF(E115="X",0,VLOOKUP(E115,'48'!$K$3:$L$16,2,FALSE)))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IF(D116="X",0,IF(E116="X",0,VLOOKUP(E116,'48'!$K$3:$L$16,2,FALSE)))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IF(D117="X",0,IF(E117="X",0,VLOOKUP(E117,'48'!$K$3:$L$16,2,FALSE)))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IF(D118="X",0,IF(E118="X",0,VLOOKUP(E118,'48'!$K$3:$L$16,2,FALSE)))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IF(D119="X",0,IF(E119="X",0,VLOOKUP(E119,'48'!$K$3:$L$16,2,FALSE)))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IF(D120="X",0,IF(E120="X",0,VLOOKUP(E120,'48'!$K$3:$L$16,2,FALSE)))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IF(D121="X",0,IF(E121="X",0,VLOOKUP(E121,'48'!$K$3:$L$16,2,FALSE)))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IF(D122="X",0,IF(E122="X",0,VLOOKUP(E122,'48'!$K$3:$L$16,2,FALSE)))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IF(D123="X",0,IF(E123="X",0,VLOOKUP(E123,'48'!$K$3:$L$16,2,FALSE)))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IF(D124="X",0,IF(E124="X",0,VLOOKUP(E124,'48'!$K$3:$L$16,2,FALSE)))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IF(D125="X",0,IF(E125="X",0,VLOOKUP(E125,'48'!$K$3:$L$16,2,FALSE)))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IF(D126="X",0,IF(E126="X",0,VLOOKUP(E126,'48'!$K$3:$L$16,2,FALSE)))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IF(D127="X",0,IF(E127="X",0,VLOOKUP(E127,'48'!$K$3:$L$16,2,FALSE)))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IF(D128="X",0,IF(E128="X",0,VLOOKUP(E128,'48'!$K$3:$L$16,2,FALSE)))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IF(D129="X",0,IF(E129="X",0,VLOOKUP(E129,'48'!$K$3:$L$16,2,FALSE)))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IF(D130="X",0,IF(E130="X",0,VLOOKUP(E130,'48'!$K$3:$L$16,2,FALSE)))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IF(D131="X",0,IF(E131="X",0,VLOOKUP(E131,'48'!$K$3:$L$16,2,FALSE)))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IF(D132="X",0,IF(E132="X",0,VLOOKUP(E132,'48'!$K$3:$L$16,2,FALSE)))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IF(D133="X",0,IF(E133="X",0,VLOOKUP(E133,'48'!$K$3:$L$16,2,FALSE)))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IF(D134="X",0,IF(E134="X",0,VLOOKUP(E134,'48'!$K$3:$L$16,2,FALSE)))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IF(D135="X",0,IF(E135="X",0,VLOOKUP(E135,'48'!$K$3:$L$16,2,FALSE)))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IF(D136="X",0,IF(E136="X",0,VLOOKUP(E136,'48'!$K$3:$L$16,2,FALSE)))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IF(D137="X",0,IF(E137="X",0,VLOOKUP(E137,'48'!$K$3:$L$16,2,FALSE)))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IF(D138="X",0,IF(E138="X",0,VLOOKUP(E138,'48'!$K$3:$L$16,2,FALSE)))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IF(D139="X",0,IF(E139="X",0,VLOOKUP(E139,'48'!$K$3:$L$16,2,FALSE)))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IF(D140="X",0,IF(E140="X",0,VLOOKUP(E140,'48'!$K$3:$L$16,2,FALSE)))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IF(D141="X",0,IF(E141="X",0,VLOOKUP(E141,'48'!$K$3:$L$16,2,FALSE)))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IF(D142="X",0,IF(E142="X",0,VLOOKUP(E142,'48'!$K$3:$L$16,2,FALSE)))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IF(D143="X",0,IF(E143="X",0,VLOOKUP(E143,'48'!$K$3:$L$16,2,FALSE)))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IF(D144="X",0,IF(E144="X",0,VLOOKUP(E144,'48'!$K$3:$L$16,2,FALSE)))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IF(D145="X",0,IF(E145="X",0,VLOOKUP(E145,'48'!$K$3:$L$16,2,FALSE)))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IF(D146="X",0,IF(E146="X",0,VLOOKUP(E146,'48'!$K$3:$L$16,2,FALSE)))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IF(D147="X",0,IF(E147="X",0,VLOOKUP(E147,'48'!$K$3:$L$16,2,FALSE)))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IF(D148="X",0,IF(E148="X",0,VLOOKUP(E148,'48'!$K$3:$L$16,2,FALSE)))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IF(D149="X",0,IF(E149="X",0,VLOOKUP(E149,'48'!$K$3:$L$16,2,FALSE)))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IF(D150="X",0,IF(E150="X",0,VLOOKUP(E150,'48'!$K$3:$L$16,2,FALSE)))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IF(D151="X",0,IF(E151="X",0,VLOOKUP(E151,'48'!$K$3:$L$16,2,FALSE)))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IF(D152="X",0,IF(E152="X",0,VLOOKUP(E152,'48'!$K$3:$L$16,2,FALSE)))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IF(D153="X",0,IF(E153="X",0,VLOOKUP(E153,'48'!$K$3:$L$16,2,FALSE)))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IF(D154="X",0,IF(E154="X",0,VLOOKUP(E154,'48'!$K$3:$L$16,2,FALSE)))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IF(D155="X",0,IF(E155="X",0,VLOOKUP(E155,'48'!$K$3:$L$16,2,FALSE)))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IF(D156="X",0,IF(E156="X",0,VLOOKUP(E156,'48'!$K$3:$L$16,2,FALSE)))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IF(D157="X",0,IF(E157="X",0,VLOOKUP(E157,'48'!$K$3:$L$16,2,FALSE)))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IF(D158="X",0,IF(E158="X",0,VLOOKUP(E158,'48'!$K$3:$L$16,2,FALSE)))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IF(D159="X",0,IF(E159="X",0,VLOOKUP(E159,'48'!$K$3:$L$16,2,FALSE)))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IF(D160="X",0,IF(E160="X",0,VLOOKUP(E160,'48'!$K$3:$L$16,2,FALSE)))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IF(D161="X",0,IF(E161="X",0,VLOOKUP(E161,'48'!$K$3:$L$16,2,FALSE)))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IF(D162="X",0,IF(E162="X",0,VLOOKUP(E162,'48'!$K$3:$L$16,2,FALSE)))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IF(D163="X",0,IF(E163="X",0,VLOOKUP(E163,'48'!$K$3:$L$16,2,FALSE)))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IF(D164="X",0,IF(E164="X",0,VLOOKUP(E164,'48'!$K$3:$L$16,2,FALSE)))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IF(D165="X",0,IF(E165="X",0,VLOOKUP(E165,'48'!$K$3:$L$16,2,FALSE)))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IF(D166="X",0,IF(E166="X",0,VLOOKUP(E166,'48'!$K$3:$L$16,2,FALSE)))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IF(D167="X",0,IF(E167="X",0,VLOOKUP(E167,'48'!$K$3:$L$16,2,FALSE)))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IF(D168="X",0,IF(E168="X",0,VLOOKUP(E168,'48'!$K$3:$L$16,2,FALSE)))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IF(D169="X",0,IF(E169="X",0,VLOOKUP(E169,'48'!$K$3:$L$16,2,FALSE)))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IF(D170="X",0,IF(E170="X",0,VLOOKUP(E170,'48'!$K$3:$L$16,2,FALSE)))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IF(D171="X",0,IF(E171="X",0,VLOOKUP(E171,'48'!$K$3:$L$16,2,FALSE)))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IF(D172="X",0,IF(E172="X",0,VLOOKUP(E172,'48'!$K$3:$L$16,2,FALSE)))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IF(D173="X",0,IF(E173="X",0,VLOOKUP(E173,'48'!$K$3:$L$16,2,FALSE)))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IF(D174="X",0,IF(E174="X",0,VLOOKUP(E174,'48'!$K$3:$L$16,2,FALSE)))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IF(D175="X",0,IF(E175="X",0,VLOOKUP(E175,'48'!$K$3:$L$16,2,FALSE)))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IF(D176="X",0,IF(E176="X",0,VLOOKUP(E176,'48'!$K$3:$L$16,2,FALSE)))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IF(D177="X",0,IF(E177="X",0,VLOOKUP(E177,'48'!$K$3:$L$16,2,FALSE)))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IF(D178="X",0,IF(E178="X",0,VLOOKUP(E178,'48'!$K$3:$L$16,2,FALSE)))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IF(D179="X",0,IF(E179="X",0,VLOOKUP(E179,'48'!$K$3:$L$16,2,FALSE)))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IF(D180="X",0,IF(E180="X",0,VLOOKUP(E180,'48'!$K$3:$L$16,2,FALSE)))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IF(D181="X",0,IF(E181="X",0,VLOOKUP(E181,'48'!$K$3:$L$16,2,FALSE)))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IF(D182="X",0,IF(E182="X",0,VLOOKUP(E182,'48'!$K$3:$L$16,2,FALSE)))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IF(D183="X",0,IF(E183="X",0,VLOOKUP(E183,'48'!$K$3:$L$16,2,FALSE)))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IF(D184="X",0,IF(E184="X",0,VLOOKUP(E184,'48'!$K$3:$L$16,2,FALSE)))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IF(D185="X",0,IF(E185="X",0,VLOOKUP(E185,'48'!$K$3:$L$16,2,FALSE)))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IF(D186="X",0,IF(E186="X",0,VLOOKUP(E186,'48'!$K$3:$L$16,2,FALSE)))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IF(D187="X",0,IF(E187="X",0,VLOOKUP(E187,'48'!$K$3:$L$16,2,FALSE)))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IF(D188="X",0,IF(E188="X",0,VLOOKUP(E188,'48'!$K$3:$L$16,2,FALSE)))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IF(D189="X",0,IF(E189="X",0,VLOOKUP(E189,'48'!$K$3:$L$16,2,FALSE)))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IF(D190="X",0,IF(E190="X",0,VLOOKUP(E190,'48'!$K$3:$L$16,2,FALSE)))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IF(D191="X",0,IF(E191="X",0,VLOOKUP(E191,'48'!$K$3:$L$16,2,FALSE)))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IF(D192="X",0,IF(E192="X",0,VLOOKUP(E192,'48'!$K$3:$L$16,2,FALSE)))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IF(D193="X",0,IF(E193="X",0,VLOOKUP(E193,'48'!$K$3:$L$16,2,FALSE)))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IF(D194="X",0,IF(E194="X",0,VLOOKUP(E194,'48'!$K$3:$L$16,2,FALSE)))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IF(D195="X",0,IF(E195="X",0,VLOOKUP(E195,'48'!$K$3:$L$16,2,FALSE)))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IF(D196="X",0,IF(E196="X",0,VLOOKUP(E196,'48'!$K$3:$L$16,2,FALSE)))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IF(D197="X",0,IF(E197="X",0,VLOOKUP(E197,'48'!$K$3:$L$16,2,FALSE)))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IF(D198="X",0,IF(E198="X",0,VLOOKUP(E198,'48'!$K$3:$L$16,2,FALSE)))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IF(D199="X",0,IF(E199="X",0,VLOOKUP(E199,'48'!$K$3:$L$16,2,FALSE)))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IF(D200="X",0,IF(E200="X",0,VLOOKUP(E200,'48'!$K$3:$L$16,2,FALSE)))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IF(D201="X",0,IF(E201="X",0,VLOOKUP(E201,'48'!$K$3:$L$16,2,FALSE)))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IF(D202="X",0,IF(E202="X",0,VLOOKUP(E202,'48'!$K$3:$L$16,2,FALSE)))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IF(D203="X",0,IF(E203="X",0,VLOOKUP(E203,'48'!$K$3:$L$16,2,FALSE)))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IF(D204="X",0,IF(E204="X",0,VLOOKUP(E204,'48'!$K$3:$L$16,2,FALSE)))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IF(D205="X",0,IF(E205="X",0,VLOOKUP(E205,'48'!$K$3:$L$16,2,FALSE)))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IF(D206="X",0,IF(E206="X",0,VLOOKUP(E206,'48'!$K$3:$L$16,2,FALSE)))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IF(D207="X",0,IF(E207="X",0,VLOOKUP(E207,'48'!$K$3:$L$16,2,FALSE)))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IF(D208="X",0,IF(E208="X",0,VLOOKUP(E208,'48'!$K$3:$L$16,2,FALSE)))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IF(D209="X",0,IF(E209="X",0,VLOOKUP(E209,'48'!$K$3:$L$16,2,FALSE)))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IF(D210="X",0,IF(E210="X",0,VLOOKUP(E210,'48'!$K$3:$L$16,2,FALSE)))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IF(D211="X",0,IF(E211="X",0,VLOOKUP(E211,'48'!$K$3:$L$16,2,FALSE)))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IF(D212="X",0,IF(E212="X",0,VLOOKUP(E212,'48'!$K$3:$L$16,2,FALSE)))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IF(D213="X",0,IF(E213="X",0,VLOOKUP(E213,'48'!$K$3:$L$16,2,FALSE)))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IF(D214="X",0,IF(E214="X",0,VLOOKUP(E214,'48'!$K$3:$L$16,2,FALSE)))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IF(D215="X",0,IF(E215="X",0,VLOOKUP(E215,'48'!$K$3:$L$16,2,FALSE)))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IF(D216="X",0,IF(E216="X",0,VLOOKUP(E216,'48'!$K$3:$L$16,2,FALSE)))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IF(D217="X",0,IF(E217="X",0,VLOOKUP(E217,'48'!$K$3:$L$16,2,FALSE)))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IF(D218="X",0,IF(E218="X",0,VLOOKUP(E218,'48'!$K$3:$L$16,2,FALSE)))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IF(D219="X",0,IF(E219="X",0,VLOOKUP(E219,'48'!$K$3:$L$16,2,FALSE)))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IF(D220="X",0,IF(E220="X",0,VLOOKUP(E220,'48'!$K$3:$L$16,2,FALSE)))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IF(D221="X",0,IF(E221="X",0,VLOOKUP(E221,'48'!$K$3:$L$16,2,FALSE)))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IF(D222="X",0,IF(E222="X",0,VLOOKUP(E222,'48'!$K$3:$L$16,2,FALSE)))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IF(D223="X",0,IF(E223="X",0,VLOOKUP(E223,'48'!$K$3:$L$16,2,FALSE)))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IF(D224="X",0,IF(E224="X",0,VLOOKUP(E224,'48'!$K$3:$L$16,2,FALSE)))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IF(D225="X",0,IF(E225="X",0,VLOOKUP(E225,'48'!$K$3:$L$16,2,FALSE)))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IF(D226="X",0,IF(E226="X",0,VLOOKUP(E226,'48'!$K$3:$L$16,2,FALSE)))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IF(D227="X",0,IF(E227="X",0,VLOOKUP(E227,'48'!$K$3:$L$16,2,FALSE)))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IF(D228="X",0,IF(E228="X",0,VLOOKUP(E228,'48'!$K$3:$L$16,2,FALSE)))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IF(D229="X",0,IF(E229="X",0,VLOOKUP(E229,'48'!$K$3:$L$16,2,FALSE)))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IF(D230="X",0,IF(E230="X",0,VLOOKUP(E230,'48'!$K$3:$L$16,2,FALSE)))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IF(D231="X",0,IF(E231="X",0,VLOOKUP(E231,'48'!$K$3:$L$16,2,FALSE)))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IF(D232="X",0,IF(E232="X",0,VLOOKUP(E232,'48'!$K$3:$L$16,2,FALSE)))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IF(D233="X",0,IF(E233="X",0,VLOOKUP(E233,'48'!$K$3:$L$16,2,FALSE)))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IF(D234="X",0,IF(E234="X",0,VLOOKUP(E234,'48'!$K$3:$L$16,2,FALSE)))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IF(D235="X",0,IF(E235="X",0,VLOOKUP(E235,'48'!$K$3:$L$16,2,FALSE)))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IF(D236="X",0,IF(E236="X",0,VLOOKUP(E236,'48'!$K$3:$L$16,2,FALSE)))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IF(D237="X",0,IF(E237="X",0,VLOOKUP(E237,'48'!$K$3:$L$16,2,FALSE)))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IF(D238="X",0,IF(E238="X",0,VLOOKUP(E238,'48'!$K$3:$L$16,2,FALSE)))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IF(D239="X",0,IF(E239="X",0,VLOOKUP(E239,'48'!$K$3:$L$16,2,FALSE)))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IF(D240="X",0,IF(E240="X",0,VLOOKUP(E240,'48'!$K$3:$L$16,2,FALSE)))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IF(D241="X",0,IF(E241="X",0,VLOOKUP(E241,'48'!$K$3:$L$16,2,FALSE)))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IF(D242="X",0,IF(E242="X",0,VLOOKUP(E242,'48'!$K$3:$L$16,2,FALSE)))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IF(D243="X",0,IF(E243="X",0,VLOOKUP(E243,'48'!$K$3:$L$16,2,FALSE)))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IF(D244="X",0,IF(E244="X",0,VLOOKUP(E244,'48'!$K$3:$L$16,2,FALSE)))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IF(D245="X",0,IF(E245="X",0,VLOOKUP(E245,'48'!$K$3:$L$16,2,FALSE)))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IF(D246="X",0,IF(E246="X",0,VLOOKUP(E246,'48'!$K$3:$L$16,2,FALSE)))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IF(D247="X",0,IF(E247="X",0,VLOOKUP(E247,'48'!$K$3:$L$16,2,FALSE)))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IF(D248="X",0,IF(E248="X",0,VLOOKUP(E248,'48'!$K$3:$L$16,2,FALSE)))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IF(D249="X",0,IF(E249="X",0,VLOOKUP(E249,'48'!$K$3:$L$16,2,FALSE)))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IF(D250="X",0,IF(E250="X",0,VLOOKUP(E250,'48'!$K$3:$L$16,2,FALSE)))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IF(D251="X",0,IF(E251="X",0,VLOOKUP(E251,'48'!$K$3:$L$16,2,FALSE)))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IF(D252="X",0,IF(E252="X",0,VLOOKUP(E252,'48'!$K$3:$L$16,2,FALSE)))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IF(D253="X",0,IF(E253="X",0,VLOOKUP(E253,'48'!$K$3:$L$16,2,FALSE)))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IF(D254="X",0,IF(E254="X",0,VLOOKUP(E254,'48'!$K$3:$L$16,2,FALSE)))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IF(D255="X",0,IF(E255="X",0,VLOOKUP(E255,'48'!$K$3:$L$16,2,FALSE)))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IF(D256="X",0,IF(E256="X",0,VLOOKUP(E256,'48'!$K$3:$L$16,2,FALSE)))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IF(D257="X",0,IF(E257="X",0,VLOOKUP(E257,'48'!$K$3:$L$16,2,FALSE)))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IF(D258="X",0,IF(E258="X",0,VLOOKUP(E258,'48'!$K$3:$L$16,2,FALSE)))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IF(D259="X",0,IF(E259="X",0,VLOOKUP(E259,'48'!$K$3:$L$16,2,FALSE)))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IF(D260="X",0,IF(E260="X",0,VLOOKUP(E260,'48'!$K$3:$L$16,2,FALSE)))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IF(D261="X",0,IF(E261="X",0,VLOOKUP(E261,'48'!$K$3:$L$16,2,FALSE)))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IF(D262="X",0,IF(E262="X",0,VLOOKUP(E262,'48'!$K$3:$L$16,2,FALSE)))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IF(D263="X",0,IF(E263="X",0,VLOOKUP(E263,'48'!$K$3:$L$16,2,FALSE)))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IF(D264="X",0,IF(E264="X",0,VLOOKUP(E264,'48'!$K$3:$L$16,2,FALSE)))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IF(D265="X",0,IF(E265="X",0,VLOOKUP(E265,'48'!$K$3:$L$16,2,FALSE)))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IF(D266="X",0,IF(E266="X",0,VLOOKUP(E266,'48'!$K$3:$L$16,2,FALSE)))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IF(D267="X",0,IF(E267="X",0,VLOOKUP(E267,'48'!$K$3:$L$16,2,FALSE)))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IF(D268="X",0,IF(E268="X",0,VLOOKUP(E268,'48'!$K$3:$L$16,2,FALSE)))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IF(D269="X",0,IF(E269="X",0,VLOOKUP(E269,'48'!$K$3:$L$16,2,FALSE)))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IF(D270="X",0,IF(E270="X",0,VLOOKUP(E270,'48'!$K$3:$L$16,2,FALSE)))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IF(D271="X",0,IF(E271="X",0,VLOOKUP(E271,'48'!$K$3:$L$16,2,FALSE)))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IF(D272="X",0,IF(E272="X",0,VLOOKUP(E272,'48'!$K$3:$L$16,2,FALSE)))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IF(D273="X",0,IF(E273="X",0,VLOOKUP(E273,'48'!$K$3:$L$16,2,FALSE)))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IF(D274="X",0,IF(E274="X",0,VLOOKUP(E274,'48'!$K$3:$L$16,2,FALSE)))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IF(D275="X",0,IF(E275="X",0,VLOOKUP(E275,'48'!$K$3:$L$16,2,FALSE)))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IF(D276="X",0,IF(E276="X",0,VLOOKUP(E276,'48'!$K$3:$L$16,2,FALSE)))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IF(D277="X",0,IF(E277="X",0,VLOOKUP(E277,'48'!$K$3:$L$16,2,FALSE)))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IF(D278="X",0,IF(E278="X",0,VLOOKUP(E278,'48'!$K$3:$L$16,2,FALSE)))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IF(D279="X",0,IF(E279="X",0,VLOOKUP(E279,'48'!$K$3:$L$16,2,FALSE)))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IF(D280="X",0,IF(E280="X",0,VLOOKUP(E280,'48'!$K$3:$L$16,2,FALSE)))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IF(D281="X",0,IF(E281="X",0,VLOOKUP(E281,'48'!$K$3:$L$16,2,FALSE)))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IF(D282="X",0,IF(E282="X",0,VLOOKUP(E282,'48'!$K$3:$L$16,2,FALSE)))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IF(D283="X",0,IF(E283="X",0,VLOOKUP(E283,'48'!$K$3:$L$16,2,FALSE)))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IF(D284="X",0,IF(E284="X",0,VLOOKUP(E284,'48'!$K$3:$L$16,2,FALSE)))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IF(D285="X",0,IF(E285="X",0,VLOOKUP(E285,'48'!$K$3:$L$16,2,FALSE)))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IF(D286="X",0,IF(E286="X",0,VLOOKUP(E286,'48'!$K$3:$L$16,2,FALSE)))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IF(D287="X",0,IF(E287="X",0,VLOOKUP(E287,'48'!$K$3:$L$16,2,FALSE)))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IF(D288="X",0,IF(E288="X",0,VLOOKUP(E288,'48'!$K$3:$L$16,2,FALSE)))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IF(D289="X",0,IF(E289="X",0,VLOOKUP(E289,'48'!$K$3:$L$16,2,FALSE)))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IF(D290="X",0,IF(E290="X",0,VLOOKUP(E290,'48'!$K$3:$L$16,2,FALSE)))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IF(D291="X",0,IF(E291="X",0,VLOOKUP(E291,'48'!$K$3:$L$16,2,FALSE)))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IF(D292="X",0,IF(E292="X",0,VLOOKUP(E292,'48'!$K$3:$L$16,2,FALSE)))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IF(D293="X",0,IF(E293="X",0,VLOOKUP(E293,'48'!$K$3:$L$16,2,FALSE)))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IF(D294="X",0,IF(E294="X",0,VLOOKUP(E294,'48'!$K$3:$L$16,2,FALSE)))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IF(D295="X",0,IF(E295="X",0,VLOOKUP(E295,'48'!$K$3:$L$16,2,FALSE)))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IF(D296="X",0,IF(E296="X",0,VLOOKUP(E296,'48'!$K$3:$L$16,2,FALSE)))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IF(D297="X",0,IF(E297="X",0,VLOOKUP(E297,'48'!$K$3:$L$16,2,FALSE)))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IF(D298="X",0,IF(E298="X",0,VLOOKUP(E298,'48'!$K$3:$L$16,2,FALSE)))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IF(D299="X",0,IF(E299="X",0,VLOOKUP(E299,'48'!$K$3:$L$16,2,FALSE)))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IF(D300="X",0,IF(E300="X",0,VLOOKUP(E300,'48'!$K$3:$L$16,2,FALSE)))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IF(D301="X",0,IF(E301="X",0,VLOOKUP(E301,'48'!$K$3:$L$16,2,FALSE)))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IF(D302="X",0,IF(E302="X",0,VLOOKUP(E302,'48'!$K$3:$L$16,2,FALSE)))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IF(D303="X",0,IF(E303="X",0,VLOOKUP(E303,'48'!$K$3:$L$16,2,FALSE)))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IF(D304="X",0,IF(E304="X",0,VLOOKUP(E304,'48'!$K$3:$L$16,2,FALSE)))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IF(D305="X",0,IF(E305="X",0,VLOOKUP(E305,'48'!$K$3:$L$16,2,FALSE)))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IF(D306="X",0,IF(E306="X",0,VLOOKUP(E306,'48'!$K$3:$L$16,2,FALSE)))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IF(D307="X",0,IF(E307="X",0,VLOOKUP(E307,'48'!$K$3:$L$16,2,FALSE)))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IF(D308="X",0,IF(E308="X",0,VLOOKUP(E308,'48'!$K$3:$L$16,2,FALSE)))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IF(D309="X",0,IF(E309="X",0,VLOOKUP(E309,'48'!$K$3:$L$16,2,FALSE)))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IF(D310="X",0,IF(E310="X",0,VLOOKUP(E310,'48'!$K$3:$L$16,2,FALSE)))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IF(D311="X",0,IF(E311="X",0,VLOOKUP(E311,'48'!$K$3:$L$16,2,FALSE)))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IF(D312="X",0,IF(E312="X",0,VLOOKUP(E312,'48'!$K$3:$L$16,2,FALSE)))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IF(D313="X",0,IF(E313="X",0,VLOOKUP(E313,'48'!$K$3:$L$16,2,FALSE)))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IF(D314="X",0,IF(E314="X",0,VLOOKUP(E314,'48'!$K$3:$L$16,2,FALSE)))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IF(D315="X",0,IF(E315="X",0,VLOOKUP(E315,'48'!$K$3:$L$16,2,FALSE)))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IF(D316="X",0,IF(E316="X",0,VLOOKUP(E316,'48'!$K$3:$L$16,2,FALSE)))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IF(D317="X",0,IF(E317="X",0,VLOOKUP(E317,'48'!$K$3:$L$16,2,FALSE)))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IF(D318="X",0,IF(E318="X",0,VLOOKUP(E318,'48'!$K$3:$L$16,2,FALSE)))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IF(D319="X",0,IF(E319="X",0,VLOOKUP(E319,'48'!$K$3:$L$16,2,FALSE)))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IF(D320="X",0,IF(E320="X",0,VLOOKUP(E320,'48'!$K$3:$L$16,2,FALSE)))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IF(D321="X",0,IF(E321="X",0,VLOOKUP(E321,'48'!$K$3:$L$16,2,FALSE)))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IF(D322="X",0,IF(E322="X",0,VLOOKUP(E322,'48'!$K$3:$L$16,2,FALSE)))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IF(D323="X",0,IF(E323="X",0,VLOOKUP(E323,'48'!$K$3:$L$16,2,FALSE)))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IF(D324="X",0,IF(E324="X",0,VLOOKUP(E324,'48'!$K$3:$L$16,2,FALSE)))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IF(D325="X",0,IF(E325="X",0,VLOOKUP(E325,'48'!$K$3:$L$16,2,FALSE)))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IF(D326="X",0,IF(E326="X",0,VLOOKUP(E326,'48'!$K$3:$L$16,2,FALSE)))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IF(D327="X",0,IF(E327="X",0,VLOOKUP(E327,'48'!$K$3:$L$16,2,FALSE)))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IF(D328="X",0,IF(E328="X",0,VLOOKUP(E328,'48'!$K$3:$L$16,2,FALSE)))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IF(D329="X",0,IF(E329="X",0,VLOOKUP(E329,'48'!$K$3:$L$16,2,FALSE)))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IF(D330="X",0,IF(E330="X",0,VLOOKUP(E330,'48'!$K$3:$L$16,2,FALSE)))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IF(D331="X",0,IF(E331="X",0,VLOOKUP(E331,'48'!$K$3:$L$16,2,FALSE)))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IF(D332="X",0,IF(E332="X",0,VLOOKUP(E332,'48'!$K$3:$L$16,2,FALSE)))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IF(D333="X",0,IF(E333="X",0,VLOOKUP(E333,'48'!$K$3:$L$16,2,FALSE)))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IF(D334="X",0,IF(E334="X",0,VLOOKUP(E334,'48'!$K$3:$L$16,2,FALSE)))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IF(D335="X",0,IF(E335="X",0,VLOOKUP(E335,'48'!$K$3:$L$16,2,FALSE)))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IF(D336="X",0,IF(E336="X",0,VLOOKUP(E336,'48'!$K$3:$L$16,2,FALSE)))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IF(D337="X",0,IF(E337="X",0,VLOOKUP(E337,'48'!$K$3:$L$16,2,FALSE)))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IF(D338="X",0,IF(E338="X",0,VLOOKUP(E338,'48'!$K$3:$L$16,2,FALSE)))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IF(D339="X",0,IF(E339="X",0,VLOOKUP(E339,'48'!$K$3:$L$16,2,FALSE)))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IF(D340="X",0,IF(E340="X",0,VLOOKUP(E340,'48'!$K$3:$L$16,2,FALSE)))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IF(D341="X",0,IF(E341="X",0,VLOOKUP(E341,'48'!$K$3:$L$16,2,FALSE)))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IF(D342="X",0,IF(E342="X",0,VLOOKUP(E342,'48'!$K$3:$L$16,2,FALSE)))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IF(D343="X",0,IF(E343="X",0,VLOOKUP(E343,'48'!$K$3:$L$16,2,FALSE)))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IF(D344="X",0,IF(E344="X",0,VLOOKUP(E344,'48'!$K$3:$L$16,2,FALSE)))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IF(D345="X",0,IF(E345="X",0,VLOOKUP(E345,'48'!$K$3:$L$16,2,FALSE)))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IF(D346="X",0,IF(E346="X",0,VLOOKUP(E346,'48'!$K$3:$L$16,2,FALSE)))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IF(D347="X",0,IF(E347="X",0,VLOOKUP(E347,'48'!$K$3:$L$16,2,FALSE)))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IF(D348="X",0,IF(E348="X",0,VLOOKUP(E348,'48'!$K$3:$L$16,2,FALSE)))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IF(D349="X",0,IF(E349="X",0,VLOOKUP(E349,'48'!$K$3:$L$16,2,FALSE)))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IF(D350="X",0,IF(E350="X",0,VLOOKUP(E350,'48'!$K$3:$L$16,2,FALSE)))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IF(D351="X",0,IF(E351="X",0,VLOOKUP(E351,'48'!$K$3:$L$16,2,FALSE)))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IF(D352="X",0,IF(E352="X",0,VLOOKUP(E352,'48'!$K$3:$L$16,2,FALSE)))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IF(D353="X",0,IF(E353="X",0,VLOOKUP(E353,'48'!$K$3:$L$16,2,FALSE)))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IF(D354="X",0,IF(E354="X",0,VLOOKUP(E354,'48'!$K$3:$L$16,2,FALSE)))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IF(D355="X",0,IF(E355="X",0,VLOOKUP(E355,'48'!$K$3:$L$16,2,FALSE)))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IF(D356="X",0,IF(E356="X",0,VLOOKUP(E356,'48'!$K$3:$L$16,2,FALSE)))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IF(D357="X",0,IF(E357="X",0,VLOOKUP(E357,'48'!$K$3:$L$16,2,FALSE)))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IF(D358="X",0,IF(E358="X",0,VLOOKUP(E358,'48'!$K$3:$L$16,2,FALSE)))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IF(D359="X",0,IF(E359="X",0,VLOOKUP(E359,'48'!$K$3:$L$16,2,FALSE)))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IF(D360="X",0,IF(E360="X",0,VLOOKUP(E360,'48'!$K$3:$L$16,2,FALSE)))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IF(D361="X",0,IF(E361="X",0,VLOOKUP(E361,'48'!$K$3:$L$16,2,FALSE)))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IF(D362="X",0,IF(E362="X",0,VLOOKUP(E362,'48'!$K$3:$L$16,2,FALSE)))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IF(D363="X",0,IF(E363="X",0,VLOOKUP(E363,'48'!$K$3:$L$16,2,FALSE)))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IF(D364="X",0,IF(E364="X",0,VLOOKUP(E364,'48'!$K$3:$L$16,2,FALSE)))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IF(D365="X",0,IF(E365="X",0,VLOOKUP(E365,'48'!$K$3:$L$16,2,FALSE)))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IF(D366="X",0,IF(E366="X",0,VLOOKUP(E366,'48'!$K$3:$L$16,2,FALSE)))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IF(D367="X",0,IF(E367="X",0,VLOOKUP(E367,'48'!$K$3:$L$16,2,FALSE)))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IF(D368="X",0,IF(E368="X",0,VLOOKUP(E368,'48'!$K$3:$L$16,2,FALSE)))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IF(D369="X",0,IF(E369="X",0,VLOOKUP(E369,'48'!$K$3:$L$16,2,FALSE)))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IF(D370="X",0,IF(E370="X",0,VLOOKUP(E370,'48'!$K$3:$L$16,2,FALSE)))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IF(D371="X",0,IF(E371="X",0,VLOOKUP(E371,'48'!$K$3:$L$16,2,FALSE)))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IF(D372="X",0,IF(E372="X",0,VLOOKUP(E372,'48'!$K$3:$L$16,2,FALSE)))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IF(D373="X",0,IF(E373="X",0,VLOOKUP(E373,'48'!$K$3:$L$16,2,FALSE)))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IF(D374="X",0,IF(E374="X",0,VLOOKUP(E374,'48'!$K$3:$L$16,2,FALSE)))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IF(D375="X",0,IF(E375="X",0,VLOOKUP(E375,'48'!$K$3:$L$16,2,FALSE)))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IF(D376="X",0,IF(E376="X",0,VLOOKUP(E376,'48'!$K$3:$L$16,2,FALSE)))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IF(D377="X",0,IF(E377="X",0,VLOOKUP(E377,'48'!$K$3:$L$16,2,FALSE)))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IF(D378="X",0,IF(E378="X",0,VLOOKUP(E378,'48'!$K$3:$L$16,2,FALSE)))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IF(D379="X",0,IF(E379="X",0,VLOOKUP(E379,'48'!$K$3:$L$16,2,FALSE)))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IF(D380="X",0,IF(E380="X",0,VLOOKUP(E380,'48'!$K$3:$L$16,2,FALSE)))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IF(D381="X",0,IF(E381="X",0,VLOOKUP(E381,'48'!$K$3:$L$16,2,FALSE)))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IF(D382="X",0,IF(E382="X",0,VLOOKUP(E382,'48'!$K$3:$L$16,2,FALSE)))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IF(D383="X",0,IF(E383="X",0,VLOOKUP(E383,'48'!$K$3:$L$16,2,FALSE)))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IF(D384="X",0,IF(E384="X",0,VLOOKUP(E384,'48'!$K$3:$L$16,2,FALSE)))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IF(D385="X",0,IF(E385="X",0,VLOOKUP(E385,'48'!$K$3:$L$16,2,FALSE)))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IF(D386="X",0,IF(E386="X",0,VLOOKUP(E386,'48'!$K$3:$L$16,2,FALSE)))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IF(D387="X",0,IF(E387="X",0,VLOOKUP(E387,'48'!$K$3:$L$16,2,FALSE)))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IF(D388="X",0,IF(E388="X",0,VLOOKUP(E388,'48'!$K$3:$L$16,2,FALSE)))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IF(D389="X",0,IF(E389="X",0,VLOOKUP(E389,'48'!$K$3:$L$16,2,FALSE)))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IF(D390="X",0,IF(E390="X",0,VLOOKUP(E390,'48'!$K$3:$L$16,2,FALSE)))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IF(D391="X",0,IF(E391="X",0,VLOOKUP(E391,'48'!$K$3:$L$16,2,FALSE)))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IF(D392="X",0,IF(E392="X",0,VLOOKUP(E392,'48'!$K$3:$L$16,2,FALSE)))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IF(D393="X",0,IF(E393="X",0,VLOOKUP(E393,'48'!$K$3:$L$16,2,FALSE)))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IF(D394="X",0,IF(E394="X",0,VLOOKUP(E394,'48'!$K$3:$L$16,2,FALSE)))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IF(D395="X",0,IF(E395="X",0,VLOOKUP(E395,'48'!$K$3:$L$16,2,FALSE)))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IF(D396="X",0,IF(E396="X",0,VLOOKUP(E396,'48'!$K$3:$L$16,2,FALSE)))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IF(D397="X",0,IF(E397="X",0,VLOOKUP(E397,'48'!$K$3:$L$16,2,FALSE)))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IF(D398="X",0,IF(E398="X",0,VLOOKUP(E398,'48'!$K$3:$L$16,2,FALSE)))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IF(D399="X",0,IF(E399="X",0,VLOOKUP(E399,'48'!$K$3:$L$16,2,FALSE)))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IF(D400="X",0,IF(E400="X",0,VLOOKUP(E400,'48'!$K$3:$L$16,2,FALSE)))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IF(D401="X",0,IF(E401="X",0,VLOOKUP(E401,'48'!$K$3:$L$16,2,FALSE)))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IF(D402="X",0,IF(E402="X",0,VLOOKUP(E402,'48'!$K$3:$L$16,2,FALSE)))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IF(D403="X",0,IF(E403="X",0,VLOOKUP(E403,'48'!$K$3:$L$16,2,FALSE)))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IF(D404="X",0,IF(E404="X",0,VLOOKUP(E404,'48'!$K$3:$L$16,2,FALSE)))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IF(D405="X",0,IF(E405="X",0,VLOOKUP(E405,'48'!$K$3:$L$16,2,FALSE)))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IF(D406="X",0,IF(E406="X",0,VLOOKUP(E406,'48'!$K$3:$L$16,2,FALSE)))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IF(D407="X",0,IF(E407="X",0,VLOOKUP(E407,'48'!$K$3:$L$16,2,FALSE)))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IF(D408="X",0,IF(E408="X",0,VLOOKUP(E408,'48'!$K$3:$L$16,2,FALSE)))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IF(D409="X",0,IF(E409="X",0,VLOOKUP(E409,'48'!$K$3:$L$16,2,FALSE)))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IF(D410="X",0,IF(E410="X",0,VLOOKUP(E410,'48'!$K$3:$L$16,2,FALSE)))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IF(D411="X",0,IF(E411="X",0,VLOOKUP(E411,'48'!$K$3:$L$16,2,FALSE)))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IF(D412="X",0,IF(E412="X",0,VLOOKUP(E412,'48'!$K$3:$L$16,2,FALSE)))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IF(D413="X",0,IF(E413="X",0,VLOOKUP(E413,'48'!$K$3:$L$16,2,FALSE)))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IF(D414="X",0,IF(E414="X",0,VLOOKUP(E414,'48'!$K$3:$L$16,2,FALSE)))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IF(D415="X",0,IF(E415="X",0,VLOOKUP(E415,'48'!$K$3:$L$16,2,FALSE)))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IF(D416="X",0,IF(E416="X",0,VLOOKUP(E416,'48'!$K$3:$L$16,2,FALSE)))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IF(D417="X",0,IF(E417="X",0,VLOOKUP(E417,'48'!$K$3:$L$16,2,FALSE)))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IF(D418="X",0,IF(E418="X",0,VLOOKUP(E418,'48'!$K$3:$L$16,2,FALSE)))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IF(D419="X",0,IF(E419="X",0,VLOOKUP(E419,'48'!$K$3:$L$16,2,FALSE)))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IF(D420="X",0,IF(E420="X",0,VLOOKUP(E420,'48'!$K$3:$L$16,2,FALSE)))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IF(D421="X",0,IF(E421="X",0,VLOOKUP(E421,'48'!$K$3:$L$16,2,FALSE)))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IF(D422="X",0,IF(E422="X",0,VLOOKUP(E422,'48'!$K$3:$L$16,2,FALSE)))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IF(D423="X",0,IF(E423="X",0,VLOOKUP(E423,'48'!$K$3:$L$16,2,FALSE)))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IF(D424="X",0,IF(E424="X",0,VLOOKUP(E424,'48'!$K$3:$L$16,2,FALSE)))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IF(D425="X",0,IF(E425="X",0,VLOOKUP(E425,'48'!$K$3:$L$16,2,FALSE)))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IF(D426="X",0,IF(E426="X",0,VLOOKUP(E426,'48'!$K$3:$L$16,2,FALSE)))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IF(D427="X",0,IF(E427="X",0,VLOOKUP(E427,'48'!$K$3:$L$16,2,FALSE)))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IF(D428="X",0,IF(E428="X",0,VLOOKUP(E428,'48'!$K$3:$L$16,2,FALSE)))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IF(D429="X",0,IF(E429="X",0,VLOOKUP(E429,'48'!$K$3:$L$16,2,FALSE)))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IF(D430="X",0,IF(E430="X",0,VLOOKUP(E430,'48'!$K$3:$L$16,2,FALSE)))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IF(D431="X",0,IF(E431="X",0,VLOOKUP(E431,'48'!$K$3:$L$16,2,FALSE)))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IF(D432="X",0,IF(E432="X",0,VLOOKUP(E432,'48'!$K$3:$L$16,2,FALSE)))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IF(D433="X",0,IF(E433="X",0,VLOOKUP(E433,'48'!$K$3:$L$16,2,FALSE)))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IF(D434="X",0,IF(E434="X",0,VLOOKUP(E434,'48'!$K$3:$L$16,2,FALSE)))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IF(D435="X",0,IF(E435="X",0,VLOOKUP(E435,'48'!$K$3:$L$16,2,FALSE)))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IF(D436="X",0,IF(E436="X",0,VLOOKUP(E436,'48'!$K$3:$L$16,2,FALSE)))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IF(D437="X",0,IF(E437="X",0,VLOOKUP(E437,'48'!$K$3:$L$16,2,FALSE)))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IF(D438="X",0,IF(E438="X",0,VLOOKUP(E438,'48'!$K$3:$L$16,2,FALSE)))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IF(D439="X",0,IF(E439="X",0,VLOOKUP(E439,'48'!$K$3:$L$16,2,FALSE)))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IF(D440="X",0,IF(E440="X",0,VLOOKUP(E440,'48'!$K$3:$L$16,2,FALSE)))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IF(D441="X",0,IF(E441="X",0,VLOOKUP(E441,'48'!$K$3:$L$16,2,FALSE)))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IF(D442="X",0,IF(E442="X",0,VLOOKUP(E442,'48'!$K$3:$L$16,2,FALSE)))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IF(D443="X",0,IF(E443="X",0,VLOOKUP(E443,'48'!$K$3:$L$16,2,FALSE)))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IF(D444="X",0,IF(E444="X",0,VLOOKUP(E444,'48'!$K$3:$L$16,2,FALSE)))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IF(D445="X",0,IF(E445="X",0,VLOOKUP(E445,'48'!$K$3:$L$16,2,FALSE)))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IF(D446="X",0,IF(E446="X",0,VLOOKUP(E446,'48'!$K$3:$L$16,2,FALSE)))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IF(D447="X",0,IF(E447="X",0,VLOOKUP(E447,'48'!$K$3:$L$16,2,FALSE)))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IF(D448="X",0,IF(E448="X",0,VLOOKUP(E448,'48'!$K$3:$L$16,2,FALSE)))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IF(D449="X",0,IF(E449="X",0,VLOOKUP(E449,'48'!$K$3:$L$16,2,FALSE)))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IF(D450="X",0,IF(E450="X",0,VLOOKUP(E450,'48'!$K$3:$L$16,2,FALSE)))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IF(D451="X",0,IF(E451="X",0,VLOOKUP(E451,'48'!$K$3:$L$16,2,FALSE)))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IF(D452="X",0,IF(E452="X",0,VLOOKUP(E452,'48'!$K$3:$L$16,2,FALSE)))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IF(D453="X",0,IF(E453="X",0,VLOOKUP(E453,'48'!$K$3:$L$16,2,FALSE)))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IF(D454="X",0,IF(E454="X",0,VLOOKUP(E454,'48'!$K$3:$L$16,2,FALSE)))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IF(D455="X",0,IF(E455="X",0,VLOOKUP(E455,'48'!$K$3:$L$16,2,FALSE)))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IF(D456="X",0,IF(E456="X",0,VLOOKUP(E456,'48'!$K$3:$L$16,2,FALSE)))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IF(D457="X",0,IF(E457="X",0,VLOOKUP(E457,'48'!$K$3:$L$16,2,FALSE)))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IF(D458="X",0,IF(E458="X",0,VLOOKUP(E458,'48'!$K$3:$L$16,2,FALSE)))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IF(D459="X",0,IF(E459="X",0,VLOOKUP(E459,'48'!$K$3:$L$16,2,FALSE)))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IF(D460="X",0,IF(E460="X",0,VLOOKUP(E460,'48'!$K$3:$L$16,2,FALSE)))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IF(D461="X",0,IF(E461="X",0,VLOOKUP(E461,'48'!$K$3:$L$16,2,FALSE)))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IF(D462="X",0,IF(E462="X",0,VLOOKUP(E462,'48'!$K$3:$L$16,2,FALSE)))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IF(D463="X",0,IF(E463="X",0,VLOOKUP(E463,'48'!$K$3:$L$16,2,FALSE)))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IF(D464="X",0,IF(E464="X",0,VLOOKUP(E464,'48'!$K$3:$L$16,2,FALSE)))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IF(D465="X",0,IF(E465="X",0,VLOOKUP(E465,'48'!$K$3:$L$16,2,FALSE)))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IF(D466="X",0,IF(E466="X",0,VLOOKUP(E466,'48'!$K$3:$L$16,2,FALSE)))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IF(D467="X",0,IF(E467="X",0,VLOOKUP(E467,'48'!$K$3:$L$16,2,FALSE)))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IF(D468="X",0,IF(E468="X",0,VLOOKUP(E468,'48'!$K$3:$L$16,2,FALSE)))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IF(D469="X",0,IF(E469="X",0,VLOOKUP(E469,'48'!$K$3:$L$16,2,FALSE)))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IF(D470="X",0,IF(E470="X",0,VLOOKUP(E470,'48'!$K$3:$L$16,2,FALSE)))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IF(D471="X",0,IF(E471="X",0,VLOOKUP(E471,'48'!$K$3:$L$16,2,FALSE)))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IF(D472="X",0,IF(E472="X",0,VLOOKUP(E472,'48'!$K$3:$L$16,2,FALSE)))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IF(D473="X",0,IF(E473="X",0,VLOOKUP(E473,'48'!$K$3:$L$16,2,FALSE)))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IF(D474="X",0,IF(E474="X",0,VLOOKUP(E474,'48'!$K$3:$L$16,2,FALSE)))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IF(D475="X",0,IF(E475="X",0,VLOOKUP(E475,'48'!$K$3:$L$16,2,FALSE)))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IF(D476="X",0,IF(E476="X",0,VLOOKUP(E476,'48'!$K$3:$L$16,2,FALSE)))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IF(D477="X",0,IF(E477="X",0,VLOOKUP(E477,'48'!$K$3:$L$16,2,FALSE)))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IF(D478="X",0,IF(E478="X",0,VLOOKUP(E478,'48'!$K$3:$L$16,2,FALSE)))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IF(D479="X",0,IF(E479="X",0,VLOOKUP(E479,'48'!$K$3:$L$16,2,FALSE)))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IF(D480="X",0,IF(E480="X",0,VLOOKUP(E480,'48'!$K$3:$L$16,2,FALSE)))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IF(D481="X",0,IF(E481="X",0,VLOOKUP(E481,'48'!$K$3:$L$16,2,FALSE)))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IF(D482="X",0,IF(E482="X",0,VLOOKUP(E482,'48'!$K$3:$L$16,2,FALSE)))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IF(D483="X",0,IF(E483="X",0,VLOOKUP(E483,'48'!$K$3:$L$16,2,FALSE)))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IF(D484="X",0,IF(E484="X",0,VLOOKUP(E484,'48'!$K$3:$L$16,2,FALSE)))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IF(D485="X",0,IF(E485="X",0,VLOOKUP(E485,'48'!$K$3:$L$16,2,FALSE)))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IF(D486="X",0,IF(E486="X",0,VLOOKUP(E486,'48'!$K$3:$L$16,2,FALSE)))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IF(D487="X",0,IF(E487="X",0,VLOOKUP(E487,'48'!$K$3:$L$16,2,FALSE)))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IF(D488="X",0,IF(E488="X",0,VLOOKUP(E488,'48'!$K$3:$L$16,2,FALSE)))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IF(D489="X",0,IF(E489="X",0,VLOOKUP(E489,'48'!$K$3:$L$16,2,FALSE)))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IF(D490="X",0,IF(E490="X",0,VLOOKUP(E490,'48'!$K$3:$L$16,2,FALSE)))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IF(D491="X",0,IF(E491="X",0,VLOOKUP(E491,'48'!$K$3:$L$16,2,FALSE)))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IF(D492="X",0,IF(E492="X",0,VLOOKUP(E492,'48'!$K$3:$L$16,2,FALSE)))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IF(D493="X",0,IF(E493="X",0,VLOOKUP(E493,'48'!$K$3:$L$16,2,FALSE)))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IF(D494="X",0,IF(E494="X",0,VLOOKUP(E494,'48'!$K$3:$L$16,2,FALSE)))</f>
        <v>#N/A</v>
      </c>
      <c r="P494" s="108" t="e">
        <f t="shared" si="15"/>
        <v>#N/A</v>
      </c>
    </row>
    <row r="495" spans="3:23" ht="15.75" thickBot="1">
      <c r="C495" s="109" t="s">
        <v>135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136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IF('48'!K3="", "Vrije categorie",'48'!K3)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IF('48'!K4="", "Vrije categorie",'48'!K4)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IF('48'!K5="", "Vrije categorie",'48'!K5)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IF('48'!K6="", "Vrije categorie",'48'!K6)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IF('48'!K7="", "Vrije categorie",'48'!K7)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IF('48'!K8="", "Vrije categorie",'48'!K8)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IF('48'!K9="", "Vrije categorie",'48'!K9)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IF('48'!K10="", "Vrije categorie",'48'!K10)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IF('48'!K11="", "Vrije categorie",'48'!K11)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IF('48'!K12="", "Vrije categorie",'48'!K12)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IF('48'!K13="", "Vrije categorie",'48'!K13)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IF('48'!K14="", "Vrije categorie",'48'!K14)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IF('48'!K15="", "Vrije categorie",'48'!K15)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138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3H6RbGbWqe6AOMETPxddNioQAnTVuNJrQm96IUJOusSqyULvBvOxjYWAS+ezOZ87mxxocOD3Vy6UltYheG/tuw==" saltValue="26P5IBtB+SyFzzgE0+DXE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59EB-ADA0-436B-AFB5-3ACE82A30904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'49a'!P499/M3</f>
        <v>#N/A</v>
      </c>
    </row>
    <row r="4" spans="1:14">
      <c r="A4" s="42" t="s">
        <v>82</v>
      </c>
      <c r="B4" s="195" t="e">
        <f>VLOOKUP(H5,'Kosten VSR (her)controles'!A5:E54,3)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'49a'!P500/M4</f>
        <v>#N/A</v>
      </c>
    </row>
    <row r="5" spans="1:14">
      <c r="A5" s="43" t="s">
        <v>83</v>
      </c>
      <c r="B5" s="196" t="e">
        <f>VLOOKUP(H5,'Kosten VSR (her)controles'!A5:E54,4)</f>
        <v>#N/A</v>
      </c>
      <c r="C5" s="196"/>
      <c r="D5" s="196"/>
      <c r="E5" s="196"/>
      <c r="F5" s="192" t="s">
        <v>85</v>
      </c>
      <c r="G5" s="192"/>
      <c r="H5" s="39">
        <f>'Kosten VSR (her)controles'!A53</f>
        <v>0</v>
      </c>
      <c r="K5" s="60" t="s">
        <v>58</v>
      </c>
      <c r="L5" s="72"/>
      <c r="M5" s="133"/>
      <c r="N5" s="113" t="e">
        <f>'49a'!P501/M5</f>
        <v>#N/A</v>
      </c>
    </row>
    <row r="6" spans="1:14">
      <c r="A6" s="44" t="s">
        <v>84</v>
      </c>
      <c r="B6" s="197" t="e">
        <f>VLOOKUP(H5,'Kosten VSR (her)controles'!A5:E54,5)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'49a'!P502/M6</f>
        <v>#N/A</v>
      </c>
    </row>
    <row r="7" spans="1:14">
      <c r="K7" s="60" t="s">
        <v>55</v>
      </c>
      <c r="L7" s="72"/>
      <c r="M7" s="133"/>
      <c r="N7" s="113" t="e">
        <f>'49a'!P503/M7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'49a'!P504/M8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'49a'!P505/M9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'49a'!P506/M10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'49a'!P507/M11</f>
        <v>#N/A</v>
      </c>
    </row>
    <row r="12" spans="1:14">
      <c r="F12" s="33" t="s">
        <v>64</v>
      </c>
      <c r="G12" s="33" t="s">
        <v>90</v>
      </c>
      <c r="K12" s="60" t="s">
        <v>63</v>
      </c>
      <c r="L12" s="72"/>
      <c r="M12" s="133"/>
      <c r="N12" s="113" t="e">
        <f>'49a'!P508/M12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'49a'!N512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'49a'!P509/M13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127</v>
      </c>
      <c r="K16" s="62"/>
      <c r="L16" s="73"/>
      <c r="M16" s="134"/>
      <c r="N16" s="114"/>
    </row>
    <row r="17" spans="1:9">
      <c r="A17" s="188" t="s">
        <v>128</v>
      </c>
      <c r="B17" s="188"/>
      <c r="C17" s="188"/>
      <c r="D17" s="70" t="e">
        <f>'49a'!P512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'49a'!G512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'49a'!F512-E27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'49a'!S495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'49a'!R495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'49a'!T495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'49a'!U495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51">
        <f>'49a'!V495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51">
        <f>'49a'!W495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'49a'!N505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2UazVZYu477NMH9Izmzn9yB6rBrfhS787AXAdcWX2fkFU+zc9Ni2lF0ipZ6hGa9QG9Bs5PUoBFZSBuKcb8SW/g==" saltValue="GooMfIlwkroXvvnnkQEe6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6FE1-5485-4715-8B95-922AC36D3997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'49'!H5</f>
        <v>0</v>
      </c>
      <c r="B1" s="219" t="s">
        <v>82</v>
      </c>
      <c r="C1" s="220"/>
      <c r="D1" s="221" t="e">
        <f>VLOOKUP(A1,'Kosten VSR (her)controles'!A5:J54,3)</f>
        <v>#N/A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e">
        <f>CONCATENATE(VLOOKUP(A1,'Kosten VSR (her)controles'!A5:K54,4)," te ",VLOOKUP(A1,'Kosten VSR (her)controles'!A5:K54,5))</f>
        <v>#N/A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IF(D4="X",0,IF(E4="X",0,VLOOKUP(E4,'49'!$K$3:$L$16,2,FALSE)))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IF(D5="X",0,IF(E5="X",0,VLOOKUP(E5,'49'!$K$3:$L$16,2,FALSE)))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IF(D6="X",0,IF(E6="X",0,VLOOKUP(E6,'49'!$K$3:$L$16,2,FALSE)))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IF(D7="X",0,IF(E7="X",0,VLOOKUP(E7,'49'!$K$3:$L$16,2,FALSE)))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IF(D8="X",0,IF(E8="X",0,VLOOKUP(E8,'49'!$K$3:$L$16,2,FALSE)))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IF(D9="X",0,IF(E9="X",0,VLOOKUP(E9,'49'!$K$3:$L$16,2,FALSE)))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IF(D10="X",0,IF(E10="X",0,VLOOKUP(E10,'49'!$K$3:$L$16,2,FALSE)))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IF(D11="X",0,IF(E11="X",0,VLOOKUP(E11,'49'!$K$3:$L$16,2,FALSE)))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IF(D12="X",0,IF(E12="X",0,VLOOKUP(E12,'49'!$K$3:$L$16,2,FALSE)))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IF(D13="X",0,IF(E13="X",0,VLOOKUP(E13,'49'!$K$3:$L$16,2,FALSE)))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IF(D14="X",0,IF(E14="X",0,VLOOKUP(E14,'49'!$K$3:$L$16,2,FALSE)))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IF(D15="X",0,IF(E15="X",0,VLOOKUP(E15,'49'!$K$3:$L$16,2,FALSE)))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IF(D16="X",0,IF(E16="X",0,VLOOKUP(E16,'49'!$K$3:$L$16,2,FALSE)))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IF(D17="X",0,IF(E17="X",0,VLOOKUP(E17,'49'!$K$3:$L$16,2,FALSE)))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IF(D18="X",0,IF(E18="X",0,VLOOKUP(E18,'49'!$K$3:$L$16,2,FALSE)))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IF(D19="X",0,IF(E19="X",0,VLOOKUP(E19,'49'!$K$3:$L$16,2,FALSE)))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IF(D20="X",0,IF(E20="X",0,VLOOKUP(E20,'49'!$K$3:$L$16,2,FALSE)))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IF(D21="X",0,IF(E21="X",0,VLOOKUP(E21,'49'!$K$3:$L$16,2,FALSE)))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IF(D22="X",0,IF(E22="X",0,VLOOKUP(E22,'49'!$K$3:$L$16,2,FALSE)))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IF(D23="X",0,IF(E23="X",0,VLOOKUP(E23,'49'!$K$3:$L$16,2,FALSE)))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IF(D24="X",0,IF(E24="X",0,VLOOKUP(E24,'49'!$K$3:$L$16,2,FALSE)))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IF(D25="X",0,IF(E25="X",0,VLOOKUP(E25,'49'!$K$3:$L$16,2,FALSE)))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IF(D26="X",0,IF(E26="X",0,VLOOKUP(E26,'49'!$K$3:$L$16,2,FALSE)))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IF(D27="X",0,IF(E27="X",0,VLOOKUP(E27,'49'!$K$3:$L$16,2,FALSE)))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IF(D28="X",0,IF(E28="X",0,VLOOKUP(E28,'49'!$K$3:$L$16,2,FALSE)))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IF(D29="X",0,IF(E29="X",0,VLOOKUP(E29,'49'!$K$3:$L$16,2,FALSE)))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IF(D30="X",0,IF(E30="X",0,VLOOKUP(E30,'49'!$K$3:$L$16,2,FALSE)))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IF(D31="X",0,IF(E31="X",0,VLOOKUP(E31,'49'!$K$3:$L$16,2,FALSE)))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IF(D32="X",0,IF(E32="X",0,VLOOKUP(E32,'49'!$K$3:$L$16,2,FALSE)))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IF(D33="X",0,IF(E33="X",0,VLOOKUP(E33,'49'!$K$3:$L$16,2,FALSE)))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IF(D34="X",0,IF(E34="X",0,VLOOKUP(E34,'49'!$K$3:$L$16,2,FALSE)))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IF(D35="X",0,IF(E35="X",0,VLOOKUP(E35,'49'!$K$3:$L$16,2,FALSE)))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IF(D36="X",0,IF(E36="X",0,VLOOKUP(E36,'49'!$K$3:$L$16,2,FALSE)))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IF(D37="X",0,IF(E37="X",0,VLOOKUP(E37,'49'!$K$3:$L$16,2,FALSE)))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IF(D38="X",0,IF(E38="X",0,VLOOKUP(E38,'49'!$K$3:$L$16,2,FALSE)))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IF(D39="X",0,IF(E39="X",0,VLOOKUP(E39,'49'!$K$3:$L$16,2,FALSE)))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IF(D40="X",0,IF(E40="X",0,VLOOKUP(E40,'49'!$K$3:$L$16,2,FALSE)))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IF(D41="X",0,IF(E41="X",0,VLOOKUP(E41,'49'!$K$3:$L$16,2,FALSE)))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IF(D42="X",0,IF(E42="X",0,VLOOKUP(E42,'49'!$K$3:$L$16,2,FALSE)))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IF(D43="X",0,IF(E43="X",0,VLOOKUP(E43,'49'!$K$3:$L$16,2,FALSE)))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IF(D44="X",0,IF(E44="X",0,VLOOKUP(E44,'49'!$K$3:$L$16,2,FALSE)))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IF(D45="X",0,IF(E45="X",0,VLOOKUP(E45,'49'!$K$3:$L$16,2,FALSE)))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IF(D46="X",0,IF(E46="X",0,VLOOKUP(E46,'49'!$K$3:$L$16,2,FALSE)))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IF(D47="X",0,IF(E47="X",0,VLOOKUP(E47,'49'!$K$3:$L$16,2,FALSE)))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IF(D48="X",0,IF(E48="X",0,VLOOKUP(E48,'49'!$K$3:$L$16,2,FALSE)))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IF(D49="X",0,IF(E49="X",0,VLOOKUP(E49,'49'!$K$3:$L$16,2,FALSE)))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IF(D50="X",0,IF(E50="X",0,VLOOKUP(E50,'49'!$K$3:$L$16,2,FALSE)))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IF(D51="X",0,IF(E51="X",0,VLOOKUP(E51,'49'!$K$3:$L$16,2,FALSE)))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IF(D52="X",0,IF(E52="X",0,VLOOKUP(E52,'49'!$K$3:$L$16,2,FALSE)))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IF(D53="X",0,IF(E53="X",0,VLOOKUP(E53,'49'!$K$3:$L$16,2,FALSE)))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IF(D54="X",0,IF(E54="X",0,VLOOKUP(E54,'49'!$K$3:$L$16,2,FALSE)))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IF(D55="X",0,IF(E55="X",0,VLOOKUP(E55,'49'!$K$3:$L$16,2,FALSE)))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IF(D56="X",0,IF(E56="X",0,VLOOKUP(E56,'49'!$K$3:$L$16,2,FALSE)))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IF(D57="X",0,IF(E57="X",0,VLOOKUP(E57,'49'!$K$3:$L$16,2,FALSE)))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IF(D58="X",0,IF(E58="X",0,VLOOKUP(E58,'49'!$K$3:$L$16,2,FALSE)))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IF(D59="X",0,IF(E59="X",0,VLOOKUP(E59,'49'!$K$3:$L$16,2,FALSE)))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IF(D60="X",0,IF(E60="X",0,VLOOKUP(E60,'49'!$K$3:$L$16,2,FALSE)))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IF(D61="X",0,IF(E61="X",0,VLOOKUP(E61,'49'!$K$3:$L$16,2,FALSE)))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IF(D62="X",0,IF(E62="X",0,VLOOKUP(E62,'49'!$K$3:$L$16,2,FALSE)))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IF(D63="X",0,IF(E63="X",0,VLOOKUP(E63,'49'!$K$3:$L$16,2,FALSE)))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IF(D64="X",0,IF(E64="X",0,VLOOKUP(E64,'49'!$K$3:$L$16,2,FALSE)))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IF(D65="X",0,IF(E65="X",0,VLOOKUP(E65,'49'!$K$3:$L$16,2,FALSE)))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IF(D66="X",0,IF(E66="X",0,VLOOKUP(E66,'49'!$K$3:$L$16,2,FALSE)))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IF(D67="X",0,IF(E67="X",0,VLOOKUP(E67,'49'!$K$3:$L$16,2,FALSE)))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IF(D68="X",0,IF(E68="X",0,VLOOKUP(E68,'49'!$K$3:$L$16,2,FALSE)))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IF(D69="X",0,IF(E69="X",0,VLOOKUP(E69,'49'!$K$3:$L$16,2,FALSE)))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IF(D70="X",0,IF(E70="X",0,VLOOKUP(E70,'49'!$K$3:$L$16,2,FALSE)))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IF(D71="X",0,IF(E71="X",0,VLOOKUP(E71,'49'!$K$3:$L$16,2,FALSE)))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IF(D72="X",0,IF(E72="X",0,VLOOKUP(E72,'49'!$K$3:$L$16,2,FALSE)))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IF(D73="X",0,IF(E73="X",0,VLOOKUP(E73,'49'!$K$3:$L$16,2,FALSE)))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IF(D74="X",0,IF(E74="X",0,VLOOKUP(E74,'49'!$K$3:$L$16,2,FALSE)))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IF(D75="X",0,IF(E75="X",0,VLOOKUP(E75,'49'!$K$3:$L$16,2,FALSE)))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IF(D76="X",0,IF(E76="X",0,VLOOKUP(E76,'49'!$K$3:$L$16,2,FALSE)))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IF(D77="X",0,IF(E77="X",0,VLOOKUP(E77,'49'!$K$3:$L$16,2,FALSE)))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IF(D78="X",0,IF(E78="X",0,VLOOKUP(E78,'49'!$K$3:$L$16,2,FALSE)))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IF(D79="X",0,IF(E79="X",0,VLOOKUP(E79,'49'!$K$3:$L$16,2,FALSE)))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IF(D80="X",0,IF(E80="X",0,VLOOKUP(E80,'49'!$K$3:$L$16,2,FALSE)))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IF(D81="X",0,IF(E81="X",0,VLOOKUP(E81,'49'!$K$3:$L$16,2,FALSE)))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IF(D82="X",0,IF(E82="X",0,VLOOKUP(E82,'49'!$K$3:$L$16,2,FALSE)))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IF(D83="X",0,IF(E83="X",0,VLOOKUP(E83,'49'!$K$3:$L$16,2,FALSE)))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IF(D84="X",0,IF(E84="X",0,VLOOKUP(E84,'49'!$K$3:$L$16,2,FALSE)))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IF(D85="X",0,IF(E85="X",0,VLOOKUP(E85,'49'!$K$3:$L$16,2,FALSE)))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IF(D86="X",0,IF(E86="X",0,VLOOKUP(E86,'49'!$K$3:$L$16,2,FALSE)))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IF(D87="X",0,IF(E87="X",0,VLOOKUP(E87,'49'!$K$3:$L$16,2,FALSE)))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IF(D88="X",0,IF(E88="X",0,VLOOKUP(E88,'49'!$K$3:$L$16,2,FALSE)))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IF(D89="X",0,IF(E89="X",0,VLOOKUP(E89,'49'!$K$3:$L$16,2,FALSE)))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IF(D90="X",0,IF(E90="X",0,VLOOKUP(E90,'49'!$K$3:$L$16,2,FALSE)))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IF(D91="X",0,IF(E91="X",0,VLOOKUP(E91,'49'!$K$3:$L$16,2,FALSE)))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IF(D92="X",0,IF(E92="X",0,VLOOKUP(E92,'49'!$K$3:$L$16,2,FALSE)))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IF(D93="X",0,IF(E93="X",0,VLOOKUP(E93,'49'!$K$3:$L$16,2,FALSE)))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IF(D94="X",0,IF(E94="X",0,VLOOKUP(E94,'49'!$K$3:$L$16,2,FALSE)))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IF(D95="X",0,IF(E95="X",0,VLOOKUP(E95,'49'!$K$3:$L$16,2,FALSE)))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IF(D96="X",0,IF(E96="X",0,VLOOKUP(E96,'49'!$K$3:$L$16,2,FALSE)))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IF(D97="X",0,IF(E97="X",0,VLOOKUP(E97,'49'!$K$3:$L$16,2,FALSE)))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IF(D98="X",0,IF(E98="X",0,VLOOKUP(E98,'49'!$K$3:$L$16,2,FALSE)))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IF(D99="X",0,IF(E99="X",0,VLOOKUP(E99,'49'!$K$3:$L$16,2,FALSE)))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IF(D100="X",0,IF(E100="X",0,VLOOKUP(E100,'49'!$K$3:$L$16,2,FALSE)))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IF(D101="X",0,IF(E101="X",0,VLOOKUP(E101,'49'!$K$3:$L$16,2,FALSE)))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IF(D102="X",0,IF(E102="X",0,VLOOKUP(E102,'49'!$K$3:$L$16,2,FALSE)))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IF(D103="X",0,IF(E103="X",0,VLOOKUP(E103,'49'!$K$3:$L$16,2,FALSE)))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IF(D104="X",0,IF(E104="X",0,VLOOKUP(E104,'49'!$K$3:$L$16,2,FALSE)))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IF(D105="X",0,IF(E105="X",0,VLOOKUP(E105,'49'!$K$3:$L$16,2,FALSE)))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IF(D106="X",0,IF(E106="X",0,VLOOKUP(E106,'49'!$K$3:$L$16,2,FALSE)))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IF(D107="X",0,IF(E107="X",0,VLOOKUP(E107,'49'!$K$3:$L$16,2,FALSE)))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IF(D108="X",0,IF(E108="X",0,VLOOKUP(E108,'49'!$K$3:$L$16,2,FALSE)))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IF(D109="X",0,IF(E109="X",0,VLOOKUP(E109,'49'!$K$3:$L$16,2,FALSE)))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IF(D110="X",0,IF(E110="X",0,VLOOKUP(E110,'49'!$K$3:$L$16,2,FALSE)))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IF(D111="X",0,IF(E111="X",0,VLOOKUP(E111,'49'!$K$3:$L$16,2,FALSE)))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IF(D112="X",0,IF(E112="X",0,VLOOKUP(E112,'49'!$K$3:$L$16,2,FALSE)))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IF(D113="X",0,IF(E113="X",0,VLOOKUP(E113,'49'!$K$3:$L$16,2,FALSE)))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IF(D114="X",0,IF(E114="X",0,VLOOKUP(E114,'49'!$K$3:$L$16,2,FALSE)))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IF(D115="X",0,IF(E115="X",0,VLOOKUP(E115,'49'!$K$3:$L$16,2,FALSE)))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IF(D116="X",0,IF(E116="X",0,VLOOKUP(E116,'49'!$K$3:$L$16,2,FALSE)))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IF(D117="X",0,IF(E117="X",0,VLOOKUP(E117,'49'!$K$3:$L$16,2,FALSE)))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IF(D118="X",0,IF(E118="X",0,VLOOKUP(E118,'49'!$K$3:$L$16,2,FALSE)))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IF(D119="X",0,IF(E119="X",0,VLOOKUP(E119,'49'!$K$3:$L$16,2,FALSE)))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IF(D120="X",0,IF(E120="X",0,VLOOKUP(E120,'49'!$K$3:$L$16,2,FALSE)))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IF(D121="X",0,IF(E121="X",0,VLOOKUP(E121,'49'!$K$3:$L$16,2,FALSE)))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IF(D122="X",0,IF(E122="X",0,VLOOKUP(E122,'49'!$K$3:$L$16,2,FALSE)))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IF(D123="X",0,IF(E123="X",0,VLOOKUP(E123,'49'!$K$3:$L$16,2,FALSE)))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IF(D124="X",0,IF(E124="X",0,VLOOKUP(E124,'49'!$K$3:$L$16,2,FALSE)))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IF(D125="X",0,IF(E125="X",0,VLOOKUP(E125,'49'!$K$3:$L$16,2,FALSE)))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IF(D126="X",0,IF(E126="X",0,VLOOKUP(E126,'49'!$K$3:$L$16,2,FALSE)))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IF(D127="X",0,IF(E127="X",0,VLOOKUP(E127,'49'!$K$3:$L$16,2,FALSE)))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IF(D128="X",0,IF(E128="X",0,VLOOKUP(E128,'49'!$K$3:$L$16,2,FALSE)))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IF(D129="X",0,IF(E129="X",0,VLOOKUP(E129,'49'!$K$3:$L$16,2,FALSE)))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IF(D130="X",0,IF(E130="X",0,VLOOKUP(E130,'49'!$K$3:$L$16,2,FALSE)))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IF(D131="X",0,IF(E131="X",0,VLOOKUP(E131,'49'!$K$3:$L$16,2,FALSE)))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IF(D132="X",0,IF(E132="X",0,VLOOKUP(E132,'49'!$K$3:$L$16,2,FALSE)))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IF(D133="X",0,IF(E133="X",0,VLOOKUP(E133,'49'!$K$3:$L$16,2,FALSE)))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IF(D134="X",0,IF(E134="X",0,VLOOKUP(E134,'49'!$K$3:$L$16,2,FALSE)))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IF(D135="X",0,IF(E135="X",0,VLOOKUP(E135,'49'!$K$3:$L$16,2,FALSE)))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IF(D136="X",0,IF(E136="X",0,VLOOKUP(E136,'49'!$K$3:$L$16,2,FALSE)))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IF(D137="X",0,IF(E137="X",0,VLOOKUP(E137,'49'!$K$3:$L$16,2,FALSE)))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IF(D138="X",0,IF(E138="X",0,VLOOKUP(E138,'49'!$K$3:$L$16,2,FALSE)))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IF(D139="X",0,IF(E139="X",0,VLOOKUP(E139,'49'!$K$3:$L$16,2,FALSE)))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IF(D140="X",0,IF(E140="X",0,VLOOKUP(E140,'49'!$K$3:$L$16,2,FALSE)))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IF(D141="X",0,IF(E141="X",0,VLOOKUP(E141,'49'!$K$3:$L$16,2,FALSE)))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IF(D142="X",0,IF(E142="X",0,VLOOKUP(E142,'49'!$K$3:$L$16,2,FALSE)))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IF(D143="X",0,IF(E143="X",0,VLOOKUP(E143,'49'!$K$3:$L$16,2,FALSE)))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IF(D144="X",0,IF(E144="X",0,VLOOKUP(E144,'49'!$K$3:$L$16,2,FALSE)))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IF(D145="X",0,IF(E145="X",0,VLOOKUP(E145,'49'!$K$3:$L$16,2,FALSE)))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IF(D146="X",0,IF(E146="X",0,VLOOKUP(E146,'49'!$K$3:$L$16,2,FALSE)))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IF(D147="X",0,IF(E147="X",0,VLOOKUP(E147,'49'!$K$3:$L$16,2,FALSE)))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IF(D148="X",0,IF(E148="X",0,VLOOKUP(E148,'49'!$K$3:$L$16,2,FALSE)))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IF(D149="X",0,IF(E149="X",0,VLOOKUP(E149,'49'!$K$3:$L$16,2,FALSE)))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IF(D150="X",0,IF(E150="X",0,VLOOKUP(E150,'49'!$K$3:$L$16,2,FALSE)))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IF(D151="X",0,IF(E151="X",0,VLOOKUP(E151,'49'!$K$3:$L$16,2,FALSE)))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IF(D152="X",0,IF(E152="X",0,VLOOKUP(E152,'49'!$K$3:$L$16,2,FALSE)))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IF(D153="X",0,IF(E153="X",0,VLOOKUP(E153,'49'!$K$3:$L$16,2,FALSE)))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IF(D154="X",0,IF(E154="X",0,VLOOKUP(E154,'49'!$K$3:$L$16,2,FALSE)))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IF(D155="X",0,IF(E155="X",0,VLOOKUP(E155,'49'!$K$3:$L$16,2,FALSE)))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IF(D156="X",0,IF(E156="X",0,VLOOKUP(E156,'49'!$K$3:$L$16,2,FALSE)))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IF(D157="X",0,IF(E157="X",0,VLOOKUP(E157,'49'!$K$3:$L$16,2,FALSE)))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IF(D158="X",0,IF(E158="X",0,VLOOKUP(E158,'49'!$K$3:$L$16,2,FALSE)))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IF(D159="X",0,IF(E159="X",0,VLOOKUP(E159,'49'!$K$3:$L$16,2,FALSE)))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IF(D160="X",0,IF(E160="X",0,VLOOKUP(E160,'49'!$K$3:$L$16,2,FALSE)))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IF(D161="X",0,IF(E161="X",0,VLOOKUP(E161,'49'!$K$3:$L$16,2,FALSE)))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IF(D162="X",0,IF(E162="X",0,VLOOKUP(E162,'49'!$K$3:$L$16,2,FALSE)))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IF(D163="X",0,IF(E163="X",0,VLOOKUP(E163,'49'!$K$3:$L$16,2,FALSE)))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IF(D164="X",0,IF(E164="X",0,VLOOKUP(E164,'49'!$K$3:$L$16,2,FALSE)))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IF(D165="X",0,IF(E165="X",0,VLOOKUP(E165,'49'!$K$3:$L$16,2,FALSE)))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IF(D166="X",0,IF(E166="X",0,VLOOKUP(E166,'49'!$K$3:$L$16,2,FALSE)))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IF(D167="X",0,IF(E167="X",0,VLOOKUP(E167,'49'!$K$3:$L$16,2,FALSE)))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IF(D168="X",0,IF(E168="X",0,VLOOKUP(E168,'49'!$K$3:$L$16,2,FALSE)))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IF(D169="X",0,IF(E169="X",0,VLOOKUP(E169,'49'!$K$3:$L$16,2,FALSE)))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IF(D170="X",0,IF(E170="X",0,VLOOKUP(E170,'49'!$K$3:$L$16,2,FALSE)))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IF(D171="X",0,IF(E171="X",0,VLOOKUP(E171,'49'!$K$3:$L$16,2,FALSE)))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IF(D172="X",0,IF(E172="X",0,VLOOKUP(E172,'49'!$K$3:$L$16,2,FALSE)))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IF(D173="X",0,IF(E173="X",0,VLOOKUP(E173,'49'!$K$3:$L$16,2,FALSE)))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IF(D174="X",0,IF(E174="X",0,VLOOKUP(E174,'49'!$K$3:$L$16,2,FALSE)))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IF(D175="X",0,IF(E175="X",0,VLOOKUP(E175,'49'!$K$3:$L$16,2,FALSE)))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IF(D176="X",0,IF(E176="X",0,VLOOKUP(E176,'49'!$K$3:$L$16,2,FALSE)))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IF(D177="X",0,IF(E177="X",0,VLOOKUP(E177,'49'!$K$3:$L$16,2,FALSE)))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IF(D178="X",0,IF(E178="X",0,VLOOKUP(E178,'49'!$K$3:$L$16,2,FALSE)))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IF(D179="X",0,IF(E179="X",0,VLOOKUP(E179,'49'!$K$3:$L$16,2,FALSE)))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IF(D180="X",0,IF(E180="X",0,VLOOKUP(E180,'49'!$K$3:$L$16,2,FALSE)))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IF(D181="X",0,IF(E181="X",0,VLOOKUP(E181,'49'!$K$3:$L$16,2,FALSE)))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IF(D182="X",0,IF(E182="X",0,VLOOKUP(E182,'49'!$K$3:$L$16,2,FALSE)))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IF(D183="X",0,IF(E183="X",0,VLOOKUP(E183,'49'!$K$3:$L$16,2,FALSE)))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IF(D184="X",0,IF(E184="X",0,VLOOKUP(E184,'49'!$K$3:$L$16,2,FALSE)))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IF(D185="X",0,IF(E185="X",0,VLOOKUP(E185,'49'!$K$3:$L$16,2,FALSE)))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IF(D186="X",0,IF(E186="X",0,VLOOKUP(E186,'49'!$K$3:$L$16,2,FALSE)))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IF(D187="X",0,IF(E187="X",0,VLOOKUP(E187,'49'!$K$3:$L$16,2,FALSE)))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IF(D188="X",0,IF(E188="X",0,VLOOKUP(E188,'49'!$K$3:$L$16,2,FALSE)))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IF(D189="X",0,IF(E189="X",0,VLOOKUP(E189,'49'!$K$3:$L$16,2,FALSE)))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IF(D190="X",0,IF(E190="X",0,VLOOKUP(E190,'49'!$K$3:$L$16,2,FALSE)))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IF(D191="X",0,IF(E191="X",0,VLOOKUP(E191,'49'!$K$3:$L$16,2,FALSE)))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IF(D192="X",0,IF(E192="X",0,VLOOKUP(E192,'49'!$K$3:$L$16,2,FALSE)))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IF(D193="X",0,IF(E193="X",0,VLOOKUP(E193,'49'!$K$3:$L$16,2,FALSE)))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IF(D194="X",0,IF(E194="X",0,VLOOKUP(E194,'49'!$K$3:$L$16,2,FALSE)))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IF(D195="X",0,IF(E195="X",0,VLOOKUP(E195,'49'!$K$3:$L$16,2,FALSE)))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IF(D196="X",0,IF(E196="X",0,VLOOKUP(E196,'49'!$K$3:$L$16,2,FALSE)))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IF(D197="X",0,IF(E197="X",0,VLOOKUP(E197,'49'!$K$3:$L$16,2,FALSE)))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IF(D198="X",0,IF(E198="X",0,VLOOKUP(E198,'49'!$K$3:$L$16,2,FALSE)))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IF(D199="X",0,IF(E199="X",0,VLOOKUP(E199,'49'!$K$3:$L$16,2,FALSE)))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IF(D200="X",0,IF(E200="X",0,VLOOKUP(E200,'49'!$K$3:$L$16,2,FALSE)))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IF(D201="X",0,IF(E201="X",0,VLOOKUP(E201,'49'!$K$3:$L$16,2,FALSE)))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IF(D202="X",0,IF(E202="X",0,VLOOKUP(E202,'49'!$K$3:$L$16,2,FALSE)))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IF(D203="X",0,IF(E203="X",0,VLOOKUP(E203,'49'!$K$3:$L$16,2,FALSE)))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IF(D204="X",0,IF(E204="X",0,VLOOKUP(E204,'49'!$K$3:$L$16,2,FALSE)))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IF(D205="X",0,IF(E205="X",0,VLOOKUP(E205,'49'!$K$3:$L$16,2,FALSE)))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IF(D206="X",0,IF(E206="X",0,VLOOKUP(E206,'49'!$K$3:$L$16,2,FALSE)))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IF(D207="X",0,IF(E207="X",0,VLOOKUP(E207,'49'!$K$3:$L$16,2,FALSE)))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IF(D208="X",0,IF(E208="X",0,VLOOKUP(E208,'49'!$K$3:$L$16,2,FALSE)))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IF(D209="X",0,IF(E209="X",0,VLOOKUP(E209,'49'!$K$3:$L$16,2,FALSE)))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IF(D210="X",0,IF(E210="X",0,VLOOKUP(E210,'49'!$K$3:$L$16,2,FALSE)))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IF(D211="X",0,IF(E211="X",0,VLOOKUP(E211,'49'!$K$3:$L$16,2,FALSE)))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IF(D212="X",0,IF(E212="X",0,VLOOKUP(E212,'49'!$K$3:$L$16,2,FALSE)))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IF(D213="X",0,IF(E213="X",0,VLOOKUP(E213,'49'!$K$3:$L$16,2,FALSE)))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IF(D214="X",0,IF(E214="X",0,VLOOKUP(E214,'49'!$K$3:$L$16,2,FALSE)))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IF(D215="X",0,IF(E215="X",0,VLOOKUP(E215,'49'!$K$3:$L$16,2,FALSE)))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IF(D216="X",0,IF(E216="X",0,VLOOKUP(E216,'49'!$K$3:$L$16,2,FALSE)))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IF(D217="X",0,IF(E217="X",0,VLOOKUP(E217,'49'!$K$3:$L$16,2,FALSE)))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IF(D218="X",0,IF(E218="X",0,VLOOKUP(E218,'49'!$K$3:$L$16,2,FALSE)))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IF(D219="X",0,IF(E219="X",0,VLOOKUP(E219,'49'!$K$3:$L$16,2,FALSE)))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IF(D220="X",0,IF(E220="X",0,VLOOKUP(E220,'49'!$K$3:$L$16,2,FALSE)))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IF(D221="X",0,IF(E221="X",0,VLOOKUP(E221,'49'!$K$3:$L$16,2,FALSE)))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IF(D222="X",0,IF(E222="X",0,VLOOKUP(E222,'49'!$K$3:$L$16,2,FALSE)))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IF(D223="X",0,IF(E223="X",0,VLOOKUP(E223,'49'!$K$3:$L$16,2,FALSE)))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IF(D224="X",0,IF(E224="X",0,VLOOKUP(E224,'49'!$K$3:$L$16,2,FALSE)))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IF(D225="X",0,IF(E225="X",0,VLOOKUP(E225,'49'!$K$3:$L$16,2,FALSE)))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IF(D226="X",0,IF(E226="X",0,VLOOKUP(E226,'49'!$K$3:$L$16,2,FALSE)))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IF(D227="X",0,IF(E227="X",0,VLOOKUP(E227,'49'!$K$3:$L$16,2,FALSE)))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IF(D228="X",0,IF(E228="X",0,VLOOKUP(E228,'49'!$K$3:$L$16,2,FALSE)))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IF(D229="X",0,IF(E229="X",0,VLOOKUP(E229,'49'!$K$3:$L$16,2,FALSE)))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IF(D230="X",0,IF(E230="X",0,VLOOKUP(E230,'49'!$K$3:$L$16,2,FALSE)))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IF(D231="X",0,IF(E231="X",0,VLOOKUP(E231,'49'!$K$3:$L$16,2,FALSE)))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IF(D232="X",0,IF(E232="X",0,VLOOKUP(E232,'49'!$K$3:$L$16,2,FALSE)))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IF(D233="X",0,IF(E233="X",0,VLOOKUP(E233,'49'!$K$3:$L$16,2,FALSE)))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IF(D234="X",0,IF(E234="X",0,VLOOKUP(E234,'49'!$K$3:$L$16,2,FALSE)))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IF(D235="X",0,IF(E235="X",0,VLOOKUP(E235,'49'!$K$3:$L$16,2,FALSE)))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IF(D236="X",0,IF(E236="X",0,VLOOKUP(E236,'49'!$K$3:$L$16,2,FALSE)))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IF(D237="X",0,IF(E237="X",0,VLOOKUP(E237,'49'!$K$3:$L$16,2,FALSE)))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IF(D238="X",0,IF(E238="X",0,VLOOKUP(E238,'49'!$K$3:$L$16,2,FALSE)))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IF(D239="X",0,IF(E239="X",0,VLOOKUP(E239,'49'!$K$3:$L$16,2,FALSE)))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IF(D240="X",0,IF(E240="X",0,VLOOKUP(E240,'49'!$K$3:$L$16,2,FALSE)))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IF(D241="X",0,IF(E241="X",0,VLOOKUP(E241,'49'!$K$3:$L$16,2,FALSE)))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IF(D242="X",0,IF(E242="X",0,VLOOKUP(E242,'49'!$K$3:$L$16,2,FALSE)))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IF(D243="X",0,IF(E243="X",0,VLOOKUP(E243,'49'!$K$3:$L$16,2,FALSE)))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IF(D244="X",0,IF(E244="X",0,VLOOKUP(E244,'49'!$K$3:$L$16,2,FALSE)))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IF(D245="X",0,IF(E245="X",0,VLOOKUP(E245,'49'!$K$3:$L$16,2,FALSE)))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IF(D246="X",0,IF(E246="X",0,VLOOKUP(E246,'49'!$K$3:$L$16,2,FALSE)))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IF(D247="X",0,IF(E247="X",0,VLOOKUP(E247,'49'!$K$3:$L$16,2,FALSE)))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IF(D248="X",0,IF(E248="X",0,VLOOKUP(E248,'49'!$K$3:$L$16,2,FALSE)))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IF(D249="X",0,IF(E249="X",0,VLOOKUP(E249,'49'!$K$3:$L$16,2,FALSE)))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IF(D250="X",0,IF(E250="X",0,VLOOKUP(E250,'49'!$K$3:$L$16,2,FALSE)))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IF(D251="X",0,IF(E251="X",0,VLOOKUP(E251,'49'!$K$3:$L$16,2,FALSE)))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IF(D252="X",0,IF(E252="X",0,VLOOKUP(E252,'49'!$K$3:$L$16,2,FALSE)))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IF(D253="X",0,IF(E253="X",0,VLOOKUP(E253,'49'!$K$3:$L$16,2,FALSE)))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IF(D254="X",0,IF(E254="X",0,VLOOKUP(E254,'49'!$K$3:$L$16,2,FALSE)))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IF(D255="X",0,IF(E255="X",0,VLOOKUP(E255,'49'!$K$3:$L$16,2,FALSE)))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IF(D256="X",0,IF(E256="X",0,VLOOKUP(E256,'49'!$K$3:$L$16,2,FALSE)))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IF(D257="X",0,IF(E257="X",0,VLOOKUP(E257,'49'!$K$3:$L$16,2,FALSE)))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IF(D258="X",0,IF(E258="X",0,VLOOKUP(E258,'49'!$K$3:$L$16,2,FALSE)))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IF(D259="X",0,IF(E259="X",0,VLOOKUP(E259,'49'!$K$3:$L$16,2,FALSE)))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IF(D260="X",0,IF(E260="X",0,VLOOKUP(E260,'49'!$K$3:$L$16,2,FALSE)))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IF(D261="X",0,IF(E261="X",0,VLOOKUP(E261,'49'!$K$3:$L$16,2,FALSE)))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IF(D262="X",0,IF(E262="X",0,VLOOKUP(E262,'49'!$K$3:$L$16,2,FALSE)))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IF(D263="X",0,IF(E263="X",0,VLOOKUP(E263,'49'!$K$3:$L$16,2,FALSE)))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IF(D264="X",0,IF(E264="X",0,VLOOKUP(E264,'49'!$K$3:$L$16,2,FALSE)))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IF(D265="X",0,IF(E265="X",0,VLOOKUP(E265,'49'!$K$3:$L$16,2,FALSE)))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IF(D266="X",0,IF(E266="X",0,VLOOKUP(E266,'49'!$K$3:$L$16,2,FALSE)))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IF(D267="X",0,IF(E267="X",0,VLOOKUP(E267,'49'!$K$3:$L$16,2,FALSE)))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IF(D268="X",0,IF(E268="X",0,VLOOKUP(E268,'49'!$K$3:$L$16,2,FALSE)))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IF(D269="X",0,IF(E269="X",0,VLOOKUP(E269,'49'!$K$3:$L$16,2,FALSE)))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IF(D270="X",0,IF(E270="X",0,VLOOKUP(E270,'49'!$K$3:$L$16,2,FALSE)))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IF(D271="X",0,IF(E271="X",0,VLOOKUP(E271,'49'!$K$3:$L$16,2,FALSE)))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IF(D272="X",0,IF(E272="X",0,VLOOKUP(E272,'49'!$K$3:$L$16,2,FALSE)))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IF(D273="X",0,IF(E273="X",0,VLOOKUP(E273,'49'!$K$3:$L$16,2,FALSE)))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IF(D274="X",0,IF(E274="X",0,VLOOKUP(E274,'49'!$K$3:$L$16,2,FALSE)))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IF(D275="X",0,IF(E275="X",0,VLOOKUP(E275,'49'!$K$3:$L$16,2,FALSE)))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IF(D276="X",0,IF(E276="X",0,VLOOKUP(E276,'49'!$K$3:$L$16,2,FALSE)))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IF(D277="X",0,IF(E277="X",0,VLOOKUP(E277,'49'!$K$3:$L$16,2,FALSE)))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IF(D278="X",0,IF(E278="X",0,VLOOKUP(E278,'49'!$K$3:$L$16,2,FALSE)))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IF(D279="X",0,IF(E279="X",0,VLOOKUP(E279,'49'!$K$3:$L$16,2,FALSE)))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IF(D280="X",0,IF(E280="X",0,VLOOKUP(E280,'49'!$K$3:$L$16,2,FALSE)))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IF(D281="X",0,IF(E281="X",0,VLOOKUP(E281,'49'!$K$3:$L$16,2,FALSE)))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IF(D282="X",0,IF(E282="X",0,VLOOKUP(E282,'49'!$K$3:$L$16,2,FALSE)))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IF(D283="X",0,IF(E283="X",0,VLOOKUP(E283,'49'!$K$3:$L$16,2,FALSE)))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IF(D284="X",0,IF(E284="X",0,VLOOKUP(E284,'49'!$K$3:$L$16,2,FALSE)))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IF(D285="X",0,IF(E285="X",0,VLOOKUP(E285,'49'!$K$3:$L$16,2,FALSE)))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IF(D286="X",0,IF(E286="X",0,VLOOKUP(E286,'49'!$K$3:$L$16,2,FALSE)))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IF(D287="X",0,IF(E287="X",0,VLOOKUP(E287,'49'!$K$3:$L$16,2,FALSE)))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IF(D288="X",0,IF(E288="X",0,VLOOKUP(E288,'49'!$K$3:$L$16,2,FALSE)))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IF(D289="X",0,IF(E289="X",0,VLOOKUP(E289,'49'!$K$3:$L$16,2,FALSE)))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IF(D290="X",0,IF(E290="X",0,VLOOKUP(E290,'49'!$K$3:$L$16,2,FALSE)))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IF(D291="X",0,IF(E291="X",0,VLOOKUP(E291,'49'!$K$3:$L$16,2,FALSE)))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IF(D292="X",0,IF(E292="X",0,VLOOKUP(E292,'49'!$K$3:$L$16,2,FALSE)))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IF(D293="X",0,IF(E293="X",0,VLOOKUP(E293,'49'!$K$3:$L$16,2,FALSE)))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IF(D294="X",0,IF(E294="X",0,VLOOKUP(E294,'49'!$K$3:$L$16,2,FALSE)))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IF(D295="X",0,IF(E295="X",0,VLOOKUP(E295,'49'!$K$3:$L$16,2,FALSE)))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IF(D296="X",0,IF(E296="X",0,VLOOKUP(E296,'49'!$K$3:$L$16,2,FALSE)))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IF(D297="X",0,IF(E297="X",0,VLOOKUP(E297,'49'!$K$3:$L$16,2,FALSE)))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IF(D298="X",0,IF(E298="X",0,VLOOKUP(E298,'49'!$K$3:$L$16,2,FALSE)))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IF(D299="X",0,IF(E299="X",0,VLOOKUP(E299,'49'!$K$3:$L$16,2,FALSE)))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IF(D300="X",0,IF(E300="X",0,VLOOKUP(E300,'49'!$K$3:$L$16,2,FALSE)))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IF(D301="X",0,IF(E301="X",0,VLOOKUP(E301,'49'!$K$3:$L$16,2,FALSE)))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IF(D302="X",0,IF(E302="X",0,VLOOKUP(E302,'49'!$K$3:$L$16,2,FALSE)))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IF(D303="X",0,IF(E303="X",0,VLOOKUP(E303,'49'!$K$3:$L$16,2,FALSE)))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IF(D304="X",0,IF(E304="X",0,VLOOKUP(E304,'49'!$K$3:$L$16,2,FALSE)))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IF(D305="X",0,IF(E305="X",0,VLOOKUP(E305,'49'!$K$3:$L$16,2,FALSE)))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IF(D306="X",0,IF(E306="X",0,VLOOKUP(E306,'49'!$K$3:$L$16,2,FALSE)))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IF(D307="X",0,IF(E307="X",0,VLOOKUP(E307,'49'!$K$3:$L$16,2,FALSE)))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IF(D308="X",0,IF(E308="X",0,VLOOKUP(E308,'49'!$K$3:$L$16,2,FALSE)))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IF(D309="X",0,IF(E309="X",0,VLOOKUP(E309,'49'!$K$3:$L$16,2,FALSE)))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IF(D310="X",0,IF(E310="X",0,VLOOKUP(E310,'49'!$K$3:$L$16,2,FALSE)))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IF(D311="X",0,IF(E311="X",0,VLOOKUP(E311,'49'!$K$3:$L$16,2,FALSE)))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IF(D312="X",0,IF(E312="X",0,VLOOKUP(E312,'49'!$K$3:$L$16,2,FALSE)))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IF(D313="X",0,IF(E313="X",0,VLOOKUP(E313,'49'!$K$3:$L$16,2,FALSE)))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IF(D314="X",0,IF(E314="X",0,VLOOKUP(E314,'49'!$K$3:$L$16,2,FALSE)))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IF(D315="X",0,IF(E315="X",0,VLOOKUP(E315,'49'!$K$3:$L$16,2,FALSE)))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IF(D316="X",0,IF(E316="X",0,VLOOKUP(E316,'49'!$K$3:$L$16,2,FALSE)))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IF(D317="X",0,IF(E317="X",0,VLOOKUP(E317,'49'!$K$3:$L$16,2,FALSE)))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IF(D318="X",0,IF(E318="X",0,VLOOKUP(E318,'49'!$K$3:$L$16,2,FALSE)))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IF(D319="X",0,IF(E319="X",0,VLOOKUP(E319,'49'!$K$3:$L$16,2,FALSE)))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IF(D320="X",0,IF(E320="X",0,VLOOKUP(E320,'49'!$K$3:$L$16,2,FALSE)))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IF(D321="X",0,IF(E321="X",0,VLOOKUP(E321,'49'!$K$3:$L$16,2,FALSE)))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IF(D322="X",0,IF(E322="X",0,VLOOKUP(E322,'49'!$K$3:$L$16,2,FALSE)))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IF(D323="X",0,IF(E323="X",0,VLOOKUP(E323,'49'!$K$3:$L$16,2,FALSE)))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IF(D324="X",0,IF(E324="X",0,VLOOKUP(E324,'49'!$K$3:$L$16,2,FALSE)))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IF(D325="X",0,IF(E325="X",0,VLOOKUP(E325,'49'!$K$3:$L$16,2,FALSE)))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IF(D326="X",0,IF(E326="X",0,VLOOKUP(E326,'49'!$K$3:$L$16,2,FALSE)))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IF(D327="X",0,IF(E327="X",0,VLOOKUP(E327,'49'!$K$3:$L$16,2,FALSE)))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IF(D328="X",0,IF(E328="X",0,VLOOKUP(E328,'49'!$K$3:$L$16,2,FALSE)))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IF(D329="X",0,IF(E329="X",0,VLOOKUP(E329,'49'!$K$3:$L$16,2,FALSE)))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IF(D330="X",0,IF(E330="X",0,VLOOKUP(E330,'49'!$K$3:$L$16,2,FALSE)))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IF(D331="X",0,IF(E331="X",0,VLOOKUP(E331,'49'!$K$3:$L$16,2,FALSE)))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IF(D332="X",0,IF(E332="X",0,VLOOKUP(E332,'49'!$K$3:$L$16,2,FALSE)))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IF(D333="X",0,IF(E333="X",0,VLOOKUP(E333,'49'!$K$3:$L$16,2,FALSE)))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IF(D334="X",0,IF(E334="X",0,VLOOKUP(E334,'49'!$K$3:$L$16,2,FALSE)))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IF(D335="X",0,IF(E335="X",0,VLOOKUP(E335,'49'!$K$3:$L$16,2,FALSE)))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IF(D336="X",0,IF(E336="X",0,VLOOKUP(E336,'49'!$K$3:$L$16,2,FALSE)))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IF(D337="X",0,IF(E337="X",0,VLOOKUP(E337,'49'!$K$3:$L$16,2,FALSE)))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IF(D338="X",0,IF(E338="X",0,VLOOKUP(E338,'49'!$K$3:$L$16,2,FALSE)))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IF(D339="X",0,IF(E339="X",0,VLOOKUP(E339,'49'!$K$3:$L$16,2,FALSE)))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IF(D340="X",0,IF(E340="X",0,VLOOKUP(E340,'49'!$K$3:$L$16,2,FALSE)))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IF(D341="X",0,IF(E341="X",0,VLOOKUP(E341,'49'!$K$3:$L$16,2,FALSE)))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IF(D342="X",0,IF(E342="X",0,VLOOKUP(E342,'49'!$K$3:$L$16,2,FALSE)))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IF(D343="X",0,IF(E343="X",0,VLOOKUP(E343,'49'!$K$3:$L$16,2,FALSE)))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IF(D344="X",0,IF(E344="X",0,VLOOKUP(E344,'49'!$K$3:$L$16,2,FALSE)))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IF(D345="X",0,IF(E345="X",0,VLOOKUP(E345,'49'!$K$3:$L$16,2,FALSE)))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IF(D346="X",0,IF(E346="X",0,VLOOKUP(E346,'49'!$K$3:$L$16,2,FALSE)))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IF(D347="X",0,IF(E347="X",0,VLOOKUP(E347,'49'!$K$3:$L$16,2,FALSE)))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IF(D348="X",0,IF(E348="X",0,VLOOKUP(E348,'49'!$K$3:$L$16,2,FALSE)))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IF(D349="X",0,IF(E349="X",0,VLOOKUP(E349,'49'!$K$3:$L$16,2,FALSE)))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IF(D350="X",0,IF(E350="X",0,VLOOKUP(E350,'49'!$K$3:$L$16,2,FALSE)))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IF(D351="X",0,IF(E351="X",0,VLOOKUP(E351,'49'!$K$3:$L$16,2,FALSE)))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IF(D352="X",0,IF(E352="X",0,VLOOKUP(E352,'49'!$K$3:$L$16,2,FALSE)))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IF(D353="X",0,IF(E353="X",0,VLOOKUP(E353,'49'!$K$3:$L$16,2,FALSE)))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IF(D354="X",0,IF(E354="X",0,VLOOKUP(E354,'49'!$K$3:$L$16,2,FALSE)))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IF(D355="X",0,IF(E355="X",0,VLOOKUP(E355,'49'!$K$3:$L$16,2,FALSE)))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IF(D356="X",0,IF(E356="X",0,VLOOKUP(E356,'49'!$K$3:$L$16,2,FALSE)))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IF(D357="X",0,IF(E357="X",0,VLOOKUP(E357,'49'!$K$3:$L$16,2,FALSE)))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IF(D358="X",0,IF(E358="X",0,VLOOKUP(E358,'49'!$K$3:$L$16,2,FALSE)))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IF(D359="X",0,IF(E359="X",0,VLOOKUP(E359,'49'!$K$3:$L$16,2,FALSE)))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IF(D360="X",0,IF(E360="X",0,VLOOKUP(E360,'49'!$K$3:$L$16,2,FALSE)))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IF(D361="X",0,IF(E361="X",0,VLOOKUP(E361,'49'!$K$3:$L$16,2,FALSE)))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IF(D362="X",0,IF(E362="X",0,VLOOKUP(E362,'49'!$K$3:$L$16,2,FALSE)))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IF(D363="X",0,IF(E363="X",0,VLOOKUP(E363,'49'!$K$3:$L$16,2,FALSE)))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IF(D364="X",0,IF(E364="X",0,VLOOKUP(E364,'49'!$K$3:$L$16,2,FALSE)))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IF(D365="X",0,IF(E365="X",0,VLOOKUP(E365,'49'!$K$3:$L$16,2,FALSE)))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IF(D366="X",0,IF(E366="X",0,VLOOKUP(E366,'49'!$K$3:$L$16,2,FALSE)))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IF(D367="X",0,IF(E367="X",0,VLOOKUP(E367,'49'!$K$3:$L$16,2,FALSE)))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IF(D368="X",0,IF(E368="X",0,VLOOKUP(E368,'49'!$K$3:$L$16,2,FALSE)))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IF(D369="X",0,IF(E369="X",0,VLOOKUP(E369,'49'!$K$3:$L$16,2,FALSE)))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IF(D370="X",0,IF(E370="X",0,VLOOKUP(E370,'49'!$K$3:$L$16,2,FALSE)))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IF(D371="X",0,IF(E371="X",0,VLOOKUP(E371,'49'!$K$3:$L$16,2,FALSE)))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IF(D372="X",0,IF(E372="X",0,VLOOKUP(E372,'49'!$K$3:$L$16,2,FALSE)))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IF(D373="X",0,IF(E373="X",0,VLOOKUP(E373,'49'!$K$3:$L$16,2,FALSE)))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IF(D374="X",0,IF(E374="X",0,VLOOKUP(E374,'49'!$K$3:$L$16,2,FALSE)))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IF(D375="X",0,IF(E375="X",0,VLOOKUP(E375,'49'!$K$3:$L$16,2,FALSE)))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IF(D376="X",0,IF(E376="X",0,VLOOKUP(E376,'49'!$K$3:$L$16,2,FALSE)))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IF(D377="X",0,IF(E377="X",0,VLOOKUP(E377,'49'!$K$3:$L$16,2,FALSE)))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IF(D378="X",0,IF(E378="X",0,VLOOKUP(E378,'49'!$K$3:$L$16,2,FALSE)))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IF(D379="X",0,IF(E379="X",0,VLOOKUP(E379,'49'!$K$3:$L$16,2,FALSE)))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IF(D380="X",0,IF(E380="X",0,VLOOKUP(E380,'49'!$K$3:$L$16,2,FALSE)))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IF(D381="X",0,IF(E381="X",0,VLOOKUP(E381,'49'!$K$3:$L$16,2,FALSE)))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IF(D382="X",0,IF(E382="X",0,VLOOKUP(E382,'49'!$K$3:$L$16,2,FALSE)))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IF(D383="X",0,IF(E383="X",0,VLOOKUP(E383,'49'!$K$3:$L$16,2,FALSE)))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IF(D384="X",0,IF(E384="X",0,VLOOKUP(E384,'49'!$K$3:$L$16,2,FALSE)))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IF(D385="X",0,IF(E385="X",0,VLOOKUP(E385,'49'!$K$3:$L$16,2,FALSE)))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IF(D386="X",0,IF(E386="X",0,VLOOKUP(E386,'49'!$K$3:$L$16,2,FALSE)))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IF(D387="X",0,IF(E387="X",0,VLOOKUP(E387,'49'!$K$3:$L$16,2,FALSE)))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IF(D388="X",0,IF(E388="X",0,VLOOKUP(E388,'49'!$K$3:$L$16,2,FALSE)))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IF(D389="X",0,IF(E389="X",0,VLOOKUP(E389,'49'!$K$3:$L$16,2,FALSE)))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IF(D390="X",0,IF(E390="X",0,VLOOKUP(E390,'49'!$K$3:$L$16,2,FALSE)))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IF(D391="X",0,IF(E391="X",0,VLOOKUP(E391,'49'!$K$3:$L$16,2,FALSE)))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IF(D392="X",0,IF(E392="X",0,VLOOKUP(E392,'49'!$K$3:$L$16,2,FALSE)))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IF(D393="X",0,IF(E393="X",0,VLOOKUP(E393,'49'!$K$3:$L$16,2,FALSE)))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IF(D394="X",0,IF(E394="X",0,VLOOKUP(E394,'49'!$K$3:$L$16,2,FALSE)))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IF(D395="X",0,IF(E395="X",0,VLOOKUP(E395,'49'!$K$3:$L$16,2,FALSE)))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IF(D396="X",0,IF(E396="X",0,VLOOKUP(E396,'49'!$K$3:$L$16,2,FALSE)))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IF(D397="X",0,IF(E397="X",0,VLOOKUP(E397,'49'!$K$3:$L$16,2,FALSE)))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IF(D398="X",0,IF(E398="X",0,VLOOKUP(E398,'49'!$K$3:$L$16,2,FALSE)))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IF(D399="X",0,IF(E399="X",0,VLOOKUP(E399,'49'!$K$3:$L$16,2,FALSE)))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IF(D400="X",0,IF(E400="X",0,VLOOKUP(E400,'49'!$K$3:$L$16,2,FALSE)))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IF(D401="X",0,IF(E401="X",0,VLOOKUP(E401,'49'!$K$3:$L$16,2,FALSE)))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IF(D402="X",0,IF(E402="X",0,VLOOKUP(E402,'49'!$K$3:$L$16,2,FALSE)))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IF(D403="X",0,IF(E403="X",0,VLOOKUP(E403,'49'!$K$3:$L$16,2,FALSE)))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IF(D404="X",0,IF(E404="X",0,VLOOKUP(E404,'49'!$K$3:$L$16,2,FALSE)))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IF(D405="X",0,IF(E405="X",0,VLOOKUP(E405,'49'!$K$3:$L$16,2,FALSE)))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IF(D406="X",0,IF(E406="X",0,VLOOKUP(E406,'49'!$K$3:$L$16,2,FALSE)))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IF(D407="X",0,IF(E407="X",0,VLOOKUP(E407,'49'!$K$3:$L$16,2,FALSE)))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IF(D408="X",0,IF(E408="X",0,VLOOKUP(E408,'49'!$K$3:$L$16,2,FALSE)))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IF(D409="X",0,IF(E409="X",0,VLOOKUP(E409,'49'!$K$3:$L$16,2,FALSE)))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IF(D410="X",0,IF(E410="X",0,VLOOKUP(E410,'49'!$K$3:$L$16,2,FALSE)))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IF(D411="X",0,IF(E411="X",0,VLOOKUP(E411,'49'!$K$3:$L$16,2,FALSE)))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IF(D412="X",0,IF(E412="X",0,VLOOKUP(E412,'49'!$K$3:$L$16,2,FALSE)))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IF(D413="X",0,IF(E413="X",0,VLOOKUP(E413,'49'!$K$3:$L$16,2,FALSE)))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IF(D414="X",0,IF(E414="X",0,VLOOKUP(E414,'49'!$K$3:$L$16,2,FALSE)))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IF(D415="X",0,IF(E415="X",0,VLOOKUP(E415,'49'!$K$3:$L$16,2,FALSE)))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IF(D416="X",0,IF(E416="X",0,VLOOKUP(E416,'49'!$K$3:$L$16,2,FALSE)))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IF(D417="X",0,IF(E417="X",0,VLOOKUP(E417,'49'!$K$3:$L$16,2,FALSE)))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IF(D418="X",0,IF(E418="X",0,VLOOKUP(E418,'49'!$K$3:$L$16,2,FALSE)))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IF(D419="X",0,IF(E419="X",0,VLOOKUP(E419,'49'!$K$3:$L$16,2,FALSE)))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IF(D420="X",0,IF(E420="X",0,VLOOKUP(E420,'49'!$K$3:$L$16,2,FALSE)))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IF(D421="X",0,IF(E421="X",0,VLOOKUP(E421,'49'!$K$3:$L$16,2,FALSE)))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IF(D422="X",0,IF(E422="X",0,VLOOKUP(E422,'49'!$K$3:$L$16,2,FALSE)))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IF(D423="X",0,IF(E423="X",0,VLOOKUP(E423,'49'!$K$3:$L$16,2,FALSE)))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IF(D424="X",0,IF(E424="X",0,VLOOKUP(E424,'49'!$K$3:$L$16,2,FALSE)))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IF(D425="X",0,IF(E425="X",0,VLOOKUP(E425,'49'!$K$3:$L$16,2,FALSE)))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IF(D426="X",0,IF(E426="X",0,VLOOKUP(E426,'49'!$K$3:$L$16,2,FALSE)))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IF(D427="X",0,IF(E427="X",0,VLOOKUP(E427,'49'!$K$3:$L$16,2,FALSE)))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IF(D428="X",0,IF(E428="X",0,VLOOKUP(E428,'49'!$K$3:$L$16,2,FALSE)))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IF(D429="X",0,IF(E429="X",0,VLOOKUP(E429,'49'!$K$3:$L$16,2,FALSE)))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IF(D430="X",0,IF(E430="X",0,VLOOKUP(E430,'49'!$K$3:$L$16,2,FALSE)))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IF(D431="X",0,IF(E431="X",0,VLOOKUP(E431,'49'!$K$3:$L$16,2,FALSE)))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IF(D432="X",0,IF(E432="X",0,VLOOKUP(E432,'49'!$K$3:$L$16,2,FALSE)))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IF(D433="X",0,IF(E433="X",0,VLOOKUP(E433,'49'!$K$3:$L$16,2,FALSE)))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IF(D434="X",0,IF(E434="X",0,VLOOKUP(E434,'49'!$K$3:$L$16,2,FALSE)))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IF(D435="X",0,IF(E435="X",0,VLOOKUP(E435,'49'!$K$3:$L$16,2,FALSE)))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IF(D436="X",0,IF(E436="X",0,VLOOKUP(E436,'49'!$K$3:$L$16,2,FALSE)))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IF(D437="X",0,IF(E437="X",0,VLOOKUP(E437,'49'!$K$3:$L$16,2,FALSE)))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IF(D438="X",0,IF(E438="X",0,VLOOKUP(E438,'49'!$K$3:$L$16,2,FALSE)))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IF(D439="X",0,IF(E439="X",0,VLOOKUP(E439,'49'!$K$3:$L$16,2,FALSE)))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IF(D440="X",0,IF(E440="X",0,VLOOKUP(E440,'49'!$K$3:$L$16,2,FALSE)))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IF(D441="X",0,IF(E441="X",0,VLOOKUP(E441,'49'!$K$3:$L$16,2,FALSE)))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IF(D442="X",0,IF(E442="X",0,VLOOKUP(E442,'49'!$K$3:$L$16,2,FALSE)))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IF(D443="X",0,IF(E443="X",0,VLOOKUP(E443,'49'!$K$3:$L$16,2,FALSE)))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IF(D444="X",0,IF(E444="X",0,VLOOKUP(E444,'49'!$K$3:$L$16,2,FALSE)))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IF(D445="X",0,IF(E445="X",0,VLOOKUP(E445,'49'!$K$3:$L$16,2,FALSE)))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IF(D446="X",0,IF(E446="X",0,VLOOKUP(E446,'49'!$K$3:$L$16,2,FALSE)))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IF(D447="X",0,IF(E447="X",0,VLOOKUP(E447,'49'!$K$3:$L$16,2,FALSE)))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IF(D448="X",0,IF(E448="X",0,VLOOKUP(E448,'49'!$K$3:$L$16,2,FALSE)))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IF(D449="X",0,IF(E449="X",0,VLOOKUP(E449,'49'!$K$3:$L$16,2,FALSE)))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IF(D450="X",0,IF(E450="X",0,VLOOKUP(E450,'49'!$K$3:$L$16,2,FALSE)))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IF(D451="X",0,IF(E451="X",0,VLOOKUP(E451,'49'!$K$3:$L$16,2,FALSE)))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IF(D452="X",0,IF(E452="X",0,VLOOKUP(E452,'49'!$K$3:$L$16,2,FALSE)))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IF(D453="X",0,IF(E453="X",0,VLOOKUP(E453,'49'!$K$3:$L$16,2,FALSE)))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IF(D454="X",0,IF(E454="X",0,VLOOKUP(E454,'49'!$K$3:$L$16,2,FALSE)))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IF(D455="X",0,IF(E455="X",0,VLOOKUP(E455,'49'!$K$3:$L$16,2,FALSE)))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IF(D456="X",0,IF(E456="X",0,VLOOKUP(E456,'49'!$K$3:$L$16,2,FALSE)))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IF(D457="X",0,IF(E457="X",0,VLOOKUP(E457,'49'!$K$3:$L$16,2,FALSE)))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IF(D458="X",0,IF(E458="X",0,VLOOKUP(E458,'49'!$K$3:$L$16,2,FALSE)))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IF(D459="X",0,IF(E459="X",0,VLOOKUP(E459,'49'!$K$3:$L$16,2,FALSE)))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IF(D460="X",0,IF(E460="X",0,VLOOKUP(E460,'49'!$K$3:$L$16,2,FALSE)))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IF(D461="X",0,IF(E461="X",0,VLOOKUP(E461,'49'!$K$3:$L$16,2,FALSE)))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IF(D462="X",0,IF(E462="X",0,VLOOKUP(E462,'49'!$K$3:$L$16,2,FALSE)))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IF(D463="X",0,IF(E463="X",0,VLOOKUP(E463,'49'!$K$3:$L$16,2,FALSE)))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IF(D464="X",0,IF(E464="X",0,VLOOKUP(E464,'49'!$K$3:$L$16,2,FALSE)))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IF(D465="X",0,IF(E465="X",0,VLOOKUP(E465,'49'!$K$3:$L$16,2,FALSE)))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IF(D466="X",0,IF(E466="X",0,VLOOKUP(E466,'49'!$K$3:$L$16,2,FALSE)))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IF(D467="X",0,IF(E467="X",0,VLOOKUP(E467,'49'!$K$3:$L$16,2,FALSE)))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IF(D468="X",0,IF(E468="X",0,VLOOKUP(E468,'49'!$K$3:$L$16,2,FALSE)))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IF(D469="X",0,IF(E469="X",0,VLOOKUP(E469,'49'!$K$3:$L$16,2,FALSE)))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IF(D470="X",0,IF(E470="X",0,VLOOKUP(E470,'49'!$K$3:$L$16,2,FALSE)))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IF(D471="X",0,IF(E471="X",0,VLOOKUP(E471,'49'!$K$3:$L$16,2,FALSE)))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IF(D472="X",0,IF(E472="X",0,VLOOKUP(E472,'49'!$K$3:$L$16,2,FALSE)))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IF(D473="X",0,IF(E473="X",0,VLOOKUP(E473,'49'!$K$3:$L$16,2,FALSE)))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IF(D474="X",0,IF(E474="X",0,VLOOKUP(E474,'49'!$K$3:$L$16,2,FALSE)))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IF(D475="X",0,IF(E475="X",0,VLOOKUP(E475,'49'!$K$3:$L$16,2,FALSE)))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IF(D476="X",0,IF(E476="X",0,VLOOKUP(E476,'49'!$K$3:$L$16,2,FALSE)))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IF(D477="X",0,IF(E477="X",0,VLOOKUP(E477,'49'!$K$3:$L$16,2,FALSE)))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IF(D478="X",0,IF(E478="X",0,VLOOKUP(E478,'49'!$K$3:$L$16,2,FALSE)))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IF(D479="X",0,IF(E479="X",0,VLOOKUP(E479,'49'!$K$3:$L$16,2,FALSE)))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IF(D480="X",0,IF(E480="X",0,VLOOKUP(E480,'49'!$K$3:$L$16,2,FALSE)))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IF(D481="X",0,IF(E481="X",0,VLOOKUP(E481,'49'!$K$3:$L$16,2,FALSE)))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IF(D482="X",0,IF(E482="X",0,VLOOKUP(E482,'49'!$K$3:$L$16,2,FALSE)))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IF(D483="X",0,IF(E483="X",0,VLOOKUP(E483,'49'!$K$3:$L$16,2,FALSE)))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IF(D484="X",0,IF(E484="X",0,VLOOKUP(E484,'49'!$K$3:$L$16,2,FALSE)))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IF(D485="X",0,IF(E485="X",0,VLOOKUP(E485,'49'!$K$3:$L$16,2,FALSE)))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IF(D486="X",0,IF(E486="X",0,VLOOKUP(E486,'49'!$K$3:$L$16,2,FALSE)))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IF(D487="X",0,IF(E487="X",0,VLOOKUP(E487,'49'!$K$3:$L$16,2,FALSE)))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IF(D488="X",0,IF(E488="X",0,VLOOKUP(E488,'49'!$K$3:$L$16,2,FALSE)))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IF(D489="X",0,IF(E489="X",0,VLOOKUP(E489,'49'!$K$3:$L$16,2,FALSE)))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IF(D490="X",0,IF(E490="X",0,VLOOKUP(E490,'49'!$K$3:$L$16,2,FALSE)))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IF(D491="X",0,IF(E491="X",0,VLOOKUP(E491,'49'!$K$3:$L$16,2,FALSE)))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IF(D492="X",0,IF(E492="X",0,VLOOKUP(E492,'49'!$K$3:$L$16,2,FALSE)))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IF(D493="X",0,IF(E493="X",0,VLOOKUP(E493,'49'!$K$3:$L$16,2,FALSE)))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IF(D494="X",0,IF(E494="X",0,VLOOKUP(E494,'49'!$K$3:$L$16,2,FALSE)))</f>
        <v>#N/A</v>
      </c>
      <c r="P494" s="108" t="e">
        <f t="shared" si="15"/>
        <v>#N/A</v>
      </c>
    </row>
    <row r="495" spans="3:23" ht="15.75" thickBot="1">
      <c r="C495" s="109" t="s">
        <v>135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136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IF('49'!K3="", "Vrije categorie",'49'!K3)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IF('49'!K4="", "Vrije categorie",'49'!K4)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IF('49'!K5="", "Vrije categorie",'49'!K5)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IF('49'!K6="", "Vrije categorie",'49'!K6)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IF('49'!K7="", "Vrije categorie",'49'!K7)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IF('49'!K8="", "Vrije categorie",'49'!K8)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IF('49'!K9="", "Vrije categorie",'49'!K9)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IF('49'!K10="", "Vrije categorie",'49'!K10)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IF('49'!K11="", "Vrije categorie",'49'!K11)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IF('49'!K12="", "Vrije categorie",'49'!K12)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IF('49'!K13="", "Vrije categorie",'49'!K13)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IF('49'!K14="", "Vrije categorie",'49'!K14)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IF('49'!K15="", "Vrije categorie",'49'!K15)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138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gfBTwWIfOTSYnKUVv/H8sC2felPwKycY0qSGjoOeoPtZ8h9wPKhkQfPJWqoYs3SWqNLh7Li4au6aWyw/0v4hHw==" saltValue="Fw62G4C5pKoAuGIEbaXQM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C85A-0BC8-4CD6-8294-7B0F4122AE1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'50a'!P499/M3</f>
        <v>#N/A</v>
      </c>
    </row>
    <row r="4" spans="1:14">
      <c r="A4" s="42" t="s">
        <v>82</v>
      </c>
      <c r="B4" s="195" t="e">
        <f>VLOOKUP(H5,'Kosten VSR (her)controles'!A5:E54,3)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'50a'!P500/M4</f>
        <v>#N/A</v>
      </c>
    </row>
    <row r="5" spans="1:14">
      <c r="A5" s="43" t="s">
        <v>83</v>
      </c>
      <c r="B5" s="196" t="e">
        <f>VLOOKUP(H5,'Kosten VSR (her)controles'!A5:E54,4)</f>
        <v>#N/A</v>
      </c>
      <c r="C5" s="196"/>
      <c r="D5" s="196"/>
      <c r="E5" s="196"/>
      <c r="F5" s="192" t="s">
        <v>85</v>
      </c>
      <c r="G5" s="192"/>
      <c r="H5" s="39">
        <f>'Kosten VSR (her)controles'!A54</f>
        <v>0</v>
      </c>
      <c r="K5" s="60" t="s">
        <v>58</v>
      </c>
      <c r="L5" s="72"/>
      <c r="M5" s="133"/>
      <c r="N5" s="113" t="e">
        <f>'50a'!P501/M5</f>
        <v>#N/A</v>
      </c>
    </row>
    <row r="6" spans="1:14">
      <c r="A6" s="44" t="s">
        <v>84</v>
      </c>
      <c r="B6" s="197" t="e">
        <f>VLOOKUP(H5,'Kosten VSR (her)controles'!A5:E54,5)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'50a'!P502/M6</f>
        <v>#N/A</v>
      </c>
    </row>
    <row r="7" spans="1:14">
      <c r="K7" s="60" t="s">
        <v>55</v>
      </c>
      <c r="L7" s="72"/>
      <c r="M7" s="133"/>
      <c r="N7" s="113" t="e">
        <f>'50a'!P503/M7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'50a'!P504/M8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'50a'!P505/M9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'50a'!P506/M10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'50a'!P507/M11</f>
        <v>#N/A</v>
      </c>
    </row>
    <row r="12" spans="1:14">
      <c r="F12" s="33" t="s">
        <v>64</v>
      </c>
      <c r="G12" s="33" t="s">
        <v>90</v>
      </c>
      <c r="K12" s="60" t="s">
        <v>63</v>
      </c>
      <c r="L12" s="72"/>
      <c r="M12" s="133"/>
      <c r="N12" s="113" t="e">
        <f>'50a'!P508/M12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'50a'!N512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'50a'!P509/M13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127</v>
      </c>
      <c r="K16" s="62"/>
      <c r="L16" s="73"/>
      <c r="M16" s="134"/>
      <c r="N16" s="114"/>
    </row>
    <row r="17" spans="1:9">
      <c r="A17" s="188" t="s">
        <v>128</v>
      </c>
      <c r="B17" s="188"/>
      <c r="C17" s="188"/>
      <c r="D17" s="70" t="e">
        <f>'50a'!P512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'50a'!G512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'50a'!F512-E27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'50a'!S495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'50a'!R495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'50a'!T495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'50a'!U495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51">
        <f>'50a'!V495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51">
        <f>'50a'!W495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'50a'!N505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0OEWUXu3nL7E3uM943reZfaQxTt9ZF84Wg/snqeHvnQzGv09SzxcyKnHaQg9oJdN1pJLZkcb0q5EmzxRxsIx6A==" saltValue="8DkICx1zaQaEekxQ7Mx0p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5DD6-FC84-4299-9641-B23CDD065CA0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'50'!H5</f>
        <v>0</v>
      </c>
      <c r="B1" s="219" t="s">
        <v>82</v>
      </c>
      <c r="C1" s="220"/>
      <c r="D1" s="221" t="e">
        <f>VLOOKUP(A1,'Kosten VSR (her)controles'!A5:J54,3)</f>
        <v>#N/A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e">
        <f>CONCATENATE(VLOOKUP(A1,'Kosten VSR (her)controles'!A5:K54,4)," te ",VLOOKUP(A1,'Kosten VSR (her)controles'!A5:K54,5))</f>
        <v>#N/A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IF(D4="X",0,IF(E4="X",0,VLOOKUP(E4,'50'!$K$3:$L$16,2,FALSE)))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IF(D5="X",0,IF(E5="X",0,VLOOKUP(E5,'50'!$K$3:$L$16,2,FALSE)))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IF(D6="X",0,IF(E6="X",0,VLOOKUP(E6,'50'!$K$3:$L$16,2,FALSE)))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IF(D7="X",0,IF(E7="X",0,VLOOKUP(E7,'50'!$K$3:$L$16,2,FALSE)))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IF(D8="X",0,IF(E8="X",0,VLOOKUP(E8,'50'!$K$3:$L$16,2,FALSE)))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IF(D9="X",0,IF(E9="X",0,VLOOKUP(E9,'50'!$K$3:$L$16,2,FALSE)))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IF(D10="X",0,IF(E10="X",0,VLOOKUP(E10,'50'!$K$3:$L$16,2,FALSE)))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IF(D11="X",0,IF(E11="X",0,VLOOKUP(E11,'50'!$K$3:$L$16,2,FALSE)))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IF(D12="X",0,IF(E12="X",0,VLOOKUP(E12,'50'!$K$3:$L$16,2,FALSE)))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IF(D13="X",0,IF(E13="X",0,VLOOKUP(E13,'50'!$K$3:$L$16,2,FALSE)))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IF(D14="X",0,IF(E14="X",0,VLOOKUP(E14,'50'!$K$3:$L$16,2,FALSE)))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IF(D15="X",0,IF(E15="X",0,VLOOKUP(E15,'50'!$K$3:$L$16,2,FALSE)))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IF(D16="X",0,IF(E16="X",0,VLOOKUP(E16,'50'!$K$3:$L$16,2,FALSE)))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IF(D17="X",0,IF(E17="X",0,VLOOKUP(E17,'50'!$K$3:$L$16,2,FALSE)))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IF(D18="X",0,IF(E18="X",0,VLOOKUP(E18,'50'!$K$3:$L$16,2,FALSE)))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IF(D19="X",0,IF(E19="X",0,VLOOKUP(E19,'50'!$K$3:$L$16,2,FALSE)))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IF(D20="X",0,IF(E20="X",0,VLOOKUP(E20,'50'!$K$3:$L$16,2,FALSE)))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IF(D21="X",0,IF(E21="X",0,VLOOKUP(E21,'50'!$K$3:$L$16,2,FALSE)))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IF(D22="X",0,IF(E22="X",0,VLOOKUP(E22,'50'!$K$3:$L$16,2,FALSE)))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IF(D23="X",0,IF(E23="X",0,VLOOKUP(E23,'50'!$K$3:$L$16,2,FALSE)))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IF(D24="X",0,IF(E24="X",0,VLOOKUP(E24,'50'!$K$3:$L$16,2,FALSE)))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IF(D25="X",0,IF(E25="X",0,VLOOKUP(E25,'50'!$K$3:$L$16,2,FALSE)))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IF(D26="X",0,IF(E26="X",0,VLOOKUP(E26,'50'!$K$3:$L$16,2,FALSE)))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IF(D27="X",0,IF(E27="X",0,VLOOKUP(E27,'50'!$K$3:$L$16,2,FALSE)))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IF(D28="X",0,IF(E28="X",0,VLOOKUP(E28,'50'!$K$3:$L$16,2,FALSE)))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IF(D29="X",0,IF(E29="X",0,VLOOKUP(E29,'50'!$K$3:$L$16,2,FALSE)))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IF(D30="X",0,IF(E30="X",0,VLOOKUP(E30,'50'!$K$3:$L$16,2,FALSE)))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IF(D31="X",0,IF(E31="X",0,VLOOKUP(E31,'50'!$K$3:$L$16,2,FALSE)))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IF(D32="X",0,IF(E32="X",0,VLOOKUP(E32,'50'!$K$3:$L$16,2,FALSE)))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IF(D33="X",0,IF(E33="X",0,VLOOKUP(E33,'50'!$K$3:$L$16,2,FALSE)))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IF(D34="X",0,IF(E34="X",0,VLOOKUP(E34,'50'!$K$3:$L$16,2,FALSE)))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IF(D35="X",0,IF(E35="X",0,VLOOKUP(E35,'50'!$K$3:$L$16,2,FALSE)))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IF(D36="X",0,IF(E36="X",0,VLOOKUP(E36,'50'!$K$3:$L$16,2,FALSE)))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IF(D37="X",0,IF(E37="X",0,VLOOKUP(E37,'50'!$K$3:$L$16,2,FALSE)))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IF(D38="X",0,IF(E38="X",0,VLOOKUP(E38,'50'!$K$3:$L$16,2,FALSE)))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IF(D39="X",0,IF(E39="X",0,VLOOKUP(E39,'50'!$K$3:$L$16,2,FALSE)))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IF(D40="X",0,IF(E40="X",0,VLOOKUP(E40,'50'!$K$3:$L$16,2,FALSE)))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IF(D41="X",0,IF(E41="X",0,VLOOKUP(E41,'50'!$K$3:$L$16,2,FALSE)))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IF(D42="X",0,IF(E42="X",0,VLOOKUP(E42,'50'!$K$3:$L$16,2,FALSE)))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IF(D43="X",0,IF(E43="X",0,VLOOKUP(E43,'50'!$K$3:$L$16,2,FALSE)))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IF(D44="X",0,IF(E44="X",0,VLOOKUP(E44,'50'!$K$3:$L$16,2,FALSE)))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IF(D45="X",0,IF(E45="X",0,VLOOKUP(E45,'50'!$K$3:$L$16,2,FALSE)))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IF(D46="X",0,IF(E46="X",0,VLOOKUP(E46,'50'!$K$3:$L$16,2,FALSE)))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IF(D47="X",0,IF(E47="X",0,VLOOKUP(E47,'50'!$K$3:$L$16,2,FALSE)))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IF(D48="X",0,IF(E48="X",0,VLOOKUP(E48,'50'!$K$3:$L$16,2,FALSE)))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IF(D49="X",0,IF(E49="X",0,VLOOKUP(E49,'50'!$K$3:$L$16,2,FALSE)))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IF(D50="X",0,IF(E50="X",0,VLOOKUP(E50,'50'!$K$3:$L$16,2,FALSE)))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IF(D51="X",0,IF(E51="X",0,VLOOKUP(E51,'50'!$K$3:$L$16,2,FALSE)))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IF(D52="X",0,IF(E52="X",0,VLOOKUP(E52,'50'!$K$3:$L$16,2,FALSE)))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IF(D53="X",0,IF(E53="X",0,VLOOKUP(E53,'50'!$K$3:$L$16,2,FALSE)))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IF(D54="X",0,IF(E54="X",0,VLOOKUP(E54,'50'!$K$3:$L$16,2,FALSE)))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IF(D55="X",0,IF(E55="X",0,VLOOKUP(E55,'50'!$K$3:$L$16,2,FALSE)))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IF(D56="X",0,IF(E56="X",0,VLOOKUP(E56,'50'!$K$3:$L$16,2,FALSE)))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IF(D57="X",0,IF(E57="X",0,VLOOKUP(E57,'50'!$K$3:$L$16,2,FALSE)))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IF(D58="X",0,IF(E58="X",0,VLOOKUP(E58,'50'!$K$3:$L$16,2,FALSE)))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IF(D59="X",0,IF(E59="X",0,VLOOKUP(E59,'50'!$K$3:$L$16,2,FALSE)))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IF(D60="X",0,IF(E60="X",0,VLOOKUP(E60,'50'!$K$3:$L$16,2,FALSE)))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IF(D61="X",0,IF(E61="X",0,VLOOKUP(E61,'50'!$K$3:$L$16,2,FALSE)))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IF(D62="X",0,IF(E62="X",0,VLOOKUP(E62,'50'!$K$3:$L$16,2,FALSE)))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IF(D63="X",0,IF(E63="X",0,VLOOKUP(E63,'50'!$K$3:$L$16,2,FALSE)))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IF(D64="X",0,IF(E64="X",0,VLOOKUP(E64,'50'!$K$3:$L$16,2,FALSE)))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IF(D65="X",0,IF(E65="X",0,VLOOKUP(E65,'50'!$K$3:$L$16,2,FALSE)))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IF(D66="X",0,IF(E66="X",0,VLOOKUP(E66,'50'!$K$3:$L$16,2,FALSE)))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IF(D67="X",0,IF(E67="X",0,VLOOKUP(E67,'50'!$K$3:$L$16,2,FALSE)))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IF(D68="X",0,IF(E68="X",0,VLOOKUP(E68,'50'!$K$3:$L$16,2,FALSE)))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IF(D69="X",0,IF(E69="X",0,VLOOKUP(E69,'50'!$K$3:$L$16,2,FALSE)))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IF(D70="X",0,IF(E70="X",0,VLOOKUP(E70,'50'!$K$3:$L$16,2,FALSE)))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IF(D71="X",0,IF(E71="X",0,VLOOKUP(E71,'50'!$K$3:$L$16,2,FALSE)))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IF(D72="X",0,IF(E72="X",0,VLOOKUP(E72,'50'!$K$3:$L$16,2,FALSE)))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IF(D73="X",0,IF(E73="X",0,VLOOKUP(E73,'50'!$K$3:$L$16,2,FALSE)))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IF(D74="X",0,IF(E74="X",0,VLOOKUP(E74,'50'!$K$3:$L$16,2,FALSE)))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IF(D75="X",0,IF(E75="X",0,VLOOKUP(E75,'50'!$K$3:$L$16,2,FALSE)))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IF(D76="X",0,IF(E76="X",0,VLOOKUP(E76,'50'!$K$3:$L$16,2,FALSE)))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IF(D77="X",0,IF(E77="X",0,VLOOKUP(E77,'50'!$K$3:$L$16,2,FALSE)))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IF(D78="X",0,IF(E78="X",0,VLOOKUP(E78,'50'!$K$3:$L$16,2,FALSE)))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IF(D79="X",0,IF(E79="X",0,VLOOKUP(E79,'50'!$K$3:$L$16,2,FALSE)))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IF(D80="X",0,IF(E80="X",0,VLOOKUP(E80,'50'!$K$3:$L$16,2,FALSE)))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IF(D81="X",0,IF(E81="X",0,VLOOKUP(E81,'50'!$K$3:$L$16,2,FALSE)))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IF(D82="X",0,IF(E82="X",0,VLOOKUP(E82,'50'!$K$3:$L$16,2,FALSE)))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IF(D83="X",0,IF(E83="X",0,VLOOKUP(E83,'50'!$K$3:$L$16,2,FALSE)))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IF(D84="X",0,IF(E84="X",0,VLOOKUP(E84,'50'!$K$3:$L$16,2,FALSE)))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IF(D85="X",0,IF(E85="X",0,VLOOKUP(E85,'50'!$K$3:$L$16,2,FALSE)))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IF(D86="X",0,IF(E86="X",0,VLOOKUP(E86,'50'!$K$3:$L$16,2,FALSE)))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IF(D87="X",0,IF(E87="X",0,VLOOKUP(E87,'50'!$K$3:$L$16,2,FALSE)))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IF(D88="X",0,IF(E88="X",0,VLOOKUP(E88,'50'!$K$3:$L$16,2,FALSE)))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IF(D89="X",0,IF(E89="X",0,VLOOKUP(E89,'50'!$K$3:$L$16,2,FALSE)))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IF(D90="X",0,IF(E90="X",0,VLOOKUP(E90,'50'!$K$3:$L$16,2,FALSE)))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IF(D91="X",0,IF(E91="X",0,VLOOKUP(E91,'50'!$K$3:$L$16,2,FALSE)))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IF(D92="X",0,IF(E92="X",0,VLOOKUP(E92,'50'!$K$3:$L$16,2,FALSE)))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IF(D93="X",0,IF(E93="X",0,VLOOKUP(E93,'50'!$K$3:$L$16,2,FALSE)))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IF(D94="X",0,IF(E94="X",0,VLOOKUP(E94,'50'!$K$3:$L$16,2,FALSE)))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IF(D95="X",0,IF(E95="X",0,VLOOKUP(E95,'50'!$K$3:$L$16,2,FALSE)))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IF(D96="X",0,IF(E96="X",0,VLOOKUP(E96,'50'!$K$3:$L$16,2,FALSE)))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IF(D97="X",0,IF(E97="X",0,VLOOKUP(E97,'50'!$K$3:$L$16,2,FALSE)))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IF(D98="X",0,IF(E98="X",0,VLOOKUP(E98,'50'!$K$3:$L$16,2,FALSE)))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IF(D99="X",0,IF(E99="X",0,VLOOKUP(E99,'50'!$K$3:$L$16,2,FALSE)))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IF(D100="X",0,IF(E100="X",0,VLOOKUP(E100,'50'!$K$3:$L$16,2,FALSE)))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IF(D101="X",0,IF(E101="X",0,VLOOKUP(E101,'50'!$K$3:$L$16,2,FALSE)))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IF(D102="X",0,IF(E102="X",0,VLOOKUP(E102,'50'!$K$3:$L$16,2,FALSE)))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IF(D103="X",0,IF(E103="X",0,VLOOKUP(E103,'50'!$K$3:$L$16,2,FALSE)))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IF(D104="X",0,IF(E104="X",0,VLOOKUP(E104,'50'!$K$3:$L$16,2,FALSE)))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IF(D105="X",0,IF(E105="X",0,VLOOKUP(E105,'50'!$K$3:$L$16,2,FALSE)))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IF(D106="X",0,IF(E106="X",0,VLOOKUP(E106,'50'!$K$3:$L$16,2,FALSE)))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IF(D107="X",0,IF(E107="X",0,VLOOKUP(E107,'50'!$K$3:$L$16,2,FALSE)))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IF(D108="X",0,IF(E108="X",0,VLOOKUP(E108,'50'!$K$3:$L$16,2,FALSE)))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IF(D109="X",0,IF(E109="X",0,VLOOKUP(E109,'50'!$K$3:$L$16,2,FALSE)))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IF(D110="X",0,IF(E110="X",0,VLOOKUP(E110,'50'!$K$3:$L$16,2,FALSE)))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IF(D111="X",0,IF(E111="X",0,VLOOKUP(E111,'50'!$K$3:$L$16,2,FALSE)))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IF(D112="X",0,IF(E112="X",0,VLOOKUP(E112,'50'!$K$3:$L$16,2,FALSE)))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IF(D113="X",0,IF(E113="X",0,VLOOKUP(E113,'50'!$K$3:$L$16,2,FALSE)))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IF(D114="X",0,IF(E114="X",0,VLOOKUP(E114,'50'!$K$3:$L$16,2,FALSE)))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IF(D115="X",0,IF(E115="X",0,VLOOKUP(E115,'50'!$K$3:$L$16,2,FALSE)))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IF(D116="X",0,IF(E116="X",0,VLOOKUP(E116,'50'!$K$3:$L$16,2,FALSE)))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IF(D117="X",0,IF(E117="X",0,VLOOKUP(E117,'50'!$K$3:$L$16,2,FALSE)))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IF(D118="X",0,IF(E118="X",0,VLOOKUP(E118,'50'!$K$3:$L$16,2,FALSE)))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IF(D119="X",0,IF(E119="X",0,VLOOKUP(E119,'50'!$K$3:$L$16,2,FALSE)))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IF(D120="X",0,IF(E120="X",0,VLOOKUP(E120,'50'!$K$3:$L$16,2,FALSE)))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IF(D121="X",0,IF(E121="X",0,VLOOKUP(E121,'50'!$K$3:$L$16,2,FALSE)))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IF(D122="X",0,IF(E122="X",0,VLOOKUP(E122,'50'!$K$3:$L$16,2,FALSE)))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IF(D123="X",0,IF(E123="X",0,VLOOKUP(E123,'50'!$K$3:$L$16,2,FALSE)))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IF(D124="X",0,IF(E124="X",0,VLOOKUP(E124,'50'!$K$3:$L$16,2,FALSE)))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IF(D125="X",0,IF(E125="X",0,VLOOKUP(E125,'50'!$K$3:$L$16,2,FALSE)))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IF(D126="X",0,IF(E126="X",0,VLOOKUP(E126,'50'!$K$3:$L$16,2,FALSE)))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IF(D127="X",0,IF(E127="X",0,VLOOKUP(E127,'50'!$K$3:$L$16,2,FALSE)))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IF(D128="X",0,IF(E128="X",0,VLOOKUP(E128,'50'!$K$3:$L$16,2,FALSE)))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IF(D129="X",0,IF(E129="X",0,VLOOKUP(E129,'50'!$K$3:$L$16,2,FALSE)))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IF(D130="X",0,IF(E130="X",0,VLOOKUP(E130,'50'!$K$3:$L$16,2,FALSE)))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IF(D131="X",0,IF(E131="X",0,VLOOKUP(E131,'50'!$K$3:$L$16,2,FALSE)))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IF(D132="X",0,IF(E132="X",0,VLOOKUP(E132,'50'!$K$3:$L$16,2,FALSE)))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IF(D133="X",0,IF(E133="X",0,VLOOKUP(E133,'50'!$K$3:$L$16,2,FALSE)))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IF(D134="X",0,IF(E134="X",0,VLOOKUP(E134,'50'!$K$3:$L$16,2,FALSE)))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IF(D135="X",0,IF(E135="X",0,VLOOKUP(E135,'50'!$K$3:$L$16,2,FALSE)))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IF(D136="X",0,IF(E136="X",0,VLOOKUP(E136,'50'!$K$3:$L$16,2,FALSE)))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IF(D137="X",0,IF(E137="X",0,VLOOKUP(E137,'50'!$K$3:$L$16,2,FALSE)))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IF(D138="X",0,IF(E138="X",0,VLOOKUP(E138,'50'!$K$3:$L$16,2,FALSE)))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IF(D139="X",0,IF(E139="X",0,VLOOKUP(E139,'50'!$K$3:$L$16,2,FALSE)))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IF(D140="X",0,IF(E140="X",0,VLOOKUP(E140,'50'!$K$3:$L$16,2,FALSE)))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IF(D141="X",0,IF(E141="X",0,VLOOKUP(E141,'50'!$K$3:$L$16,2,FALSE)))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IF(D142="X",0,IF(E142="X",0,VLOOKUP(E142,'50'!$K$3:$L$16,2,FALSE)))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IF(D143="X",0,IF(E143="X",0,VLOOKUP(E143,'50'!$K$3:$L$16,2,FALSE)))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IF(D144="X",0,IF(E144="X",0,VLOOKUP(E144,'50'!$K$3:$L$16,2,FALSE)))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IF(D145="X",0,IF(E145="X",0,VLOOKUP(E145,'50'!$K$3:$L$16,2,FALSE)))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IF(D146="X",0,IF(E146="X",0,VLOOKUP(E146,'50'!$K$3:$L$16,2,FALSE)))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IF(D147="X",0,IF(E147="X",0,VLOOKUP(E147,'50'!$K$3:$L$16,2,FALSE)))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IF(D148="X",0,IF(E148="X",0,VLOOKUP(E148,'50'!$K$3:$L$16,2,FALSE)))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IF(D149="X",0,IF(E149="X",0,VLOOKUP(E149,'50'!$K$3:$L$16,2,FALSE)))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IF(D150="X",0,IF(E150="X",0,VLOOKUP(E150,'50'!$K$3:$L$16,2,FALSE)))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IF(D151="X",0,IF(E151="X",0,VLOOKUP(E151,'50'!$K$3:$L$16,2,FALSE)))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IF(D152="X",0,IF(E152="X",0,VLOOKUP(E152,'50'!$K$3:$L$16,2,FALSE)))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IF(D153="X",0,IF(E153="X",0,VLOOKUP(E153,'50'!$K$3:$L$16,2,FALSE)))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IF(D154="X",0,IF(E154="X",0,VLOOKUP(E154,'50'!$K$3:$L$16,2,FALSE)))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IF(D155="X",0,IF(E155="X",0,VLOOKUP(E155,'50'!$K$3:$L$16,2,FALSE)))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IF(D156="X",0,IF(E156="X",0,VLOOKUP(E156,'50'!$K$3:$L$16,2,FALSE)))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IF(D157="X",0,IF(E157="X",0,VLOOKUP(E157,'50'!$K$3:$L$16,2,FALSE)))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IF(D158="X",0,IF(E158="X",0,VLOOKUP(E158,'50'!$K$3:$L$16,2,FALSE)))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IF(D159="X",0,IF(E159="X",0,VLOOKUP(E159,'50'!$K$3:$L$16,2,FALSE)))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IF(D160="X",0,IF(E160="X",0,VLOOKUP(E160,'50'!$K$3:$L$16,2,FALSE)))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IF(D161="X",0,IF(E161="X",0,VLOOKUP(E161,'50'!$K$3:$L$16,2,FALSE)))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IF(D162="X",0,IF(E162="X",0,VLOOKUP(E162,'50'!$K$3:$L$16,2,FALSE)))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IF(D163="X",0,IF(E163="X",0,VLOOKUP(E163,'50'!$K$3:$L$16,2,FALSE)))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IF(D164="X",0,IF(E164="X",0,VLOOKUP(E164,'50'!$K$3:$L$16,2,FALSE)))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IF(D165="X",0,IF(E165="X",0,VLOOKUP(E165,'50'!$K$3:$L$16,2,FALSE)))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IF(D166="X",0,IF(E166="X",0,VLOOKUP(E166,'50'!$K$3:$L$16,2,FALSE)))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IF(D167="X",0,IF(E167="X",0,VLOOKUP(E167,'50'!$K$3:$L$16,2,FALSE)))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IF(D168="X",0,IF(E168="X",0,VLOOKUP(E168,'50'!$K$3:$L$16,2,FALSE)))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IF(D169="X",0,IF(E169="X",0,VLOOKUP(E169,'50'!$K$3:$L$16,2,FALSE)))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IF(D170="X",0,IF(E170="X",0,VLOOKUP(E170,'50'!$K$3:$L$16,2,FALSE)))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IF(D171="X",0,IF(E171="X",0,VLOOKUP(E171,'50'!$K$3:$L$16,2,FALSE)))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IF(D172="X",0,IF(E172="X",0,VLOOKUP(E172,'50'!$K$3:$L$16,2,FALSE)))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IF(D173="X",0,IF(E173="X",0,VLOOKUP(E173,'50'!$K$3:$L$16,2,FALSE)))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IF(D174="X",0,IF(E174="X",0,VLOOKUP(E174,'50'!$K$3:$L$16,2,FALSE)))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IF(D175="X",0,IF(E175="X",0,VLOOKUP(E175,'50'!$K$3:$L$16,2,FALSE)))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IF(D176="X",0,IF(E176="X",0,VLOOKUP(E176,'50'!$K$3:$L$16,2,FALSE)))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IF(D177="X",0,IF(E177="X",0,VLOOKUP(E177,'50'!$K$3:$L$16,2,FALSE)))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IF(D178="X",0,IF(E178="X",0,VLOOKUP(E178,'50'!$K$3:$L$16,2,FALSE)))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IF(D179="X",0,IF(E179="X",0,VLOOKUP(E179,'50'!$K$3:$L$16,2,FALSE)))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IF(D180="X",0,IF(E180="X",0,VLOOKUP(E180,'50'!$K$3:$L$16,2,FALSE)))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IF(D181="X",0,IF(E181="X",0,VLOOKUP(E181,'50'!$K$3:$L$16,2,FALSE)))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IF(D182="X",0,IF(E182="X",0,VLOOKUP(E182,'50'!$K$3:$L$16,2,FALSE)))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IF(D183="X",0,IF(E183="X",0,VLOOKUP(E183,'50'!$K$3:$L$16,2,FALSE)))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IF(D184="X",0,IF(E184="X",0,VLOOKUP(E184,'50'!$K$3:$L$16,2,FALSE)))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IF(D185="X",0,IF(E185="X",0,VLOOKUP(E185,'50'!$K$3:$L$16,2,FALSE)))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IF(D186="X",0,IF(E186="X",0,VLOOKUP(E186,'50'!$K$3:$L$16,2,FALSE)))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IF(D187="X",0,IF(E187="X",0,VLOOKUP(E187,'50'!$K$3:$L$16,2,FALSE)))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IF(D188="X",0,IF(E188="X",0,VLOOKUP(E188,'50'!$K$3:$L$16,2,FALSE)))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IF(D189="X",0,IF(E189="X",0,VLOOKUP(E189,'50'!$K$3:$L$16,2,FALSE)))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IF(D190="X",0,IF(E190="X",0,VLOOKUP(E190,'50'!$K$3:$L$16,2,FALSE)))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IF(D191="X",0,IF(E191="X",0,VLOOKUP(E191,'50'!$K$3:$L$16,2,FALSE)))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IF(D192="X",0,IF(E192="X",0,VLOOKUP(E192,'50'!$K$3:$L$16,2,FALSE)))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IF(D193="X",0,IF(E193="X",0,VLOOKUP(E193,'50'!$K$3:$L$16,2,FALSE)))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IF(D194="X",0,IF(E194="X",0,VLOOKUP(E194,'50'!$K$3:$L$16,2,FALSE)))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IF(D195="X",0,IF(E195="X",0,VLOOKUP(E195,'50'!$K$3:$L$16,2,FALSE)))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IF(D196="X",0,IF(E196="X",0,VLOOKUP(E196,'50'!$K$3:$L$16,2,FALSE)))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IF(D197="X",0,IF(E197="X",0,VLOOKUP(E197,'50'!$K$3:$L$16,2,FALSE)))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IF(D198="X",0,IF(E198="X",0,VLOOKUP(E198,'50'!$K$3:$L$16,2,FALSE)))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IF(D199="X",0,IF(E199="X",0,VLOOKUP(E199,'50'!$K$3:$L$16,2,FALSE)))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IF(D200="X",0,IF(E200="X",0,VLOOKUP(E200,'50'!$K$3:$L$16,2,FALSE)))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IF(D201="X",0,IF(E201="X",0,VLOOKUP(E201,'50'!$K$3:$L$16,2,FALSE)))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IF(D202="X",0,IF(E202="X",0,VLOOKUP(E202,'50'!$K$3:$L$16,2,FALSE)))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IF(D203="X",0,IF(E203="X",0,VLOOKUP(E203,'50'!$K$3:$L$16,2,FALSE)))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IF(D204="X",0,IF(E204="X",0,VLOOKUP(E204,'50'!$K$3:$L$16,2,FALSE)))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IF(D205="X",0,IF(E205="X",0,VLOOKUP(E205,'50'!$K$3:$L$16,2,FALSE)))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IF(D206="X",0,IF(E206="X",0,VLOOKUP(E206,'50'!$K$3:$L$16,2,FALSE)))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IF(D207="X",0,IF(E207="X",0,VLOOKUP(E207,'50'!$K$3:$L$16,2,FALSE)))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IF(D208="X",0,IF(E208="X",0,VLOOKUP(E208,'50'!$K$3:$L$16,2,FALSE)))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IF(D209="X",0,IF(E209="X",0,VLOOKUP(E209,'50'!$K$3:$L$16,2,FALSE)))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IF(D210="X",0,IF(E210="X",0,VLOOKUP(E210,'50'!$K$3:$L$16,2,FALSE)))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IF(D211="X",0,IF(E211="X",0,VLOOKUP(E211,'50'!$K$3:$L$16,2,FALSE)))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IF(D212="X",0,IF(E212="X",0,VLOOKUP(E212,'50'!$K$3:$L$16,2,FALSE)))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IF(D213="X",0,IF(E213="X",0,VLOOKUP(E213,'50'!$K$3:$L$16,2,FALSE)))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IF(D214="X",0,IF(E214="X",0,VLOOKUP(E214,'50'!$K$3:$L$16,2,FALSE)))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IF(D215="X",0,IF(E215="X",0,VLOOKUP(E215,'50'!$K$3:$L$16,2,FALSE)))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IF(D216="X",0,IF(E216="X",0,VLOOKUP(E216,'50'!$K$3:$L$16,2,FALSE)))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IF(D217="X",0,IF(E217="X",0,VLOOKUP(E217,'50'!$K$3:$L$16,2,FALSE)))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IF(D218="X",0,IF(E218="X",0,VLOOKUP(E218,'50'!$K$3:$L$16,2,FALSE)))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IF(D219="X",0,IF(E219="X",0,VLOOKUP(E219,'50'!$K$3:$L$16,2,FALSE)))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IF(D220="X",0,IF(E220="X",0,VLOOKUP(E220,'50'!$K$3:$L$16,2,FALSE)))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IF(D221="X",0,IF(E221="X",0,VLOOKUP(E221,'50'!$K$3:$L$16,2,FALSE)))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IF(D222="X",0,IF(E222="X",0,VLOOKUP(E222,'50'!$K$3:$L$16,2,FALSE)))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IF(D223="X",0,IF(E223="X",0,VLOOKUP(E223,'50'!$K$3:$L$16,2,FALSE)))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IF(D224="X",0,IF(E224="X",0,VLOOKUP(E224,'50'!$K$3:$L$16,2,FALSE)))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IF(D225="X",0,IF(E225="X",0,VLOOKUP(E225,'50'!$K$3:$L$16,2,FALSE)))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IF(D226="X",0,IF(E226="X",0,VLOOKUP(E226,'50'!$K$3:$L$16,2,FALSE)))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IF(D227="X",0,IF(E227="X",0,VLOOKUP(E227,'50'!$K$3:$L$16,2,FALSE)))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IF(D228="X",0,IF(E228="X",0,VLOOKUP(E228,'50'!$K$3:$L$16,2,FALSE)))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IF(D229="X",0,IF(E229="X",0,VLOOKUP(E229,'50'!$K$3:$L$16,2,FALSE)))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IF(D230="X",0,IF(E230="X",0,VLOOKUP(E230,'50'!$K$3:$L$16,2,FALSE)))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IF(D231="X",0,IF(E231="X",0,VLOOKUP(E231,'50'!$K$3:$L$16,2,FALSE)))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IF(D232="X",0,IF(E232="X",0,VLOOKUP(E232,'50'!$K$3:$L$16,2,FALSE)))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IF(D233="X",0,IF(E233="X",0,VLOOKUP(E233,'50'!$K$3:$L$16,2,FALSE)))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IF(D234="X",0,IF(E234="X",0,VLOOKUP(E234,'50'!$K$3:$L$16,2,FALSE)))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IF(D235="X",0,IF(E235="X",0,VLOOKUP(E235,'50'!$K$3:$L$16,2,FALSE)))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IF(D236="X",0,IF(E236="X",0,VLOOKUP(E236,'50'!$K$3:$L$16,2,FALSE)))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IF(D237="X",0,IF(E237="X",0,VLOOKUP(E237,'50'!$K$3:$L$16,2,FALSE)))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IF(D238="X",0,IF(E238="X",0,VLOOKUP(E238,'50'!$K$3:$L$16,2,FALSE)))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IF(D239="X",0,IF(E239="X",0,VLOOKUP(E239,'50'!$K$3:$L$16,2,FALSE)))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IF(D240="X",0,IF(E240="X",0,VLOOKUP(E240,'50'!$K$3:$L$16,2,FALSE)))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IF(D241="X",0,IF(E241="X",0,VLOOKUP(E241,'50'!$K$3:$L$16,2,FALSE)))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IF(D242="X",0,IF(E242="X",0,VLOOKUP(E242,'50'!$K$3:$L$16,2,FALSE)))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IF(D243="X",0,IF(E243="X",0,VLOOKUP(E243,'50'!$K$3:$L$16,2,FALSE)))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IF(D244="X",0,IF(E244="X",0,VLOOKUP(E244,'50'!$K$3:$L$16,2,FALSE)))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IF(D245="X",0,IF(E245="X",0,VLOOKUP(E245,'50'!$K$3:$L$16,2,FALSE)))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IF(D246="X",0,IF(E246="X",0,VLOOKUP(E246,'50'!$K$3:$L$16,2,FALSE)))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IF(D247="X",0,IF(E247="X",0,VLOOKUP(E247,'50'!$K$3:$L$16,2,FALSE)))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IF(D248="X",0,IF(E248="X",0,VLOOKUP(E248,'50'!$K$3:$L$16,2,FALSE)))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IF(D249="X",0,IF(E249="X",0,VLOOKUP(E249,'50'!$K$3:$L$16,2,FALSE)))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IF(D250="X",0,IF(E250="X",0,VLOOKUP(E250,'50'!$K$3:$L$16,2,FALSE)))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IF(D251="X",0,IF(E251="X",0,VLOOKUP(E251,'50'!$K$3:$L$16,2,FALSE)))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IF(D252="X",0,IF(E252="X",0,VLOOKUP(E252,'50'!$K$3:$L$16,2,FALSE)))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IF(D253="X",0,IF(E253="X",0,VLOOKUP(E253,'50'!$K$3:$L$16,2,FALSE)))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IF(D254="X",0,IF(E254="X",0,VLOOKUP(E254,'50'!$K$3:$L$16,2,FALSE)))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IF(D255="X",0,IF(E255="X",0,VLOOKUP(E255,'50'!$K$3:$L$16,2,FALSE)))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IF(D256="X",0,IF(E256="X",0,VLOOKUP(E256,'50'!$K$3:$L$16,2,FALSE)))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IF(D257="X",0,IF(E257="X",0,VLOOKUP(E257,'50'!$K$3:$L$16,2,FALSE)))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IF(D258="X",0,IF(E258="X",0,VLOOKUP(E258,'50'!$K$3:$L$16,2,FALSE)))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IF(D259="X",0,IF(E259="X",0,VLOOKUP(E259,'50'!$K$3:$L$16,2,FALSE)))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IF(D260="X",0,IF(E260="X",0,VLOOKUP(E260,'50'!$K$3:$L$16,2,FALSE)))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IF(D261="X",0,IF(E261="X",0,VLOOKUP(E261,'50'!$K$3:$L$16,2,FALSE)))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IF(D262="X",0,IF(E262="X",0,VLOOKUP(E262,'50'!$K$3:$L$16,2,FALSE)))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IF(D263="X",0,IF(E263="X",0,VLOOKUP(E263,'50'!$K$3:$L$16,2,FALSE)))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IF(D264="X",0,IF(E264="X",0,VLOOKUP(E264,'50'!$K$3:$L$16,2,FALSE)))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IF(D265="X",0,IF(E265="X",0,VLOOKUP(E265,'50'!$K$3:$L$16,2,FALSE)))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IF(D266="X",0,IF(E266="X",0,VLOOKUP(E266,'50'!$K$3:$L$16,2,FALSE)))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IF(D267="X",0,IF(E267="X",0,VLOOKUP(E267,'50'!$K$3:$L$16,2,FALSE)))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IF(D268="X",0,IF(E268="X",0,VLOOKUP(E268,'50'!$K$3:$L$16,2,FALSE)))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IF(D269="X",0,IF(E269="X",0,VLOOKUP(E269,'50'!$K$3:$L$16,2,FALSE)))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IF(D270="X",0,IF(E270="X",0,VLOOKUP(E270,'50'!$K$3:$L$16,2,FALSE)))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IF(D271="X",0,IF(E271="X",0,VLOOKUP(E271,'50'!$K$3:$L$16,2,FALSE)))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IF(D272="X",0,IF(E272="X",0,VLOOKUP(E272,'50'!$K$3:$L$16,2,FALSE)))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IF(D273="X",0,IF(E273="X",0,VLOOKUP(E273,'50'!$K$3:$L$16,2,FALSE)))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IF(D274="X",0,IF(E274="X",0,VLOOKUP(E274,'50'!$K$3:$L$16,2,FALSE)))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IF(D275="X",0,IF(E275="X",0,VLOOKUP(E275,'50'!$K$3:$L$16,2,FALSE)))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IF(D276="X",0,IF(E276="X",0,VLOOKUP(E276,'50'!$K$3:$L$16,2,FALSE)))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IF(D277="X",0,IF(E277="X",0,VLOOKUP(E277,'50'!$K$3:$L$16,2,FALSE)))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IF(D278="X",0,IF(E278="X",0,VLOOKUP(E278,'50'!$K$3:$L$16,2,FALSE)))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IF(D279="X",0,IF(E279="X",0,VLOOKUP(E279,'50'!$K$3:$L$16,2,FALSE)))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IF(D280="X",0,IF(E280="X",0,VLOOKUP(E280,'50'!$K$3:$L$16,2,FALSE)))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IF(D281="X",0,IF(E281="X",0,VLOOKUP(E281,'50'!$K$3:$L$16,2,FALSE)))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IF(D282="X",0,IF(E282="X",0,VLOOKUP(E282,'50'!$K$3:$L$16,2,FALSE)))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IF(D283="X",0,IF(E283="X",0,VLOOKUP(E283,'50'!$K$3:$L$16,2,FALSE)))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IF(D284="X",0,IF(E284="X",0,VLOOKUP(E284,'50'!$K$3:$L$16,2,FALSE)))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IF(D285="X",0,IF(E285="X",0,VLOOKUP(E285,'50'!$K$3:$L$16,2,FALSE)))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IF(D286="X",0,IF(E286="X",0,VLOOKUP(E286,'50'!$K$3:$L$16,2,FALSE)))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IF(D287="X",0,IF(E287="X",0,VLOOKUP(E287,'50'!$K$3:$L$16,2,FALSE)))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IF(D288="X",0,IF(E288="X",0,VLOOKUP(E288,'50'!$K$3:$L$16,2,FALSE)))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IF(D289="X",0,IF(E289="X",0,VLOOKUP(E289,'50'!$K$3:$L$16,2,FALSE)))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IF(D290="X",0,IF(E290="X",0,VLOOKUP(E290,'50'!$K$3:$L$16,2,FALSE)))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IF(D291="X",0,IF(E291="X",0,VLOOKUP(E291,'50'!$K$3:$L$16,2,FALSE)))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IF(D292="X",0,IF(E292="X",0,VLOOKUP(E292,'50'!$K$3:$L$16,2,FALSE)))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IF(D293="X",0,IF(E293="X",0,VLOOKUP(E293,'50'!$K$3:$L$16,2,FALSE)))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IF(D294="X",0,IF(E294="X",0,VLOOKUP(E294,'50'!$K$3:$L$16,2,FALSE)))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IF(D295="X",0,IF(E295="X",0,VLOOKUP(E295,'50'!$K$3:$L$16,2,FALSE)))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IF(D296="X",0,IF(E296="X",0,VLOOKUP(E296,'50'!$K$3:$L$16,2,FALSE)))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IF(D297="X",0,IF(E297="X",0,VLOOKUP(E297,'50'!$K$3:$L$16,2,FALSE)))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IF(D298="X",0,IF(E298="X",0,VLOOKUP(E298,'50'!$K$3:$L$16,2,FALSE)))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IF(D299="X",0,IF(E299="X",0,VLOOKUP(E299,'50'!$K$3:$L$16,2,FALSE)))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IF(D300="X",0,IF(E300="X",0,VLOOKUP(E300,'50'!$K$3:$L$16,2,FALSE)))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IF(D301="X",0,IF(E301="X",0,VLOOKUP(E301,'50'!$K$3:$L$16,2,FALSE)))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IF(D302="X",0,IF(E302="X",0,VLOOKUP(E302,'50'!$K$3:$L$16,2,FALSE)))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IF(D303="X",0,IF(E303="X",0,VLOOKUP(E303,'50'!$K$3:$L$16,2,FALSE)))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IF(D304="X",0,IF(E304="X",0,VLOOKUP(E304,'50'!$K$3:$L$16,2,FALSE)))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IF(D305="X",0,IF(E305="X",0,VLOOKUP(E305,'50'!$K$3:$L$16,2,FALSE)))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IF(D306="X",0,IF(E306="X",0,VLOOKUP(E306,'50'!$K$3:$L$16,2,FALSE)))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IF(D307="X",0,IF(E307="X",0,VLOOKUP(E307,'50'!$K$3:$L$16,2,FALSE)))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IF(D308="X",0,IF(E308="X",0,VLOOKUP(E308,'50'!$K$3:$L$16,2,FALSE)))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IF(D309="X",0,IF(E309="X",0,VLOOKUP(E309,'50'!$K$3:$L$16,2,FALSE)))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IF(D310="X",0,IF(E310="X",0,VLOOKUP(E310,'50'!$K$3:$L$16,2,FALSE)))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IF(D311="X",0,IF(E311="X",0,VLOOKUP(E311,'50'!$K$3:$L$16,2,FALSE)))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IF(D312="X",0,IF(E312="X",0,VLOOKUP(E312,'50'!$K$3:$L$16,2,FALSE)))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IF(D313="X",0,IF(E313="X",0,VLOOKUP(E313,'50'!$K$3:$L$16,2,FALSE)))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IF(D314="X",0,IF(E314="X",0,VLOOKUP(E314,'50'!$K$3:$L$16,2,FALSE)))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IF(D315="X",0,IF(E315="X",0,VLOOKUP(E315,'50'!$K$3:$L$16,2,FALSE)))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IF(D316="X",0,IF(E316="X",0,VLOOKUP(E316,'50'!$K$3:$L$16,2,FALSE)))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IF(D317="X",0,IF(E317="X",0,VLOOKUP(E317,'50'!$K$3:$L$16,2,FALSE)))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IF(D318="X",0,IF(E318="X",0,VLOOKUP(E318,'50'!$K$3:$L$16,2,FALSE)))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IF(D319="X",0,IF(E319="X",0,VLOOKUP(E319,'50'!$K$3:$L$16,2,FALSE)))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IF(D320="X",0,IF(E320="X",0,VLOOKUP(E320,'50'!$K$3:$L$16,2,FALSE)))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IF(D321="X",0,IF(E321="X",0,VLOOKUP(E321,'50'!$K$3:$L$16,2,FALSE)))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IF(D322="X",0,IF(E322="X",0,VLOOKUP(E322,'50'!$K$3:$L$16,2,FALSE)))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IF(D323="X",0,IF(E323="X",0,VLOOKUP(E323,'50'!$K$3:$L$16,2,FALSE)))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IF(D324="X",0,IF(E324="X",0,VLOOKUP(E324,'50'!$K$3:$L$16,2,FALSE)))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IF(D325="X",0,IF(E325="X",0,VLOOKUP(E325,'50'!$K$3:$L$16,2,FALSE)))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IF(D326="X",0,IF(E326="X",0,VLOOKUP(E326,'50'!$K$3:$L$16,2,FALSE)))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IF(D327="X",0,IF(E327="X",0,VLOOKUP(E327,'50'!$K$3:$L$16,2,FALSE)))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IF(D328="X",0,IF(E328="X",0,VLOOKUP(E328,'50'!$K$3:$L$16,2,FALSE)))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IF(D329="X",0,IF(E329="X",0,VLOOKUP(E329,'50'!$K$3:$L$16,2,FALSE)))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IF(D330="X",0,IF(E330="X",0,VLOOKUP(E330,'50'!$K$3:$L$16,2,FALSE)))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IF(D331="X",0,IF(E331="X",0,VLOOKUP(E331,'50'!$K$3:$L$16,2,FALSE)))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IF(D332="X",0,IF(E332="X",0,VLOOKUP(E332,'50'!$K$3:$L$16,2,FALSE)))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IF(D333="X",0,IF(E333="X",0,VLOOKUP(E333,'50'!$K$3:$L$16,2,FALSE)))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IF(D334="X",0,IF(E334="X",0,VLOOKUP(E334,'50'!$K$3:$L$16,2,FALSE)))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IF(D335="X",0,IF(E335="X",0,VLOOKUP(E335,'50'!$K$3:$L$16,2,FALSE)))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IF(D336="X",0,IF(E336="X",0,VLOOKUP(E336,'50'!$K$3:$L$16,2,FALSE)))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IF(D337="X",0,IF(E337="X",0,VLOOKUP(E337,'50'!$K$3:$L$16,2,FALSE)))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IF(D338="X",0,IF(E338="X",0,VLOOKUP(E338,'50'!$K$3:$L$16,2,FALSE)))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IF(D339="X",0,IF(E339="X",0,VLOOKUP(E339,'50'!$K$3:$L$16,2,FALSE)))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IF(D340="X",0,IF(E340="X",0,VLOOKUP(E340,'50'!$K$3:$L$16,2,FALSE)))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IF(D341="X",0,IF(E341="X",0,VLOOKUP(E341,'50'!$K$3:$L$16,2,FALSE)))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IF(D342="X",0,IF(E342="X",0,VLOOKUP(E342,'50'!$K$3:$L$16,2,FALSE)))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IF(D343="X",0,IF(E343="X",0,VLOOKUP(E343,'50'!$K$3:$L$16,2,FALSE)))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IF(D344="X",0,IF(E344="X",0,VLOOKUP(E344,'50'!$K$3:$L$16,2,FALSE)))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IF(D345="X",0,IF(E345="X",0,VLOOKUP(E345,'50'!$K$3:$L$16,2,FALSE)))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IF(D346="X",0,IF(E346="X",0,VLOOKUP(E346,'50'!$K$3:$L$16,2,FALSE)))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IF(D347="X",0,IF(E347="X",0,VLOOKUP(E347,'50'!$K$3:$L$16,2,FALSE)))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IF(D348="X",0,IF(E348="X",0,VLOOKUP(E348,'50'!$K$3:$L$16,2,FALSE)))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IF(D349="X",0,IF(E349="X",0,VLOOKUP(E349,'50'!$K$3:$L$16,2,FALSE)))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IF(D350="X",0,IF(E350="X",0,VLOOKUP(E350,'50'!$K$3:$L$16,2,FALSE)))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IF(D351="X",0,IF(E351="X",0,VLOOKUP(E351,'50'!$K$3:$L$16,2,FALSE)))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IF(D352="X",0,IF(E352="X",0,VLOOKUP(E352,'50'!$K$3:$L$16,2,FALSE)))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IF(D353="X",0,IF(E353="X",0,VLOOKUP(E353,'50'!$K$3:$L$16,2,FALSE)))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IF(D354="X",0,IF(E354="X",0,VLOOKUP(E354,'50'!$K$3:$L$16,2,FALSE)))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IF(D355="X",0,IF(E355="X",0,VLOOKUP(E355,'50'!$K$3:$L$16,2,FALSE)))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IF(D356="X",0,IF(E356="X",0,VLOOKUP(E356,'50'!$K$3:$L$16,2,FALSE)))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IF(D357="X",0,IF(E357="X",0,VLOOKUP(E357,'50'!$K$3:$L$16,2,FALSE)))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IF(D358="X",0,IF(E358="X",0,VLOOKUP(E358,'50'!$K$3:$L$16,2,FALSE)))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IF(D359="X",0,IF(E359="X",0,VLOOKUP(E359,'50'!$K$3:$L$16,2,FALSE)))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IF(D360="X",0,IF(E360="X",0,VLOOKUP(E360,'50'!$K$3:$L$16,2,FALSE)))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IF(D361="X",0,IF(E361="X",0,VLOOKUP(E361,'50'!$K$3:$L$16,2,FALSE)))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IF(D362="X",0,IF(E362="X",0,VLOOKUP(E362,'50'!$K$3:$L$16,2,FALSE)))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IF(D363="X",0,IF(E363="X",0,VLOOKUP(E363,'50'!$K$3:$L$16,2,FALSE)))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IF(D364="X",0,IF(E364="X",0,VLOOKUP(E364,'50'!$K$3:$L$16,2,FALSE)))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IF(D365="X",0,IF(E365="X",0,VLOOKUP(E365,'50'!$K$3:$L$16,2,FALSE)))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IF(D366="X",0,IF(E366="X",0,VLOOKUP(E366,'50'!$K$3:$L$16,2,FALSE)))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IF(D367="X",0,IF(E367="X",0,VLOOKUP(E367,'50'!$K$3:$L$16,2,FALSE)))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IF(D368="X",0,IF(E368="X",0,VLOOKUP(E368,'50'!$K$3:$L$16,2,FALSE)))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IF(D369="X",0,IF(E369="X",0,VLOOKUP(E369,'50'!$K$3:$L$16,2,FALSE)))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IF(D370="X",0,IF(E370="X",0,VLOOKUP(E370,'50'!$K$3:$L$16,2,FALSE)))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IF(D371="X",0,IF(E371="X",0,VLOOKUP(E371,'50'!$K$3:$L$16,2,FALSE)))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IF(D372="X",0,IF(E372="X",0,VLOOKUP(E372,'50'!$K$3:$L$16,2,FALSE)))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IF(D373="X",0,IF(E373="X",0,VLOOKUP(E373,'50'!$K$3:$L$16,2,FALSE)))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IF(D374="X",0,IF(E374="X",0,VLOOKUP(E374,'50'!$K$3:$L$16,2,FALSE)))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IF(D375="X",0,IF(E375="X",0,VLOOKUP(E375,'50'!$K$3:$L$16,2,FALSE)))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IF(D376="X",0,IF(E376="X",0,VLOOKUP(E376,'50'!$K$3:$L$16,2,FALSE)))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IF(D377="X",0,IF(E377="X",0,VLOOKUP(E377,'50'!$K$3:$L$16,2,FALSE)))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IF(D378="X",0,IF(E378="X",0,VLOOKUP(E378,'50'!$K$3:$L$16,2,FALSE)))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IF(D379="X",0,IF(E379="X",0,VLOOKUP(E379,'50'!$K$3:$L$16,2,FALSE)))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IF(D380="X",0,IF(E380="X",0,VLOOKUP(E380,'50'!$K$3:$L$16,2,FALSE)))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IF(D381="X",0,IF(E381="X",0,VLOOKUP(E381,'50'!$K$3:$L$16,2,FALSE)))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IF(D382="X",0,IF(E382="X",0,VLOOKUP(E382,'50'!$K$3:$L$16,2,FALSE)))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IF(D383="X",0,IF(E383="X",0,VLOOKUP(E383,'50'!$K$3:$L$16,2,FALSE)))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IF(D384="X",0,IF(E384="X",0,VLOOKUP(E384,'50'!$K$3:$L$16,2,FALSE)))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IF(D385="X",0,IF(E385="X",0,VLOOKUP(E385,'50'!$K$3:$L$16,2,FALSE)))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IF(D386="X",0,IF(E386="X",0,VLOOKUP(E386,'50'!$K$3:$L$16,2,FALSE)))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IF(D387="X",0,IF(E387="X",0,VLOOKUP(E387,'50'!$K$3:$L$16,2,FALSE)))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IF(D388="X",0,IF(E388="X",0,VLOOKUP(E388,'50'!$K$3:$L$16,2,FALSE)))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IF(D389="X",0,IF(E389="X",0,VLOOKUP(E389,'50'!$K$3:$L$16,2,FALSE)))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IF(D390="X",0,IF(E390="X",0,VLOOKUP(E390,'50'!$K$3:$L$16,2,FALSE)))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IF(D391="X",0,IF(E391="X",0,VLOOKUP(E391,'50'!$K$3:$L$16,2,FALSE)))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IF(D392="X",0,IF(E392="X",0,VLOOKUP(E392,'50'!$K$3:$L$16,2,FALSE)))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IF(D393="X",0,IF(E393="X",0,VLOOKUP(E393,'50'!$K$3:$L$16,2,FALSE)))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IF(D394="X",0,IF(E394="X",0,VLOOKUP(E394,'50'!$K$3:$L$16,2,FALSE)))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IF(D395="X",0,IF(E395="X",0,VLOOKUP(E395,'50'!$K$3:$L$16,2,FALSE)))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IF(D396="X",0,IF(E396="X",0,VLOOKUP(E396,'50'!$K$3:$L$16,2,FALSE)))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IF(D397="X",0,IF(E397="X",0,VLOOKUP(E397,'50'!$K$3:$L$16,2,FALSE)))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IF(D398="X",0,IF(E398="X",0,VLOOKUP(E398,'50'!$K$3:$L$16,2,FALSE)))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IF(D399="X",0,IF(E399="X",0,VLOOKUP(E399,'50'!$K$3:$L$16,2,FALSE)))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IF(D400="X",0,IF(E400="X",0,VLOOKUP(E400,'50'!$K$3:$L$16,2,FALSE)))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IF(D401="X",0,IF(E401="X",0,VLOOKUP(E401,'50'!$K$3:$L$16,2,FALSE)))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IF(D402="X",0,IF(E402="X",0,VLOOKUP(E402,'50'!$K$3:$L$16,2,FALSE)))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IF(D403="X",0,IF(E403="X",0,VLOOKUP(E403,'50'!$K$3:$L$16,2,FALSE)))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IF(D404="X",0,IF(E404="X",0,VLOOKUP(E404,'50'!$K$3:$L$16,2,FALSE)))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IF(D405="X",0,IF(E405="X",0,VLOOKUP(E405,'50'!$K$3:$L$16,2,FALSE)))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IF(D406="X",0,IF(E406="X",0,VLOOKUP(E406,'50'!$K$3:$L$16,2,FALSE)))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IF(D407="X",0,IF(E407="X",0,VLOOKUP(E407,'50'!$K$3:$L$16,2,FALSE)))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IF(D408="X",0,IF(E408="X",0,VLOOKUP(E408,'50'!$K$3:$L$16,2,FALSE)))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IF(D409="X",0,IF(E409="X",0,VLOOKUP(E409,'50'!$K$3:$L$16,2,FALSE)))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IF(D410="X",0,IF(E410="X",0,VLOOKUP(E410,'50'!$K$3:$L$16,2,FALSE)))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IF(D411="X",0,IF(E411="X",0,VLOOKUP(E411,'50'!$K$3:$L$16,2,FALSE)))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IF(D412="X",0,IF(E412="X",0,VLOOKUP(E412,'50'!$K$3:$L$16,2,FALSE)))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IF(D413="X",0,IF(E413="X",0,VLOOKUP(E413,'50'!$K$3:$L$16,2,FALSE)))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IF(D414="X",0,IF(E414="X",0,VLOOKUP(E414,'50'!$K$3:$L$16,2,FALSE)))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IF(D415="X",0,IF(E415="X",0,VLOOKUP(E415,'50'!$K$3:$L$16,2,FALSE)))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IF(D416="X",0,IF(E416="X",0,VLOOKUP(E416,'50'!$K$3:$L$16,2,FALSE)))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IF(D417="X",0,IF(E417="X",0,VLOOKUP(E417,'50'!$K$3:$L$16,2,FALSE)))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IF(D418="X",0,IF(E418="X",0,VLOOKUP(E418,'50'!$K$3:$L$16,2,FALSE)))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IF(D419="X",0,IF(E419="X",0,VLOOKUP(E419,'50'!$K$3:$L$16,2,FALSE)))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IF(D420="X",0,IF(E420="X",0,VLOOKUP(E420,'50'!$K$3:$L$16,2,FALSE)))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IF(D421="X",0,IF(E421="X",0,VLOOKUP(E421,'50'!$K$3:$L$16,2,FALSE)))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IF(D422="X",0,IF(E422="X",0,VLOOKUP(E422,'50'!$K$3:$L$16,2,FALSE)))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IF(D423="X",0,IF(E423="X",0,VLOOKUP(E423,'50'!$K$3:$L$16,2,FALSE)))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IF(D424="X",0,IF(E424="X",0,VLOOKUP(E424,'50'!$K$3:$L$16,2,FALSE)))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IF(D425="X",0,IF(E425="X",0,VLOOKUP(E425,'50'!$K$3:$L$16,2,FALSE)))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IF(D426="X",0,IF(E426="X",0,VLOOKUP(E426,'50'!$K$3:$L$16,2,FALSE)))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IF(D427="X",0,IF(E427="X",0,VLOOKUP(E427,'50'!$K$3:$L$16,2,FALSE)))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IF(D428="X",0,IF(E428="X",0,VLOOKUP(E428,'50'!$K$3:$L$16,2,FALSE)))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IF(D429="X",0,IF(E429="X",0,VLOOKUP(E429,'50'!$K$3:$L$16,2,FALSE)))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IF(D430="X",0,IF(E430="X",0,VLOOKUP(E430,'50'!$K$3:$L$16,2,FALSE)))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IF(D431="X",0,IF(E431="X",0,VLOOKUP(E431,'50'!$K$3:$L$16,2,FALSE)))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IF(D432="X",0,IF(E432="X",0,VLOOKUP(E432,'50'!$K$3:$L$16,2,FALSE)))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IF(D433="X",0,IF(E433="X",0,VLOOKUP(E433,'50'!$K$3:$L$16,2,FALSE)))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IF(D434="X",0,IF(E434="X",0,VLOOKUP(E434,'50'!$K$3:$L$16,2,FALSE)))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IF(D435="X",0,IF(E435="X",0,VLOOKUP(E435,'50'!$K$3:$L$16,2,FALSE)))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IF(D436="X",0,IF(E436="X",0,VLOOKUP(E436,'50'!$K$3:$L$16,2,FALSE)))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IF(D437="X",0,IF(E437="X",0,VLOOKUP(E437,'50'!$K$3:$L$16,2,FALSE)))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IF(D438="X",0,IF(E438="X",0,VLOOKUP(E438,'50'!$K$3:$L$16,2,FALSE)))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IF(D439="X",0,IF(E439="X",0,VLOOKUP(E439,'50'!$K$3:$L$16,2,FALSE)))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IF(D440="X",0,IF(E440="X",0,VLOOKUP(E440,'50'!$K$3:$L$16,2,FALSE)))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IF(D441="X",0,IF(E441="X",0,VLOOKUP(E441,'50'!$K$3:$L$16,2,FALSE)))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IF(D442="X",0,IF(E442="X",0,VLOOKUP(E442,'50'!$K$3:$L$16,2,FALSE)))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IF(D443="X",0,IF(E443="X",0,VLOOKUP(E443,'50'!$K$3:$L$16,2,FALSE)))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IF(D444="X",0,IF(E444="X",0,VLOOKUP(E444,'50'!$K$3:$L$16,2,FALSE)))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IF(D445="X",0,IF(E445="X",0,VLOOKUP(E445,'50'!$K$3:$L$16,2,FALSE)))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IF(D446="X",0,IF(E446="X",0,VLOOKUP(E446,'50'!$K$3:$L$16,2,FALSE)))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IF(D447="X",0,IF(E447="X",0,VLOOKUP(E447,'50'!$K$3:$L$16,2,FALSE)))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IF(D448="X",0,IF(E448="X",0,VLOOKUP(E448,'50'!$K$3:$L$16,2,FALSE)))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IF(D449="X",0,IF(E449="X",0,VLOOKUP(E449,'50'!$K$3:$L$16,2,FALSE)))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IF(D450="X",0,IF(E450="X",0,VLOOKUP(E450,'50'!$K$3:$L$16,2,FALSE)))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IF(D451="X",0,IF(E451="X",0,VLOOKUP(E451,'50'!$K$3:$L$16,2,FALSE)))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IF(D452="X",0,IF(E452="X",0,VLOOKUP(E452,'50'!$K$3:$L$16,2,FALSE)))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IF(D453="X",0,IF(E453="X",0,VLOOKUP(E453,'50'!$K$3:$L$16,2,FALSE)))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IF(D454="X",0,IF(E454="X",0,VLOOKUP(E454,'50'!$K$3:$L$16,2,FALSE)))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IF(D455="X",0,IF(E455="X",0,VLOOKUP(E455,'50'!$K$3:$L$16,2,FALSE)))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IF(D456="X",0,IF(E456="X",0,VLOOKUP(E456,'50'!$K$3:$L$16,2,FALSE)))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IF(D457="X",0,IF(E457="X",0,VLOOKUP(E457,'50'!$K$3:$L$16,2,FALSE)))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IF(D458="X",0,IF(E458="X",0,VLOOKUP(E458,'50'!$K$3:$L$16,2,FALSE)))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IF(D459="X",0,IF(E459="X",0,VLOOKUP(E459,'50'!$K$3:$L$16,2,FALSE)))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IF(D460="X",0,IF(E460="X",0,VLOOKUP(E460,'50'!$K$3:$L$16,2,FALSE)))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IF(D461="X",0,IF(E461="X",0,VLOOKUP(E461,'50'!$K$3:$L$16,2,FALSE)))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IF(D462="X",0,IF(E462="X",0,VLOOKUP(E462,'50'!$K$3:$L$16,2,FALSE)))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IF(D463="X",0,IF(E463="X",0,VLOOKUP(E463,'50'!$K$3:$L$16,2,FALSE)))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IF(D464="X",0,IF(E464="X",0,VLOOKUP(E464,'50'!$K$3:$L$16,2,FALSE)))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IF(D465="X",0,IF(E465="X",0,VLOOKUP(E465,'50'!$K$3:$L$16,2,FALSE)))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IF(D466="X",0,IF(E466="X",0,VLOOKUP(E466,'50'!$K$3:$L$16,2,FALSE)))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IF(D467="X",0,IF(E467="X",0,VLOOKUP(E467,'50'!$K$3:$L$16,2,FALSE)))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IF(D468="X",0,IF(E468="X",0,VLOOKUP(E468,'50'!$K$3:$L$16,2,FALSE)))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IF(D469="X",0,IF(E469="X",0,VLOOKUP(E469,'50'!$K$3:$L$16,2,FALSE)))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IF(D470="X",0,IF(E470="X",0,VLOOKUP(E470,'50'!$K$3:$L$16,2,FALSE)))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IF(D471="X",0,IF(E471="X",0,VLOOKUP(E471,'50'!$K$3:$L$16,2,FALSE)))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IF(D472="X",0,IF(E472="X",0,VLOOKUP(E472,'50'!$K$3:$L$16,2,FALSE)))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IF(D473="X",0,IF(E473="X",0,VLOOKUP(E473,'50'!$K$3:$L$16,2,FALSE)))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IF(D474="X",0,IF(E474="X",0,VLOOKUP(E474,'50'!$K$3:$L$16,2,FALSE)))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IF(D475="X",0,IF(E475="X",0,VLOOKUP(E475,'50'!$K$3:$L$16,2,FALSE)))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IF(D476="X",0,IF(E476="X",0,VLOOKUP(E476,'50'!$K$3:$L$16,2,FALSE)))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IF(D477="X",0,IF(E477="X",0,VLOOKUP(E477,'50'!$K$3:$L$16,2,FALSE)))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IF(D478="X",0,IF(E478="X",0,VLOOKUP(E478,'50'!$K$3:$L$16,2,FALSE)))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IF(D479="X",0,IF(E479="X",0,VLOOKUP(E479,'50'!$K$3:$L$16,2,FALSE)))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IF(D480="X",0,IF(E480="X",0,VLOOKUP(E480,'50'!$K$3:$L$16,2,FALSE)))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IF(D481="X",0,IF(E481="X",0,VLOOKUP(E481,'50'!$K$3:$L$16,2,FALSE)))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IF(D482="X",0,IF(E482="X",0,VLOOKUP(E482,'50'!$K$3:$L$16,2,FALSE)))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IF(D483="X",0,IF(E483="X",0,VLOOKUP(E483,'50'!$K$3:$L$16,2,FALSE)))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IF(D484="X",0,IF(E484="X",0,VLOOKUP(E484,'50'!$K$3:$L$16,2,FALSE)))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IF(D485="X",0,IF(E485="X",0,VLOOKUP(E485,'50'!$K$3:$L$16,2,FALSE)))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IF(D486="X",0,IF(E486="X",0,VLOOKUP(E486,'50'!$K$3:$L$16,2,FALSE)))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IF(D487="X",0,IF(E487="X",0,VLOOKUP(E487,'50'!$K$3:$L$16,2,FALSE)))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IF(D488="X",0,IF(E488="X",0,VLOOKUP(E488,'50'!$K$3:$L$16,2,FALSE)))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IF(D489="X",0,IF(E489="X",0,VLOOKUP(E489,'50'!$K$3:$L$16,2,FALSE)))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IF(D490="X",0,IF(E490="X",0,VLOOKUP(E490,'50'!$K$3:$L$16,2,FALSE)))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IF(D491="X",0,IF(E491="X",0,VLOOKUP(E491,'50'!$K$3:$L$16,2,FALSE)))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IF(D492="X",0,IF(E492="X",0,VLOOKUP(E492,'50'!$K$3:$L$16,2,FALSE)))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IF(D493="X",0,IF(E493="X",0,VLOOKUP(E493,'50'!$K$3:$L$16,2,FALSE)))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IF(D494="X",0,IF(E494="X",0,VLOOKUP(E494,'50'!$K$3:$L$16,2,FALSE)))</f>
        <v>#N/A</v>
      </c>
      <c r="P494" s="108" t="e">
        <f t="shared" si="15"/>
        <v>#N/A</v>
      </c>
    </row>
    <row r="495" spans="3:23" ht="15.75" thickBot="1">
      <c r="C495" s="109" t="s">
        <v>135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136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IF('50'!K3="", "Vrije categorie",'50'!K3)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IF('50'!K4="", "Vrije categorie",'50'!K4)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IF('50'!K5="", "Vrije categorie",'50'!K5)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IF('50'!K6="", "Vrije categorie",'50'!K6)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IF('50'!K7="", "Vrije categorie",'50'!K7)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IF('50'!K8="", "Vrije categorie",'50'!K8)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IF('50'!K9="", "Vrije categorie",'50'!K9)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IF('50'!K10="", "Vrije categorie",'50'!K10)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IF('50'!K11="", "Vrije categorie",'50'!K11)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IF('50'!K12="", "Vrije categorie",'50'!K12)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IF('50'!K13="", "Vrije categorie",'50'!K13)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IF('50'!K14="", "Vrije categorie",'50'!K14)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IF('50'!K15="", "Vrije categorie",'50'!K15)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138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tWztKJulhrb3jbvQLeRGpdL1sG4DLIOAJYSrvkYWSbMho4I3VyDTF/uCTmAHu7JvXODd9W0VXi/3ayjS212zwQ==" saltValue="+tIuTaey53YdeY4DdbkC6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BCDEC-BD4E-43F1-BF7D-B01DD0A1EFE5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'51a'!P536/M3</f>
        <v>#N/A</v>
      </c>
    </row>
    <row r="4" spans="1:14">
      <c r="A4" s="42" t="s">
        <v>82</v>
      </c>
      <c r="B4" s="195" t="e">
        <f>VLOOKUP(H5,'Kosten VSR (her)controles'!A5:E55,3)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'51a'!P537/M4</f>
        <v>#N/A</v>
      </c>
    </row>
    <row r="5" spans="1:14">
      <c r="A5" s="43" t="s">
        <v>83</v>
      </c>
      <c r="B5" s="196" t="e">
        <f>VLOOKUP(H5,'Kosten VSR (her)controles'!A5:E55,4)</f>
        <v>#N/A</v>
      </c>
      <c r="C5" s="196"/>
      <c r="D5" s="196"/>
      <c r="E5" s="196"/>
      <c r="F5" s="192" t="s">
        <v>85</v>
      </c>
      <c r="G5" s="192"/>
      <c r="H5" s="39">
        <f>'Kosten VSR (her)controles'!A55</f>
        <v>0</v>
      </c>
      <c r="K5" s="60" t="s">
        <v>58</v>
      </c>
      <c r="L5" s="72"/>
      <c r="M5" s="133"/>
      <c r="N5" s="113" t="e">
        <f>'51a'!P538/M5</f>
        <v>#N/A</v>
      </c>
    </row>
    <row r="6" spans="1:14">
      <c r="A6" s="44" t="s">
        <v>84</v>
      </c>
      <c r="B6" s="197" t="e">
        <f>VLOOKUP(H5,'Kosten VSR (her)controles'!A5:E55,5)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'51a'!P539/M6</f>
        <v>#N/A</v>
      </c>
    </row>
    <row r="7" spans="1:14">
      <c r="K7" s="60" t="s">
        <v>55</v>
      </c>
      <c r="L7" s="72"/>
      <c r="M7" s="133"/>
      <c r="N7" s="113" t="e">
        <f>'51a'!P540/M7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'51a'!P541/M8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'51a'!P542/M9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'51a'!P543/M10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'51a'!P544/M11</f>
        <v>#N/A</v>
      </c>
    </row>
    <row r="12" spans="1:14">
      <c r="F12" s="33" t="s">
        <v>64</v>
      </c>
      <c r="G12" s="33" t="s">
        <v>90</v>
      </c>
      <c r="K12" s="60" t="s">
        <v>63</v>
      </c>
      <c r="L12" s="72"/>
      <c r="M12" s="133"/>
      <c r="N12" s="113" t="e">
        <f>'51a'!P545/M12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'51a'!N512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'51a'!P546/M13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127</v>
      </c>
      <c r="K16" s="62"/>
      <c r="L16" s="73"/>
      <c r="M16" s="134"/>
      <c r="N16" s="114"/>
    </row>
    <row r="17" spans="1:9">
      <c r="A17" s="188" t="s">
        <v>128</v>
      </c>
      <c r="B17" s="188"/>
      <c r="C17" s="188"/>
      <c r="D17" s="70" t="e">
        <f>'51a'!P512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'51a'!G512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'51a'!F512-E27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'51a'!S495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'51a'!R495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'51a'!T495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'51a'!U495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51">
        <f>'51a'!V495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51">
        <f>'51a'!W495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'51a'!N505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+ZtDdBbL2LfPYnP7bpdrvErKxuKo5tLF7DU3Wgm1MK0HmBEtU+k6dsyNQIyuXmBDH062ZiGhq1cw9njROU9ltg==" saltValue="N9ZXYey+sSgdqRbVA2VxL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9C9A9-BCA9-48FA-BD75-E68FCB5D2F08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'51a'!P552/M3</f>
        <v>#N/A</v>
      </c>
    </row>
    <row r="4" spans="1:14">
      <c r="A4" s="42" t="s">
        <v>82</v>
      </c>
      <c r="B4" s="195" t="e">
        <f>VLOOKUP(H5,'Kosten VSR (her)controles'!A5:E55,3)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'51a'!P553/M4</f>
        <v>#N/A</v>
      </c>
    </row>
    <row r="5" spans="1:14">
      <c r="A5" s="43" t="s">
        <v>83</v>
      </c>
      <c r="B5" s="196" t="e">
        <f>VLOOKUP(H5,'Kosten VSR (her)controles'!A5:E55,4)</f>
        <v>#N/A</v>
      </c>
      <c r="C5" s="196"/>
      <c r="D5" s="196"/>
      <c r="E5" s="196"/>
      <c r="F5" s="192" t="s">
        <v>85</v>
      </c>
      <c r="G5" s="192"/>
      <c r="H5" s="39">
        <f>'Kosten VSR (her)controles'!A55</f>
        <v>0</v>
      </c>
      <c r="K5" s="60" t="s">
        <v>58</v>
      </c>
      <c r="L5" s="72"/>
      <c r="M5" s="133"/>
      <c r="N5" s="113" t="e">
        <f>'51a'!P554/M5</f>
        <v>#N/A</v>
      </c>
    </row>
    <row r="6" spans="1:14">
      <c r="A6" s="44" t="s">
        <v>84</v>
      </c>
      <c r="B6" s="197" t="e">
        <f>VLOOKUP(H5,'Kosten VSR (her)controles'!A5:E55,5)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'51a'!P555/M6</f>
        <v>#N/A</v>
      </c>
    </row>
    <row r="7" spans="1:14">
      <c r="K7" s="60" t="s">
        <v>55</v>
      </c>
      <c r="L7" s="72"/>
      <c r="M7" s="133"/>
      <c r="N7" s="113" t="e">
        <f>'51a'!P556/M7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'51a'!P557/M8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'51a'!P558/M9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'51a'!P559/M10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'51a'!P560/M11</f>
        <v>#N/A</v>
      </c>
    </row>
    <row r="12" spans="1:14">
      <c r="F12" s="33" t="s">
        <v>64</v>
      </c>
      <c r="G12" s="33" t="s">
        <v>90</v>
      </c>
      <c r="K12" s="60" t="s">
        <v>63</v>
      </c>
      <c r="L12" s="72"/>
      <c r="M12" s="133"/>
      <c r="N12" s="113" t="e">
        <f>'51a'!P561/M12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'51a'!N549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'51a'!P562/M13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127</v>
      </c>
      <c r="K16" s="62"/>
      <c r="L16" s="73"/>
      <c r="M16" s="134"/>
      <c r="N16" s="114"/>
    </row>
    <row r="17" spans="1:9">
      <c r="A17" s="188" t="s">
        <v>128</v>
      </c>
      <c r="B17" s="188"/>
      <c r="C17" s="188"/>
      <c r="D17" s="70" t="e">
        <f>'51a'!P549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'51a'!G549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'51a'!F549-E27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47"/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148"/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148"/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148"/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148"/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148"/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'51a'!N524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IJugL8GnZcIfJS4wGq/IwkWgLHyx4qsishqruwQsdbMe1IC3HNEXUX8LrtqpRcoK9+YU4yn1ePh+IyoJRZ+nIQ==" saltValue="vgxkd61kvhIQL/50Yxntw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9503-21D7-4C6B-BE0F-BE1AAF2D25B0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'51a'!P568/M3</f>
        <v>#N/A</v>
      </c>
    </row>
    <row r="4" spans="1:14">
      <c r="A4" s="42" t="s">
        <v>82</v>
      </c>
      <c r="B4" s="195" t="e">
        <f>VLOOKUP(H5,'Kosten VSR (her)controles'!A5:E55,3)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'51a'!P569/M4</f>
        <v>#N/A</v>
      </c>
    </row>
    <row r="5" spans="1:14">
      <c r="A5" s="43" t="s">
        <v>83</v>
      </c>
      <c r="B5" s="196" t="e">
        <f>VLOOKUP(H5,'Kosten VSR (her)controles'!A5:E55,4)</f>
        <v>#N/A</v>
      </c>
      <c r="C5" s="196"/>
      <c r="D5" s="196"/>
      <c r="E5" s="196"/>
      <c r="F5" s="192" t="s">
        <v>85</v>
      </c>
      <c r="G5" s="192"/>
      <c r="H5" s="39">
        <f>'Kosten VSR (her)controles'!A55</f>
        <v>0</v>
      </c>
      <c r="K5" s="60" t="s">
        <v>58</v>
      </c>
      <c r="L5" s="72"/>
      <c r="M5" s="133"/>
      <c r="N5" s="113" t="e">
        <f>'51a'!P570/M5</f>
        <v>#N/A</v>
      </c>
    </row>
    <row r="6" spans="1:14">
      <c r="A6" s="44" t="s">
        <v>84</v>
      </c>
      <c r="B6" s="197" t="e">
        <f>VLOOKUP(H5,'Kosten VSR (her)controles'!A5:E55,5)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'51a'!P571/M6</f>
        <v>#N/A</v>
      </c>
    </row>
    <row r="7" spans="1:14">
      <c r="K7" s="60" t="s">
        <v>55</v>
      </c>
      <c r="L7" s="72"/>
      <c r="M7" s="133"/>
      <c r="N7" s="113" t="e">
        <f>'51a'!P572/M7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'51a'!P573/M8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'51a'!P574/M9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'51a'!P575/M10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'51a'!P576/M11</f>
        <v>#N/A</v>
      </c>
    </row>
    <row r="12" spans="1:14">
      <c r="F12" s="33" t="s">
        <v>64</v>
      </c>
      <c r="G12" s="33" t="s">
        <v>90</v>
      </c>
      <c r="K12" s="60" t="s">
        <v>63</v>
      </c>
      <c r="L12" s="72"/>
      <c r="M12" s="133"/>
      <c r="N12" s="113" t="e">
        <f>'51a'!P577/M12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'51a'!N565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'51a'!P578/M13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127</v>
      </c>
      <c r="K16" s="62"/>
      <c r="L16" s="73"/>
      <c r="M16" s="134"/>
      <c r="N16" s="114"/>
    </row>
    <row r="17" spans="1:9">
      <c r="A17" s="188" t="s">
        <v>128</v>
      </c>
      <c r="B17" s="188"/>
      <c r="C17" s="188"/>
      <c r="D17" s="70" t="e">
        <f>'51a'!P565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'51a'!G565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'51a'!F565-E27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47"/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148"/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148"/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148"/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148"/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148"/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'51a'!N558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z+PedfPf/gW0Sv3sJdXPNSgIYrDWKE3/aptuakf2FNDDvlGPv+wvRzxzNL8TNNVkQ/cfs7XRgytc+iOzGSNBpQ==" saltValue="lQdvPGkRTIo7qoZe19bfH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833E-0EC3-4766-A17B-402DB94B8B4D}">
  <sheetPr>
    <tabColor rgb="FFC2E76B"/>
  </sheetPr>
  <dimension ref="A2:N63"/>
  <sheetViews>
    <sheetView showGridLines="0" topLeftCell="A2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'51a'!P584/M3</f>
        <v>#N/A</v>
      </c>
    </row>
    <row r="4" spans="1:14">
      <c r="A4" s="42" t="s">
        <v>82</v>
      </c>
      <c r="B4" s="195" t="e">
        <f>VLOOKUP(H5,'Kosten VSR (her)controles'!A5:E55,3)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'51a'!P585/M4</f>
        <v>#N/A</v>
      </c>
    </row>
    <row r="5" spans="1:14">
      <c r="A5" s="43" t="s">
        <v>83</v>
      </c>
      <c r="B5" s="196" t="e">
        <f>VLOOKUP(H5,'Kosten VSR (her)controles'!A5:E55,4)</f>
        <v>#N/A</v>
      </c>
      <c r="C5" s="196"/>
      <c r="D5" s="196"/>
      <c r="E5" s="196"/>
      <c r="F5" s="192" t="s">
        <v>85</v>
      </c>
      <c r="G5" s="192"/>
      <c r="H5" s="39">
        <f>'Kosten VSR (her)controles'!A55</f>
        <v>0</v>
      </c>
      <c r="K5" s="60" t="s">
        <v>58</v>
      </c>
      <c r="L5" s="72"/>
      <c r="M5" s="133"/>
      <c r="N5" s="113" t="e">
        <f>'51a'!P586/M5</f>
        <v>#N/A</v>
      </c>
    </row>
    <row r="6" spans="1:14">
      <c r="A6" s="44" t="s">
        <v>84</v>
      </c>
      <c r="B6" s="197" t="e">
        <f>VLOOKUP(H5,'Kosten VSR (her)controles'!A5:E55,5)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'51a'!P587/M6</f>
        <v>#N/A</v>
      </c>
    </row>
    <row r="7" spans="1:14">
      <c r="K7" s="60" t="s">
        <v>55</v>
      </c>
      <c r="L7" s="72"/>
      <c r="M7" s="133"/>
      <c r="N7" s="113" t="e">
        <f>'51a'!P588/M7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'51a'!P589/M8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'51a'!P590/M9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'51a'!P591/M10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'51a'!P592/M11</f>
        <v>#N/A</v>
      </c>
    </row>
    <row r="12" spans="1:14">
      <c r="F12" s="33" t="s">
        <v>64</v>
      </c>
      <c r="G12" s="33" t="s">
        <v>90</v>
      </c>
      <c r="K12" s="60" t="s">
        <v>63</v>
      </c>
      <c r="L12" s="72"/>
      <c r="M12" s="133"/>
      <c r="N12" s="113" t="e">
        <f>'51a'!P593/M12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'51a'!N581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'51a'!P594/M13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127</v>
      </c>
      <c r="K16" s="62"/>
      <c r="L16" s="73"/>
      <c r="M16" s="134"/>
      <c r="N16" s="114"/>
    </row>
    <row r="17" spans="1:9">
      <c r="A17" s="188" t="s">
        <v>128</v>
      </c>
      <c r="B17" s="188"/>
      <c r="C17" s="188"/>
      <c r="D17" s="70" t="e">
        <f>'51a'!P581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'51a'!G581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'51a'!F581-E27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47"/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148"/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148"/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148"/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148"/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148"/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'51a'!N574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8b8vlZA/Pjd4e7DXC2qQ7FuvHdsrMLoCv5ftax/dOd1W0gui5uD7waS+zgYuFjrreKNedqhr/1MPFO40NVFQNg==" saltValue="HgMiOb65wWa5WDLqEFIMc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15B1F-8E30-42A9-A879-6733DAAD1D99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'51a'!P600/M3</f>
        <v>#N/A</v>
      </c>
    </row>
    <row r="4" spans="1:14">
      <c r="A4" s="42" t="s">
        <v>82</v>
      </c>
      <c r="B4" s="195" t="e">
        <f>VLOOKUP(H5,'Kosten VSR (her)controles'!A5:E55,3)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'51a'!P601/M4</f>
        <v>#N/A</v>
      </c>
    </row>
    <row r="5" spans="1:14">
      <c r="A5" s="43" t="s">
        <v>83</v>
      </c>
      <c r="B5" s="196" t="e">
        <f>VLOOKUP(H5,'Kosten VSR (her)controles'!A5:E55,4)</f>
        <v>#N/A</v>
      </c>
      <c r="C5" s="196"/>
      <c r="D5" s="196"/>
      <c r="E5" s="196"/>
      <c r="F5" s="192" t="s">
        <v>85</v>
      </c>
      <c r="G5" s="192"/>
      <c r="H5" s="39">
        <f>'Kosten VSR (her)controles'!A55</f>
        <v>0</v>
      </c>
      <c r="K5" s="60" t="s">
        <v>58</v>
      </c>
      <c r="L5" s="72"/>
      <c r="M5" s="133"/>
      <c r="N5" s="113" t="e">
        <f>'51a'!P602/M5</f>
        <v>#N/A</v>
      </c>
    </row>
    <row r="6" spans="1:14">
      <c r="A6" s="44" t="s">
        <v>84</v>
      </c>
      <c r="B6" s="197" t="e">
        <f>VLOOKUP(H5,'Kosten VSR (her)controles'!A5:E55,5)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'51a'!P603/M6</f>
        <v>#N/A</v>
      </c>
    </row>
    <row r="7" spans="1:14">
      <c r="K7" s="60" t="s">
        <v>55</v>
      </c>
      <c r="L7" s="72"/>
      <c r="M7" s="133"/>
      <c r="N7" s="113" t="e">
        <f>'51a'!P604/M7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'51a'!P605/M8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'51a'!P606/M9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'51a'!P607/M10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'51a'!P608/M11</f>
        <v>#N/A</v>
      </c>
    </row>
    <row r="12" spans="1:14">
      <c r="F12" s="33" t="s">
        <v>64</v>
      </c>
      <c r="G12" s="33" t="s">
        <v>90</v>
      </c>
      <c r="K12" s="60" t="s">
        <v>63</v>
      </c>
      <c r="L12" s="72"/>
      <c r="M12" s="133"/>
      <c r="N12" s="113" t="e">
        <f>'51a'!P609/M12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'51a'!N597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'51a'!P610/M13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127</v>
      </c>
      <c r="K16" s="62"/>
      <c r="L16" s="73"/>
      <c r="M16" s="134"/>
      <c r="N16" s="114"/>
    </row>
    <row r="17" spans="1:9">
      <c r="A17" s="188" t="s">
        <v>128</v>
      </c>
      <c r="B17" s="188"/>
      <c r="C17" s="188"/>
      <c r="D17" s="70" t="e">
        <f>'51a'!P597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'51a'!G597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'51a'!F597-E27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47"/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148"/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148"/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148"/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148"/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148"/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'51a'!N590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mae2vdNydVhXT5oI9HIoX4N0JLP2etooe7diM59C1ZpPzVZ5LL6pz5cRSW3ORAYuLj/fYUql4BM38zaFATb7VA==" saltValue="ba6oXposLp67N7Z8U2WWG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9343D-3BAF-41F4-AE08-BE6A54BC5501}">
  <sheetPr codeName="Blad11">
    <tabColor rgb="FFC2E76B"/>
  </sheetPr>
  <dimension ref="A2:N63"/>
  <sheetViews>
    <sheetView showGridLines="0" topLeftCell="A11" workbookViewId="0">
      <selection activeCell="J40" sqref="J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6.28515625" bestFit="1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4,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'4a'!P499/M3</f>
        <v>#DIV/0!</v>
      </c>
    </row>
    <row r="4" spans="1:14">
      <c r="A4" s="42" t="s">
        <v>82</v>
      </c>
      <c r="B4" s="195" t="str">
        <f>VLOOKUP(H5,'Kosten VSR (her)controles'!A5:E54,3)</f>
        <v>OBS Emmermeer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'4a'!P500/M4</f>
        <v>#DIV/0!</v>
      </c>
    </row>
    <row r="5" spans="1:14">
      <c r="A5" s="43" t="s">
        <v>83</v>
      </c>
      <c r="B5" s="196" t="str">
        <f>VLOOKUP(H5,'Kosten VSR (her)controles'!A5:E54,4)</f>
        <v>Middenhaag 4</v>
      </c>
      <c r="C5" s="196"/>
      <c r="D5" s="196"/>
      <c r="E5" s="196"/>
      <c r="F5" s="192" t="s">
        <v>85</v>
      </c>
      <c r="G5" s="192"/>
      <c r="H5" s="39">
        <f>'Kosten VSR (her)controles'!A8</f>
        <v>4</v>
      </c>
      <c r="K5" s="60" t="s">
        <v>58</v>
      </c>
      <c r="L5" s="72">
        <v>200</v>
      </c>
      <c r="M5" s="249"/>
      <c r="N5" s="113" t="e">
        <f>'4a'!P501/M5</f>
        <v>#DIV/0!</v>
      </c>
    </row>
    <row r="6" spans="1:14">
      <c r="A6" s="44" t="s">
        <v>84</v>
      </c>
      <c r="B6" s="197" t="str">
        <f>VLOOKUP(H5,'Kosten VSR (her)controles'!A5:E54,5)</f>
        <v>Emmen</v>
      </c>
      <c r="C6" s="197"/>
      <c r="D6" s="197"/>
      <c r="E6" s="197"/>
      <c r="F6" s="193" t="s">
        <v>86</v>
      </c>
      <c r="G6" s="193"/>
      <c r="H6" s="40" t="str">
        <f>CONCATENATE(H5,"a")</f>
        <v>4a</v>
      </c>
      <c r="K6" s="60" t="s">
        <v>59</v>
      </c>
      <c r="L6" s="72">
        <v>200</v>
      </c>
      <c r="M6" s="249"/>
      <c r="N6" s="113" t="e">
        <f>'4a'!P502/M6</f>
        <v>#DIV/0!</v>
      </c>
    </row>
    <row r="7" spans="1:14">
      <c r="K7" s="60" t="s">
        <v>55</v>
      </c>
      <c r="L7" s="72">
        <v>200</v>
      </c>
      <c r="M7" s="249"/>
      <c r="N7" s="113" t="e">
        <f>'4a'!P503/M7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'4a'!P504/M8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'4a'!P505/M9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'4a'!P506/M10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'4a'!P507/M11</f>
        <v>#DIV/0!</v>
      </c>
    </row>
    <row r="12" spans="1:14">
      <c r="F12" s="33" t="s">
        <v>64</v>
      </c>
      <c r="G12" s="33" t="s">
        <v>90</v>
      </c>
      <c r="K12" s="60" t="s">
        <v>63</v>
      </c>
      <c r="L12" s="72">
        <v>200</v>
      </c>
      <c r="M12" s="249"/>
      <c r="N12" s="113" t="e">
        <f>'4a'!P508/M12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'4a'!N512</f>
        <v>815.6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'4a'!P509/M13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49"/>
      <c r="N14" s="113"/>
    </row>
    <row r="15" spans="1:14">
      <c r="K15" s="60"/>
      <c r="L15" s="72"/>
      <c r="M15" s="249"/>
      <c r="N15" s="113"/>
    </row>
    <row r="16" spans="1:14">
      <c r="A16" t="s">
        <v>127</v>
      </c>
      <c r="K16" s="62"/>
      <c r="L16" s="73"/>
      <c r="M16" s="259"/>
      <c r="N16" s="114"/>
    </row>
    <row r="17" spans="1:9">
      <c r="A17" s="188" t="s">
        <v>128</v>
      </c>
      <c r="B17" s="188"/>
      <c r="C17" s="188"/>
      <c r="D17" s="70">
        <f>'4a'!P512</f>
        <v>159454</v>
      </c>
      <c r="E17" s="188" t="s">
        <v>129</v>
      </c>
      <c r="F17" s="188"/>
      <c r="G17" s="70">
        <f>D17/E8</f>
        <v>797.27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'4a'!G512</f>
        <v>437.19999999999993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437.19999999999993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437.19999999999993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437.19999999999993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'4a'!F512-E27</f>
        <v>347.50000000000006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'4a'!S495</f>
        <v>255.8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'4a'!R495</f>
        <v>255.8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'4a'!T495</f>
        <v>104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'4a'!U495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'4a'!V495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'4a'!W495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'4a'!N505</f>
        <v>24.3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g/P7jazds8Q1B9iS/kzQeWtO/QUDAnxQ30EME6+RCq16xp3MRmIsx6f8LjZtRvapmWr/hXitCzX2u/RIwquNNQ==" saltValue="iFi9hFe2JCOU4OWGOW828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FDC23-617D-44D2-8BDE-CE49D5957DF1}">
  <sheetPr>
    <tabColor rgb="FFC2E76B"/>
  </sheetPr>
  <dimension ref="A2:N63"/>
  <sheetViews>
    <sheetView showGridLines="0" workbookViewId="0">
      <selection activeCell="N3" sqref="N3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'51a'!P600/M3</f>
        <v>#N/A</v>
      </c>
    </row>
    <row r="4" spans="1:14">
      <c r="A4" s="42" t="s">
        <v>82</v>
      </c>
      <c r="B4" s="195" t="e">
        <f>VLOOKUP(H5,'Kosten VSR (her)controles'!A5:E55,3)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'51a'!P601/M4</f>
        <v>#N/A</v>
      </c>
    </row>
    <row r="5" spans="1:14">
      <c r="A5" s="43" t="s">
        <v>83</v>
      </c>
      <c r="B5" s="196" t="e">
        <f>VLOOKUP(H5,'Kosten VSR (her)controles'!A5:E55,4)</f>
        <v>#N/A</v>
      </c>
      <c r="C5" s="196"/>
      <c r="D5" s="196"/>
      <c r="E5" s="196"/>
      <c r="F5" s="192" t="s">
        <v>85</v>
      </c>
      <c r="G5" s="192"/>
      <c r="H5" s="39">
        <f>'Kosten VSR (her)controles'!A55</f>
        <v>0</v>
      </c>
      <c r="K5" s="60" t="s">
        <v>58</v>
      </c>
      <c r="L5" s="72"/>
      <c r="M5" s="133"/>
      <c r="N5" s="113" t="e">
        <f>'51a'!P602/M5</f>
        <v>#N/A</v>
      </c>
    </row>
    <row r="6" spans="1:14">
      <c r="A6" s="44" t="s">
        <v>84</v>
      </c>
      <c r="B6" s="197" t="e">
        <f>VLOOKUP(H5,'Kosten VSR (her)controles'!A5:E55,5)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'51a'!P603/M6</f>
        <v>#N/A</v>
      </c>
    </row>
    <row r="7" spans="1:14">
      <c r="K7" s="60" t="s">
        <v>55</v>
      </c>
      <c r="L7" s="72"/>
      <c r="M7" s="133"/>
      <c r="N7" s="113" t="e">
        <f>'51a'!P604/M7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'51a'!P605/M8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'51a'!P606/M9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'51a'!P607/M10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'51a'!P608/M11</f>
        <v>#N/A</v>
      </c>
    </row>
    <row r="12" spans="1:14">
      <c r="F12" s="33" t="s">
        <v>64</v>
      </c>
      <c r="G12" s="33" t="s">
        <v>90</v>
      </c>
      <c r="K12" s="60" t="s">
        <v>63</v>
      </c>
      <c r="L12" s="72"/>
      <c r="M12" s="133"/>
      <c r="N12" s="113" t="e">
        <f>'51a'!P609/M12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'51a'!N5613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'51a'!P610/M13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127</v>
      </c>
      <c r="K16" s="62"/>
      <c r="L16" s="73"/>
      <c r="M16" s="134"/>
      <c r="N16" s="114"/>
    </row>
    <row r="17" spans="1:9">
      <c r="A17" s="188" t="s">
        <v>128</v>
      </c>
      <c r="B17" s="188"/>
      <c r="C17" s="188"/>
      <c r="D17" s="70" t="e">
        <f>'51a'!P613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'51a'!G613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'51a'!F613-E27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47"/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148"/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148"/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148"/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148"/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148"/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'51a'!N606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XXau24poIct/fYoTmyL/6NLVshEUltMU0VhE137xDLnZUlMuM71bx7tUTGRgKz+tJHU2ZWS71ntCrmsxbGrBTA==" saltValue="cYXS4Ycgrx9yAOR+G2UZw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61E1-A2E6-4238-8E65-0A2B94EBB717}">
  <sheetPr>
    <tabColor rgb="FF173583"/>
  </sheetPr>
  <dimension ref="A1:Z614"/>
  <sheetViews>
    <sheetView topLeftCell="A596" workbookViewId="0">
      <selection activeCell="A35" sqref="A35:D35"/>
    </sheetView>
  </sheetViews>
  <sheetFormatPr defaultRowHeight="15"/>
  <cols>
    <col min="1" max="1" width="5.42578125" bestFit="1" customWidth="1"/>
    <col min="2" max="2" width="9.570312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'51'!H5</f>
        <v>0</v>
      </c>
      <c r="B1" s="219" t="s">
        <v>82</v>
      </c>
      <c r="C1" s="220"/>
      <c r="D1" s="221" t="e">
        <f>VLOOKUP(A1,'Kosten VSR (her)controles'!A5:J55,3)</f>
        <v>#N/A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e">
        <f>CONCATENATE(VLOOKUP(A1,'Kosten VSR (her)controles'!A5:K55,4)," te ",VLOOKUP(A1,'Kosten VSR (her)controles'!A5:K55,5))</f>
        <v>#N/A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99</v>
      </c>
      <c r="B3" s="33" t="s">
        <v>156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45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IF(D4="X",0,IF(E4="X",0,VLOOKUP(E4,'51'!$K$3:$L$16,2,FALSE)))</f>
        <v>#N/A</v>
      </c>
      <c r="P4" s="108" t="e">
        <f t="shared" ref="P4:P67" si="1">N4*O4</f>
        <v>#N/A</v>
      </c>
      <c r="Q4" s="146" t="s">
        <v>167</v>
      </c>
    </row>
    <row r="5" spans="1:24">
      <c r="A5" s="30"/>
      <c r="B5" s="145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IF(D5="X",0,IF(E5="X",0,VLOOKUP(E5,'51'!$K$3:$L$16,2,FALSE)))</f>
        <v>#N/A</v>
      </c>
      <c r="P5" s="108" t="e">
        <f t="shared" si="1"/>
        <v>#N/A</v>
      </c>
      <c r="Q5" s="146" t="s">
        <v>168</v>
      </c>
    </row>
    <row r="6" spans="1:24">
      <c r="A6" s="30"/>
      <c r="B6" s="145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IF(D6="X",0,IF(E6="X",0,VLOOKUP(E6,'51'!$K$3:$L$16,2,FALSE)))</f>
        <v>#N/A</v>
      </c>
      <c r="P6" s="108" t="e">
        <f t="shared" si="1"/>
        <v>#N/A</v>
      </c>
      <c r="Q6" s="146" t="s">
        <v>169</v>
      </c>
    </row>
    <row r="7" spans="1:24">
      <c r="A7" s="30"/>
      <c r="B7" s="145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IF(D7="X",0,IF(E7="X",0,VLOOKUP(E7,'51'!$K$3:$L$16,2,FALSE)))</f>
        <v>#N/A</v>
      </c>
      <c r="P7" s="108" t="e">
        <f t="shared" si="1"/>
        <v>#N/A</v>
      </c>
      <c r="Q7" s="146" t="s">
        <v>170</v>
      </c>
    </row>
    <row r="8" spans="1:24">
      <c r="A8" s="30"/>
      <c r="B8" s="145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IF(D8="X",0,IF(E8="X",0,VLOOKUP(E8,'51'!$K$3:$L$16,2,FALSE)))</f>
        <v>#N/A</v>
      </c>
      <c r="P8" s="108" t="e">
        <f t="shared" si="1"/>
        <v>#N/A</v>
      </c>
      <c r="Q8" s="146" t="s">
        <v>171</v>
      </c>
    </row>
    <row r="9" spans="1:24">
      <c r="A9" s="30"/>
      <c r="B9" s="145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IF(D9="X",0,IF(E9="X",0,VLOOKUP(E9,'51'!$K$3:$L$16,2,FALSE)))</f>
        <v>#N/A</v>
      </c>
      <c r="P9" s="108" t="e">
        <f t="shared" si="1"/>
        <v>#N/A</v>
      </c>
    </row>
    <row r="10" spans="1:24">
      <c r="A10" s="30"/>
      <c r="B10" s="145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IF(D10="X",0,IF(E10="X",0,VLOOKUP(E10,'51'!$K$3:$L$16,2,FALSE)))</f>
        <v>#N/A</v>
      </c>
      <c r="P10" s="108" t="e">
        <f t="shared" si="1"/>
        <v>#N/A</v>
      </c>
    </row>
    <row r="11" spans="1:24">
      <c r="A11" s="30"/>
      <c r="B11" s="145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IF(D11="X",0,IF(E11="X",0,VLOOKUP(E11,'51'!$K$3:$L$16,2,FALSE)))</f>
        <v>#N/A</v>
      </c>
      <c r="P11" s="108" t="e">
        <f t="shared" si="1"/>
        <v>#N/A</v>
      </c>
    </row>
    <row r="12" spans="1:24">
      <c r="A12" s="30"/>
      <c r="B12" s="145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IF(D12="X",0,IF(E12="X",0,VLOOKUP(E12,'51'!$K$3:$L$16,2,FALSE)))</f>
        <v>#N/A</v>
      </c>
      <c r="P12" s="108" t="e">
        <f t="shared" si="1"/>
        <v>#N/A</v>
      </c>
    </row>
    <row r="13" spans="1:24">
      <c r="A13" s="30"/>
      <c r="B13" s="145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IF(D13="X",0,IF(E13="X",0,VLOOKUP(E13,'51'!$K$3:$L$16,2,FALSE)))</f>
        <v>#N/A</v>
      </c>
      <c r="P13" s="108" t="e">
        <f t="shared" si="1"/>
        <v>#N/A</v>
      </c>
    </row>
    <row r="14" spans="1:24">
      <c r="A14" s="30"/>
      <c r="B14" s="145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IF(D14="X",0,IF(E14="X",0,VLOOKUP(E14,'51'!$K$3:$L$16,2,FALSE)))</f>
        <v>#N/A</v>
      </c>
      <c r="P14" s="108" t="e">
        <f t="shared" si="1"/>
        <v>#N/A</v>
      </c>
    </row>
    <row r="15" spans="1:24">
      <c r="A15" s="30"/>
      <c r="B15" s="145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IF(D15="X",0,IF(E15="X",0,VLOOKUP(E15,'51'!$K$3:$L$16,2,FALSE)))</f>
        <v>#N/A</v>
      </c>
      <c r="P15" s="108" t="e">
        <f t="shared" si="1"/>
        <v>#N/A</v>
      </c>
    </row>
    <row r="16" spans="1:24">
      <c r="A16" s="30"/>
      <c r="B16" s="145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IF(D16="X",0,IF(E16="X",0,VLOOKUP(E16,'51'!$K$3:$L$16,2,FALSE)))</f>
        <v>#N/A</v>
      </c>
      <c r="P16" s="108" t="e">
        <f t="shared" si="1"/>
        <v>#N/A</v>
      </c>
    </row>
    <row r="17" spans="1:16">
      <c r="A17" s="30"/>
      <c r="B17" s="145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IF(D17="X",0,IF(E17="X",0,VLOOKUP(E17,'51'!$K$3:$L$16,2,FALSE)))</f>
        <v>#N/A</v>
      </c>
      <c r="P17" s="108" t="e">
        <f t="shared" si="1"/>
        <v>#N/A</v>
      </c>
    </row>
    <row r="18" spans="1:16">
      <c r="A18" s="30"/>
      <c r="B18" s="145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IF(D18="X",0,IF(E18="X",0,VLOOKUP(E18,'51'!$K$3:$L$16,2,FALSE)))</f>
        <v>#N/A</v>
      </c>
      <c r="P18" s="108" t="e">
        <f t="shared" si="1"/>
        <v>#N/A</v>
      </c>
    </row>
    <row r="19" spans="1:16">
      <c r="A19" s="30"/>
      <c r="B19" s="145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IF(D19="X",0,IF(E19="X",0,VLOOKUP(E19,'51'!$K$3:$L$16,2,FALSE)))</f>
        <v>#N/A</v>
      </c>
      <c r="P19" s="108" t="e">
        <f t="shared" si="1"/>
        <v>#N/A</v>
      </c>
    </row>
    <row r="20" spans="1:16">
      <c r="A20" s="30"/>
      <c r="B20" s="145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IF(D20="X",0,IF(E20="X",0,VLOOKUP(E20,'51'!$K$3:$L$16,2,FALSE)))</f>
        <v>#N/A</v>
      </c>
      <c r="P20" s="108" t="e">
        <f t="shared" si="1"/>
        <v>#N/A</v>
      </c>
    </row>
    <row r="21" spans="1:16">
      <c r="A21" s="30"/>
      <c r="B21" s="145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IF(D21="X",0,IF(E21="X",0,VLOOKUP(E21,'51'!$K$3:$L$16,2,FALSE)))</f>
        <v>#N/A</v>
      </c>
      <c r="P21" s="108" t="e">
        <f t="shared" si="1"/>
        <v>#N/A</v>
      </c>
    </row>
    <row r="22" spans="1:16">
      <c r="A22" s="30"/>
      <c r="B22" s="145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IF(D22="X",0,IF(E22="X",0,VLOOKUP(E22,'51'!$K$3:$L$16,2,FALSE)))</f>
        <v>#N/A</v>
      </c>
      <c r="P22" s="108" t="e">
        <f t="shared" si="1"/>
        <v>#N/A</v>
      </c>
    </row>
    <row r="23" spans="1:16">
      <c r="A23" s="30"/>
      <c r="B23" s="145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IF(D23="X",0,IF(E23="X",0,VLOOKUP(E23,'51'!$K$3:$L$16,2,FALSE)))</f>
        <v>#N/A</v>
      </c>
      <c r="P23" s="108" t="e">
        <f t="shared" si="1"/>
        <v>#N/A</v>
      </c>
    </row>
    <row r="24" spans="1:16">
      <c r="A24" s="30"/>
      <c r="B24" s="145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IF(D24="X",0,IF(E24="X",0,VLOOKUP(E24,'51'!$K$3:$L$16,2,FALSE)))</f>
        <v>#N/A</v>
      </c>
      <c r="P24" s="108" t="e">
        <f t="shared" si="1"/>
        <v>#N/A</v>
      </c>
    </row>
    <row r="25" spans="1:16">
      <c r="A25" s="30"/>
      <c r="B25" s="145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IF(D25="X",0,IF(E25="X",0,VLOOKUP(E25,'51'!$K$3:$L$16,2,FALSE)))</f>
        <v>#N/A</v>
      </c>
      <c r="P25" s="108" t="e">
        <f t="shared" si="1"/>
        <v>#N/A</v>
      </c>
    </row>
    <row r="26" spans="1:16">
      <c r="A26" s="30"/>
      <c r="B26" s="145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IF(D26="X",0,IF(E26="X",0,VLOOKUP(E26,'51'!$K$3:$L$16,2,FALSE)))</f>
        <v>#N/A</v>
      </c>
      <c r="P26" s="108" t="e">
        <f t="shared" si="1"/>
        <v>#N/A</v>
      </c>
    </row>
    <row r="27" spans="1:16">
      <c r="A27" s="30"/>
      <c r="B27" s="145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IF(D27="X",0,IF(E27="X",0,VLOOKUP(E27,'51'!$K$3:$L$16,2,FALSE)))</f>
        <v>#N/A</v>
      </c>
      <c r="P27" s="108" t="e">
        <f t="shared" si="1"/>
        <v>#N/A</v>
      </c>
    </row>
    <row r="28" spans="1:16">
      <c r="A28" s="30"/>
      <c r="B28" s="145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IF(D28="X",0,IF(E28="X",0,VLOOKUP(E28,'51'!$K$3:$L$16,2,FALSE)))</f>
        <v>#N/A</v>
      </c>
      <c r="P28" s="108" t="e">
        <f t="shared" si="1"/>
        <v>#N/A</v>
      </c>
    </row>
    <row r="29" spans="1:16">
      <c r="A29" s="30"/>
      <c r="B29" s="145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IF(D29="X",0,IF(E29="X",0,VLOOKUP(E29,'51'!$K$3:$L$16,2,FALSE)))</f>
        <v>#N/A</v>
      </c>
      <c r="P29" s="108" t="e">
        <f t="shared" si="1"/>
        <v>#N/A</v>
      </c>
    </row>
    <row r="30" spans="1:16">
      <c r="A30" s="30"/>
      <c r="B30" s="145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IF(D30="X",0,IF(E30="X",0,VLOOKUP(E30,'51'!$K$3:$L$16,2,FALSE)))</f>
        <v>#N/A</v>
      </c>
      <c r="P30" s="108" t="e">
        <f t="shared" si="1"/>
        <v>#N/A</v>
      </c>
    </row>
    <row r="31" spans="1:16">
      <c r="A31" s="30"/>
      <c r="B31" s="145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IF(D31="X",0,IF(E31="X",0,VLOOKUP(E31,'51'!$K$3:$L$16,2,FALSE)))</f>
        <v>#N/A</v>
      </c>
      <c r="P31" s="108" t="e">
        <f t="shared" si="1"/>
        <v>#N/A</v>
      </c>
    </row>
    <row r="32" spans="1:16">
      <c r="A32" s="30"/>
      <c r="B32" s="145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IF(D32="X",0,IF(E32="X",0,VLOOKUP(E32,'51'!$K$3:$L$16,2,FALSE)))</f>
        <v>#N/A</v>
      </c>
      <c r="P32" s="108" t="e">
        <f t="shared" si="1"/>
        <v>#N/A</v>
      </c>
    </row>
    <row r="33" spans="1:16">
      <c r="A33" s="30"/>
      <c r="B33" s="145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IF(D33="X",0,IF(E33="X",0,VLOOKUP(E33,'51'!$K$3:$L$16,2,FALSE)))</f>
        <v>#N/A</v>
      </c>
      <c r="P33" s="108" t="e">
        <f t="shared" si="1"/>
        <v>#N/A</v>
      </c>
    </row>
    <row r="34" spans="1:16">
      <c r="A34" s="30"/>
      <c r="B34" s="145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IF(D34="X",0,IF(E34="X",0,VLOOKUP(E34,'51'!$K$3:$L$16,2,FALSE)))</f>
        <v>#N/A</v>
      </c>
      <c r="P34" s="108" t="e">
        <f t="shared" si="1"/>
        <v>#N/A</v>
      </c>
    </row>
    <row r="35" spans="1:16">
      <c r="A35" s="30"/>
      <c r="B35" s="145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IF(D35="X",0,IF(E35="X",0,VLOOKUP(E35,'51'!$K$3:$L$16,2,FALSE)))</f>
        <v>#N/A</v>
      </c>
      <c r="P35" s="108" t="e">
        <f t="shared" si="1"/>
        <v>#N/A</v>
      </c>
    </row>
    <row r="36" spans="1:16">
      <c r="A36" s="30"/>
      <c r="B36" s="145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IF(D36="X",0,IF(E36="X",0,VLOOKUP(E36,'51'!$K$3:$L$16,2,FALSE)))</f>
        <v>#N/A</v>
      </c>
      <c r="P36" s="108" t="e">
        <f t="shared" si="1"/>
        <v>#N/A</v>
      </c>
    </row>
    <row r="37" spans="1:16">
      <c r="A37" s="30"/>
      <c r="B37" s="145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IF(D37="X",0,IF(E37="X",0,VLOOKUP(E37,'51'!$K$3:$L$16,2,FALSE)))</f>
        <v>#N/A</v>
      </c>
      <c r="P37" s="108" t="e">
        <f t="shared" si="1"/>
        <v>#N/A</v>
      </c>
    </row>
    <row r="38" spans="1:16">
      <c r="A38" s="30"/>
      <c r="B38" s="145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IF(D38="X",0,IF(E38="X",0,VLOOKUP(E38,'51'!$K$3:$L$16,2,FALSE)))</f>
        <v>#N/A</v>
      </c>
      <c r="P38" s="108" t="e">
        <f t="shared" si="1"/>
        <v>#N/A</v>
      </c>
    </row>
    <row r="39" spans="1:16">
      <c r="A39" s="30"/>
      <c r="B39" s="145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IF(D39="X",0,IF(E39="X",0,VLOOKUP(E39,'51'!$K$3:$L$16,2,FALSE)))</f>
        <v>#N/A</v>
      </c>
      <c r="P39" s="108" t="e">
        <f t="shared" si="1"/>
        <v>#N/A</v>
      </c>
    </row>
    <row r="40" spans="1:16">
      <c r="A40" s="30"/>
      <c r="B40" s="145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IF(D40="X",0,IF(E40="X",0,VLOOKUP(E40,'51'!$K$3:$L$16,2,FALSE)))</f>
        <v>#N/A</v>
      </c>
      <c r="P40" s="108" t="e">
        <f t="shared" si="1"/>
        <v>#N/A</v>
      </c>
    </row>
    <row r="41" spans="1:16">
      <c r="A41" s="30"/>
      <c r="B41" s="145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IF(D41="X",0,IF(E41="X",0,VLOOKUP(E41,'51'!$K$3:$L$16,2,FALSE)))</f>
        <v>#N/A</v>
      </c>
      <c r="P41" s="108" t="e">
        <f t="shared" si="1"/>
        <v>#N/A</v>
      </c>
    </row>
    <row r="42" spans="1:16">
      <c r="A42" s="30"/>
      <c r="B42" s="145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IF(D42="X",0,IF(E42="X",0,VLOOKUP(E42,'51'!$K$3:$L$16,2,FALSE)))</f>
        <v>#N/A</v>
      </c>
      <c r="P42" s="108" t="e">
        <f t="shared" si="1"/>
        <v>#N/A</v>
      </c>
    </row>
    <row r="43" spans="1:16">
      <c r="A43" s="30"/>
      <c r="B43" s="145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IF(D43="X",0,IF(E43="X",0,VLOOKUP(E43,'51'!$K$3:$L$16,2,FALSE)))</f>
        <v>#N/A</v>
      </c>
      <c r="P43" s="108" t="e">
        <f t="shared" si="1"/>
        <v>#N/A</v>
      </c>
    </row>
    <row r="44" spans="1:16">
      <c r="A44" s="30"/>
      <c r="B44" s="145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IF(D44="X",0,IF(E44="X",0,VLOOKUP(E44,'51'!$K$3:$L$16,2,FALSE)))</f>
        <v>#N/A</v>
      </c>
      <c r="P44" s="108" t="e">
        <f t="shared" si="1"/>
        <v>#N/A</v>
      </c>
    </row>
    <row r="45" spans="1:16">
      <c r="A45" s="30"/>
      <c r="B45" s="145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IF(D45="X",0,IF(E45="X",0,VLOOKUP(E45,'51'!$K$3:$L$16,2,FALSE)))</f>
        <v>#N/A</v>
      </c>
      <c r="P45" s="108" t="e">
        <f t="shared" si="1"/>
        <v>#N/A</v>
      </c>
    </row>
    <row r="46" spans="1:16">
      <c r="A46" s="30"/>
      <c r="B46" s="145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IF(D46="X",0,IF(E46="X",0,VLOOKUP(E46,'51'!$K$3:$L$16,2,FALSE)))</f>
        <v>#N/A</v>
      </c>
      <c r="P46" s="108" t="e">
        <f t="shared" si="1"/>
        <v>#N/A</v>
      </c>
    </row>
    <row r="47" spans="1:16">
      <c r="A47" s="30"/>
      <c r="B47" s="145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IF(D47="X",0,IF(E47="X",0,VLOOKUP(E47,'51'!$K$3:$L$16,2,FALSE)))</f>
        <v>#N/A</v>
      </c>
      <c r="P47" s="108" t="e">
        <f t="shared" si="1"/>
        <v>#N/A</v>
      </c>
    </row>
    <row r="48" spans="1:16">
      <c r="A48" s="30"/>
      <c r="B48" s="145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IF(D48="X",0,IF(E48="X",0,VLOOKUP(E48,'51'!$K$3:$L$16,2,FALSE)))</f>
        <v>#N/A</v>
      </c>
      <c r="P48" s="108" t="e">
        <f t="shared" si="1"/>
        <v>#N/A</v>
      </c>
    </row>
    <row r="49" spans="1:16">
      <c r="A49" s="30"/>
      <c r="B49" s="145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IF(D49="X",0,IF(E49="X",0,VLOOKUP(E49,'51'!$K$3:$L$16,2,FALSE)))</f>
        <v>#N/A</v>
      </c>
      <c r="P49" s="108" t="e">
        <f t="shared" si="1"/>
        <v>#N/A</v>
      </c>
    </row>
    <row r="50" spans="1:16">
      <c r="A50" s="30"/>
      <c r="B50" s="145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IF(D50="X",0,IF(E50="X",0,VLOOKUP(E50,'51'!$K$3:$L$16,2,FALSE)))</f>
        <v>#N/A</v>
      </c>
      <c r="P50" s="108" t="e">
        <f t="shared" si="1"/>
        <v>#N/A</v>
      </c>
    </row>
    <row r="51" spans="1:16">
      <c r="A51" s="30"/>
      <c r="B51" s="145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IF(D51="X",0,IF(E51="X",0,VLOOKUP(E51,'51'!$K$3:$L$16,2,FALSE)))</f>
        <v>#N/A</v>
      </c>
      <c r="P51" s="108" t="e">
        <f t="shared" si="1"/>
        <v>#N/A</v>
      </c>
    </row>
    <row r="52" spans="1:16">
      <c r="A52" s="30"/>
      <c r="B52" s="145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IF(D52="X",0,IF(E52="X",0,VLOOKUP(E52,'51'!$K$3:$L$16,2,FALSE)))</f>
        <v>#N/A</v>
      </c>
      <c r="P52" s="108" t="e">
        <f t="shared" si="1"/>
        <v>#N/A</v>
      </c>
    </row>
    <row r="53" spans="1:16">
      <c r="A53" s="30"/>
      <c r="B53" s="145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IF(D53="X",0,IF(E53="X",0,VLOOKUP(E53,'51'!$K$3:$L$16,2,FALSE)))</f>
        <v>#N/A</v>
      </c>
      <c r="P53" s="108" t="e">
        <f t="shared" si="1"/>
        <v>#N/A</v>
      </c>
    </row>
    <row r="54" spans="1:16">
      <c r="A54" s="30"/>
      <c r="B54" s="145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IF(D54="X",0,IF(E54="X",0,VLOOKUP(E54,'51'!$K$3:$L$16,2,FALSE)))</f>
        <v>#N/A</v>
      </c>
      <c r="P54" s="108" t="e">
        <f t="shared" si="1"/>
        <v>#N/A</v>
      </c>
    </row>
    <row r="55" spans="1:16">
      <c r="A55" s="30"/>
      <c r="B55" s="145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IF(D55="X",0,IF(E55="X",0,VLOOKUP(E55,'51'!$K$3:$L$16,2,FALSE)))</f>
        <v>#N/A</v>
      </c>
      <c r="P55" s="108" t="e">
        <f t="shared" si="1"/>
        <v>#N/A</v>
      </c>
    </row>
    <row r="56" spans="1:16">
      <c r="A56" s="30"/>
      <c r="B56" s="145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IF(D56="X",0,IF(E56="X",0,VLOOKUP(E56,'51'!$K$3:$L$16,2,FALSE)))</f>
        <v>#N/A</v>
      </c>
      <c r="P56" s="108" t="e">
        <f t="shared" si="1"/>
        <v>#N/A</v>
      </c>
    </row>
    <row r="57" spans="1:16">
      <c r="A57" s="30"/>
      <c r="B57" s="145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IF(D57="X",0,IF(E57="X",0,VLOOKUP(E57,'51'!$K$3:$L$16,2,FALSE)))</f>
        <v>#N/A</v>
      </c>
      <c r="P57" s="108" t="e">
        <f t="shared" si="1"/>
        <v>#N/A</v>
      </c>
    </row>
    <row r="58" spans="1:16">
      <c r="A58" s="30"/>
      <c r="B58" s="145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IF(D58="X",0,IF(E58="X",0,VLOOKUP(E58,'51'!$K$3:$L$16,2,FALSE)))</f>
        <v>#N/A</v>
      </c>
      <c r="P58" s="108" t="e">
        <f t="shared" si="1"/>
        <v>#N/A</v>
      </c>
    </row>
    <row r="59" spans="1:16">
      <c r="A59" s="30"/>
      <c r="B59" s="145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IF(D59="X",0,IF(E59="X",0,VLOOKUP(E59,'51'!$K$3:$L$16,2,FALSE)))</f>
        <v>#N/A</v>
      </c>
      <c r="P59" s="108" t="e">
        <f t="shared" si="1"/>
        <v>#N/A</v>
      </c>
    </row>
    <row r="60" spans="1:16">
      <c r="A60" s="30"/>
      <c r="B60" s="145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IF(D60="X",0,IF(E60="X",0,VLOOKUP(E60,'51'!$K$3:$L$16,2,FALSE)))</f>
        <v>#N/A</v>
      </c>
      <c r="P60" s="108" t="e">
        <f t="shared" si="1"/>
        <v>#N/A</v>
      </c>
    </row>
    <row r="61" spans="1:16">
      <c r="A61" s="30"/>
      <c r="B61" s="145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IF(D61="X",0,IF(E61="X",0,VLOOKUP(E61,'51'!$K$3:$L$16,2,FALSE)))</f>
        <v>#N/A</v>
      </c>
      <c r="P61" s="108" t="e">
        <f t="shared" si="1"/>
        <v>#N/A</v>
      </c>
    </row>
    <row r="62" spans="1:16">
      <c r="A62" s="30"/>
      <c r="B62" s="145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IF(D62="X",0,IF(E62="X",0,VLOOKUP(E62,'51'!$K$3:$L$16,2,FALSE)))</f>
        <v>#N/A</v>
      </c>
      <c r="P62" s="108" t="e">
        <f t="shared" si="1"/>
        <v>#N/A</v>
      </c>
    </row>
    <row r="63" spans="1:16">
      <c r="A63" s="30"/>
      <c r="B63" s="145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IF(D63="X",0,IF(E63="X",0,VLOOKUP(E63,'51'!$K$3:$L$16,2,FALSE)))</f>
        <v>#N/A</v>
      </c>
      <c r="P63" s="108" t="e">
        <f t="shared" si="1"/>
        <v>#N/A</v>
      </c>
    </row>
    <row r="64" spans="1:16">
      <c r="A64" s="30"/>
      <c r="B64" s="145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IF(D64="X",0,IF(E64="X",0,VLOOKUP(E64,'51'!$K$3:$L$16,2,FALSE)))</f>
        <v>#N/A</v>
      </c>
      <c r="P64" s="108" t="e">
        <f t="shared" si="1"/>
        <v>#N/A</v>
      </c>
    </row>
    <row r="65" spans="1:16">
      <c r="A65" s="30"/>
      <c r="B65" s="145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IF(D65="X",0,IF(E65="X",0,VLOOKUP(E65,'51'!$K$3:$L$16,2,FALSE)))</f>
        <v>#N/A</v>
      </c>
      <c r="P65" s="108" t="e">
        <f t="shared" si="1"/>
        <v>#N/A</v>
      </c>
    </row>
    <row r="66" spans="1:16">
      <c r="A66" s="30"/>
      <c r="B66" s="145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IF(D66="X",0,IF(E66="X",0,VLOOKUP(E66,'51'!$K$3:$L$16,2,FALSE)))</f>
        <v>#N/A</v>
      </c>
      <c r="P66" s="108" t="e">
        <f t="shared" si="1"/>
        <v>#N/A</v>
      </c>
    </row>
    <row r="67" spans="1:16">
      <c r="A67" s="30"/>
      <c r="B67" s="145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IF(D67="X",0,IF(E67="X",0,VLOOKUP(E67,'51'!$K$3:$L$16,2,FALSE)))</f>
        <v>#N/A</v>
      </c>
      <c r="P67" s="108" t="e">
        <f t="shared" si="1"/>
        <v>#N/A</v>
      </c>
    </row>
    <row r="68" spans="1:16">
      <c r="A68" s="30"/>
      <c r="B68" s="145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IF(D68="X",0,IF(E68="X",0,VLOOKUP(E68,'51'!$K$3:$L$16,2,FALSE)))</f>
        <v>#N/A</v>
      </c>
      <c r="P68" s="108" t="e">
        <f t="shared" ref="P68:P131" si="3">N68*O68</f>
        <v>#N/A</v>
      </c>
    </row>
    <row r="69" spans="1:16">
      <c r="A69" s="30"/>
      <c r="B69" s="145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IF(D69="X",0,IF(E69="X",0,VLOOKUP(E69,'51'!$K$3:$L$16,2,FALSE)))</f>
        <v>#N/A</v>
      </c>
      <c r="P69" s="108" t="e">
        <f t="shared" si="3"/>
        <v>#N/A</v>
      </c>
    </row>
    <row r="70" spans="1:16">
      <c r="A70" s="30"/>
      <c r="B70" s="145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IF(D70="X",0,IF(E70="X",0,VLOOKUP(E70,'51'!$K$3:$L$16,2,FALSE)))</f>
        <v>#N/A</v>
      </c>
      <c r="P70" s="108" t="e">
        <f t="shared" si="3"/>
        <v>#N/A</v>
      </c>
    </row>
    <row r="71" spans="1:16">
      <c r="A71" s="30"/>
      <c r="B71" s="145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IF(D71="X",0,IF(E71="X",0,VLOOKUP(E71,'51'!$K$3:$L$16,2,FALSE)))</f>
        <v>#N/A</v>
      </c>
      <c r="P71" s="108" t="e">
        <f t="shared" si="3"/>
        <v>#N/A</v>
      </c>
    </row>
    <row r="72" spans="1:16">
      <c r="A72" s="30"/>
      <c r="B72" s="145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IF(D72="X",0,IF(E72="X",0,VLOOKUP(E72,'51'!$K$3:$L$16,2,FALSE)))</f>
        <v>#N/A</v>
      </c>
      <c r="P72" s="108" t="e">
        <f t="shared" si="3"/>
        <v>#N/A</v>
      </c>
    </row>
    <row r="73" spans="1:16">
      <c r="A73" s="30"/>
      <c r="B73" s="145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IF(D73="X",0,IF(E73="X",0,VLOOKUP(E73,'51'!$K$3:$L$16,2,FALSE)))</f>
        <v>#N/A</v>
      </c>
      <c r="P73" s="108" t="e">
        <f t="shared" si="3"/>
        <v>#N/A</v>
      </c>
    </row>
    <row r="74" spans="1:16">
      <c r="A74" s="30"/>
      <c r="B74" s="145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IF(D74="X",0,IF(E74="X",0,VLOOKUP(E74,'51'!$K$3:$L$16,2,FALSE)))</f>
        <v>#N/A</v>
      </c>
      <c r="P74" s="108" t="e">
        <f t="shared" si="3"/>
        <v>#N/A</v>
      </c>
    </row>
    <row r="75" spans="1:16">
      <c r="A75" s="30"/>
      <c r="B75" s="145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IF(D75="X",0,IF(E75="X",0,VLOOKUP(E75,'51'!$K$3:$L$16,2,FALSE)))</f>
        <v>#N/A</v>
      </c>
      <c r="P75" s="108" t="e">
        <f t="shared" si="3"/>
        <v>#N/A</v>
      </c>
    </row>
    <row r="76" spans="1:16">
      <c r="A76" s="30"/>
      <c r="B76" s="145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IF(D76="X",0,IF(E76="X",0,VLOOKUP(E76,'51'!$K$3:$L$16,2,FALSE)))</f>
        <v>#N/A</v>
      </c>
      <c r="P76" s="108" t="e">
        <f t="shared" si="3"/>
        <v>#N/A</v>
      </c>
    </row>
    <row r="77" spans="1:16">
      <c r="A77" s="30"/>
      <c r="B77" s="145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IF(D77="X",0,IF(E77="X",0,VLOOKUP(E77,'51'!$K$3:$L$16,2,FALSE)))</f>
        <v>#N/A</v>
      </c>
      <c r="P77" s="108" t="e">
        <f t="shared" si="3"/>
        <v>#N/A</v>
      </c>
    </row>
    <row r="78" spans="1:16">
      <c r="A78" s="30"/>
      <c r="B78" s="145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IF(D78="X",0,IF(E78="X",0,VLOOKUP(E78,'51'!$K$3:$L$16,2,FALSE)))</f>
        <v>#N/A</v>
      </c>
      <c r="P78" s="108" t="e">
        <f t="shared" si="3"/>
        <v>#N/A</v>
      </c>
    </row>
    <row r="79" spans="1:16">
      <c r="A79" s="30"/>
      <c r="B79" s="145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IF(D79="X",0,IF(E79="X",0,VLOOKUP(E79,'51'!$K$3:$L$16,2,FALSE)))</f>
        <v>#N/A</v>
      </c>
      <c r="P79" s="108" t="e">
        <f t="shared" si="3"/>
        <v>#N/A</v>
      </c>
    </row>
    <row r="80" spans="1:16">
      <c r="A80" s="30"/>
      <c r="B80" s="145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IF(D80="X",0,IF(E80="X",0,VLOOKUP(E80,'51'!$K$3:$L$16,2,FALSE)))</f>
        <v>#N/A</v>
      </c>
      <c r="P80" s="108" t="e">
        <f t="shared" si="3"/>
        <v>#N/A</v>
      </c>
    </row>
    <row r="81" spans="1:16">
      <c r="A81" s="30"/>
      <c r="B81" s="145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IF(D81="X",0,IF(E81="X",0,VLOOKUP(E81,'51'!$K$3:$L$16,2,FALSE)))</f>
        <v>#N/A</v>
      </c>
      <c r="P81" s="108" t="e">
        <f t="shared" si="3"/>
        <v>#N/A</v>
      </c>
    </row>
    <row r="82" spans="1:16">
      <c r="A82" s="30"/>
      <c r="B82" s="145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IF(D82="X",0,IF(E82="X",0,VLOOKUP(E82,'51'!$K$3:$L$16,2,FALSE)))</f>
        <v>#N/A</v>
      </c>
      <c r="P82" s="108" t="e">
        <f t="shared" si="3"/>
        <v>#N/A</v>
      </c>
    </row>
    <row r="83" spans="1:16">
      <c r="A83" s="30"/>
      <c r="B83" s="145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IF(D83="X",0,IF(E83="X",0,VLOOKUP(E83,'51'!$K$3:$L$16,2,FALSE)))</f>
        <v>#N/A</v>
      </c>
      <c r="P83" s="108" t="e">
        <f t="shared" si="3"/>
        <v>#N/A</v>
      </c>
    </row>
    <row r="84" spans="1:16">
      <c r="A84" s="30"/>
      <c r="B84" s="145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IF(D84="X",0,IF(E84="X",0,VLOOKUP(E84,'51'!$K$3:$L$16,2,FALSE)))</f>
        <v>#N/A</v>
      </c>
      <c r="P84" s="108" t="e">
        <f t="shared" si="3"/>
        <v>#N/A</v>
      </c>
    </row>
    <row r="85" spans="1:16">
      <c r="A85" s="30"/>
      <c r="B85" s="145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IF(D85="X",0,IF(E85="X",0,VLOOKUP(E85,'51'!$K$3:$L$16,2,FALSE)))</f>
        <v>#N/A</v>
      </c>
      <c r="P85" s="108" t="e">
        <f t="shared" si="3"/>
        <v>#N/A</v>
      </c>
    </row>
    <row r="86" spans="1:16">
      <c r="A86" s="30"/>
      <c r="B86" s="145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IF(D86="X",0,IF(E86="X",0,VLOOKUP(E86,'51'!$K$3:$L$16,2,FALSE)))</f>
        <v>#N/A</v>
      </c>
      <c r="P86" s="108" t="e">
        <f t="shared" si="3"/>
        <v>#N/A</v>
      </c>
    </row>
    <row r="87" spans="1:16">
      <c r="A87" s="30"/>
      <c r="B87" s="145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IF(D87="X",0,IF(E87="X",0,VLOOKUP(E87,'51'!$K$3:$L$16,2,FALSE)))</f>
        <v>#N/A</v>
      </c>
      <c r="P87" s="108" t="e">
        <f t="shared" si="3"/>
        <v>#N/A</v>
      </c>
    </row>
    <row r="88" spans="1:16">
      <c r="A88" s="30"/>
      <c r="B88" s="145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IF(D88="X",0,IF(E88="X",0,VLOOKUP(E88,'51'!$K$3:$L$16,2,FALSE)))</f>
        <v>#N/A</v>
      </c>
      <c r="P88" s="108" t="e">
        <f t="shared" si="3"/>
        <v>#N/A</v>
      </c>
    </row>
    <row r="89" spans="1:16">
      <c r="A89" s="30"/>
      <c r="B89" s="145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IF(D89="X",0,IF(E89="X",0,VLOOKUP(E89,'51'!$K$3:$L$16,2,FALSE)))</f>
        <v>#N/A</v>
      </c>
      <c r="P89" s="108" t="e">
        <f t="shared" si="3"/>
        <v>#N/A</v>
      </c>
    </row>
    <row r="90" spans="1:16">
      <c r="A90" s="30"/>
      <c r="B90" s="145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IF(D90="X",0,IF(E90="X",0,VLOOKUP(E90,'51'!$K$3:$L$16,2,FALSE)))</f>
        <v>#N/A</v>
      </c>
      <c r="P90" s="108" t="e">
        <f t="shared" si="3"/>
        <v>#N/A</v>
      </c>
    </row>
    <row r="91" spans="1:16">
      <c r="A91" s="30"/>
      <c r="B91" s="145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IF(D91="X",0,IF(E91="X",0,VLOOKUP(E91,'51'!$K$3:$L$16,2,FALSE)))</f>
        <v>#N/A</v>
      </c>
      <c r="P91" s="108" t="e">
        <f t="shared" si="3"/>
        <v>#N/A</v>
      </c>
    </row>
    <row r="92" spans="1:16">
      <c r="A92" s="30"/>
      <c r="B92" s="145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IF(D92="X",0,IF(E92="X",0,VLOOKUP(E92,'51'!$K$3:$L$16,2,FALSE)))</f>
        <v>#N/A</v>
      </c>
      <c r="P92" s="108" t="e">
        <f t="shared" si="3"/>
        <v>#N/A</v>
      </c>
    </row>
    <row r="93" spans="1:16">
      <c r="A93" s="30"/>
      <c r="B93" s="145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IF(D93="X",0,IF(E93="X",0,VLOOKUP(E93,'51'!$K$3:$L$16,2,FALSE)))</f>
        <v>#N/A</v>
      </c>
      <c r="P93" s="108" t="e">
        <f t="shared" si="3"/>
        <v>#N/A</v>
      </c>
    </row>
    <row r="94" spans="1:16">
      <c r="A94" s="30"/>
      <c r="B94" s="145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IF(D94="X",0,IF(E94="X",0,VLOOKUP(E94,'51'!$K$3:$L$16,2,FALSE)))</f>
        <v>#N/A</v>
      </c>
      <c r="P94" s="108" t="e">
        <f t="shared" si="3"/>
        <v>#N/A</v>
      </c>
    </row>
    <row r="95" spans="1:16">
      <c r="A95" s="30"/>
      <c r="B95" s="145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IF(D95="X",0,IF(E95="X",0,VLOOKUP(E95,'51'!$K$3:$L$16,2,FALSE)))</f>
        <v>#N/A</v>
      </c>
      <c r="P95" s="108" t="e">
        <f t="shared" si="3"/>
        <v>#N/A</v>
      </c>
    </row>
    <row r="96" spans="1:16">
      <c r="A96" s="30"/>
      <c r="B96" s="145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IF(D96="X",0,IF(E96="X",0,VLOOKUP(E96,'51'!$K$3:$L$16,2,FALSE)))</f>
        <v>#N/A</v>
      </c>
      <c r="P96" s="108" t="e">
        <f t="shared" si="3"/>
        <v>#N/A</v>
      </c>
    </row>
    <row r="97" spans="1:16">
      <c r="A97" s="30"/>
      <c r="B97" s="145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IF(D97="X",0,IF(E97="X",0,VLOOKUP(E97,'51'!$K$3:$L$16,2,FALSE)))</f>
        <v>#N/A</v>
      </c>
      <c r="P97" s="108" t="e">
        <f t="shared" si="3"/>
        <v>#N/A</v>
      </c>
    </row>
    <row r="98" spans="1:16">
      <c r="A98" s="30"/>
      <c r="B98" s="145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IF(D98="X",0,IF(E98="X",0,VLOOKUP(E98,'51'!$K$3:$L$16,2,FALSE)))</f>
        <v>#N/A</v>
      </c>
      <c r="P98" s="108" t="e">
        <f t="shared" si="3"/>
        <v>#N/A</v>
      </c>
    </row>
    <row r="99" spans="1:16">
      <c r="A99" s="30"/>
      <c r="B99" s="145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IF(D99="X",0,IF(E99="X",0,VLOOKUP(E99,'51'!$K$3:$L$16,2,FALSE)))</f>
        <v>#N/A</v>
      </c>
      <c r="P99" s="108" t="e">
        <f t="shared" si="3"/>
        <v>#N/A</v>
      </c>
    </row>
    <row r="100" spans="1:16">
      <c r="A100" s="30"/>
      <c r="B100" s="145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IF(D100="X",0,IF(E100="X",0,VLOOKUP(E100,'51'!$K$3:$L$16,2,FALSE)))</f>
        <v>#N/A</v>
      </c>
      <c r="P100" s="108" t="e">
        <f t="shared" si="3"/>
        <v>#N/A</v>
      </c>
    </row>
    <row r="101" spans="1:16">
      <c r="A101" s="30"/>
      <c r="B101" s="145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IF(D101="X",0,IF(E101="X",0,VLOOKUP(E101,'51'!$K$3:$L$16,2,FALSE)))</f>
        <v>#N/A</v>
      </c>
      <c r="P101" s="108" t="e">
        <f t="shared" si="3"/>
        <v>#N/A</v>
      </c>
    </row>
    <row r="102" spans="1:16">
      <c r="A102" s="30"/>
      <c r="B102" s="145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IF(D102="X",0,IF(E102="X",0,VLOOKUP(E102,'51'!$K$3:$L$16,2,FALSE)))</f>
        <v>#N/A</v>
      </c>
      <c r="P102" s="108" t="e">
        <f t="shared" si="3"/>
        <v>#N/A</v>
      </c>
    </row>
    <row r="103" spans="1:16">
      <c r="A103" s="30"/>
      <c r="B103" s="145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IF(D103="X",0,IF(E103="X",0,VLOOKUP(E103,'51'!$K$3:$L$16,2,FALSE)))</f>
        <v>#N/A</v>
      </c>
      <c r="P103" s="108" t="e">
        <f t="shared" si="3"/>
        <v>#N/A</v>
      </c>
    </row>
    <row r="104" spans="1:16">
      <c r="A104" s="30"/>
      <c r="B104" s="145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IF(D104="X",0,IF(E104="X",0,VLOOKUP(E104,'51'!$K$3:$L$16,2,FALSE)))</f>
        <v>#N/A</v>
      </c>
      <c r="P104" s="108" t="e">
        <f t="shared" si="3"/>
        <v>#N/A</v>
      </c>
    </row>
    <row r="105" spans="1:16">
      <c r="A105" s="30"/>
      <c r="B105" s="145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IF(D105="X",0,IF(E105="X",0,VLOOKUP(E105,'51'!$K$3:$L$16,2,FALSE)))</f>
        <v>#N/A</v>
      </c>
      <c r="P105" s="108" t="e">
        <f t="shared" si="3"/>
        <v>#N/A</v>
      </c>
    </row>
    <row r="106" spans="1:16">
      <c r="A106" s="30"/>
      <c r="B106" s="145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IF(D106="X",0,IF(E106="X",0,VLOOKUP(E106,'51'!$K$3:$L$16,2,FALSE)))</f>
        <v>#N/A</v>
      </c>
      <c r="P106" s="108" t="e">
        <f t="shared" si="3"/>
        <v>#N/A</v>
      </c>
    </row>
    <row r="107" spans="1:16">
      <c r="A107" s="30"/>
      <c r="B107" s="145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IF(D107="X",0,IF(E107="X",0,VLOOKUP(E107,'51'!$K$3:$L$16,2,FALSE)))</f>
        <v>#N/A</v>
      </c>
      <c r="P107" s="108" t="e">
        <f t="shared" si="3"/>
        <v>#N/A</v>
      </c>
    </row>
    <row r="108" spans="1:16">
      <c r="A108" s="30"/>
      <c r="B108" s="145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IF(D108="X",0,IF(E108="X",0,VLOOKUP(E108,'51'!$K$3:$L$16,2,FALSE)))</f>
        <v>#N/A</v>
      </c>
      <c r="P108" s="108" t="e">
        <f t="shared" si="3"/>
        <v>#N/A</v>
      </c>
    </row>
    <row r="109" spans="1:16">
      <c r="A109" s="30"/>
      <c r="B109" s="145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IF(D109="X",0,IF(E109="X",0,VLOOKUP(E109,'51'!$K$3:$L$16,2,FALSE)))</f>
        <v>#N/A</v>
      </c>
      <c r="P109" s="108" t="e">
        <f t="shared" si="3"/>
        <v>#N/A</v>
      </c>
    </row>
    <row r="110" spans="1:16">
      <c r="A110" s="30"/>
      <c r="B110" s="145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IF(D110="X",0,IF(E110="X",0,VLOOKUP(E110,'51'!$K$3:$L$16,2,FALSE)))</f>
        <v>#N/A</v>
      </c>
      <c r="P110" s="108" t="e">
        <f t="shared" si="3"/>
        <v>#N/A</v>
      </c>
    </row>
    <row r="111" spans="1:16">
      <c r="A111" s="30"/>
      <c r="B111" s="145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IF(D111="X",0,IF(E111="X",0,VLOOKUP(E111,'51'!$K$3:$L$16,2,FALSE)))</f>
        <v>#N/A</v>
      </c>
      <c r="P111" s="108" t="e">
        <f t="shared" si="3"/>
        <v>#N/A</v>
      </c>
    </row>
    <row r="112" spans="1:16">
      <c r="A112" s="30"/>
      <c r="B112" s="145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IF(D112="X",0,IF(E112="X",0,VLOOKUP(E112,'51'!$K$3:$L$16,2,FALSE)))</f>
        <v>#N/A</v>
      </c>
      <c r="P112" s="108" t="e">
        <f t="shared" si="3"/>
        <v>#N/A</v>
      </c>
    </row>
    <row r="113" spans="1:16">
      <c r="A113" s="30"/>
      <c r="B113" s="145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IF(D113="X",0,IF(E113="X",0,VLOOKUP(E113,'51'!$K$3:$L$16,2,FALSE)))</f>
        <v>#N/A</v>
      </c>
      <c r="P113" s="108" t="e">
        <f t="shared" si="3"/>
        <v>#N/A</v>
      </c>
    </row>
    <row r="114" spans="1:16">
      <c r="A114" s="30"/>
      <c r="B114" s="145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IF(D114="X",0,IF(E114="X",0,VLOOKUP(E114,'51'!$K$3:$L$16,2,FALSE)))</f>
        <v>#N/A</v>
      </c>
      <c r="P114" s="108" t="e">
        <f t="shared" si="3"/>
        <v>#N/A</v>
      </c>
    </row>
    <row r="115" spans="1:16">
      <c r="A115" s="30"/>
      <c r="B115" s="145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IF(D115="X",0,IF(E115="X",0,VLOOKUP(E115,'51'!$K$3:$L$16,2,FALSE)))</f>
        <v>#N/A</v>
      </c>
      <c r="P115" s="108" t="e">
        <f t="shared" si="3"/>
        <v>#N/A</v>
      </c>
    </row>
    <row r="116" spans="1:16">
      <c r="A116" s="30"/>
      <c r="B116" s="145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IF(D116="X",0,IF(E116="X",0,VLOOKUP(E116,'51'!$K$3:$L$16,2,FALSE)))</f>
        <v>#N/A</v>
      </c>
      <c r="P116" s="108" t="e">
        <f t="shared" si="3"/>
        <v>#N/A</v>
      </c>
    </row>
    <row r="117" spans="1:16">
      <c r="A117" s="30"/>
      <c r="B117" s="145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IF(D117="X",0,IF(E117="X",0,VLOOKUP(E117,'51'!$K$3:$L$16,2,FALSE)))</f>
        <v>#N/A</v>
      </c>
      <c r="P117" s="108" t="e">
        <f t="shared" si="3"/>
        <v>#N/A</v>
      </c>
    </row>
    <row r="118" spans="1:16">
      <c r="A118" s="110"/>
      <c r="B118" s="145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IF(D118="X",0,IF(E118="X",0,VLOOKUP(E118,'51'!$K$3:$L$16,2,FALSE)))</f>
        <v>#N/A</v>
      </c>
      <c r="P118" s="108" t="e">
        <f t="shared" si="3"/>
        <v>#N/A</v>
      </c>
    </row>
    <row r="119" spans="1:16">
      <c r="A119" s="110"/>
      <c r="B119" s="145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IF(D119="X",0,IF(E119="X",0,VLOOKUP(E119,'51'!$K$3:$L$16,2,FALSE)))</f>
        <v>#N/A</v>
      </c>
      <c r="P119" s="108" t="e">
        <f t="shared" si="3"/>
        <v>#N/A</v>
      </c>
    </row>
    <row r="120" spans="1:16">
      <c r="A120" s="110"/>
      <c r="B120" s="145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IF(D120="X",0,IF(E120="X",0,VLOOKUP(E120,'51'!$K$3:$L$16,2,FALSE)))</f>
        <v>#N/A</v>
      </c>
      <c r="P120" s="108" t="e">
        <f t="shared" si="3"/>
        <v>#N/A</v>
      </c>
    </row>
    <row r="121" spans="1:16">
      <c r="A121" s="110"/>
      <c r="B121" s="145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IF(D121="X",0,IF(E121="X",0,VLOOKUP(E121,'51'!$K$3:$L$16,2,FALSE)))</f>
        <v>#N/A</v>
      </c>
      <c r="P121" s="108" t="e">
        <f t="shared" si="3"/>
        <v>#N/A</v>
      </c>
    </row>
    <row r="122" spans="1:16">
      <c r="A122" s="110"/>
      <c r="B122" s="145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IF(D122="X",0,IF(E122="X",0,VLOOKUP(E122,'51'!$K$3:$L$16,2,FALSE)))</f>
        <v>#N/A</v>
      </c>
      <c r="P122" s="108" t="e">
        <f t="shared" si="3"/>
        <v>#N/A</v>
      </c>
    </row>
    <row r="123" spans="1:16">
      <c r="A123" s="110"/>
      <c r="B123" s="145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IF(D123="X",0,IF(E123="X",0,VLOOKUP(E123,'51'!$K$3:$L$16,2,FALSE)))</f>
        <v>#N/A</v>
      </c>
      <c r="P123" s="108" t="e">
        <f t="shared" si="3"/>
        <v>#N/A</v>
      </c>
    </row>
    <row r="124" spans="1:16">
      <c r="A124" s="110"/>
      <c r="B124" s="145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IF(D124="X",0,IF(E124="X",0,VLOOKUP(E124,'51'!$K$3:$L$16,2,FALSE)))</f>
        <v>#N/A</v>
      </c>
      <c r="P124" s="108" t="e">
        <f t="shared" si="3"/>
        <v>#N/A</v>
      </c>
    </row>
    <row r="125" spans="1:16">
      <c r="A125" s="110"/>
      <c r="B125" s="145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IF(D125="X",0,IF(E125="X",0,VLOOKUP(E125,'51'!$K$3:$L$16,2,FALSE)))</f>
        <v>#N/A</v>
      </c>
      <c r="P125" s="108" t="e">
        <f t="shared" si="3"/>
        <v>#N/A</v>
      </c>
    </row>
    <row r="126" spans="1:16">
      <c r="A126" s="110"/>
      <c r="B126" s="145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IF(D126="X",0,IF(E126="X",0,VLOOKUP(E126,'51'!$K$3:$L$16,2,FALSE)))</f>
        <v>#N/A</v>
      </c>
      <c r="P126" s="108" t="e">
        <f t="shared" si="3"/>
        <v>#N/A</v>
      </c>
    </row>
    <row r="127" spans="1:16">
      <c r="B127" s="145"/>
      <c r="N127" s="108">
        <f t="shared" si="2"/>
        <v>0</v>
      </c>
      <c r="O127" s="108" t="e">
        <f>IF(D127="X",0,IF(E127="X",0,VLOOKUP(E127,'51'!$K$3:$L$16,2,FALSE)))</f>
        <v>#N/A</v>
      </c>
      <c r="P127" s="108" t="e">
        <f t="shared" si="3"/>
        <v>#N/A</v>
      </c>
    </row>
    <row r="128" spans="1:16">
      <c r="B128" s="145"/>
      <c r="N128" s="108">
        <f t="shared" si="2"/>
        <v>0</v>
      </c>
      <c r="O128" s="108" t="e">
        <f>IF(D128="X",0,IF(E128="X",0,VLOOKUP(E128,'51'!$K$3:$L$16,2,FALSE)))</f>
        <v>#N/A</v>
      </c>
      <c r="P128" s="108" t="e">
        <f t="shared" si="3"/>
        <v>#N/A</v>
      </c>
    </row>
    <row r="129" spans="2:16">
      <c r="B129" s="145"/>
      <c r="N129" s="108">
        <f t="shared" si="2"/>
        <v>0</v>
      </c>
      <c r="O129" s="108" t="e">
        <f>IF(D129="X",0,IF(E129="X",0,VLOOKUP(E129,'51'!$K$3:$L$16,2,FALSE)))</f>
        <v>#N/A</v>
      </c>
      <c r="P129" s="108" t="e">
        <f t="shared" si="3"/>
        <v>#N/A</v>
      </c>
    </row>
    <row r="130" spans="2:16">
      <c r="B130" s="145"/>
      <c r="N130" s="108">
        <f t="shared" si="2"/>
        <v>0</v>
      </c>
      <c r="O130" s="108" t="e">
        <f>IF(D130="X",0,IF(E130="X",0,VLOOKUP(E130,'51'!$K$3:$L$16,2,FALSE)))</f>
        <v>#N/A</v>
      </c>
      <c r="P130" s="108" t="e">
        <f t="shared" si="3"/>
        <v>#N/A</v>
      </c>
    </row>
    <row r="131" spans="2:16">
      <c r="B131" s="145"/>
      <c r="N131" s="108">
        <f t="shared" si="2"/>
        <v>0</v>
      </c>
      <c r="O131" s="108" t="e">
        <f>IF(D131="X",0,IF(E131="X",0,VLOOKUP(E131,'51'!$K$3:$L$16,2,FALSE)))</f>
        <v>#N/A</v>
      </c>
      <c r="P131" s="108" t="e">
        <f t="shared" si="3"/>
        <v>#N/A</v>
      </c>
    </row>
    <row r="132" spans="2:16">
      <c r="B132" s="145"/>
      <c r="N132" s="108">
        <f t="shared" ref="N132:N195" si="4">SUM(F132:M132)</f>
        <v>0</v>
      </c>
      <c r="O132" s="108" t="e">
        <f>IF(D132="X",0,IF(E132="X",0,VLOOKUP(E132,'51'!$K$3:$L$16,2,FALSE)))</f>
        <v>#N/A</v>
      </c>
      <c r="P132" s="108" t="e">
        <f t="shared" ref="P132:P195" si="5">N132*O132</f>
        <v>#N/A</v>
      </c>
    </row>
    <row r="133" spans="2:16">
      <c r="B133" s="145"/>
      <c r="N133" s="108">
        <f t="shared" si="4"/>
        <v>0</v>
      </c>
      <c r="O133" s="108" t="e">
        <f>IF(D133="X",0,IF(E133="X",0,VLOOKUP(E133,'51'!$K$3:$L$16,2,FALSE)))</f>
        <v>#N/A</v>
      </c>
      <c r="P133" s="108" t="e">
        <f t="shared" si="5"/>
        <v>#N/A</v>
      </c>
    </row>
    <row r="134" spans="2:16">
      <c r="B134" s="145"/>
      <c r="N134" s="108">
        <f t="shared" si="4"/>
        <v>0</v>
      </c>
      <c r="O134" s="108" t="e">
        <f>IF(D134="X",0,IF(E134="X",0,VLOOKUP(E134,'51'!$K$3:$L$16,2,FALSE)))</f>
        <v>#N/A</v>
      </c>
      <c r="P134" s="108" t="e">
        <f t="shared" si="5"/>
        <v>#N/A</v>
      </c>
    </row>
    <row r="135" spans="2:16">
      <c r="B135" s="145"/>
      <c r="N135" s="108">
        <f t="shared" si="4"/>
        <v>0</v>
      </c>
      <c r="O135" s="108" t="e">
        <f>IF(D135="X",0,IF(E135="X",0,VLOOKUP(E135,'51'!$K$3:$L$16,2,FALSE)))</f>
        <v>#N/A</v>
      </c>
      <c r="P135" s="108" t="e">
        <f t="shared" si="5"/>
        <v>#N/A</v>
      </c>
    </row>
    <row r="136" spans="2:16">
      <c r="B136" s="145"/>
      <c r="N136" s="108">
        <f t="shared" si="4"/>
        <v>0</v>
      </c>
      <c r="O136" s="108" t="e">
        <f>IF(D136="X",0,IF(E136="X",0,VLOOKUP(E136,'51'!$K$3:$L$16,2,FALSE)))</f>
        <v>#N/A</v>
      </c>
      <c r="P136" s="108" t="e">
        <f t="shared" si="5"/>
        <v>#N/A</v>
      </c>
    </row>
    <row r="137" spans="2:16">
      <c r="B137" s="145"/>
      <c r="N137" s="108">
        <f t="shared" si="4"/>
        <v>0</v>
      </c>
      <c r="O137" s="108" t="e">
        <f>IF(D137="X",0,IF(E137="X",0,VLOOKUP(E137,'51'!$K$3:$L$16,2,FALSE)))</f>
        <v>#N/A</v>
      </c>
      <c r="P137" s="108" t="e">
        <f t="shared" si="5"/>
        <v>#N/A</v>
      </c>
    </row>
    <row r="138" spans="2:16">
      <c r="B138" s="145"/>
      <c r="N138" s="108">
        <f t="shared" si="4"/>
        <v>0</v>
      </c>
      <c r="O138" s="108" t="e">
        <f>IF(D138="X",0,IF(E138="X",0,VLOOKUP(E138,'51'!$K$3:$L$16,2,FALSE)))</f>
        <v>#N/A</v>
      </c>
      <c r="P138" s="108" t="e">
        <f t="shared" si="5"/>
        <v>#N/A</v>
      </c>
    </row>
    <row r="139" spans="2:16">
      <c r="B139" s="145"/>
      <c r="N139" s="108">
        <f t="shared" si="4"/>
        <v>0</v>
      </c>
      <c r="O139" s="108" t="e">
        <f>IF(D139="X",0,IF(E139="X",0,VLOOKUP(E139,'51'!$K$3:$L$16,2,FALSE)))</f>
        <v>#N/A</v>
      </c>
      <c r="P139" s="108" t="e">
        <f t="shared" si="5"/>
        <v>#N/A</v>
      </c>
    </row>
    <row r="140" spans="2:16">
      <c r="B140" s="145"/>
      <c r="N140" s="108">
        <f t="shared" si="4"/>
        <v>0</v>
      </c>
      <c r="O140" s="108" t="e">
        <f>IF(D140="X",0,IF(E140="X",0,VLOOKUP(E140,'51'!$K$3:$L$16,2,FALSE)))</f>
        <v>#N/A</v>
      </c>
      <c r="P140" s="108" t="e">
        <f t="shared" si="5"/>
        <v>#N/A</v>
      </c>
    </row>
    <row r="141" spans="2:16">
      <c r="B141" s="145"/>
      <c r="N141" s="108">
        <f t="shared" si="4"/>
        <v>0</v>
      </c>
      <c r="O141" s="108" t="e">
        <f>IF(D141="X",0,IF(E141="X",0,VLOOKUP(E141,'51'!$K$3:$L$16,2,FALSE)))</f>
        <v>#N/A</v>
      </c>
      <c r="P141" s="108" t="e">
        <f t="shared" si="5"/>
        <v>#N/A</v>
      </c>
    </row>
    <row r="142" spans="2:16">
      <c r="B142" s="145"/>
      <c r="N142" s="108">
        <f t="shared" si="4"/>
        <v>0</v>
      </c>
      <c r="O142" s="108" t="e">
        <f>IF(D142="X",0,IF(E142="X",0,VLOOKUP(E142,'51'!$K$3:$L$16,2,FALSE)))</f>
        <v>#N/A</v>
      </c>
      <c r="P142" s="108" t="e">
        <f t="shared" si="5"/>
        <v>#N/A</v>
      </c>
    </row>
    <row r="143" spans="2:16">
      <c r="B143" s="145"/>
      <c r="N143" s="108">
        <f t="shared" si="4"/>
        <v>0</v>
      </c>
      <c r="O143" s="108" t="e">
        <f>IF(D143="X",0,IF(E143="X",0,VLOOKUP(E143,'51'!$K$3:$L$16,2,FALSE)))</f>
        <v>#N/A</v>
      </c>
      <c r="P143" s="108" t="e">
        <f t="shared" si="5"/>
        <v>#N/A</v>
      </c>
    </row>
    <row r="144" spans="2:16">
      <c r="B144" s="145"/>
      <c r="N144" s="108">
        <f t="shared" si="4"/>
        <v>0</v>
      </c>
      <c r="O144" s="108" t="e">
        <f>IF(D144="X",0,IF(E144="X",0,VLOOKUP(E144,'51'!$K$3:$L$16,2,FALSE)))</f>
        <v>#N/A</v>
      </c>
      <c r="P144" s="108" t="e">
        <f t="shared" si="5"/>
        <v>#N/A</v>
      </c>
    </row>
    <row r="145" spans="2:16">
      <c r="B145" s="145"/>
      <c r="N145" s="108">
        <f t="shared" si="4"/>
        <v>0</v>
      </c>
      <c r="O145" s="108" t="e">
        <f>IF(D145="X",0,IF(E145="X",0,VLOOKUP(E145,'51'!$K$3:$L$16,2,FALSE)))</f>
        <v>#N/A</v>
      </c>
      <c r="P145" s="108" t="e">
        <f t="shared" si="5"/>
        <v>#N/A</v>
      </c>
    </row>
    <row r="146" spans="2:16">
      <c r="B146" s="145"/>
      <c r="N146" s="108">
        <f t="shared" si="4"/>
        <v>0</v>
      </c>
      <c r="O146" s="108" t="e">
        <f>IF(D146="X",0,IF(E146="X",0,VLOOKUP(E146,'51'!$K$3:$L$16,2,FALSE)))</f>
        <v>#N/A</v>
      </c>
      <c r="P146" s="108" t="e">
        <f t="shared" si="5"/>
        <v>#N/A</v>
      </c>
    </row>
    <row r="147" spans="2:16">
      <c r="B147" s="145"/>
      <c r="N147" s="108">
        <f t="shared" si="4"/>
        <v>0</v>
      </c>
      <c r="O147" s="108" t="e">
        <f>IF(D147="X",0,IF(E147="X",0,VLOOKUP(E147,'51'!$K$3:$L$16,2,FALSE)))</f>
        <v>#N/A</v>
      </c>
      <c r="P147" s="108" t="e">
        <f t="shared" si="5"/>
        <v>#N/A</v>
      </c>
    </row>
    <row r="148" spans="2:16">
      <c r="B148" s="145"/>
      <c r="N148" s="108">
        <f t="shared" si="4"/>
        <v>0</v>
      </c>
      <c r="O148" s="108" t="e">
        <f>IF(D148="X",0,IF(E148="X",0,VLOOKUP(E148,'51'!$K$3:$L$16,2,FALSE)))</f>
        <v>#N/A</v>
      </c>
      <c r="P148" s="108" t="e">
        <f t="shared" si="5"/>
        <v>#N/A</v>
      </c>
    </row>
    <row r="149" spans="2:16">
      <c r="B149" s="145"/>
      <c r="N149" s="108">
        <f t="shared" si="4"/>
        <v>0</v>
      </c>
      <c r="O149" s="108" t="e">
        <f>IF(D149="X",0,IF(E149="X",0,VLOOKUP(E149,'51'!$K$3:$L$16,2,FALSE)))</f>
        <v>#N/A</v>
      </c>
      <c r="P149" s="108" t="e">
        <f t="shared" si="5"/>
        <v>#N/A</v>
      </c>
    </row>
    <row r="150" spans="2:16">
      <c r="B150" s="145"/>
      <c r="N150" s="108">
        <f t="shared" si="4"/>
        <v>0</v>
      </c>
      <c r="O150" s="108" t="e">
        <f>IF(D150="X",0,IF(E150="X",0,VLOOKUP(E150,'51'!$K$3:$L$16,2,FALSE)))</f>
        <v>#N/A</v>
      </c>
      <c r="P150" s="108" t="e">
        <f t="shared" si="5"/>
        <v>#N/A</v>
      </c>
    </row>
    <row r="151" spans="2:16">
      <c r="B151" s="145"/>
      <c r="N151" s="108">
        <f t="shared" si="4"/>
        <v>0</v>
      </c>
      <c r="O151" s="108" t="e">
        <f>IF(D151="X",0,IF(E151="X",0,VLOOKUP(E151,'51'!$K$3:$L$16,2,FALSE)))</f>
        <v>#N/A</v>
      </c>
      <c r="P151" s="108" t="e">
        <f t="shared" si="5"/>
        <v>#N/A</v>
      </c>
    </row>
    <row r="152" spans="2:16">
      <c r="B152" s="145"/>
      <c r="N152" s="108">
        <f t="shared" si="4"/>
        <v>0</v>
      </c>
      <c r="O152" s="108" t="e">
        <f>IF(D152="X",0,IF(E152="X",0,VLOOKUP(E152,'51'!$K$3:$L$16,2,FALSE)))</f>
        <v>#N/A</v>
      </c>
      <c r="P152" s="108" t="e">
        <f t="shared" si="5"/>
        <v>#N/A</v>
      </c>
    </row>
    <row r="153" spans="2:16">
      <c r="B153" s="145"/>
      <c r="N153" s="108">
        <f t="shared" si="4"/>
        <v>0</v>
      </c>
      <c r="O153" s="108" t="e">
        <f>IF(D153="X",0,IF(E153="X",0,VLOOKUP(E153,'51'!$K$3:$L$16,2,FALSE)))</f>
        <v>#N/A</v>
      </c>
      <c r="P153" s="108" t="e">
        <f t="shared" si="5"/>
        <v>#N/A</v>
      </c>
    </row>
    <row r="154" spans="2:16">
      <c r="B154" s="145"/>
      <c r="N154" s="108">
        <f t="shared" si="4"/>
        <v>0</v>
      </c>
      <c r="O154" s="108" t="e">
        <f>IF(D154="X",0,IF(E154="X",0,VLOOKUP(E154,'51'!$K$3:$L$16,2,FALSE)))</f>
        <v>#N/A</v>
      </c>
      <c r="P154" s="108" t="e">
        <f t="shared" si="5"/>
        <v>#N/A</v>
      </c>
    </row>
    <row r="155" spans="2:16">
      <c r="B155" s="145"/>
      <c r="N155" s="108">
        <f t="shared" si="4"/>
        <v>0</v>
      </c>
      <c r="O155" s="108" t="e">
        <f>IF(D155="X",0,IF(E155="X",0,VLOOKUP(E155,'51'!$K$3:$L$16,2,FALSE)))</f>
        <v>#N/A</v>
      </c>
      <c r="P155" s="108" t="e">
        <f t="shared" si="5"/>
        <v>#N/A</v>
      </c>
    </row>
    <row r="156" spans="2:16">
      <c r="B156" s="145"/>
      <c r="N156" s="108">
        <f t="shared" si="4"/>
        <v>0</v>
      </c>
      <c r="O156" s="108" t="e">
        <f>IF(D156="X",0,IF(E156="X",0,VLOOKUP(E156,'51'!$K$3:$L$16,2,FALSE)))</f>
        <v>#N/A</v>
      </c>
      <c r="P156" s="108" t="e">
        <f t="shared" si="5"/>
        <v>#N/A</v>
      </c>
    </row>
    <row r="157" spans="2:16">
      <c r="B157" s="145"/>
      <c r="N157" s="108">
        <f t="shared" si="4"/>
        <v>0</v>
      </c>
      <c r="O157" s="108" t="e">
        <f>IF(D157="X",0,IF(E157="X",0,VLOOKUP(E157,'51'!$K$3:$L$16,2,FALSE)))</f>
        <v>#N/A</v>
      </c>
      <c r="P157" s="108" t="e">
        <f t="shared" si="5"/>
        <v>#N/A</v>
      </c>
    </row>
    <row r="158" spans="2:16">
      <c r="B158" s="145"/>
      <c r="N158" s="108">
        <f t="shared" si="4"/>
        <v>0</v>
      </c>
      <c r="O158" s="108" t="e">
        <f>IF(D158="X",0,IF(E158="X",0,VLOOKUP(E158,'51'!$K$3:$L$16,2,FALSE)))</f>
        <v>#N/A</v>
      </c>
      <c r="P158" s="108" t="e">
        <f t="shared" si="5"/>
        <v>#N/A</v>
      </c>
    </row>
    <row r="159" spans="2:16">
      <c r="B159" s="145"/>
      <c r="N159" s="108">
        <f t="shared" si="4"/>
        <v>0</v>
      </c>
      <c r="O159" s="108" t="e">
        <f>IF(D159="X",0,IF(E159="X",0,VLOOKUP(E159,'51'!$K$3:$L$16,2,FALSE)))</f>
        <v>#N/A</v>
      </c>
      <c r="P159" s="108" t="e">
        <f t="shared" si="5"/>
        <v>#N/A</v>
      </c>
    </row>
    <row r="160" spans="2:16">
      <c r="B160" s="145"/>
      <c r="N160" s="108">
        <f t="shared" si="4"/>
        <v>0</v>
      </c>
      <c r="O160" s="108" t="e">
        <f>IF(D160="X",0,IF(E160="X",0,VLOOKUP(E160,'51'!$K$3:$L$16,2,FALSE)))</f>
        <v>#N/A</v>
      </c>
      <c r="P160" s="108" t="e">
        <f t="shared" si="5"/>
        <v>#N/A</v>
      </c>
    </row>
    <row r="161" spans="2:16">
      <c r="B161" s="145"/>
      <c r="N161" s="108">
        <f t="shared" si="4"/>
        <v>0</v>
      </c>
      <c r="O161" s="108" t="e">
        <f>IF(D161="X",0,IF(E161="X",0,VLOOKUP(E161,'51'!$K$3:$L$16,2,FALSE)))</f>
        <v>#N/A</v>
      </c>
      <c r="P161" s="108" t="e">
        <f t="shared" si="5"/>
        <v>#N/A</v>
      </c>
    </row>
    <row r="162" spans="2:16">
      <c r="B162" s="145"/>
      <c r="N162" s="108">
        <f t="shared" si="4"/>
        <v>0</v>
      </c>
      <c r="O162" s="108" t="e">
        <f>IF(D162="X",0,IF(E162="X",0,VLOOKUP(E162,'51'!$K$3:$L$16,2,FALSE)))</f>
        <v>#N/A</v>
      </c>
      <c r="P162" s="108" t="e">
        <f t="shared" si="5"/>
        <v>#N/A</v>
      </c>
    </row>
    <row r="163" spans="2:16">
      <c r="B163" s="145"/>
      <c r="N163" s="108">
        <f t="shared" si="4"/>
        <v>0</v>
      </c>
      <c r="O163" s="108" t="e">
        <f>IF(D163="X",0,IF(E163="X",0,VLOOKUP(E163,'51'!$K$3:$L$16,2,FALSE)))</f>
        <v>#N/A</v>
      </c>
      <c r="P163" s="108" t="e">
        <f t="shared" si="5"/>
        <v>#N/A</v>
      </c>
    </row>
    <row r="164" spans="2:16">
      <c r="B164" s="145"/>
      <c r="N164" s="108">
        <f t="shared" si="4"/>
        <v>0</v>
      </c>
      <c r="O164" s="108" t="e">
        <f>IF(D164="X",0,IF(E164="X",0,VLOOKUP(E164,'51'!$K$3:$L$16,2,FALSE)))</f>
        <v>#N/A</v>
      </c>
      <c r="P164" s="108" t="e">
        <f t="shared" si="5"/>
        <v>#N/A</v>
      </c>
    </row>
    <row r="165" spans="2:16">
      <c r="B165" s="145"/>
      <c r="N165" s="108">
        <f t="shared" si="4"/>
        <v>0</v>
      </c>
      <c r="O165" s="108" t="e">
        <f>IF(D165="X",0,IF(E165="X",0,VLOOKUP(E165,'51'!$K$3:$L$16,2,FALSE)))</f>
        <v>#N/A</v>
      </c>
      <c r="P165" s="108" t="e">
        <f t="shared" si="5"/>
        <v>#N/A</v>
      </c>
    </row>
    <row r="166" spans="2:16">
      <c r="B166" s="145"/>
      <c r="N166" s="108">
        <f t="shared" si="4"/>
        <v>0</v>
      </c>
      <c r="O166" s="108" t="e">
        <f>IF(D166="X",0,IF(E166="X",0,VLOOKUP(E166,'51'!$K$3:$L$16,2,FALSE)))</f>
        <v>#N/A</v>
      </c>
      <c r="P166" s="108" t="e">
        <f t="shared" si="5"/>
        <v>#N/A</v>
      </c>
    </row>
    <row r="167" spans="2:16">
      <c r="B167" s="145"/>
      <c r="N167" s="108">
        <f t="shared" si="4"/>
        <v>0</v>
      </c>
      <c r="O167" s="108" t="e">
        <f>IF(D167="X",0,IF(E167="X",0,VLOOKUP(E167,'51'!$K$3:$L$16,2,FALSE)))</f>
        <v>#N/A</v>
      </c>
      <c r="P167" s="108" t="e">
        <f t="shared" si="5"/>
        <v>#N/A</v>
      </c>
    </row>
    <row r="168" spans="2:16">
      <c r="B168" s="145"/>
      <c r="N168" s="108">
        <f t="shared" si="4"/>
        <v>0</v>
      </c>
      <c r="O168" s="108" t="e">
        <f>IF(D168="X",0,IF(E168="X",0,VLOOKUP(E168,'51'!$K$3:$L$16,2,FALSE)))</f>
        <v>#N/A</v>
      </c>
      <c r="P168" s="108" t="e">
        <f t="shared" si="5"/>
        <v>#N/A</v>
      </c>
    </row>
    <row r="169" spans="2:16">
      <c r="B169" s="145"/>
      <c r="N169" s="108">
        <f t="shared" si="4"/>
        <v>0</v>
      </c>
      <c r="O169" s="108" t="e">
        <f>IF(D169="X",0,IF(E169="X",0,VLOOKUP(E169,'51'!$K$3:$L$16,2,FALSE)))</f>
        <v>#N/A</v>
      </c>
      <c r="P169" s="108" t="e">
        <f t="shared" si="5"/>
        <v>#N/A</v>
      </c>
    </row>
    <row r="170" spans="2:16">
      <c r="B170" s="145"/>
      <c r="N170" s="108">
        <f t="shared" si="4"/>
        <v>0</v>
      </c>
      <c r="O170" s="108" t="e">
        <f>IF(D170="X",0,IF(E170="X",0,VLOOKUP(E170,'51'!$K$3:$L$16,2,FALSE)))</f>
        <v>#N/A</v>
      </c>
      <c r="P170" s="108" t="e">
        <f t="shared" si="5"/>
        <v>#N/A</v>
      </c>
    </row>
    <row r="171" spans="2:16">
      <c r="B171" s="145"/>
      <c r="N171" s="108">
        <f t="shared" si="4"/>
        <v>0</v>
      </c>
      <c r="O171" s="108" t="e">
        <f>IF(D171="X",0,IF(E171="X",0,VLOOKUP(E171,'51'!$K$3:$L$16,2,FALSE)))</f>
        <v>#N/A</v>
      </c>
      <c r="P171" s="108" t="e">
        <f t="shared" si="5"/>
        <v>#N/A</v>
      </c>
    </row>
    <row r="172" spans="2:16">
      <c r="B172" s="145"/>
      <c r="N172" s="108">
        <f t="shared" si="4"/>
        <v>0</v>
      </c>
      <c r="O172" s="108" t="e">
        <f>IF(D172="X",0,IF(E172="X",0,VLOOKUP(E172,'51'!$K$3:$L$16,2,FALSE)))</f>
        <v>#N/A</v>
      </c>
      <c r="P172" s="108" t="e">
        <f t="shared" si="5"/>
        <v>#N/A</v>
      </c>
    </row>
    <row r="173" spans="2:16">
      <c r="B173" s="145"/>
      <c r="N173" s="108">
        <f t="shared" si="4"/>
        <v>0</v>
      </c>
      <c r="O173" s="108" t="e">
        <f>IF(D173="X",0,IF(E173="X",0,VLOOKUP(E173,'51'!$K$3:$L$16,2,FALSE)))</f>
        <v>#N/A</v>
      </c>
      <c r="P173" s="108" t="e">
        <f t="shared" si="5"/>
        <v>#N/A</v>
      </c>
    </row>
    <row r="174" spans="2:16">
      <c r="B174" s="145"/>
      <c r="N174" s="108">
        <f t="shared" si="4"/>
        <v>0</v>
      </c>
      <c r="O174" s="108" t="e">
        <f>IF(D174="X",0,IF(E174="X",0,VLOOKUP(E174,'51'!$K$3:$L$16,2,FALSE)))</f>
        <v>#N/A</v>
      </c>
      <c r="P174" s="108" t="e">
        <f t="shared" si="5"/>
        <v>#N/A</v>
      </c>
    </row>
    <row r="175" spans="2:16">
      <c r="B175" s="145"/>
      <c r="N175" s="108">
        <f t="shared" si="4"/>
        <v>0</v>
      </c>
      <c r="O175" s="108" t="e">
        <f>IF(D175="X",0,IF(E175="X",0,VLOOKUP(E175,'51'!$K$3:$L$16,2,FALSE)))</f>
        <v>#N/A</v>
      </c>
      <c r="P175" s="108" t="e">
        <f t="shared" si="5"/>
        <v>#N/A</v>
      </c>
    </row>
    <row r="176" spans="2:16">
      <c r="B176" s="145"/>
      <c r="N176" s="108">
        <f t="shared" si="4"/>
        <v>0</v>
      </c>
      <c r="O176" s="108" t="e">
        <f>IF(D176="X",0,IF(E176="X",0,VLOOKUP(E176,'51'!$K$3:$L$16,2,FALSE)))</f>
        <v>#N/A</v>
      </c>
      <c r="P176" s="108" t="e">
        <f t="shared" si="5"/>
        <v>#N/A</v>
      </c>
    </row>
    <row r="177" spans="2:16">
      <c r="B177" s="145"/>
      <c r="N177" s="108">
        <f t="shared" si="4"/>
        <v>0</v>
      </c>
      <c r="O177" s="108" t="e">
        <f>IF(D177="X",0,IF(E177="X",0,VLOOKUP(E177,'51'!$K$3:$L$16,2,FALSE)))</f>
        <v>#N/A</v>
      </c>
      <c r="P177" s="108" t="e">
        <f t="shared" si="5"/>
        <v>#N/A</v>
      </c>
    </row>
    <row r="178" spans="2:16">
      <c r="B178" s="145"/>
      <c r="N178" s="108">
        <f t="shared" si="4"/>
        <v>0</v>
      </c>
      <c r="O178" s="108" t="e">
        <f>IF(D178="X",0,IF(E178="X",0,VLOOKUP(E178,'51'!$K$3:$L$16,2,FALSE)))</f>
        <v>#N/A</v>
      </c>
      <c r="P178" s="108" t="e">
        <f t="shared" si="5"/>
        <v>#N/A</v>
      </c>
    </row>
    <row r="179" spans="2:16">
      <c r="B179" s="145"/>
      <c r="N179" s="108">
        <f t="shared" si="4"/>
        <v>0</v>
      </c>
      <c r="O179" s="108" t="e">
        <f>IF(D179="X",0,IF(E179="X",0,VLOOKUP(E179,'51'!$K$3:$L$16,2,FALSE)))</f>
        <v>#N/A</v>
      </c>
      <c r="P179" s="108" t="e">
        <f t="shared" si="5"/>
        <v>#N/A</v>
      </c>
    </row>
    <row r="180" spans="2:16">
      <c r="B180" s="145"/>
      <c r="N180" s="108">
        <f t="shared" si="4"/>
        <v>0</v>
      </c>
      <c r="O180" s="108" t="e">
        <f>IF(D180="X",0,IF(E180="X",0,VLOOKUP(E180,'51'!$K$3:$L$16,2,FALSE)))</f>
        <v>#N/A</v>
      </c>
      <c r="P180" s="108" t="e">
        <f t="shared" si="5"/>
        <v>#N/A</v>
      </c>
    </row>
    <row r="181" spans="2:16">
      <c r="B181" s="145"/>
      <c r="N181" s="108">
        <f t="shared" si="4"/>
        <v>0</v>
      </c>
      <c r="O181" s="108" t="e">
        <f>IF(D181="X",0,IF(E181="X",0,VLOOKUP(E181,'51'!$K$3:$L$16,2,FALSE)))</f>
        <v>#N/A</v>
      </c>
      <c r="P181" s="108" t="e">
        <f t="shared" si="5"/>
        <v>#N/A</v>
      </c>
    </row>
    <row r="182" spans="2:16">
      <c r="B182" s="145"/>
      <c r="N182" s="108">
        <f t="shared" si="4"/>
        <v>0</v>
      </c>
      <c r="O182" s="108" t="e">
        <f>IF(D182="X",0,IF(E182="X",0,VLOOKUP(E182,'51'!$K$3:$L$16,2,FALSE)))</f>
        <v>#N/A</v>
      </c>
      <c r="P182" s="108" t="e">
        <f t="shared" si="5"/>
        <v>#N/A</v>
      </c>
    </row>
    <row r="183" spans="2:16">
      <c r="B183" s="145"/>
      <c r="N183" s="108">
        <f t="shared" si="4"/>
        <v>0</v>
      </c>
      <c r="O183" s="108" t="e">
        <f>IF(D183="X",0,IF(E183="X",0,VLOOKUP(E183,'51'!$K$3:$L$16,2,FALSE)))</f>
        <v>#N/A</v>
      </c>
      <c r="P183" s="108" t="e">
        <f t="shared" si="5"/>
        <v>#N/A</v>
      </c>
    </row>
    <row r="184" spans="2:16">
      <c r="B184" s="145"/>
      <c r="N184" s="108">
        <f t="shared" si="4"/>
        <v>0</v>
      </c>
      <c r="O184" s="108" t="e">
        <f>IF(D184="X",0,IF(E184="X",0,VLOOKUP(E184,'51'!$K$3:$L$16,2,FALSE)))</f>
        <v>#N/A</v>
      </c>
      <c r="P184" s="108" t="e">
        <f t="shared" si="5"/>
        <v>#N/A</v>
      </c>
    </row>
    <row r="185" spans="2:16">
      <c r="B185" s="145"/>
      <c r="N185" s="108">
        <f t="shared" si="4"/>
        <v>0</v>
      </c>
      <c r="O185" s="108" t="e">
        <f>IF(D185="X",0,IF(E185="X",0,VLOOKUP(E185,'51'!$K$3:$L$16,2,FALSE)))</f>
        <v>#N/A</v>
      </c>
      <c r="P185" s="108" t="e">
        <f t="shared" si="5"/>
        <v>#N/A</v>
      </c>
    </row>
    <row r="186" spans="2:16">
      <c r="B186" s="145"/>
      <c r="N186" s="108">
        <f t="shared" si="4"/>
        <v>0</v>
      </c>
      <c r="O186" s="108" t="e">
        <f>IF(D186="X",0,IF(E186="X",0,VLOOKUP(E186,'51'!$K$3:$L$16,2,FALSE)))</f>
        <v>#N/A</v>
      </c>
      <c r="P186" s="108" t="e">
        <f t="shared" si="5"/>
        <v>#N/A</v>
      </c>
    </row>
    <row r="187" spans="2:16">
      <c r="B187" s="145"/>
      <c r="N187" s="108">
        <f t="shared" si="4"/>
        <v>0</v>
      </c>
      <c r="O187" s="108" t="e">
        <f>IF(D187="X",0,IF(E187="X",0,VLOOKUP(E187,'51'!$K$3:$L$16,2,FALSE)))</f>
        <v>#N/A</v>
      </c>
      <c r="P187" s="108" t="e">
        <f t="shared" si="5"/>
        <v>#N/A</v>
      </c>
    </row>
    <row r="188" spans="2:16">
      <c r="B188" s="145"/>
      <c r="N188" s="108">
        <f t="shared" si="4"/>
        <v>0</v>
      </c>
      <c r="O188" s="108" t="e">
        <f>IF(D188="X",0,IF(E188="X",0,VLOOKUP(E188,'51'!$K$3:$L$16,2,FALSE)))</f>
        <v>#N/A</v>
      </c>
      <c r="P188" s="108" t="e">
        <f t="shared" si="5"/>
        <v>#N/A</v>
      </c>
    </row>
    <row r="189" spans="2:16">
      <c r="B189" s="145"/>
      <c r="N189" s="108">
        <f t="shared" si="4"/>
        <v>0</v>
      </c>
      <c r="O189" s="108" t="e">
        <f>IF(D189="X",0,IF(E189="X",0,VLOOKUP(E189,'51'!$K$3:$L$16,2,FALSE)))</f>
        <v>#N/A</v>
      </c>
      <c r="P189" s="108" t="e">
        <f t="shared" si="5"/>
        <v>#N/A</v>
      </c>
    </row>
    <row r="190" spans="2:16">
      <c r="B190" s="145"/>
      <c r="N190" s="108">
        <f t="shared" si="4"/>
        <v>0</v>
      </c>
      <c r="O190" s="108" t="e">
        <f>IF(D190="X",0,IF(E190="X",0,VLOOKUP(E190,'51'!$K$3:$L$16,2,FALSE)))</f>
        <v>#N/A</v>
      </c>
      <c r="P190" s="108" t="e">
        <f t="shared" si="5"/>
        <v>#N/A</v>
      </c>
    </row>
    <row r="191" spans="2:16">
      <c r="B191" s="145"/>
      <c r="N191" s="108">
        <f t="shared" si="4"/>
        <v>0</v>
      </c>
      <c r="O191" s="108" t="e">
        <f>IF(D191="X",0,IF(E191="X",0,VLOOKUP(E191,'51'!$K$3:$L$16,2,FALSE)))</f>
        <v>#N/A</v>
      </c>
      <c r="P191" s="108" t="e">
        <f t="shared" si="5"/>
        <v>#N/A</v>
      </c>
    </row>
    <row r="192" spans="2:16">
      <c r="B192" s="145"/>
      <c r="N192" s="108">
        <f t="shared" si="4"/>
        <v>0</v>
      </c>
      <c r="O192" s="108" t="e">
        <f>IF(D192="X",0,IF(E192="X",0,VLOOKUP(E192,'51'!$K$3:$L$16,2,FALSE)))</f>
        <v>#N/A</v>
      </c>
      <c r="P192" s="108" t="e">
        <f t="shared" si="5"/>
        <v>#N/A</v>
      </c>
    </row>
    <row r="193" spans="2:16">
      <c r="B193" s="145"/>
      <c r="N193" s="108">
        <f t="shared" si="4"/>
        <v>0</v>
      </c>
      <c r="O193" s="108" t="e">
        <f>IF(D193="X",0,IF(E193="X",0,VLOOKUP(E193,'51'!$K$3:$L$16,2,FALSE)))</f>
        <v>#N/A</v>
      </c>
      <c r="P193" s="108" t="e">
        <f t="shared" si="5"/>
        <v>#N/A</v>
      </c>
    </row>
    <row r="194" spans="2:16">
      <c r="B194" s="145"/>
      <c r="N194" s="108">
        <f t="shared" si="4"/>
        <v>0</v>
      </c>
      <c r="O194" s="108" t="e">
        <f>IF(D194="X",0,IF(E194="X",0,VLOOKUP(E194,'51'!$K$3:$L$16,2,FALSE)))</f>
        <v>#N/A</v>
      </c>
      <c r="P194" s="108" t="e">
        <f t="shared" si="5"/>
        <v>#N/A</v>
      </c>
    </row>
    <row r="195" spans="2:16">
      <c r="B195" s="145"/>
      <c r="N195" s="108">
        <f t="shared" si="4"/>
        <v>0</v>
      </c>
      <c r="O195" s="108" t="e">
        <f>IF(D195="X",0,IF(E195="X",0,VLOOKUP(E195,'51'!$K$3:$L$16,2,FALSE)))</f>
        <v>#N/A</v>
      </c>
      <c r="P195" s="108" t="e">
        <f t="shared" si="5"/>
        <v>#N/A</v>
      </c>
    </row>
    <row r="196" spans="2:16">
      <c r="B196" s="145"/>
      <c r="N196" s="108">
        <f t="shared" ref="N196:N259" si="6">SUM(F196:M196)</f>
        <v>0</v>
      </c>
      <c r="O196" s="108" t="e">
        <f>IF(D196="X",0,IF(E196="X",0,VLOOKUP(E196,'51'!$K$3:$L$16,2,FALSE)))</f>
        <v>#N/A</v>
      </c>
      <c r="P196" s="108" t="e">
        <f t="shared" ref="P196:P259" si="7">N196*O196</f>
        <v>#N/A</v>
      </c>
    </row>
    <row r="197" spans="2:16">
      <c r="B197" s="145"/>
      <c r="N197" s="108">
        <f t="shared" si="6"/>
        <v>0</v>
      </c>
      <c r="O197" s="108" t="e">
        <f>IF(D197="X",0,IF(E197="X",0,VLOOKUP(E197,'51'!$K$3:$L$16,2,FALSE)))</f>
        <v>#N/A</v>
      </c>
      <c r="P197" s="108" t="e">
        <f t="shared" si="7"/>
        <v>#N/A</v>
      </c>
    </row>
    <row r="198" spans="2:16">
      <c r="B198" s="145"/>
      <c r="N198" s="108">
        <f t="shared" si="6"/>
        <v>0</v>
      </c>
      <c r="O198" s="108" t="e">
        <f>IF(D198="X",0,IF(E198="X",0,VLOOKUP(E198,'51'!$K$3:$L$16,2,FALSE)))</f>
        <v>#N/A</v>
      </c>
      <c r="P198" s="108" t="e">
        <f t="shared" si="7"/>
        <v>#N/A</v>
      </c>
    </row>
    <row r="199" spans="2:16">
      <c r="B199" s="145"/>
      <c r="N199" s="108">
        <f t="shared" si="6"/>
        <v>0</v>
      </c>
      <c r="O199" s="108" t="e">
        <f>IF(D199="X",0,IF(E199="X",0,VLOOKUP(E199,'51'!$K$3:$L$16,2,FALSE)))</f>
        <v>#N/A</v>
      </c>
      <c r="P199" s="108" t="e">
        <f t="shared" si="7"/>
        <v>#N/A</v>
      </c>
    </row>
    <row r="200" spans="2:16">
      <c r="B200" s="145"/>
      <c r="N200" s="108">
        <f t="shared" si="6"/>
        <v>0</v>
      </c>
      <c r="O200" s="108" t="e">
        <f>IF(D200="X",0,IF(E200="X",0,VLOOKUP(E200,'51'!$K$3:$L$16,2,FALSE)))</f>
        <v>#N/A</v>
      </c>
      <c r="P200" s="108" t="e">
        <f t="shared" si="7"/>
        <v>#N/A</v>
      </c>
    </row>
    <row r="201" spans="2:16">
      <c r="B201" s="145"/>
      <c r="N201" s="108">
        <f t="shared" si="6"/>
        <v>0</v>
      </c>
      <c r="O201" s="108" t="e">
        <f>IF(D201="X",0,IF(E201="X",0,VLOOKUP(E201,'51'!$K$3:$L$16,2,FALSE)))</f>
        <v>#N/A</v>
      </c>
      <c r="P201" s="108" t="e">
        <f t="shared" si="7"/>
        <v>#N/A</v>
      </c>
    </row>
    <row r="202" spans="2:16">
      <c r="B202" s="145"/>
      <c r="N202" s="108">
        <f t="shared" si="6"/>
        <v>0</v>
      </c>
      <c r="O202" s="108" t="e">
        <f>IF(D202="X",0,IF(E202="X",0,VLOOKUP(E202,'51'!$K$3:$L$16,2,FALSE)))</f>
        <v>#N/A</v>
      </c>
      <c r="P202" s="108" t="e">
        <f t="shared" si="7"/>
        <v>#N/A</v>
      </c>
    </row>
    <row r="203" spans="2:16">
      <c r="B203" s="145"/>
      <c r="N203" s="108">
        <f t="shared" si="6"/>
        <v>0</v>
      </c>
      <c r="O203" s="108" t="e">
        <f>IF(D203="X",0,IF(E203="X",0,VLOOKUP(E203,'51'!$K$3:$L$16,2,FALSE)))</f>
        <v>#N/A</v>
      </c>
      <c r="P203" s="108" t="e">
        <f t="shared" si="7"/>
        <v>#N/A</v>
      </c>
    </row>
    <row r="204" spans="2:16">
      <c r="B204" s="145"/>
      <c r="N204" s="108">
        <f t="shared" si="6"/>
        <v>0</v>
      </c>
      <c r="O204" s="108" t="e">
        <f>IF(D204="X",0,IF(E204="X",0,VLOOKUP(E204,'51'!$K$3:$L$16,2,FALSE)))</f>
        <v>#N/A</v>
      </c>
      <c r="P204" s="108" t="e">
        <f t="shared" si="7"/>
        <v>#N/A</v>
      </c>
    </row>
    <row r="205" spans="2:16">
      <c r="B205" s="145"/>
      <c r="N205" s="108">
        <f t="shared" si="6"/>
        <v>0</v>
      </c>
      <c r="O205" s="108" t="e">
        <f>IF(D205="X",0,IF(E205="X",0,VLOOKUP(E205,'51'!$K$3:$L$16,2,FALSE)))</f>
        <v>#N/A</v>
      </c>
      <c r="P205" s="108" t="e">
        <f t="shared" si="7"/>
        <v>#N/A</v>
      </c>
    </row>
    <row r="206" spans="2:16">
      <c r="B206" s="145"/>
      <c r="N206" s="108">
        <f t="shared" si="6"/>
        <v>0</v>
      </c>
      <c r="O206" s="108" t="e">
        <f>IF(D206="X",0,IF(E206="X",0,VLOOKUP(E206,'51'!$K$3:$L$16,2,FALSE)))</f>
        <v>#N/A</v>
      </c>
      <c r="P206" s="108" t="e">
        <f t="shared" si="7"/>
        <v>#N/A</v>
      </c>
    </row>
    <row r="207" spans="2:16">
      <c r="B207" s="145"/>
      <c r="N207" s="108">
        <f t="shared" si="6"/>
        <v>0</v>
      </c>
      <c r="O207" s="108" t="e">
        <f>IF(D207="X",0,IF(E207="X",0,VLOOKUP(E207,'51'!$K$3:$L$16,2,FALSE)))</f>
        <v>#N/A</v>
      </c>
      <c r="P207" s="108" t="e">
        <f t="shared" si="7"/>
        <v>#N/A</v>
      </c>
    </row>
    <row r="208" spans="2:16">
      <c r="B208" s="145"/>
      <c r="N208" s="108">
        <f t="shared" si="6"/>
        <v>0</v>
      </c>
      <c r="O208" s="108" t="e">
        <f>IF(D208="X",0,IF(E208="X",0,VLOOKUP(E208,'51'!$K$3:$L$16,2,FALSE)))</f>
        <v>#N/A</v>
      </c>
      <c r="P208" s="108" t="e">
        <f t="shared" si="7"/>
        <v>#N/A</v>
      </c>
    </row>
    <row r="209" spans="2:16">
      <c r="B209" s="145"/>
      <c r="N209" s="108">
        <f t="shared" si="6"/>
        <v>0</v>
      </c>
      <c r="O209" s="108" t="e">
        <f>IF(D209="X",0,IF(E209="X",0,VLOOKUP(E209,'51'!$K$3:$L$16,2,FALSE)))</f>
        <v>#N/A</v>
      </c>
      <c r="P209" s="108" t="e">
        <f t="shared" si="7"/>
        <v>#N/A</v>
      </c>
    </row>
    <row r="210" spans="2:16">
      <c r="B210" s="145"/>
      <c r="N210" s="108">
        <f t="shared" si="6"/>
        <v>0</v>
      </c>
      <c r="O210" s="108" t="e">
        <f>IF(D210="X",0,IF(E210="X",0,VLOOKUP(E210,'51'!$K$3:$L$16,2,FALSE)))</f>
        <v>#N/A</v>
      </c>
      <c r="P210" s="108" t="e">
        <f t="shared" si="7"/>
        <v>#N/A</v>
      </c>
    </row>
    <row r="211" spans="2:16">
      <c r="B211" s="145"/>
      <c r="N211" s="108">
        <f t="shared" si="6"/>
        <v>0</v>
      </c>
      <c r="O211" s="108" t="e">
        <f>IF(D211="X",0,IF(E211="X",0,VLOOKUP(E211,'51'!$K$3:$L$16,2,FALSE)))</f>
        <v>#N/A</v>
      </c>
      <c r="P211" s="108" t="e">
        <f t="shared" si="7"/>
        <v>#N/A</v>
      </c>
    </row>
    <row r="212" spans="2:16">
      <c r="B212" s="145"/>
      <c r="N212" s="108">
        <f t="shared" si="6"/>
        <v>0</v>
      </c>
      <c r="O212" s="108" t="e">
        <f>IF(D212="X",0,IF(E212="X",0,VLOOKUP(E212,'51'!$K$3:$L$16,2,FALSE)))</f>
        <v>#N/A</v>
      </c>
      <c r="P212" s="108" t="e">
        <f t="shared" si="7"/>
        <v>#N/A</v>
      </c>
    </row>
    <row r="213" spans="2:16">
      <c r="B213" s="145"/>
      <c r="N213" s="108">
        <f t="shared" si="6"/>
        <v>0</v>
      </c>
      <c r="O213" s="108" t="e">
        <f>IF(D213="X",0,IF(E213="X",0,VLOOKUP(E213,'51'!$K$3:$L$16,2,FALSE)))</f>
        <v>#N/A</v>
      </c>
      <c r="P213" s="108" t="e">
        <f t="shared" si="7"/>
        <v>#N/A</v>
      </c>
    </row>
    <row r="214" spans="2:16">
      <c r="B214" s="145"/>
      <c r="N214" s="108">
        <f t="shared" si="6"/>
        <v>0</v>
      </c>
      <c r="O214" s="108" t="e">
        <f>IF(D214="X",0,IF(E214="X",0,VLOOKUP(E214,'51'!$K$3:$L$16,2,FALSE)))</f>
        <v>#N/A</v>
      </c>
      <c r="P214" s="108" t="e">
        <f t="shared" si="7"/>
        <v>#N/A</v>
      </c>
    </row>
    <row r="215" spans="2:16">
      <c r="B215" s="145"/>
      <c r="N215" s="108">
        <f t="shared" si="6"/>
        <v>0</v>
      </c>
      <c r="O215" s="108" t="e">
        <f>IF(D215="X",0,IF(E215="X",0,VLOOKUP(E215,'51'!$K$3:$L$16,2,FALSE)))</f>
        <v>#N/A</v>
      </c>
      <c r="P215" s="108" t="e">
        <f t="shared" si="7"/>
        <v>#N/A</v>
      </c>
    </row>
    <row r="216" spans="2:16">
      <c r="B216" s="145"/>
      <c r="N216" s="108">
        <f t="shared" si="6"/>
        <v>0</v>
      </c>
      <c r="O216" s="108" t="e">
        <f>IF(D216="X",0,IF(E216="X",0,VLOOKUP(E216,'51'!$K$3:$L$16,2,FALSE)))</f>
        <v>#N/A</v>
      </c>
      <c r="P216" s="108" t="e">
        <f t="shared" si="7"/>
        <v>#N/A</v>
      </c>
    </row>
    <row r="217" spans="2:16">
      <c r="B217" s="145"/>
      <c r="N217" s="108">
        <f t="shared" si="6"/>
        <v>0</v>
      </c>
      <c r="O217" s="108" t="e">
        <f>IF(D217="X",0,IF(E217="X",0,VLOOKUP(E217,'51'!$K$3:$L$16,2,FALSE)))</f>
        <v>#N/A</v>
      </c>
      <c r="P217" s="108" t="e">
        <f t="shared" si="7"/>
        <v>#N/A</v>
      </c>
    </row>
    <row r="218" spans="2:16">
      <c r="B218" s="145"/>
      <c r="N218" s="108">
        <f t="shared" si="6"/>
        <v>0</v>
      </c>
      <c r="O218" s="108" t="e">
        <f>IF(D218="X",0,IF(E218="X",0,VLOOKUP(E218,'51'!$K$3:$L$16,2,FALSE)))</f>
        <v>#N/A</v>
      </c>
      <c r="P218" s="108" t="e">
        <f t="shared" si="7"/>
        <v>#N/A</v>
      </c>
    </row>
    <row r="219" spans="2:16">
      <c r="B219" s="145"/>
      <c r="N219" s="108">
        <f t="shared" si="6"/>
        <v>0</v>
      </c>
      <c r="O219" s="108" t="e">
        <f>IF(D219="X",0,IF(E219="X",0,VLOOKUP(E219,'51'!$K$3:$L$16,2,FALSE)))</f>
        <v>#N/A</v>
      </c>
      <c r="P219" s="108" t="e">
        <f t="shared" si="7"/>
        <v>#N/A</v>
      </c>
    </row>
    <row r="220" spans="2:16">
      <c r="B220" s="145"/>
      <c r="N220" s="108">
        <f t="shared" si="6"/>
        <v>0</v>
      </c>
      <c r="O220" s="108" t="e">
        <f>IF(D220="X",0,IF(E220="X",0,VLOOKUP(E220,'51'!$K$3:$L$16,2,FALSE)))</f>
        <v>#N/A</v>
      </c>
      <c r="P220" s="108" t="e">
        <f t="shared" si="7"/>
        <v>#N/A</v>
      </c>
    </row>
    <row r="221" spans="2:16">
      <c r="B221" s="145"/>
      <c r="N221" s="108">
        <f t="shared" si="6"/>
        <v>0</v>
      </c>
      <c r="O221" s="108" t="e">
        <f>IF(D221="X",0,IF(E221="X",0,VLOOKUP(E221,'51'!$K$3:$L$16,2,FALSE)))</f>
        <v>#N/A</v>
      </c>
      <c r="P221" s="108" t="e">
        <f t="shared" si="7"/>
        <v>#N/A</v>
      </c>
    </row>
    <row r="222" spans="2:16">
      <c r="B222" s="145"/>
      <c r="N222" s="108">
        <f t="shared" si="6"/>
        <v>0</v>
      </c>
      <c r="O222" s="108" t="e">
        <f>IF(D222="X",0,IF(E222="X",0,VLOOKUP(E222,'51'!$K$3:$L$16,2,FALSE)))</f>
        <v>#N/A</v>
      </c>
      <c r="P222" s="108" t="e">
        <f t="shared" si="7"/>
        <v>#N/A</v>
      </c>
    </row>
    <row r="223" spans="2:16">
      <c r="B223" s="145"/>
      <c r="N223" s="108">
        <f t="shared" si="6"/>
        <v>0</v>
      </c>
      <c r="O223" s="108" t="e">
        <f>IF(D223="X",0,IF(E223="X",0,VLOOKUP(E223,'51'!$K$3:$L$16,2,FALSE)))</f>
        <v>#N/A</v>
      </c>
      <c r="P223" s="108" t="e">
        <f t="shared" si="7"/>
        <v>#N/A</v>
      </c>
    </row>
    <row r="224" spans="2:16">
      <c r="B224" s="145"/>
      <c r="N224" s="108">
        <f t="shared" si="6"/>
        <v>0</v>
      </c>
      <c r="O224" s="108" t="e">
        <f>IF(D224="X",0,IF(E224="X",0,VLOOKUP(E224,'51'!$K$3:$L$16,2,FALSE)))</f>
        <v>#N/A</v>
      </c>
      <c r="P224" s="108" t="e">
        <f t="shared" si="7"/>
        <v>#N/A</v>
      </c>
    </row>
    <row r="225" spans="2:16">
      <c r="B225" s="145"/>
      <c r="N225" s="108">
        <f t="shared" si="6"/>
        <v>0</v>
      </c>
      <c r="O225" s="108" t="e">
        <f>IF(D225="X",0,IF(E225="X",0,VLOOKUP(E225,'51'!$K$3:$L$16,2,FALSE)))</f>
        <v>#N/A</v>
      </c>
      <c r="P225" s="108" t="e">
        <f t="shared" si="7"/>
        <v>#N/A</v>
      </c>
    </row>
    <row r="226" spans="2:16">
      <c r="B226" s="145"/>
      <c r="N226" s="108">
        <f t="shared" si="6"/>
        <v>0</v>
      </c>
      <c r="O226" s="108" t="e">
        <f>IF(D226="X",0,IF(E226="X",0,VLOOKUP(E226,'51'!$K$3:$L$16,2,FALSE)))</f>
        <v>#N/A</v>
      </c>
      <c r="P226" s="108" t="e">
        <f t="shared" si="7"/>
        <v>#N/A</v>
      </c>
    </row>
    <row r="227" spans="2:16">
      <c r="B227" s="145"/>
      <c r="N227" s="108">
        <f t="shared" si="6"/>
        <v>0</v>
      </c>
      <c r="O227" s="108" t="e">
        <f>IF(D227="X",0,IF(E227="X",0,VLOOKUP(E227,'51'!$K$3:$L$16,2,FALSE)))</f>
        <v>#N/A</v>
      </c>
      <c r="P227" s="108" t="e">
        <f t="shared" si="7"/>
        <v>#N/A</v>
      </c>
    </row>
    <row r="228" spans="2:16">
      <c r="B228" s="145"/>
      <c r="N228" s="108">
        <f t="shared" si="6"/>
        <v>0</v>
      </c>
      <c r="O228" s="108" t="e">
        <f>IF(D228="X",0,IF(E228="X",0,VLOOKUP(E228,'51'!$K$3:$L$16,2,FALSE)))</f>
        <v>#N/A</v>
      </c>
      <c r="P228" s="108" t="e">
        <f t="shared" si="7"/>
        <v>#N/A</v>
      </c>
    </row>
    <row r="229" spans="2:16">
      <c r="B229" s="145"/>
      <c r="N229" s="108">
        <f t="shared" si="6"/>
        <v>0</v>
      </c>
      <c r="O229" s="108" t="e">
        <f>IF(D229="X",0,IF(E229="X",0,VLOOKUP(E229,'51'!$K$3:$L$16,2,FALSE)))</f>
        <v>#N/A</v>
      </c>
      <c r="P229" s="108" t="e">
        <f t="shared" si="7"/>
        <v>#N/A</v>
      </c>
    </row>
    <row r="230" spans="2:16">
      <c r="B230" s="145"/>
      <c r="N230" s="108">
        <f t="shared" si="6"/>
        <v>0</v>
      </c>
      <c r="O230" s="108" t="e">
        <f>IF(D230="X",0,IF(E230="X",0,VLOOKUP(E230,'51'!$K$3:$L$16,2,FALSE)))</f>
        <v>#N/A</v>
      </c>
      <c r="P230" s="108" t="e">
        <f t="shared" si="7"/>
        <v>#N/A</v>
      </c>
    </row>
    <row r="231" spans="2:16">
      <c r="B231" s="145"/>
      <c r="N231" s="108">
        <f t="shared" si="6"/>
        <v>0</v>
      </c>
      <c r="O231" s="108" t="e">
        <f>IF(D231="X",0,IF(E231="X",0,VLOOKUP(E231,'51'!$K$3:$L$16,2,FALSE)))</f>
        <v>#N/A</v>
      </c>
      <c r="P231" s="108" t="e">
        <f t="shared" si="7"/>
        <v>#N/A</v>
      </c>
    </row>
    <row r="232" spans="2:16">
      <c r="B232" s="145"/>
      <c r="N232" s="108">
        <f t="shared" si="6"/>
        <v>0</v>
      </c>
      <c r="O232" s="108" t="e">
        <f>IF(D232="X",0,IF(E232="X",0,VLOOKUP(E232,'51'!$K$3:$L$16,2,FALSE)))</f>
        <v>#N/A</v>
      </c>
      <c r="P232" s="108" t="e">
        <f t="shared" si="7"/>
        <v>#N/A</v>
      </c>
    </row>
    <row r="233" spans="2:16">
      <c r="B233" s="145"/>
      <c r="N233" s="108">
        <f t="shared" si="6"/>
        <v>0</v>
      </c>
      <c r="O233" s="108" t="e">
        <f>IF(D233="X",0,IF(E233="X",0,VLOOKUP(E233,'51'!$K$3:$L$16,2,FALSE)))</f>
        <v>#N/A</v>
      </c>
      <c r="P233" s="108" t="e">
        <f t="shared" si="7"/>
        <v>#N/A</v>
      </c>
    </row>
    <row r="234" spans="2:16">
      <c r="B234" s="145"/>
      <c r="N234" s="108">
        <f t="shared" si="6"/>
        <v>0</v>
      </c>
      <c r="O234" s="108" t="e">
        <f>IF(D234="X",0,IF(E234="X",0,VLOOKUP(E234,'51'!$K$3:$L$16,2,FALSE)))</f>
        <v>#N/A</v>
      </c>
      <c r="P234" s="108" t="e">
        <f t="shared" si="7"/>
        <v>#N/A</v>
      </c>
    </row>
    <row r="235" spans="2:16">
      <c r="B235" s="145"/>
      <c r="N235" s="108">
        <f t="shared" si="6"/>
        <v>0</v>
      </c>
      <c r="O235" s="108" t="e">
        <f>IF(D235="X",0,IF(E235="X",0,VLOOKUP(E235,'51'!$K$3:$L$16,2,FALSE)))</f>
        <v>#N/A</v>
      </c>
      <c r="P235" s="108" t="e">
        <f t="shared" si="7"/>
        <v>#N/A</v>
      </c>
    </row>
    <row r="236" spans="2:16">
      <c r="B236" s="145"/>
      <c r="N236" s="108">
        <f t="shared" si="6"/>
        <v>0</v>
      </c>
      <c r="O236" s="108" t="e">
        <f>IF(D236="X",0,IF(E236="X",0,VLOOKUP(E236,'51'!$K$3:$L$16,2,FALSE)))</f>
        <v>#N/A</v>
      </c>
      <c r="P236" s="108" t="e">
        <f t="shared" si="7"/>
        <v>#N/A</v>
      </c>
    </row>
    <row r="237" spans="2:16">
      <c r="B237" s="145"/>
      <c r="N237" s="108">
        <f t="shared" si="6"/>
        <v>0</v>
      </c>
      <c r="O237" s="108" t="e">
        <f>IF(D237="X",0,IF(E237="X",0,VLOOKUP(E237,'51'!$K$3:$L$16,2,FALSE)))</f>
        <v>#N/A</v>
      </c>
      <c r="P237" s="108" t="e">
        <f t="shared" si="7"/>
        <v>#N/A</v>
      </c>
    </row>
    <row r="238" spans="2:16">
      <c r="B238" s="145"/>
      <c r="N238" s="108">
        <f t="shared" si="6"/>
        <v>0</v>
      </c>
      <c r="O238" s="108" t="e">
        <f>IF(D238="X",0,IF(E238="X",0,VLOOKUP(E238,'51'!$K$3:$L$16,2,FALSE)))</f>
        <v>#N/A</v>
      </c>
      <c r="P238" s="108" t="e">
        <f t="shared" si="7"/>
        <v>#N/A</v>
      </c>
    </row>
    <row r="239" spans="2:16">
      <c r="B239" s="145"/>
      <c r="N239" s="108">
        <f t="shared" si="6"/>
        <v>0</v>
      </c>
      <c r="O239" s="108" t="e">
        <f>IF(D239="X",0,IF(E239="X",0,VLOOKUP(E239,'51'!$K$3:$L$16,2,FALSE)))</f>
        <v>#N/A</v>
      </c>
      <c r="P239" s="108" t="e">
        <f t="shared" si="7"/>
        <v>#N/A</v>
      </c>
    </row>
    <row r="240" spans="2:16">
      <c r="B240" s="145"/>
      <c r="N240" s="108">
        <f t="shared" si="6"/>
        <v>0</v>
      </c>
      <c r="O240" s="108" t="e">
        <f>IF(D240="X",0,IF(E240="X",0,VLOOKUP(E240,'51'!$K$3:$L$16,2,FALSE)))</f>
        <v>#N/A</v>
      </c>
      <c r="P240" s="108" t="e">
        <f t="shared" si="7"/>
        <v>#N/A</v>
      </c>
    </row>
    <row r="241" spans="2:16">
      <c r="B241" s="145"/>
      <c r="N241" s="108">
        <f t="shared" si="6"/>
        <v>0</v>
      </c>
      <c r="O241" s="108" t="e">
        <f>IF(D241="X",0,IF(E241="X",0,VLOOKUP(E241,'51'!$K$3:$L$16,2,FALSE)))</f>
        <v>#N/A</v>
      </c>
      <c r="P241" s="108" t="e">
        <f t="shared" si="7"/>
        <v>#N/A</v>
      </c>
    </row>
    <row r="242" spans="2:16">
      <c r="B242" s="145"/>
      <c r="N242" s="108">
        <f t="shared" si="6"/>
        <v>0</v>
      </c>
      <c r="O242" s="108" t="e">
        <f>IF(D242="X",0,IF(E242="X",0,VLOOKUP(E242,'51'!$K$3:$L$16,2,FALSE)))</f>
        <v>#N/A</v>
      </c>
      <c r="P242" s="108" t="e">
        <f t="shared" si="7"/>
        <v>#N/A</v>
      </c>
    </row>
    <row r="243" spans="2:16">
      <c r="B243" s="145"/>
      <c r="N243" s="108">
        <f t="shared" si="6"/>
        <v>0</v>
      </c>
      <c r="O243" s="108" t="e">
        <f>IF(D243="X",0,IF(E243="X",0,VLOOKUP(E243,'51'!$K$3:$L$16,2,FALSE)))</f>
        <v>#N/A</v>
      </c>
      <c r="P243" s="108" t="e">
        <f t="shared" si="7"/>
        <v>#N/A</v>
      </c>
    </row>
    <row r="244" spans="2:16">
      <c r="B244" s="145"/>
      <c r="N244" s="108">
        <f t="shared" si="6"/>
        <v>0</v>
      </c>
      <c r="O244" s="108" t="e">
        <f>IF(D244="X",0,IF(E244="X",0,VLOOKUP(E244,'51'!$K$3:$L$16,2,FALSE)))</f>
        <v>#N/A</v>
      </c>
      <c r="P244" s="108" t="e">
        <f t="shared" si="7"/>
        <v>#N/A</v>
      </c>
    </row>
    <row r="245" spans="2:16">
      <c r="B245" s="145"/>
      <c r="N245" s="108">
        <f t="shared" si="6"/>
        <v>0</v>
      </c>
      <c r="O245" s="108" t="e">
        <f>IF(D245="X",0,IF(E245="X",0,VLOOKUP(E245,'51'!$K$3:$L$16,2,FALSE)))</f>
        <v>#N/A</v>
      </c>
      <c r="P245" s="108" t="e">
        <f t="shared" si="7"/>
        <v>#N/A</v>
      </c>
    </row>
    <row r="246" spans="2:16">
      <c r="B246" s="145"/>
      <c r="N246" s="108">
        <f t="shared" si="6"/>
        <v>0</v>
      </c>
      <c r="O246" s="108" t="e">
        <f>IF(D246="X",0,IF(E246="X",0,VLOOKUP(E246,'51'!$K$3:$L$16,2,FALSE)))</f>
        <v>#N/A</v>
      </c>
      <c r="P246" s="108" t="e">
        <f t="shared" si="7"/>
        <v>#N/A</v>
      </c>
    </row>
    <row r="247" spans="2:16">
      <c r="B247" s="145"/>
      <c r="N247" s="108">
        <f t="shared" si="6"/>
        <v>0</v>
      </c>
      <c r="O247" s="108" t="e">
        <f>IF(D247="X",0,IF(E247="X",0,VLOOKUP(E247,'51'!$K$3:$L$16,2,FALSE)))</f>
        <v>#N/A</v>
      </c>
      <c r="P247" s="108" t="e">
        <f t="shared" si="7"/>
        <v>#N/A</v>
      </c>
    </row>
    <row r="248" spans="2:16">
      <c r="B248" s="145"/>
      <c r="N248" s="108">
        <f t="shared" si="6"/>
        <v>0</v>
      </c>
      <c r="O248" s="108" t="e">
        <f>IF(D248="X",0,IF(E248="X",0,VLOOKUP(E248,'51'!$K$3:$L$16,2,FALSE)))</f>
        <v>#N/A</v>
      </c>
      <c r="P248" s="108" t="e">
        <f t="shared" si="7"/>
        <v>#N/A</v>
      </c>
    </row>
    <row r="249" spans="2:16">
      <c r="B249" s="145"/>
      <c r="N249" s="108">
        <f t="shared" si="6"/>
        <v>0</v>
      </c>
      <c r="O249" s="108" t="e">
        <f>IF(D249="X",0,IF(E249="X",0,VLOOKUP(E249,'51'!$K$3:$L$16,2,FALSE)))</f>
        <v>#N/A</v>
      </c>
      <c r="P249" s="108" t="e">
        <f t="shared" si="7"/>
        <v>#N/A</v>
      </c>
    </row>
    <row r="250" spans="2:16">
      <c r="B250" s="145"/>
      <c r="N250" s="108">
        <f t="shared" si="6"/>
        <v>0</v>
      </c>
      <c r="O250" s="108" t="e">
        <f>IF(D250="X",0,IF(E250="X",0,VLOOKUP(E250,'51'!$K$3:$L$16,2,FALSE)))</f>
        <v>#N/A</v>
      </c>
      <c r="P250" s="108" t="e">
        <f t="shared" si="7"/>
        <v>#N/A</v>
      </c>
    </row>
    <row r="251" spans="2:16">
      <c r="B251" s="145"/>
      <c r="N251" s="108">
        <f t="shared" si="6"/>
        <v>0</v>
      </c>
      <c r="O251" s="108" t="e">
        <f>IF(D251="X",0,IF(E251="X",0,VLOOKUP(E251,'51'!$K$3:$L$16,2,FALSE)))</f>
        <v>#N/A</v>
      </c>
      <c r="P251" s="108" t="e">
        <f t="shared" si="7"/>
        <v>#N/A</v>
      </c>
    </row>
    <row r="252" spans="2:16">
      <c r="B252" s="145"/>
      <c r="N252" s="108">
        <f t="shared" si="6"/>
        <v>0</v>
      </c>
      <c r="O252" s="108" t="e">
        <f>IF(D252="X",0,IF(E252="X",0,VLOOKUP(E252,'51'!$K$3:$L$16,2,FALSE)))</f>
        <v>#N/A</v>
      </c>
      <c r="P252" s="108" t="e">
        <f t="shared" si="7"/>
        <v>#N/A</v>
      </c>
    </row>
    <row r="253" spans="2:16">
      <c r="B253" s="145"/>
      <c r="N253" s="108">
        <f t="shared" si="6"/>
        <v>0</v>
      </c>
      <c r="O253" s="108" t="e">
        <f>IF(D253="X",0,IF(E253="X",0,VLOOKUP(E253,'51'!$K$3:$L$16,2,FALSE)))</f>
        <v>#N/A</v>
      </c>
      <c r="P253" s="108" t="e">
        <f t="shared" si="7"/>
        <v>#N/A</v>
      </c>
    </row>
    <row r="254" spans="2:16">
      <c r="B254" s="145"/>
      <c r="N254" s="108">
        <f t="shared" si="6"/>
        <v>0</v>
      </c>
      <c r="O254" s="108" t="e">
        <f>IF(D254="X",0,IF(E254="X",0,VLOOKUP(E254,'51'!$K$3:$L$16,2,FALSE)))</f>
        <v>#N/A</v>
      </c>
      <c r="P254" s="108" t="e">
        <f t="shared" si="7"/>
        <v>#N/A</v>
      </c>
    </row>
    <row r="255" spans="2:16">
      <c r="B255" s="145"/>
      <c r="N255" s="108">
        <f t="shared" si="6"/>
        <v>0</v>
      </c>
      <c r="O255" s="108" t="e">
        <f>IF(D255="X",0,IF(E255="X",0,VLOOKUP(E255,'51'!$K$3:$L$16,2,FALSE)))</f>
        <v>#N/A</v>
      </c>
      <c r="P255" s="108" t="e">
        <f t="shared" si="7"/>
        <v>#N/A</v>
      </c>
    </row>
    <row r="256" spans="2:16">
      <c r="B256" s="145"/>
      <c r="N256" s="108">
        <f t="shared" si="6"/>
        <v>0</v>
      </c>
      <c r="O256" s="108" t="e">
        <f>IF(D256="X",0,IF(E256="X",0,VLOOKUP(E256,'51'!$K$3:$L$16,2,FALSE)))</f>
        <v>#N/A</v>
      </c>
      <c r="P256" s="108" t="e">
        <f t="shared" si="7"/>
        <v>#N/A</v>
      </c>
    </row>
    <row r="257" spans="2:16">
      <c r="B257" s="145"/>
      <c r="N257" s="108">
        <f t="shared" si="6"/>
        <v>0</v>
      </c>
      <c r="O257" s="108" t="e">
        <f>IF(D257="X",0,IF(E257="X",0,VLOOKUP(E257,'51'!$K$3:$L$16,2,FALSE)))</f>
        <v>#N/A</v>
      </c>
      <c r="P257" s="108" t="e">
        <f t="shared" si="7"/>
        <v>#N/A</v>
      </c>
    </row>
    <row r="258" spans="2:16">
      <c r="B258" s="145"/>
      <c r="N258" s="108">
        <f t="shared" si="6"/>
        <v>0</v>
      </c>
      <c r="O258" s="108" t="e">
        <f>IF(D258="X",0,IF(E258="X",0,VLOOKUP(E258,'51'!$K$3:$L$16,2,FALSE)))</f>
        <v>#N/A</v>
      </c>
      <c r="P258" s="108" t="e">
        <f t="shared" si="7"/>
        <v>#N/A</v>
      </c>
    </row>
    <row r="259" spans="2:16">
      <c r="B259" s="145"/>
      <c r="N259" s="108">
        <f t="shared" si="6"/>
        <v>0</v>
      </c>
      <c r="O259" s="108" t="e">
        <f>IF(D259="X",0,IF(E259="X",0,VLOOKUP(E259,'51'!$K$3:$L$16,2,FALSE)))</f>
        <v>#N/A</v>
      </c>
      <c r="P259" s="108" t="e">
        <f t="shared" si="7"/>
        <v>#N/A</v>
      </c>
    </row>
    <row r="260" spans="2:16">
      <c r="B260" s="145"/>
      <c r="N260" s="108">
        <f t="shared" ref="N260:N323" si="8">SUM(F260:M260)</f>
        <v>0</v>
      </c>
      <c r="O260" s="108" t="e">
        <f>IF(D260="X",0,IF(E260="X",0,VLOOKUP(E260,'51'!$K$3:$L$16,2,FALSE)))</f>
        <v>#N/A</v>
      </c>
      <c r="P260" s="108" t="e">
        <f t="shared" ref="P260:P323" si="9">N260*O260</f>
        <v>#N/A</v>
      </c>
    </row>
    <row r="261" spans="2:16">
      <c r="B261" s="145"/>
      <c r="N261" s="108">
        <f t="shared" si="8"/>
        <v>0</v>
      </c>
      <c r="O261" s="108" t="e">
        <f>IF(D261="X",0,IF(E261="X",0,VLOOKUP(E261,'51'!$K$3:$L$16,2,FALSE)))</f>
        <v>#N/A</v>
      </c>
      <c r="P261" s="108" t="e">
        <f t="shared" si="9"/>
        <v>#N/A</v>
      </c>
    </row>
    <row r="262" spans="2:16">
      <c r="B262" s="145"/>
      <c r="N262" s="108">
        <f t="shared" si="8"/>
        <v>0</v>
      </c>
      <c r="O262" s="108" t="e">
        <f>IF(D262="X",0,IF(E262="X",0,VLOOKUP(E262,'51'!$K$3:$L$16,2,FALSE)))</f>
        <v>#N/A</v>
      </c>
      <c r="P262" s="108" t="e">
        <f t="shared" si="9"/>
        <v>#N/A</v>
      </c>
    </row>
    <row r="263" spans="2:16">
      <c r="B263" s="145"/>
      <c r="N263" s="108">
        <f t="shared" si="8"/>
        <v>0</v>
      </c>
      <c r="O263" s="108" t="e">
        <f>IF(D263="X",0,IF(E263="X",0,VLOOKUP(E263,'51'!$K$3:$L$16,2,FALSE)))</f>
        <v>#N/A</v>
      </c>
      <c r="P263" s="108" t="e">
        <f t="shared" si="9"/>
        <v>#N/A</v>
      </c>
    </row>
    <row r="264" spans="2:16">
      <c r="B264" s="145"/>
      <c r="N264" s="108">
        <f t="shared" si="8"/>
        <v>0</v>
      </c>
      <c r="O264" s="108" t="e">
        <f>IF(D264="X",0,IF(E264="X",0,VLOOKUP(E264,'51'!$K$3:$L$16,2,FALSE)))</f>
        <v>#N/A</v>
      </c>
      <c r="P264" s="108" t="e">
        <f t="shared" si="9"/>
        <v>#N/A</v>
      </c>
    </row>
    <row r="265" spans="2:16">
      <c r="B265" s="145"/>
      <c r="N265" s="108">
        <f t="shared" si="8"/>
        <v>0</v>
      </c>
      <c r="O265" s="108" t="e">
        <f>IF(D265="X",0,IF(E265="X",0,VLOOKUP(E265,'51'!$K$3:$L$16,2,FALSE)))</f>
        <v>#N/A</v>
      </c>
      <c r="P265" s="108" t="e">
        <f t="shared" si="9"/>
        <v>#N/A</v>
      </c>
    </row>
    <row r="266" spans="2:16">
      <c r="B266" s="145"/>
      <c r="N266" s="108">
        <f t="shared" si="8"/>
        <v>0</v>
      </c>
      <c r="O266" s="108" t="e">
        <f>IF(D266="X",0,IF(E266="X",0,VLOOKUP(E266,'51'!$K$3:$L$16,2,FALSE)))</f>
        <v>#N/A</v>
      </c>
      <c r="P266" s="108" t="e">
        <f t="shared" si="9"/>
        <v>#N/A</v>
      </c>
    </row>
    <row r="267" spans="2:16">
      <c r="B267" s="145"/>
      <c r="N267" s="108">
        <f t="shared" si="8"/>
        <v>0</v>
      </c>
      <c r="O267" s="108" t="e">
        <f>IF(D267="X",0,IF(E267="X",0,VLOOKUP(E267,'51'!$K$3:$L$16,2,FALSE)))</f>
        <v>#N/A</v>
      </c>
      <c r="P267" s="108" t="e">
        <f t="shared" si="9"/>
        <v>#N/A</v>
      </c>
    </row>
    <row r="268" spans="2:16">
      <c r="B268" s="145"/>
      <c r="N268" s="108">
        <f t="shared" si="8"/>
        <v>0</v>
      </c>
      <c r="O268" s="108" t="e">
        <f>IF(D268="X",0,IF(E268="X",0,VLOOKUP(E268,'51'!$K$3:$L$16,2,FALSE)))</f>
        <v>#N/A</v>
      </c>
      <c r="P268" s="108" t="e">
        <f t="shared" si="9"/>
        <v>#N/A</v>
      </c>
    </row>
    <row r="269" spans="2:16">
      <c r="B269" s="145"/>
      <c r="N269" s="108">
        <f t="shared" si="8"/>
        <v>0</v>
      </c>
      <c r="O269" s="108" t="e">
        <f>IF(D269="X",0,IF(E269="X",0,VLOOKUP(E269,'51'!$K$3:$L$16,2,FALSE)))</f>
        <v>#N/A</v>
      </c>
      <c r="P269" s="108" t="e">
        <f t="shared" si="9"/>
        <v>#N/A</v>
      </c>
    </row>
    <row r="270" spans="2:16">
      <c r="B270" s="145"/>
      <c r="N270" s="108">
        <f t="shared" si="8"/>
        <v>0</v>
      </c>
      <c r="O270" s="108" t="e">
        <f>IF(D270="X",0,IF(E270="X",0,VLOOKUP(E270,'51'!$K$3:$L$16,2,FALSE)))</f>
        <v>#N/A</v>
      </c>
      <c r="P270" s="108" t="e">
        <f t="shared" si="9"/>
        <v>#N/A</v>
      </c>
    </row>
    <row r="271" spans="2:16">
      <c r="B271" s="145"/>
      <c r="N271" s="108">
        <f t="shared" si="8"/>
        <v>0</v>
      </c>
      <c r="O271" s="108" t="e">
        <f>IF(D271="X",0,IF(E271="X",0,VLOOKUP(E271,'51'!$K$3:$L$16,2,FALSE)))</f>
        <v>#N/A</v>
      </c>
      <c r="P271" s="108" t="e">
        <f t="shared" si="9"/>
        <v>#N/A</v>
      </c>
    </row>
    <row r="272" spans="2:16">
      <c r="B272" s="145"/>
      <c r="N272" s="108">
        <f t="shared" si="8"/>
        <v>0</v>
      </c>
      <c r="O272" s="108" t="e">
        <f>IF(D272="X",0,IF(E272="X",0,VLOOKUP(E272,'51'!$K$3:$L$16,2,FALSE)))</f>
        <v>#N/A</v>
      </c>
      <c r="P272" s="108" t="e">
        <f t="shared" si="9"/>
        <v>#N/A</v>
      </c>
    </row>
    <row r="273" spans="2:16">
      <c r="B273" s="145"/>
      <c r="N273" s="108">
        <f t="shared" si="8"/>
        <v>0</v>
      </c>
      <c r="O273" s="108" t="e">
        <f>IF(D273="X",0,IF(E273="X",0,VLOOKUP(E273,'51'!$K$3:$L$16,2,FALSE)))</f>
        <v>#N/A</v>
      </c>
      <c r="P273" s="108" t="e">
        <f t="shared" si="9"/>
        <v>#N/A</v>
      </c>
    </row>
    <row r="274" spans="2:16">
      <c r="B274" s="145"/>
      <c r="N274" s="108">
        <f t="shared" si="8"/>
        <v>0</v>
      </c>
      <c r="O274" s="108" t="e">
        <f>IF(D274="X",0,IF(E274="X",0,VLOOKUP(E274,'51'!$K$3:$L$16,2,FALSE)))</f>
        <v>#N/A</v>
      </c>
      <c r="P274" s="108" t="e">
        <f t="shared" si="9"/>
        <v>#N/A</v>
      </c>
    </row>
    <row r="275" spans="2:16">
      <c r="B275" s="145"/>
      <c r="N275" s="108">
        <f t="shared" si="8"/>
        <v>0</v>
      </c>
      <c r="O275" s="108" t="e">
        <f>IF(D275="X",0,IF(E275="X",0,VLOOKUP(E275,'51'!$K$3:$L$16,2,FALSE)))</f>
        <v>#N/A</v>
      </c>
      <c r="P275" s="108" t="e">
        <f t="shared" si="9"/>
        <v>#N/A</v>
      </c>
    </row>
    <row r="276" spans="2:16">
      <c r="B276" s="145"/>
      <c r="N276" s="108">
        <f t="shared" si="8"/>
        <v>0</v>
      </c>
      <c r="O276" s="108" t="e">
        <f>IF(D276="X",0,IF(E276="X",0,VLOOKUP(E276,'51'!$K$3:$L$16,2,FALSE)))</f>
        <v>#N/A</v>
      </c>
      <c r="P276" s="108" t="e">
        <f t="shared" si="9"/>
        <v>#N/A</v>
      </c>
    </row>
    <row r="277" spans="2:16">
      <c r="B277" s="145"/>
      <c r="N277" s="108">
        <f t="shared" si="8"/>
        <v>0</v>
      </c>
      <c r="O277" s="108" t="e">
        <f>IF(D277="X",0,IF(E277="X",0,VLOOKUP(E277,'51'!$K$3:$L$16,2,FALSE)))</f>
        <v>#N/A</v>
      </c>
      <c r="P277" s="108" t="e">
        <f t="shared" si="9"/>
        <v>#N/A</v>
      </c>
    </row>
    <row r="278" spans="2:16">
      <c r="B278" s="145"/>
      <c r="N278" s="108">
        <f t="shared" si="8"/>
        <v>0</v>
      </c>
      <c r="O278" s="108" t="e">
        <f>IF(D278="X",0,IF(E278="X",0,VLOOKUP(E278,'51'!$K$3:$L$16,2,FALSE)))</f>
        <v>#N/A</v>
      </c>
      <c r="P278" s="108" t="e">
        <f t="shared" si="9"/>
        <v>#N/A</v>
      </c>
    </row>
    <row r="279" spans="2:16">
      <c r="B279" s="145"/>
      <c r="N279" s="108">
        <f t="shared" si="8"/>
        <v>0</v>
      </c>
      <c r="O279" s="108" t="e">
        <f>IF(D279="X",0,IF(E279="X",0,VLOOKUP(E279,'51'!$K$3:$L$16,2,FALSE)))</f>
        <v>#N/A</v>
      </c>
      <c r="P279" s="108" t="e">
        <f t="shared" si="9"/>
        <v>#N/A</v>
      </c>
    </row>
    <row r="280" spans="2:16">
      <c r="B280" s="145"/>
      <c r="N280" s="108">
        <f t="shared" si="8"/>
        <v>0</v>
      </c>
      <c r="O280" s="108" t="e">
        <f>IF(D280="X",0,IF(E280="X",0,VLOOKUP(E280,'51'!$K$3:$L$16,2,FALSE)))</f>
        <v>#N/A</v>
      </c>
      <c r="P280" s="108" t="e">
        <f t="shared" si="9"/>
        <v>#N/A</v>
      </c>
    </row>
    <row r="281" spans="2:16">
      <c r="B281" s="145"/>
      <c r="N281" s="108">
        <f t="shared" si="8"/>
        <v>0</v>
      </c>
      <c r="O281" s="108" t="e">
        <f>IF(D281="X",0,IF(E281="X",0,VLOOKUP(E281,'51'!$K$3:$L$16,2,FALSE)))</f>
        <v>#N/A</v>
      </c>
      <c r="P281" s="108" t="e">
        <f t="shared" si="9"/>
        <v>#N/A</v>
      </c>
    </row>
    <row r="282" spans="2:16">
      <c r="B282" s="145"/>
      <c r="N282" s="108">
        <f t="shared" si="8"/>
        <v>0</v>
      </c>
      <c r="O282" s="108" t="e">
        <f>IF(D282="X",0,IF(E282="X",0,VLOOKUP(E282,'51'!$K$3:$L$16,2,FALSE)))</f>
        <v>#N/A</v>
      </c>
      <c r="P282" s="108" t="e">
        <f t="shared" si="9"/>
        <v>#N/A</v>
      </c>
    </row>
    <row r="283" spans="2:16">
      <c r="B283" s="145"/>
      <c r="N283" s="108">
        <f t="shared" si="8"/>
        <v>0</v>
      </c>
      <c r="O283" s="108" t="e">
        <f>IF(D283="X",0,IF(E283="X",0,VLOOKUP(E283,'51'!$K$3:$L$16,2,FALSE)))</f>
        <v>#N/A</v>
      </c>
      <c r="P283" s="108" t="e">
        <f t="shared" si="9"/>
        <v>#N/A</v>
      </c>
    </row>
    <row r="284" spans="2:16">
      <c r="B284" s="145"/>
      <c r="N284" s="108">
        <f t="shared" si="8"/>
        <v>0</v>
      </c>
      <c r="O284" s="108" t="e">
        <f>IF(D284="X",0,IF(E284="X",0,VLOOKUP(E284,'51'!$K$3:$L$16,2,FALSE)))</f>
        <v>#N/A</v>
      </c>
      <c r="P284" s="108" t="e">
        <f t="shared" si="9"/>
        <v>#N/A</v>
      </c>
    </row>
    <row r="285" spans="2:16">
      <c r="B285" s="145"/>
      <c r="N285" s="108">
        <f t="shared" si="8"/>
        <v>0</v>
      </c>
      <c r="O285" s="108" t="e">
        <f>IF(D285="X",0,IF(E285="X",0,VLOOKUP(E285,'51'!$K$3:$L$16,2,FALSE)))</f>
        <v>#N/A</v>
      </c>
      <c r="P285" s="108" t="e">
        <f t="shared" si="9"/>
        <v>#N/A</v>
      </c>
    </row>
    <row r="286" spans="2:16">
      <c r="B286" s="145"/>
      <c r="N286" s="108">
        <f t="shared" si="8"/>
        <v>0</v>
      </c>
      <c r="O286" s="108" t="e">
        <f>IF(D286="X",0,IF(E286="X",0,VLOOKUP(E286,'51'!$K$3:$L$16,2,FALSE)))</f>
        <v>#N/A</v>
      </c>
      <c r="P286" s="108" t="e">
        <f t="shared" si="9"/>
        <v>#N/A</v>
      </c>
    </row>
    <row r="287" spans="2:16">
      <c r="B287" s="145"/>
      <c r="N287" s="108">
        <f t="shared" si="8"/>
        <v>0</v>
      </c>
      <c r="O287" s="108" t="e">
        <f>IF(D287="X",0,IF(E287="X",0,VLOOKUP(E287,'51'!$K$3:$L$16,2,FALSE)))</f>
        <v>#N/A</v>
      </c>
      <c r="P287" s="108" t="e">
        <f t="shared" si="9"/>
        <v>#N/A</v>
      </c>
    </row>
    <row r="288" spans="2:16">
      <c r="B288" s="145"/>
      <c r="N288" s="108">
        <f t="shared" si="8"/>
        <v>0</v>
      </c>
      <c r="O288" s="108" t="e">
        <f>IF(D288="X",0,IF(E288="X",0,VLOOKUP(E288,'51'!$K$3:$L$16,2,FALSE)))</f>
        <v>#N/A</v>
      </c>
      <c r="P288" s="108" t="e">
        <f t="shared" si="9"/>
        <v>#N/A</v>
      </c>
    </row>
    <row r="289" spans="2:16">
      <c r="B289" s="145"/>
      <c r="N289" s="108">
        <f t="shared" si="8"/>
        <v>0</v>
      </c>
      <c r="O289" s="108" t="e">
        <f>IF(D289="X",0,IF(E289="X",0,VLOOKUP(E289,'51'!$K$3:$L$16,2,FALSE)))</f>
        <v>#N/A</v>
      </c>
      <c r="P289" s="108" t="e">
        <f t="shared" si="9"/>
        <v>#N/A</v>
      </c>
    </row>
    <row r="290" spans="2:16">
      <c r="B290" s="145"/>
      <c r="N290" s="108">
        <f t="shared" si="8"/>
        <v>0</v>
      </c>
      <c r="O290" s="108" t="e">
        <f>IF(D290="X",0,IF(E290="X",0,VLOOKUP(E290,'51'!$K$3:$L$16,2,FALSE)))</f>
        <v>#N/A</v>
      </c>
      <c r="P290" s="108" t="e">
        <f t="shared" si="9"/>
        <v>#N/A</v>
      </c>
    </row>
    <row r="291" spans="2:16">
      <c r="B291" s="145"/>
      <c r="N291" s="108">
        <f t="shared" si="8"/>
        <v>0</v>
      </c>
      <c r="O291" s="108" t="e">
        <f>IF(D291="X",0,IF(E291="X",0,VLOOKUP(E291,'51'!$K$3:$L$16,2,FALSE)))</f>
        <v>#N/A</v>
      </c>
      <c r="P291" s="108" t="e">
        <f t="shared" si="9"/>
        <v>#N/A</v>
      </c>
    </row>
    <row r="292" spans="2:16">
      <c r="B292" s="145"/>
      <c r="N292" s="108">
        <f t="shared" si="8"/>
        <v>0</v>
      </c>
      <c r="O292" s="108" t="e">
        <f>IF(D292="X",0,IF(E292="X",0,VLOOKUP(E292,'51'!$K$3:$L$16,2,FALSE)))</f>
        <v>#N/A</v>
      </c>
      <c r="P292" s="108" t="e">
        <f t="shared" si="9"/>
        <v>#N/A</v>
      </c>
    </row>
    <row r="293" spans="2:16">
      <c r="B293" s="145"/>
      <c r="N293" s="108">
        <f t="shared" si="8"/>
        <v>0</v>
      </c>
      <c r="O293" s="108" t="e">
        <f>IF(D293="X",0,IF(E293="X",0,VLOOKUP(E293,'51'!$K$3:$L$16,2,FALSE)))</f>
        <v>#N/A</v>
      </c>
      <c r="P293" s="108" t="e">
        <f t="shared" si="9"/>
        <v>#N/A</v>
      </c>
    </row>
    <row r="294" spans="2:16">
      <c r="B294" s="145"/>
      <c r="N294" s="108">
        <f t="shared" si="8"/>
        <v>0</v>
      </c>
      <c r="O294" s="108" t="e">
        <f>IF(D294="X",0,IF(E294="X",0,VLOOKUP(E294,'51'!$K$3:$L$16,2,FALSE)))</f>
        <v>#N/A</v>
      </c>
      <c r="P294" s="108" t="e">
        <f t="shared" si="9"/>
        <v>#N/A</v>
      </c>
    </row>
    <row r="295" spans="2:16">
      <c r="B295" s="145"/>
      <c r="N295" s="108">
        <f t="shared" si="8"/>
        <v>0</v>
      </c>
      <c r="O295" s="108" t="e">
        <f>IF(D295="X",0,IF(E295="X",0,VLOOKUP(E295,'51'!$K$3:$L$16,2,FALSE)))</f>
        <v>#N/A</v>
      </c>
      <c r="P295" s="108" t="e">
        <f t="shared" si="9"/>
        <v>#N/A</v>
      </c>
    </row>
    <row r="296" spans="2:16">
      <c r="B296" s="145"/>
      <c r="N296" s="108">
        <f t="shared" si="8"/>
        <v>0</v>
      </c>
      <c r="O296" s="108" t="e">
        <f>IF(D296="X",0,IF(E296="X",0,VLOOKUP(E296,'51'!$K$3:$L$16,2,FALSE)))</f>
        <v>#N/A</v>
      </c>
      <c r="P296" s="108" t="e">
        <f t="shared" si="9"/>
        <v>#N/A</v>
      </c>
    </row>
    <row r="297" spans="2:16">
      <c r="B297" s="145"/>
      <c r="N297" s="108">
        <f t="shared" si="8"/>
        <v>0</v>
      </c>
      <c r="O297" s="108" t="e">
        <f>IF(D297="X",0,IF(E297="X",0,VLOOKUP(E297,'51'!$K$3:$L$16,2,FALSE)))</f>
        <v>#N/A</v>
      </c>
      <c r="P297" s="108" t="e">
        <f t="shared" si="9"/>
        <v>#N/A</v>
      </c>
    </row>
    <row r="298" spans="2:16">
      <c r="B298" s="145"/>
      <c r="N298" s="108">
        <f t="shared" si="8"/>
        <v>0</v>
      </c>
      <c r="O298" s="108" t="e">
        <f>IF(D298="X",0,IF(E298="X",0,VLOOKUP(E298,'51'!$K$3:$L$16,2,FALSE)))</f>
        <v>#N/A</v>
      </c>
      <c r="P298" s="108" t="e">
        <f t="shared" si="9"/>
        <v>#N/A</v>
      </c>
    </row>
    <row r="299" spans="2:16">
      <c r="B299" s="145"/>
      <c r="N299" s="108">
        <f t="shared" si="8"/>
        <v>0</v>
      </c>
      <c r="O299" s="108" t="e">
        <f>IF(D299="X",0,IF(E299="X",0,VLOOKUP(E299,'51'!$K$3:$L$16,2,FALSE)))</f>
        <v>#N/A</v>
      </c>
      <c r="P299" s="108" t="e">
        <f t="shared" si="9"/>
        <v>#N/A</v>
      </c>
    </row>
    <row r="300" spans="2:16">
      <c r="B300" s="145"/>
      <c r="N300" s="108">
        <f t="shared" si="8"/>
        <v>0</v>
      </c>
      <c r="O300" s="108" t="e">
        <f>IF(D300="X",0,IF(E300="X",0,VLOOKUP(E300,'51'!$K$3:$L$16,2,FALSE)))</f>
        <v>#N/A</v>
      </c>
      <c r="P300" s="108" t="e">
        <f t="shared" si="9"/>
        <v>#N/A</v>
      </c>
    </row>
    <row r="301" spans="2:16">
      <c r="B301" s="145"/>
      <c r="N301" s="108">
        <f t="shared" si="8"/>
        <v>0</v>
      </c>
      <c r="O301" s="108" t="e">
        <f>IF(D301="X",0,IF(E301="X",0,VLOOKUP(E301,'51'!$K$3:$L$16,2,FALSE)))</f>
        <v>#N/A</v>
      </c>
      <c r="P301" s="108" t="e">
        <f t="shared" si="9"/>
        <v>#N/A</v>
      </c>
    </row>
    <row r="302" spans="2:16">
      <c r="B302" s="145"/>
      <c r="N302" s="108">
        <f t="shared" si="8"/>
        <v>0</v>
      </c>
      <c r="O302" s="108" t="e">
        <f>IF(D302="X",0,IF(E302="X",0,VLOOKUP(E302,'51'!$K$3:$L$16,2,FALSE)))</f>
        <v>#N/A</v>
      </c>
      <c r="P302" s="108" t="e">
        <f t="shared" si="9"/>
        <v>#N/A</v>
      </c>
    </row>
    <row r="303" spans="2:16">
      <c r="B303" s="145"/>
      <c r="N303" s="108">
        <f t="shared" si="8"/>
        <v>0</v>
      </c>
      <c r="O303" s="108" t="e">
        <f>IF(D303="X",0,IF(E303="X",0,VLOOKUP(E303,'51'!$K$3:$L$16,2,FALSE)))</f>
        <v>#N/A</v>
      </c>
      <c r="P303" s="108" t="e">
        <f t="shared" si="9"/>
        <v>#N/A</v>
      </c>
    </row>
    <row r="304" spans="2:16">
      <c r="B304" s="145"/>
      <c r="N304" s="108">
        <f t="shared" si="8"/>
        <v>0</v>
      </c>
      <c r="O304" s="108" t="e">
        <f>IF(D304="X",0,IF(E304="X",0,VLOOKUP(E304,'51'!$K$3:$L$16,2,FALSE)))</f>
        <v>#N/A</v>
      </c>
      <c r="P304" s="108" t="e">
        <f t="shared" si="9"/>
        <v>#N/A</v>
      </c>
    </row>
    <row r="305" spans="2:16">
      <c r="B305" s="145"/>
      <c r="N305" s="108">
        <f t="shared" si="8"/>
        <v>0</v>
      </c>
      <c r="O305" s="108" t="e">
        <f>IF(D305="X",0,IF(E305="X",0,VLOOKUP(E305,'51'!$K$3:$L$16,2,FALSE)))</f>
        <v>#N/A</v>
      </c>
      <c r="P305" s="108" t="e">
        <f t="shared" si="9"/>
        <v>#N/A</v>
      </c>
    </row>
    <row r="306" spans="2:16">
      <c r="B306" s="145"/>
      <c r="N306" s="108">
        <f t="shared" si="8"/>
        <v>0</v>
      </c>
      <c r="O306" s="108" t="e">
        <f>IF(D306="X",0,IF(E306="X",0,VLOOKUP(E306,'51'!$K$3:$L$16,2,FALSE)))</f>
        <v>#N/A</v>
      </c>
      <c r="P306" s="108" t="e">
        <f t="shared" si="9"/>
        <v>#N/A</v>
      </c>
    </row>
    <row r="307" spans="2:16">
      <c r="B307" s="145"/>
      <c r="N307" s="108">
        <f t="shared" si="8"/>
        <v>0</v>
      </c>
      <c r="O307" s="108" t="e">
        <f>IF(D307="X",0,IF(E307="X",0,VLOOKUP(E307,'51'!$K$3:$L$16,2,FALSE)))</f>
        <v>#N/A</v>
      </c>
      <c r="P307" s="108" t="e">
        <f t="shared" si="9"/>
        <v>#N/A</v>
      </c>
    </row>
    <row r="308" spans="2:16">
      <c r="B308" s="145"/>
      <c r="N308" s="108">
        <f t="shared" si="8"/>
        <v>0</v>
      </c>
      <c r="O308" s="108" t="e">
        <f>IF(D308="X",0,IF(E308="X",0,VLOOKUP(E308,'51'!$K$3:$L$16,2,FALSE)))</f>
        <v>#N/A</v>
      </c>
      <c r="P308" s="108" t="e">
        <f t="shared" si="9"/>
        <v>#N/A</v>
      </c>
    </row>
    <row r="309" spans="2:16">
      <c r="B309" s="145"/>
      <c r="N309" s="108">
        <f t="shared" si="8"/>
        <v>0</v>
      </c>
      <c r="O309" s="108" t="e">
        <f>IF(D309="X",0,IF(E309="X",0,VLOOKUP(E309,'51'!$K$3:$L$16,2,FALSE)))</f>
        <v>#N/A</v>
      </c>
      <c r="P309" s="108" t="e">
        <f t="shared" si="9"/>
        <v>#N/A</v>
      </c>
    </row>
    <row r="310" spans="2:16">
      <c r="B310" s="145"/>
      <c r="N310" s="108">
        <f t="shared" si="8"/>
        <v>0</v>
      </c>
      <c r="O310" s="108" t="e">
        <f>IF(D310="X",0,IF(E310="X",0,VLOOKUP(E310,'51'!$K$3:$L$16,2,FALSE)))</f>
        <v>#N/A</v>
      </c>
      <c r="P310" s="108" t="e">
        <f t="shared" si="9"/>
        <v>#N/A</v>
      </c>
    </row>
    <row r="311" spans="2:16">
      <c r="B311" s="145"/>
      <c r="N311" s="108">
        <f t="shared" si="8"/>
        <v>0</v>
      </c>
      <c r="O311" s="108" t="e">
        <f>IF(D311="X",0,IF(E311="X",0,VLOOKUP(E311,'51'!$K$3:$L$16,2,FALSE)))</f>
        <v>#N/A</v>
      </c>
      <c r="P311" s="108" t="e">
        <f t="shared" si="9"/>
        <v>#N/A</v>
      </c>
    </row>
    <row r="312" spans="2:16">
      <c r="B312" s="145"/>
      <c r="N312" s="108">
        <f t="shared" si="8"/>
        <v>0</v>
      </c>
      <c r="O312" s="108" t="e">
        <f>IF(D312="X",0,IF(E312="X",0,VLOOKUP(E312,'51'!$K$3:$L$16,2,FALSE)))</f>
        <v>#N/A</v>
      </c>
      <c r="P312" s="108" t="e">
        <f t="shared" si="9"/>
        <v>#N/A</v>
      </c>
    </row>
    <row r="313" spans="2:16">
      <c r="B313" s="145"/>
      <c r="N313" s="108">
        <f t="shared" si="8"/>
        <v>0</v>
      </c>
      <c r="O313" s="108" t="e">
        <f>IF(D313="X",0,IF(E313="X",0,VLOOKUP(E313,'51'!$K$3:$L$16,2,FALSE)))</f>
        <v>#N/A</v>
      </c>
      <c r="P313" s="108" t="e">
        <f t="shared" si="9"/>
        <v>#N/A</v>
      </c>
    </row>
    <row r="314" spans="2:16">
      <c r="B314" s="145"/>
      <c r="N314" s="108">
        <f t="shared" si="8"/>
        <v>0</v>
      </c>
      <c r="O314" s="108" t="e">
        <f>IF(D314="X",0,IF(E314="X",0,VLOOKUP(E314,'51'!$K$3:$L$16,2,FALSE)))</f>
        <v>#N/A</v>
      </c>
      <c r="P314" s="108" t="e">
        <f t="shared" si="9"/>
        <v>#N/A</v>
      </c>
    </row>
    <row r="315" spans="2:16">
      <c r="B315" s="145"/>
      <c r="N315" s="108">
        <f t="shared" si="8"/>
        <v>0</v>
      </c>
      <c r="O315" s="108" t="e">
        <f>IF(D315="X",0,IF(E315="X",0,VLOOKUP(E315,'51'!$K$3:$L$16,2,FALSE)))</f>
        <v>#N/A</v>
      </c>
      <c r="P315" s="108" t="e">
        <f t="shared" si="9"/>
        <v>#N/A</v>
      </c>
    </row>
    <row r="316" spans="2:16">
      <c r="B316" s="145"/>
      <c r="N316" s="108">
        <f t="shared" si="8"/>
        <v>0</v>
      </c>
      <c r="O316" s="108" t="e">
        <f>IF(D316="X",0,IF(E316="X",0,VLOOKUP(E316,'51'!$K$3:$L$16,2,FALSE)))</f>
        <v>#N/A</v>
      </c>
      <c r="P316" s="108" t="e">
        <f t="shared" si="9"/>
        <v>#N/A</v>
      </c>
    </row>
    <row r="317" spans="2:16">
      <c r="B317" s="145"/>
      <c r="N317" s="108">
        <f t="shared" si="8"/>
        <v>0</v>
      </c>
      <c r="O317" s="108" t="e">
        <f>IF(D317="X",0,IF(E317="X",0,VLOOKUP(E317,'51'!$K$3:$L$16,2,FALSE)))</f>
        <v>#N/A</v>
      </c>
      <c r="P317" s="108" t="e">
        <f t="shared" si="9"/>
        <v>#N/A</v>
      </c>
    </row>
    <row r="318" spans="2:16">
      <c r="B318" s="145"/>
      <c r="N318" s="108">
        <f t="shared" si="8"/>
        <v>0</v>
      </c>
      <c r="O318" s="108" t="e">
        <f>IF(D318="X",0,IF(E318="X",0,VLOOKUP(E318,'51'!$K$3:$L$16,2,FALSE)))</f>
        <v>#N/A</v>
      </c>
      <c r="P318" s="108" t="e">
        <f t="shared" si="9"/>
        <v>#N/A</v>
      </c>
    </row>
    <row r="319" spans="2:16">
      <c r="B319" s="145"/>
      <c r="N319" s="108">
        <f t="shared" si="8"/>
        <v>0</v>
      </c>
      <c r="O319" s="108" t="e">
        <f>IF(D319="X",0,IF(E319="X",0,VLOOKUP(E319,'51'!$K$3:$L$16,2,FALSE)))</f>
        <v>#N/A</v>
      </c>
      <c r="P319" s="108" t="e">
        <f t="shared" si="9"/>
        <v>#N/A</v>
      </c>
    </row>
    <row r="320" spans="2:16">
      <c r="B320" s="145"/>
      <c r="N320" s="108">
        <f t="shared" si="8"/>
        <v>0</v>
      </c>
      <c r="O320" s="108" t="e">
        <f>IF(D320="X",0,IF(E320="X",0,VLOOKUP(E320,'51'!$K$3:$L$16,2,FALSE)))</f>
        <v>#N/A</v>
      </c>
      <c r="P320" s="108" t="e">
        <f t="shared" si="9"/>
        <v>#N/A</v>
      </c>
    </row>
    <row r="321" spans="2:16">
      <c r="B321" s="145"/>
      <c r="N321" s="108">
        <f t="shared" si="8"/>
        <v>0</v>
      </c>
      <c r="O321" s="108" t="e">
        <f>IF(D321="X",0,IF(E321="X",0,VLOOKUP(E321,'51'!$K$3:$L$16,2,FALSE)))</f>
        <v>#N/A</v>
      </c>
      <c r="P321" s="108" t="e">
        <f t="shared" si="9"/>
        <v>#N/A</v>
      </c>
    </row>
    <row r="322" spans="2:16">
      <c r="B322" s="145"/>
      <c r="N322" s="108">
        <f t="shared" si="8"/>
        <v>0</v>
      </c>
      <c r="O322" s="108" t="e">
        <f>IF(D322="X",0,IF(E322="X",0,VLOOKUP(E322,'51'!$K$3:$L$16,2,FALSE)))</f>
        <v>#N/A</v>
      </c>
      <c r="P322" s="108" t="e">
        <f t="shared" si="9"/>
        <v>#N/A</v>
      </c>
    </row>
    <row r="323" spans="2:16">
      <c r="B323" s="145"/>
      <c r="N323" s="108">
        <f t="shared" si="8"/>
        <v>0</v>
      </c>
      <c r="O323" s="108" t="e">
        <f>IF(D323="X",0,IF(E323="X",0,VLOOKUP(E323,'51'!$K$3:$L$16,2,FALSE)))</f>
        <v>#N/A</v>
      </c>
      <c r="P323" s="108" t="e">
        <f t="shared" si="9"/>
        <v>#N/A</v>
      </c>
    </row>
    <row r="324" spans="2:16">
      <c r="B324" s="145"/>
      <c r="N324" s="108">
        <f t="shared" ref="N324:N387" si="10">SUM(F324:M324)</f>
        <v>0</v>
      </c>
      <c r="O324" s="108" t="e">
        <f>IF(D324="X",0,IF(E324="X",0,VLOOKUP(E324,'51'!$K$3:$L$16,2,FALSE)))</f>
        <v>#N/A</v>
      </c>
      <c r="P324" s="108" t="e">
        <f t="shared" ref="P324:P387" si="11">N324*O324</f>
        <v>#N/A</v>
      </c>
    </row>
    <row r="325" spans="2:16">
      <c r="B325" s="145"/>
      <c r="N325" s="108">
        <f t="shared" si="10"/>
        <v>0</v>
      </c>
      <c r="O325" s="108" t="e">
        <f>IF(D325="X",0,IF(E325="X",0,VLOOKUP(E325,'51'!$K$3:$L$16,2,FALSE)))</f>
        <v>#N/A</v>
      </c>
      <c r="P325" s="108" t="e">
        <f t="shared" si="11"/>
        <v>#N/A</v>
      </c>
    </row>
    <row r="326" spans="2:16">
      <c r="B326" s="145"/>
      <c r="N326" s="108">
        <f t="shared" si="10"/>
        <v>0</v>
      </c>
      <c r="O326" s="108" t="e">
        <f>IF(D326="X",0,IF(E326="X",0,VLOOKUP(E326,'51'!$K$3:$L$16,2,FALSE)))</f>
        <v>#N/A</v>
      </c>
      <c r="P326" s="108" t="e">
        <f t="shared" si="11"/>
        <v>#N/A</v>
      </c>
    </row>
    <row r="327" spans="2:16">
      <c r="B327" s="145"/>
      <c r="N327" s="108">
        <f t="shared" si="10"/>
        <v>0</v>
      </c>
      <c r="O327" s="108" t="e">
        <f>IF(D327="X",0,IF(E327="X",0,VLOOKUP(E327,'51'!$K$3:$L$16,2,FALSE)))</f>
        <v>#N/A</v>
      </c>
      <c r="P327" s="108" t="e">
        <f t="shared" si="11"/>
        <v>#N/A</v>
      </c>
    </row>
    <row r="328" spans="2:16">
      <c r="B328" s="145"/>
      <c r="N328" s="108">
        <f t="shared" si="10"/>
        <v>0</v>
      </c>
      <c r="O328" s="108" t="e">
        <f>IF(D328="X",0,IF(E328="X",0,VLOOKUP(E328,'51'!$K$3:$L$16,2,FALSE)))</f>
        <v>#N/A</v>
      </c>
      <c r="P328" s="108" t="e">
        <f t="shared" si="11"/>
        <v>#N/A</v>
      </c>
    </row>
    <row r="329" spans="2:16">
      <c r="B329" s="145"/>
      <c r="N329" s="108">
        <f t="shared" si="10"/>
        <v>0</v>
      </c>
      <c r="O329" s="108" t="e">
        <f>IF(D329="X",0,IF(E329="X",0,VLOOKUP(E329,'51'!$K$3:$L$16,2,FALSE)))</f>
        <v>#N/A</v>
      </c>
      <c r="P329" s="108" t="e">
        <f t="shared" si="11"/>
        <v>#N/A</v>
      </c>
    </row>
    <row r="330" spans="2:16">
      <c r="B330" s="145"/>
      <c r="N330" s="108">
        <f t="shared" si="10"/>
        <v>0</v>
      </c>
      <c r="O330" s="108" t="e">
        <f>IF(D330="X",0,IF(E330="X",0,VLOOKUP(E330,'51'!$K$3:$L$16,2,FALSE)))</f>
        <v>#N/A</v>
      </c>
      <c r="P330" s="108" t="e">
        <f t="shared" si="11"/>
        <v>#N/A</v>
      </c>
    </row>
    <row r="331" spans="2:16">
      <c r="B331" s="145"/>
      <c r="N331" s="108">
        <f t="shared" si="10"/>
        <v>0</v>
      </c>
      <c r="O331" s="108" t="e">
        <f>IF(D331="X",0,IF(E331="X",0,VLOOKUP(E331,'51'!$K$3:$L$16,2,FALSE)))</f>
        <v>#N/A</v>
      </c>
      <c r="P331" s="108" t="e">
        <f t="shared" si="11"/>
        <v>#N/A</v>
      </c>
    </row>
    <row r="332" spans="2:16">
      <c r="B332" s="145"/>
      <c r="N332" s="108">
        <f t="shared" si="10"/>
        <v>0</v>
      </c>
      <c r="O332" s="108" t="e">
        <f>IF(D332="X",0,IF(E332="X",0,VLOOKUP(E332,'51'!$K$3:$L$16,2,FALSE)))</f>
        <v>#N/A</v>
      </c>
      <c r="P332" s="108" t="e">
        <f t="shared" si="11"/>
        <v>#N/A</v>
      </c>
    </row>
    <row r="333" spans="2:16">
      <c r="B333" s="145"/>
      <c r="N333" s="108">
        <f t="shared" si="10"/>
        <v>0</v>
      </c>
      <c r="O333" s="108" t="e">
        <f>IF(D333="X",0,IF(E333="X",0,VLOOKUP(E333,'51'!$K$3:$L$16,2,FALSE)))</f>
        <v>#N/A</v>
      </c>
      <c r="P333" s="108" t="e">
        <f t="shared" si="11"/>
        <v>#N/A</v>
      </c>
    </row>
    <row r="334" spans="2:16">
      <c r="B334" s="145"/>
      <c r="N334" s="108">
        <f t="shared" si="10"/>
        <v>0</v>
      </c>
      <c r="O334" s="108" t="e">
        <f>IF(D334="X",0,IF(E334="X",0,VLOOKUP(E334,'51'!$K$3:$L$16,2,FALSE)))</f>
        <v>#N/A</v>
      </c>
      <c r="P334" s="108" t="e">
        <f t="shared" si="11"/>
        <v>#N/A</v>
      </c>
    </row>
    <row r="335" spans="2:16">
      <c r="B335" s="145"/>
      <c r="N335" s="108">
        <f t="shared" si="10"/>
        <v>0</v>
      </c>
      <c r="O335" s="108" t="e">
        <f>IF(D335="X",0,IF(E335="X",0,VLOOKUP(E335,'51'!$K$3:$L$16,2,FALSE)))</f>
        <v>#N/A</v>
      </c>
      <c r="P335" s="108" t="e">
        <f t="shared" si="11"/>
        <v>#N/A</v>
      </c>
    </row>
    <row r="336" spans="2:16">
      <c r="B336" s="145"/>
      <c r="N336" s="108">
        <f t="shared" si="10"/>
        <v>0</v>
      </c>
      <c r="O336" s="108" t="e">
        <f>IF(D336="X",0,IF(E336="X",0,VLOOKUP(E336,'51'!$K$3:$L$16,2,FALSE)))</f>
        <v>#N/A</v>
      </c>
      <c r="P336" s="108" t="e">
        <f t="shared" si="11"/>
        <v>#N/A</v>
      </c>
    </row>
    <row r="337" spans="2:16">
      <c r="B337" s="145"/>
      <c r="N337" s="108">
        <f t="shared" si="10"/>
        <v>0</v>
      </c>
      <c r="O337" s="108" t="e">
        <f>IF(D337="X",0,IF(E337="X",0,VLOOKUP(E337,'51'!$K$3:$L$16,2,FALSE)))</f>
        <v>#N/A</v>
      </c>
      <c r="P337" s="108" t="e">
        <f t="shared" si="11"/>
        <v>#N/A</v>
      </c>
    </row>
    <row r="338" spans="2:16">
      <c r="B338" s="145"/>
      <c r="N338" s="108">
        <f t="shared" si="10"/>
        <v>0</v>
      </c>
      <c r="O338" s="108" t="e">
        <f>IF(D338="X",0,IF(E338="X",0,VLOOKUP(E338,'51'!$K$3:$L$16,2,FALSE)))</f>
        <v>#N/A</v>
      </c>
      <c r="P338" s="108" t="e">
        <f t="shared" si="11"/>
        <v>#N/A</v>
      </c>
    </row>
    <row r="339" spans="2:16">
      <c r="B339" s="145"/>
      <c r="N339" s="108">
        <f t="shared" si="10"/>
        <v>0</v>
      </c>
      <c r="O339" s="108" t="e">
        <f>IF(D339="X",0,IF(E339="X",0,VLOOKUP(E339,'51'!$K$3:$L$16,2,FALSE)))</f>
        <v>#N/A</v>
      </c>
      <c r="P339" s="108" t="e">
        <f t="shared" si="11"/>
        <v>#N/A</v>
      </c>
    </row>
    <row r="340" spans="2:16">
      <c r="B340" s="145"/>
      <c r="N340" s="108">
        <f t="shared" si="10"/>
        <v>0</v>
      </c>
      <c r="O340" s="108" t="e">
        <f>IF(D340="X",0,IF(E340="X",0,VLOOKUP(E340,'51'!$K$3:$L$16,2,FALSE)))</f>
        <v>#N/A</v>
      </c>
      <c r="P340" s="108" t="e">
        <f t="shared" si="11"/>
        <v>#N/A</v>
      </c>
    </row>
    <row r="341" spans="2:16">
      <c r="B341" s="145"/>
      <c r="N341" s="108">
        <f t="shared" si="10"/>
        <v>0</v>
      </c>
      <c r="O341" s="108" t="e">
        <f>IF(D341="X",0,IF(E341="X",0,VLOOKUP(E341,'51'!$K$3:$L$16,2,FALSE)))</f>
        <v>#N/A</v>
      </c>
      <c r="P341" s="108" t="e">
        <f t="shared" si="11"/>
        <v>#N/A</v>
      </c>
    </row>
    <row r="342" spans="2:16">
      <c r="B342" s="145"/>
      <c r="N342" s="108">
        <f t="shared" si="10"/>
        <v>0</v>
      </c>
      <c r="O342" s="108" t="e">
        <f>IF(D342="X",0,IF(E342="X",0,VLOOKUP(E342,'51'!$K$3:$L$16,2,FALSE)))</f>
        <v>#N/A</v>
      </c>
      <c r="P342" s="108" t="e">
        <f t="shared" si="11"/>
        <v>#N/A</v>
      </c>
    </row>
    <row r="343" spans="2:16">
      <c r="B343" s="145"/>
      <c r="N343" s="108">
        <f t="shared" si="10"/>
        <v>0</v>
      </c>
      <c r="O343" s="108" t="e">
        <f>IF(D343="X",0,IF(E343="X",0,VLOOKUP(E343,'51'!$K$3:$L$16,2,FALSE)))</f>
        <v>#N/A</v>
      </c>
      <c r="P343" s="108" t="e">
        <f t="shared" si="11"/>
        <v>#N/A</v>
      </c>
    </row>
    <row r="344" spans="2:16">
      <c r="B344" s="145"/>
      <c r="N344" s="108">
        <f t="shared" si="10"/>
        <v>0</v>
      </c>
      <c r="O344" s="108" t="e">
        <f>IF(D344="X",0,IF(E344="X",0,VLOOKUP(E344,'51'!$K$3:$L$16,2,FALSE)))</f>
        <v>#N/A</v>
      </c>
      <c r="P344" s="108" t="e">
        <f t="shared" si="11"/>
        <v>#N/A</v>
      </c>
    </row>
    <row r="345" spans="2:16">
      <c r="B345" s="145"/>
      <c r="N345" s="108">
        <f t="shared" si="10"/>
        <v>0</v>
      </c>
      <c r="O345" s="108" t="e">
        <f>IF(D345="X",0,IF(E345="X",0,VLOOKUP(E345,'51'!$K$3:$L$16,2,FALSE)))</f>
        <v>#N/A</v>
      </c>
      <c r="P345" s="108" t="e">
        <f t="shared" si="11"/>
        <v>#N/A</v>
      </c>
    </row>
    <row r="346" spans="2:16">
      <c r="B346" s="145"/>
      <c r="N346" s="108">
        <f t="shared" si="10"/>
        <v>0</v>
      </c>
      <c r="O346" s="108" t="e">
        <f>IF(D346="X",0,IF(E346="X",0,VLOOKUP(E346,'51'!$K$3:$L$16,2,FALSE)))</f>
        <v>#N/A</v>
      </c>
      <c r="P346" s="108" t="e">
        <f t="shared" si="11"/>
        <v>#N/A</v>
      </c>
    </row>
    <row r="347" spans="2:16">
      <c r="B347" s="145"/>
      <c r="N347" s="108">
        <f t="shared" si="10"/>
        <v>0</v>
      </c>
      <c r="O347" s="108" t="e">
        <f>IF(D347="X",0,IF(E347="X",0,VLOOKUP(E347,'51'!$K$3:$L$16,2,FALSE)))</f>
        <v>#N/A</v>
      </c>
      <c r="P347" s="108" t="e">
        <f t="shared" si="11"/>
        <v>#N/A</v>
      </c>
    </row>
    <row r="348" spans="2:16">
      <c r="B348" s="145"/>
      <c r="N348" s="108">
        <f t="shared" si="10"/>
        <v>0</v>
      </c>
      <c r="O348" s="108" t="e">
        <f>IF(D348="X",0,IF(E348="X",0,VLOOKUP(E348,'51'!$K$3:$L$16,2,FALSE)))</f>
        <v>#N/A</v>
      </c>
      <c r="P348" s="108" t="e">
        <f t="shared" si="11"/>
        <v>#N/A</v>
      </c>
    </row>
    <row r="349" spans="2:16">
      <c r="B349" s="145"/>
      <c r="N349" s="108">
        <f t="shared" si="10"/>
        <v>0</v>
      </c>
      <c r="O349" s="108" t="e">
        <f>IF(D349="X",0,IF(E349="X",0,VLOOKUP(E349,'51'!$K$3:$L$16,2,FALSE)))</f>
        <v>#N/A</v>
      </c>
      <c r="P349" s="108" t="e">
        <f t="shared" si="11"/>
        <v>#N/A</v>
      </c>
    </row>
    <row r="350" spans="2:16">
      <c r="B350" s="145"/>
      <c r="N350" s="108">
        <f t="shared" si="10"/>
        <v>0</v>
      </c>
      <c r="O350" s="108" t="e">
        <f>IF(D350="X",0,IF(E350="X",0,VLOOKUP(E350,'51'!$K$3:$L$16,2,FALSE)))</f>
        <v>#N/A</v>
      </c>
      <c r="P350" s="108" t="e">
        <f t="shared" si="11"/>
        <v>#N/A</v>
      </c>
    </row>
    <row r="351" spans="2:16">
      <c r="B351" s="145"/>
      <c r="N351" s="108">
        <f t="shared" si="10"/>
        <v>0</v>
      </c>
      <c r="O351" s="108" t="e">
        <f>IF(D351="X",0,IF(E351="X",0,VLOOKUP(E351,'51'!$K$3:$L$16,2,FALSE)))</f>
        <v>#N/A</v>
      </c>
      <c r="P351" s="108" t="e">
        <f t="shared" si="11"/>
        <v>#N/A</v>
      </c>
    </row>
    <row r="352" spans="2:16">
      <c r="B352" s="145"/>
      <c r="N352" s="108">
        <f t="shared" si="10"/>
        <v>0</v>
      </c>
      <c r="O352" s="108" t="e">
        <f>IF(D352="X",0,IF(E352="X",0,VLOOKUP(E352,'51'!$K$3:$L$16,2,FALSE)))</f>
        <v>#N/A</v>
      </c>
      <c r="P352" s="108" t="e">
        <f t="shared" si="11"/>
        <v>#N/A</v>
      </c>
    </row>
    <row r="353" spans="2:16">
      <c r="B353" s="145"/>
      <c r="N353" s="108">
        <f t="shared" si="10"/>
        <v>0</v>
      </c>
      <c r="O353" s="108" t="e">
        <f>IF(D353="X",0,IF(E353="X",0,VLOOKUP(E353,'51'!$K$3:$L$16,2,FALSE)))</f>
        <v>#N/A</v>
      </c>
      <c r="P353" s="108" t="e">
        <f t="shared" si="11"/>
        <v>#N/A</v>
      </c>
    </row>
    <row r="354" spans="2:16">
      <c r="B354" s="145"/>
      <c r="N354" s="108">
        <f t="shared" si="10"/>
        <v>0</v>
      </c>
      <c r="O354" s="108" t="e">
        <f>IF(D354="X",0,IF(E354="X",0,VLOOKUP(E354,'51'!$K$3:$L$16,2,FALSE)))</f>
        <v>#N/A</v>
      </c>
      <c r="P354" s="108" t="e">
        <f t="shared" si="11"/>
        <v>#N/A</v>
      </c>
    </row>
    <row r="355" spans="2:16">
      <c r="B355" s="145"/>
      <c r="N355" s="108">
        <f t="shared" si="10"/>
        <v>0</v>
      </c>
      <c r="O355" s="108" t="e">
        <f>IF(D355="X",0,IF(E355="X",0,VLOOKUP(E355,'51'!$K$3:$L$16,2,FALSE)))</f>
        <v>#N/A</v>
      </c>
      <c r="P355" s="108" t="e">
        <f t="shared" si="11"/>
        <v>#N/A</v>
      </c>
    </row>
    <row r="356" spans="2:16">
      <c r="B356" s="145"/>
      <c r="N356" s="108">
        <f t="shared" si="10"/>
        <v>0</v>
      </c>
      <c r="O356" s="108" t="e">
        <f>IF(D356="X",0,IF(E356="X",0,VLOOKUP(E356,'51'!$K$3:$L$16,2,FALSE)))</f>
        <v>#N/A</v>
      </c>
      <c r="P356" s="108" t="e">
        <f t="shared" si="11"/>
        <v>#N/A</v>
      </c>
    </row>
    <row r="357" spans="2:16">
      <c r="B357" s="145"/>
      <c r="N357" s="108">
        <f t="shared" si="10"/>
        <v>0</v>
      </c>
      <c r="O357" s="108" t="e">
        <f>IF(D357="X",0,IF(E357="X",0,VLOOKUP(E357,'51'!$K$3:$L$16,2,FALSE)))</f>
        <v>#N/A</v>
      </c>
      <c r="P357" s="108" t="e">
        <f t="shared" si="11"/>
        <v>#N/A</v>
      </c>
    </row>
    <row r="358" spans="2:16">
      <c r="B358" s="145"/>
      <c r="N358" s="108">
        <f t="shared" si="10"/>
        <v>0</v>
      </c>
      <c r="O358" s="108" t="e">
        <f>IF(D358="X",0,IF(E358="X",0,VLOOKUP(E358,'51'!$K$3:$L$16,2,FALSE)))</f>
        <v>#N/A</v>
      </c>
      <c r="P358" s="108" t="e">
        <f t="shared" si="11"/>
        <v>#N/A</v>
      </c>
    </row>
    <row r="359" spans="2:16">
      <c r="B359" s="145"/>
      <c r="N359" s="108">
        <f t="shared" si="10"/>
        <v>0</v>
      </c>
      <c r="O359" s="108" t="e">
        <f>IF(D359="X",0,IF(E359="X",0,VLOOKUP(E359,'51'!$K$3:$L$16,2,FALSE)))</f>
        <v>#N/A</v>
      </c>
      <c r="P359" s="108" t="e">
        <f t="shared" si="11"/>
        <v>#N/A</v>
      </c>
    </row>
    <row r="360" spans="2:16">
      <c r="B360" s="145"/>
      <c r="N360" s="108">
        <f t="shared" si="10"/>
        <v>0</v>
      </c>
      <c r="O360" s="108" t="e">
        <f>IF(D360="X",0,IF(E360="X",0,VLOOKUP(E360,'51'!$K$3:$L$16,2,FALSE)))</f>
        <v>#N/A</v>
      </c>
      <c r="P360" s="108" t="e">
        <f t="shared" si="11"/>
        <v>#N/A</v>
      </c>
    </row>
    <row r="361" spans="2:16">
      <c r="B361" s="145"/>
      <c r="N361" s="108">
        <f t="shared" si="10"/>
        <v>0</v>
      </c>
      <c r="O361" s="108" t="e">
        <f>IF(D361="X",0,IF(E361="X",0,VLOOKUP(E361,'51'!$K$3:$L$16,2,FALSE)))</f>
        <v>#N/A</v>
      </c>
      <c r="P361" s="108" t="e">
        <f t="shared" si="11"/>
        <v>#N/A</v>
      </c>
    </row>
    <row r="362" spans="2:16">
      <c r="B362" s="145"/>
      <c r="N362" s="108">
        <f t="shared" si="10"/>
        <v>0</v>
      </c>
      <c r="O362" s="108" t="e">
        <f>IF(D362="X",0,IF(E362="X",0,VLOOKUP(E362,'51'!$K$3:$L$16,2,FALSE)))</f>
        <v>#N/A</v>
      </c>
      <c r="P362" s="108" t="e">
        <f t="shared" si="11"/>
        <v>#N/A</v>
      </c>
    </row>
    <row r="363" spans="2:16">
      <c r="B363" s="145"/>
      <c r="N363" s="108">
        <f t="shared" si="10"/>
        <v>0</v>
      </c>
      <c r="O363" s="108" t="e">
        <f>IF(D363="X",0,IF(E363="X",0,VLOOKUP(E363,'51'!$K$3:$L$16,2,FALSE)))</f>
        <v>#N/A</v>
      </c>
      <c r="P363" s="108" t="e">
        <f t="shared" si="11"/>
        <v>#N/A</v>
      </c>
    </row>
    <row r="364" spans="2:16">
      <c r="B364" s="145"/>
      <c r="N364" s="108">
        <f t="shared" si="10"/>
        <v>0</v>
      </c>
      <c r="O364" s="108" t="e">
        <f>IF(D364="X",0,IF(E364="X",0,VLOOKUP(E364,'51'!$K$3:$L$16,2,FALSE)))</f>
        <v>#N/A</v>
      </c>
      <c r="P364" s="108" t="e">
        <f t="shared" si="11"/>
        <v>#N/A</v>
      </c>
    </row>
    <row r="365" spans="2:16">
      <c r="B365" s="145"/>
      <c r="N365" s="108">
        <f t="shared" si="10"/>
        <v>0</v>
      </c>
      <c r="O365" s="108" t="e">
        <f>IF(D365="X",0,IF(E365="X",0,VLOOKUP(E365,'51'!$K$3:$L$16,2,FALSE)))</f>
        <v>#N/A</v>
      </c>
      <c r="P365" s="108" t="e">
        <f t="shared" si="11"/>
        <v>#N/A</v>
      </c>
    </row>
    <row r="366" spans="2:16">
      <c r="B366" s="145"/>
      <c r="N366" s="108">
        <f t="shared" si="10"/>
        <v>0</v>
      </c>
      <c r="O366" s="108" t="e">
        <f>IF(D366="X",0,IF(E366="X",0,VLOOKUP(E366,'51'!$K$3:$L$16,2,FALSE)))</f>
        <v>#N/A</v>
      </c>
      <c r="P366" s="108" t="e">
        <f t="shared" si="11"/>
        <v>#N/A</v>
      </c>
    </row>
    <row r="367" spans="2:16">
      <c r="B367" s="145"/>
      <c r="N367" s="108">
        <f t="shared" si="10"/>
        <v>0</v>
      </c>
      <c r="O367" s="108" t="e">
        <f>IF(D367="X",0,IF(E367="X",0,VLOOKUP(E367,'51'!$K$3:$L$16,2,FALSE)))</f>
        <v>#N/A</v>
      </c>
      <c r="P367" s="108" t="e">
        <f t="shared" si="11"/>
        <v>#N/A</v>
      </c>
    </row>
    <row r="368" spans="2:16">
      <c r="B368" s="145"/>
      <c r="N368" s="108">
        <f t="shared" si="10"/>
        <v>0</v>
      </c>
      <c r="O368" s="108" t="e">
        <f>IF(D368="X",0,IF(E368="X",0,VLOOKUP(E368,'51'!$K$3:$L$16,2,FALSE)))</f>
        <v>#N/A</v>
      </c>
      <c r="P368" s="108" t="e">
        <f t="shared" si="11"/>
        <v>#N/A</v>
      </c>
    </row>
    <row r="369" spans="2:16">
      <c r="B369" s="145"/>
      <c r="N369" s="108">
        <f t="shared" si="10"/>
        <v>0</v>
      </c>
      <c r="O369" s="108" t="e">
        <f>IF(D369="X",0,IF(E369="X",0,VLOOKUP(E369,'51'!$K$3:$L$16,2,FALSE)))</f>
        <v>#N/A</v>
      </c>
      <c r="P369" s="108" t="e">
        <f t="shared" si="11"/>
        <v>#N/A</v>
      </c>
    </row>
    <row r="370" spans="2:16">
      <c r="B370" s="145"/>
      <c r="N370" s="108">
        <f t="shared" si="10"/>
        <v>0</v>
      </c>
      <c r="O370" s="108" t="e">
        <f>IF(D370="X",0,IF(E370="X",0,VLOOKUP(E370,'51'!$K$3:$L$16,2,FALSE)))</f>
        <v>#N/A</v>
      </c>
      <c r="P370" s="108" t="e">
        <f t="shared" si="11"/>
        <v>#N/A</v>
      </c>
    </row>
    <row r="371" spans="2:16">
      <c r="B371" s="145"/>
      <c r="N371" s="108">
        <f t="shared" si="10"/>
        <v>0</v>
      </c>
      <c r="O371" s="108" t="e">
        <f>IF(D371="X",0,IF(E371="X",0,VLOOKUP(E371,'51'!$K$3:$L$16,2,FALSE)))</f>
        <v>#N/A</v>
      </c>
      <c r="P371" s="108" t="e">
        <f t="shared" si="11"/>
        <v>#N/A</v>
      </c>
    </row>
    <row r="372" spans="2:16">
      <c r="B372" s="145"/>
      <c r="N372" s="108">
        <f t="shared" si="10"/>
        <v>0</v>
      </c>
      <c r="O372" s="108" t="e">
        <f>IF(D372="X",0,IF(E372="X",0,VLOOKUP(E372,'51'!$K$3:$L$16,2,FALSE)))</f>
        <v>#N/A</v>
      </c>
      <c r="P372" s="108" t="e">
        <f t="shared" si="11"/>
        <v>#N/A</v>
      </c>
    </row>
    <row r="373" spans="2:16">
      <c r="B373" s="145"/>
      <c r="N373" s="108">
        <f t="shared" si="10"/>
        <v>0</v>
      </c>
      <c r="O373" s="108" t="e">
        <f>IF(D373="X",0,IF(E373="X",0,VLOOKUP(E373,'51'!$K$3:$L$16,2,FALSE)))</f>
        <v>#N/A</v>
      </c>
      <c r="P373" s="108" t="e">
        <f t="shared" si="11"/>
        <v>#N/A</v>
      </c>
    </row>
    <row r="374" spans="2:16">
      <c r="B374" s="145"/>
      <c r="N374" s="108">
        <f t="shared" si="10"/>
        <v>0</v>
      </c>
      <c r="O374" s="108" t="e">
        <f>IF(D374="X",0,IF(E374="X",0,VLOOKUP(E374,'51'!$K$3:$L$16,2,FALSE)))</f>
        <v>#N/A</v>
      </c>
      <c r="P374" s="108" t="e">
        <f t="shared" si="11"/>
        <v>#N/A</v>
      </c>
    </row>
    <row r="375" spans="2:16">
      <c r="B375" s="145"/>
      <c r="N375" s="108">
        <f t="shared" si="10"/>
        <v>0</v>
      </c>
      <c r="O375" s="108" t="e">
        <f>IF(D375="X",0,IF(E375="X",0,VLOOKUP(E375,'51'!$K$3:$L$16,2,FALSE)))</f>
        <v>#N/A</v>
      </c>
      <c r="P375" s="108" t="e">
        <f t="shared" si="11"/>
        <v>#N/A</v>
      </c>
    </row>
    <row r="376" spans="2:16">
      <c r="B376" s="145"/>
      <c r="N376" s="108">
        <f t="shared" si="10"/>
        <v>0</v>
      </c>
      <c r="O376" s="108" t="e">
        <f>IF(D376="X",0,IF(E376="X",0,VLOOKUP(E376,'51'!$K$3:$L$16,2,FALSE)))</f>
        <v>#N/A</v>
      </c>
      <c r="P376" s="108" t="e">
        <f t="shared" si="11"/>
        <v>#N/A</v>
      </c>
    </row>
    <row r="377" spans="2:16">
      <c r="B377" s="145"/>
      <c r="N377" s="108">
        <f t="shared" si="10"/>
        <v>0</v>
      </c>
      <c r="O377" s="108" t="e">
        <f>IF(D377="X",0,IF(E377="X",0,VLOOKUP(E377,'51'!$K$3:$L$16,2,FALSE)))</f>
        <v>#N/A</v>
      </c>
      <c r="P377" s="108" t="e">
        <f t="shared" si="11"/>
        <v>#N/A</v>
      </c>
    </row>
    <row r="378" spans="2:16">
      <c r="B378" s="145"/>
      <c r="N378" s="108">
        <f t="shared" si="10"/>
        <v>0</v>
      </c>
      <c r="O378" s="108" t="e">
        <f>IF(D378="X",0,IF(E378="X",0,VLOOKUP(E378,'51'!$K$3:$L$16,2,FALSE)))</f>
        <v>#N/A</v>
      </c>
      <c r="P378" s="108" t="e">
        <f t="shared" si="11"/>
        <v>#N/A</v>
      </c>
    </row>
    <row r="379" spans="2:16">
      <c r="B379" s="145"/>
      <c r="N379" s="108">
        <f t="shared" si="10"/>
        <v>0</v>
      </c>
      <c r="O379" s="108" t="e">
        <f>IF(D379="X",0,IF(E379="X",0,VLOOKUP(E379,'51'!$K$3:$L$16,2,FALSE)))</f>
        <v>#N/A</v>
      </c>
      <c r="P379" s="108" t="e">
        <f t="shared" si="11"/>
        <v>#N/A</v>
      </c>
    </row>
    <row r="380" spans="2:16">
      <c r="B380" s="145"/>
      <c r="N380" s="108">
        <f t="shared" si="10"/>
        <v>0</v>
      </c>
      <c r="O380" s="108" t="e">
        <f>IF(D380="X",0,IF(E380="X",0,VLOOKUP(E380,'51'!$K$3:$L$16,2,FALSE)))</f>
        <v>#N/A</v>
      </c>
      <c r="P380" s="108" t="e">
        <f t="shared" si="11"/>
        <v>#N/A</v>
      </c>
    </row>
    <row r="381" spans="2:16">
      <c r="B381" s="145"/>
      <c r="N381" s="108">
        <f t="shared" si="10"/>
        <v>0</v>
      </c>
      <c r="O381" s="108" t="e">
        <f>IF(D381="X",0,IF(E381="X",0,VLOOKUP(E381,'51'!$K$3:$L$16,2,FALSE)))</f>
        <v>#N/A</v>
      </c>
      <c r="P381" s="108" t="e">
        <f t="shared" si="11"/>
        <v>#N/A</v>
      </c>
    </row>
    <row r="382" spans="2:16">
      <c r="B382" s="145"/>
      <c r="N382" s="108">
        <f t="shared" si="10"/>
        <v>0</v>
      </c>
      <c r="O382" s="108" t="e">
        <f>IF(D382="X",0,IF(E382="X",0,VLOOKUP(E382,'51'!$K$3:$L$16,2,FALSE)))</f>
        <v>#N/A</v>
      </c>
      <c r="P382" s="108" t="e">
        <f t="shared" si="11"/>
        <v>#N/A</v>
      </c>
    </row>
    <row r="383" spans="2:16">
      <c r="B383" s="145"/>
      <c r="N383" s="108">
        <f t="shared" si="10"/>
        <v>0</v>
      </c>
      <c r="O383" s="108" t="e">
        <f>IF(D383="X",0,IF(E383="X",0,VLOOKUP(E383,'51'!$K$3:$L$16,2,FALSE)))</f>
        <v>#N/A</v>
      </c>
      <c r="P383" s="108" t="e">
        <f t="shared" si="11"/>
        <v>#N/A</v>
      </c>
    </row>
    <row r="384" spans="2:16">
      <c r="B384" s="145"/>
      <c r="N384" s="108">
        <f t="shared" si="10"/>
        <v>0</v>
      </c>
      <c r="O384" s="108" t="e">
        <f>IF(D384="X",0,IF(E384="X",0,VLOOKUP(E384,'51'!$K$3:$L$16,2,FALSE)))</f>
        <v>#N/A</v>
      </c>
      <c r="P384" s="108" t="e">
        <f t="shared" si="11"/>
        <v>#N/A</v>
      </c>
    </row>
    <row r="385" spans="2:16">
      <c r="B385" s="145"/>
      <c r="N385" s="108">
        <f t="shared" si="10"/>
        <v>0</v>
      </c>
      <c r="O385" s="108" t="e">
        <f>IF(D385="X",0,IF(E385="X",0,VLOOKUP(E385,'51'!$K$3:$L$16,2,FALSE)))</f>
        <v>#N/A</v>
      </c>
      <c r="P385" s="108" t="e">
        <f t="shared" si="11"/>
        <v>#N/A</v>
      </c>
    </row>
    <row r="386" spans="2:16">
      <c r="B386" s="145"/>
      <c r="N386" s="108">
        <f t="shared" si="10"/>
        <v>0</v>
      </c>
      <c r="O386" s="108" t="e">
        <f>IF(D386="X",0,IF(E386="X",0,VLOOKUP(E386,'51'!$K$3:$L$16,2,FALSE)))</f>
        <v>#N/A</v>
      </c>
      <c r="P386" s="108" t="e">
        <f t="shared" si="11"/>
        <v>#N/A</v>
      </c>
    </row>
    <row r="387" spans="2:16">
      <c r="B387" s="145"/>
      <c r="N387" s="108">
        <f t="shared" si="10"/>
        <v>0</v>
      </c>
      <c r="O387" s="108" t="e">
        <f>IF(D387="X",0,IF(E387="X",0,VLOOKUP(E387,'51'!$K$3:$L$16,2,FALSE)))</f>
        <v>#N/A</v>
      </c>
      <c r="P387" s="108" t="e">
        <f t="shared" si="11"/>
        <v>#N/A</v>
      </c>
    </row>
    <row r="388" spans="2:16">
      <c r="B388" s="145"/>
      <c r="N388" s="108">
        <f t="shared" ref="N388:N451" si="12">SUM(F388:M388)</f>
        <v>0</v>
      </c>
      <c r="O388" s="108" t="e">
        <f>IF(D388="X",0,IF(E388="X",0,VLOOKUP(E388,'51'!$K$3:$L$16,2,FALSE)))</f>
        <v>#N/A</v>
      </c>
      <c r="P388" s="108" t="e">
        <f t="shared" ref="P388:P451" si="13">N388*O388</f>
        <v>#N/A</v>
      </c>
    </row>
    <row r="389" spans="2:16">
      <c r="B389" s="145"/>
      <c r="N389" s="108">
        <f t="shared" si="12"/>
        <v>0</v>
      </c>
      <c r="O389" s="108" t="e">
        <f>IF(D389="X",0,IF(E389="X",0,VLOOKUP(E389,'51'!$K$3:$L$16,2,FALSE)))</f>
        <v>#N/A</v>
      </c>
      <c r="P389" s="108" t="e">
        <f t="shared" si="13"/>
        <v>#N/A</v>
      </c>
    </row>
    <row r="390" spans="2:16">
      <c r="B390" s="145"/>
      <c r="N390" s="108">
        <f t="shared" si="12"/>
        <v>0</v>
      </c>
      <c r="O390" s="108" t="e">
        <f>IF(D390="X",0,IF(E390="X",0,VLOOKUP(E390,'51'!$K$3:$L$16,2,FALSE)))</f>
        <v>#N/A</v>
      </c>
      <c r="P390" s="108" t="e">
        <f t="shared" si="13"/>
        <v>#N/A</v>
      </c>
    </row>
    <row r="391" spans="2:16">
      <c r="B391" s="145"/>
      <c r="N391" s="108">
        <f t="shared" si="12"/>
        <v>0</v>
      </c>
      <c r="O391" s="108" t="e">
        <f>IF(D391="X",0,IF(E391="X",0,VLOOKUP(E391,'51'!$K$3:$L$16,2,FALSE)))</f>
        <v>#N/A</v>
      </c>
      <c r="P391" s="108" t="e">
        <f t="shared" si="13"/>
        <v>#N/A</v>
      </c>
    </row>
    <row r="392" spans="2:16">
      <c r="B392" s="145"/>
      <c r="N392" s="108">
        <f t="shared" si="12"/>
        <v>0</v>
      </c>
      <c r="O392" s="108" t="e">
        <f>IF(D392="X",0,IF(E392="X",0,VLOOKUP(E392,'51'!$K$3:$L$16,2,FALSE)))</f>
        <v>#N/A</v>
      </c>
      <c r="P392" s="108" t="e">
        <f t="shared" si="13"/>
        <v>#N/A</v>
      </c>
    </row>
    <row r="393" spans="2:16">
      <c r="B393" s="145"/>
      <c r="N393" s="108">
        <f t="shared" si="12"/>
        <v>0</v>
      </c>
      <c r="O393" s="108" t="e">
        <f>IF(D393="X",0,IF(E393="X",0,VLOOKUP(E393,'51'!$K$3:$L$16,2,FALSE)))</f>
        <v>#N/A</v>
      </c>
      <c r="P393" s="108" t="e">
        <f t="shared" si="13"/>
        <v>#N/A</v>
      </c>
    </row>
    <row r="394" spans="2:16">
      <c r="B394" s="145"/>
      <c r="N394" s="108">
        <f t="shared" si="12"/>
        <v>0</v>
      </c>
      <c r="O394" s="108" t="e">
        <f>IF(D394="X",0,IF(E394="X",0,VLOOKUP(E394,'51'!$K$3:$L$16,2,FALSE)))</f>
        <v>#N/A</v>
      </c>
      <c r="P394" s="108" t="e">
        <f t="shared" si="13"/>
        <v>#N/A</v>
      </c>
    </row>
    <row r="395" spans="2:16">
      <c r="B395" s="145"/>
      <c r="N395" s="108">
        <f t="shared" si="12"/>
        <v>0</v>
      </c>
      <c r="O395" s="108" t="e">
        <f>IF(D395="X",0,IF(E395="X",0,VLOOKUP(E395,'51'!$K$3:$L$16,2,FALSE)))</f>
        <v>#N/A</v>
      </c>
      <c r="P395" s="108" t="e">
        <f t="shared" si="13"/>
        <v>#N/A</v>
      </c>
    </row>
    <row r="396" spans="2:16">
      <c r="B396" s="145"/>
      <c r="N396" s="108">
        <f t="shared" si="12"/>
        <v>0</v>
      </c>
      <c r="O396" s="108" t="e">
        <f>IF(D396="X",0,IF(E396="X",0,VLOOKUP(E396,'51'!$K$3:$L$16,2,FALSE)))</f>
        <v>#N/A</v>
      </c>
      <c r="P396" s="108" t="e">
        <f t="shared" si="13"/>
        <v>#N/A</v>
      </c>
    </row>
    <row r="397" spans="2:16">
      <c r="B397" s="145"/>
      <c r="N397" s="108">
        <f t="shared" si="12"/>
        <v>0</v>
      </c>
      <c r="O397" s="108" t="e">
        <f>IF(D397="X",0,IF(E397="X",0,VLOOKUP(E397,'51'!$K$3:$L$16,2,FALSE)))</f>
        <v>#N/A</v>
      </c>
      <c r="P397" s="108" t="e">
        <f t="shared" si="13"/>
        <v>#N/A</v>
      </c>
    </row>
    <row r="398" spans="2:16">
      <c r="B398" s="145"/>
      <c r="N398" s="108">
        <f t="shared" si="12"/>
        <v>0</v>
      </c>
      <c r="O398" s="108" t="e">
        <f>IF(D398="X",0,IF(E398="X",0,VLOOKUP(E398,'51'!$K$3:$L$16,2,FALSE)))</f>
        <v>#N/A</v>
      </c>
      <c r="P398" s="108" t="e">
        <f t="shared" si="13"/>
        <v>#N/A</v>
      </c>
    </row>
    <row r="399" spans="2:16">
      <c r="B399" s="145"/>
      <c r="N399" s="108">
        <f t="shared" si="12"/>
        <v>0</v>
      </c>
      <c r="O399" s="108" t="e">
        <f>IF(D399="X",0,IF(E399="X",0,VLOOKUP(E399,'51'!$K$3:$L$16,2,FALSE)))</f>
        <v>#N/A</v>
      </c>
      <c r="P399" s="108" t="e">
        <f t="shared" si="13"/>
        <v>#N/A</v>
      </c>
    </row>
    <row r="400" spans="2:16">
      <c r="B400" s="145"/>
      <c r="N400" s="108">
        <f t="shared" si="12"/>
        <v>0</v>
      </c>
      <c r="O400" s="108" t="e">
        <f>IF(D400="X",0,IF(E400="X",0,VLOOKUP(E400,'51'!$K$3:$L$16,2,FALSE)))</f>
        <v>#N/A</v>
      </c>
      <c r="P400" s="108" t="e">
        <f t="shared" si="13"/>
        <v>#N/A</v>
      </c>
    </row>
    <row r="401" spans="2:16">
      <c r="B401" s="145"/>
      <c r="N401" s="108">
        <f t="shared" si="12"/>
        <v>0</v>
      </c>
      <c r="O401" s="108" t="e">
        <f>IF(D401="X",0,IF(E401="X",0,VLOOKUP(E401,'51'!$K$3:$L$16,2,FALSE)))</f>
        <v>#N/A</v>
      </c>
      <c r="P401" s="108" t="e">
        <f t="shared" si="13"/>
        <v>#N/A</v>
      </c>
    </row>
    <row r="402" spans="2:16">
      <c r="B402" s="145"/>
      <c r="N402" s="108">
        <f t="shared" si="12"/>
        <v>0</v>
      </c>
      <c r="O402" s="108" t="e">
        <f>IF(D402="X",0,IF(E402="X",0,VLOOKUP(E402,'51'!$K$3:$L$16,2,FALSE)))</f>
        <v>#N/A</v>
      </c>
      <c r="P402" s="108" t="e">
        <f t="shared" si="13"/>
        <v>#N/A</v>
      </c>
    </row>
    <row r="403" spans="2:16">
      <c r="B403" s="145"/>
      <c r="N403" s="108">
        <f t="shared" si="12"/>
        <v>0</v>
      </c>
      <c r="O403" s="108" t="e">
        <f>IF(D403="X",0,IF(E403="X",0,VLOOKUP(E403,'51'!$K$3:$L$16,2,FALSE)))</f>
        <v>#N/A</v>
      </c>
      <c r="P403" s="108" t="e">
        <f t="shared" si="13"/>
        <v>#N/A</v>
      </c>
    </row>
    <row r="404" spans="2:16">
      <c r="B404" s="145"/>
      <c r="N404" s="108">
        <f t="shared" si="12"/>
        <v>0</v>
      </c>
      <c r="O404" s="108" t="e">
        <f>IF(D404="X",0,IF(E404="X",0,VLOOKUP(E404,'51'!$K$3:$L$16,2,FALSE)))</f>
        <v>#N/A</v>
      </c>
      <c r="P404" s="108" t="e">
        <f t="shared" si="13"/>
        <v>#N/A</v>
      </c>
    </row>
    <row r="405" spans="2:16">
      <c r="B405" s="145"/>
      <c r="N405" s="108">
        <f t="shared" si="12"/>
        <v>0</v>
      </c>
      <c r="O405" s="108" t="e">
        <f>IF(D405="X",0,IF(E405="X",0,VLOOKUP(E405,'51'!$K$3:$L$16,2,FALSE)))</f>
        <v>#N/A</v>
      </c>
      <c r="P405" s="108" t="e">
        <f t="shared" si="13"/>
        <v>#N/A</v>
      </c>
    </row>
    <row r="406" spans="2:16">
      <c r="B406" s="145"/>
      <c r="N406" s="108">
        <f t="shared" si="12"/>
        <v>0</v>
      </c>
      <c r="O406" s="108" t="e">
        <f>IF(D406="X",0,IF(E406="X",0,VLOOKUP(E406,'51'!$K$3:$L$16,2,FALSE)))</f>
        <v>#N/A</v>
      </c>
      <c r="P406" s="108" t="e">
        <f t="shared" si="13"/>
        <v>#N/A</v>
      </c>
    </row>
    <row r="407" spans="2:16">
      <c r="B407" s="145"/>
      <c r="N407" s="108">
        <f t="shared" si="12"/>
        <v>0</v>
      </c>
      <c r="O407" s="108" t="e">
        <f>IF(D407="X",0,IF(E407="X",0,VLOOKUP(E407,'51'!$K$3:$L$16,2,FALSE)))</f>
        <v>#N/A</v>
      </c>
      <c r="P407" s="108" t="e">
        <f t="shared" si="13"/>
        <v>#N/A</v>
      </c>
    </row>
    <row r="408" spans="2:16">
      <c r="B408" s="145"/>
      <c r="N408" s="108">
        <f t="shared" si="12"/>
        <v>0</v>
      </c>
      <c r="O408" s="108" t="e">
        <f>IF(D408="X",0,IF(E408="X",0,VLOOKUP(E408,'51'!$K$3:$L$16,2,FALSE)))</f>
        <v>#N/A</v>
      </c>
      <c r="P408" s="108" t="e">
        <f t="shared" si="13"/>
        <v>#N/A</v>
      </c>
    </row>
    <row r="409" spans="2:16">
      <c r="B409" s="145"/>
      <c r="N409" s="108">
        <f t="shared" si="12"/>
        <v>0</v>
      </c>
      <c r="O409" s="108" t="e">
        <f>IF(D409="X",0,IF(E409="X",0,VLOOKUP(E409,'51'!$K$3:$L$16,2,FALSE)))</f>
        <v>#N/A</v>
      </c>
      <c r="P409" s="108" t="e">
        <f t="shared" si="13"/>
        <v>#N/A</v>
      </c>
    </row>
    <row r="410" spans="2:16">
      <c r="B410" s="145"/>
      <c r="N410" s="108">
        <f t="shared" si="12"/>
        <v>0</v>
      </c>
      <c r="O410" s="108" t="e">
        <f>IF(D410="X",0,IF(E410="X",0,VLOOKUP(E410,'51'!$K$3:$L$16,2,FALSE)))</f>
        <v>#N/A</v>
      </c>
      <c r="P410" s="108" t="e">
        <f t="shared" si="13"/>
        <v>#N/A</v>
      </c>
    </row>
    <row r="411" spans="2:16">
      <c r="B411" s="145"/>
      <c r="N411" s="108">
        <f t="shared" si="12"/>
        <v>0</v>
      </c>
      <c r="O411" s="108" t="e">
        <f>IF(D411="X",0,IF(E411="X",0,VLOOKUP(E411,'51'!$K$3:$L$16,2,FALSE)))</f>
        <v>#N/A</v>
      </c>
      <c r="P411" s="108" t="e">
        <f t="shared" si="13"/>
        <v>#N/A</v>
      </c>
    </row>
    <row r="412" spans="2:16">
      <c r="B412" s="145"/>
      <c r="N412" s="108">
        <f t="shared" si="12"/>
        <v>0</v>
      </c>
      <c r="O412" s="108" t="e">
        <f>IF(D412="X",0,IF(E412="X",0,VLOOKUP(E412,'51'!$K$3:$L$16,2,FALSE)))</f>
        <v>#N/A</v>
      </c>
      <c r="P412" s="108" t="e">
        <f t="shared" si="13"/>
        <v>#N/A</v>
      </c>
    </row>
    <row r="413" spans="2:16">
      <c r="B413" s="145"/>
      <c r="N413" s="108">
        <f t="shared" si="12"/>
        <v>0</v>
      </c>
      <c r="O413" s="108" t="e">
        <f>IF(D413="X",0,IF(E413="X",0,VLOOKUP(E413,'51'!$K$3:$L$16,2,FALSE)))</f>
        <v>#N/A</v>
      </c>
      <c r="P413" s="108" t="e">
        <f t="shared" si="13"/>
        <v>#N/A</v>
      </c>
    </row>
    <row r="414" spans="2:16">
      <c r="B414" s="145"/>
      <c r="N414" s="108">
        <f t="shared" si="12"/>
        <v>0</v>
      </c>
      <c r="O414" s="108" t="e">
        <f>IF(D414="X",0,IF(E414="X",0,VLOOKUP(E414,'51'!$K$3:$L$16,2,FALSE)))</f>
        <v>#N/A</v>
      </c>
      <c r="P414" s="108" t="e">
        <f t="shared" si="13"/>
        <v>#N/A</v>
      </c>
    </row>
    <row r="415" spans="2:16">
      <c r="B415" s="145"/>
      <c r="N415" s="108">
        <f t="shared" si="12"/>
        <v>0</v>
      </c>
      <c r="O415" s="108" t="e">
        <f>IF(D415="X",0,IF(E415="X",0,VLOOKUP(E415,'51'!$K$3:$L$16,2,FALSE)))</f>
        <v>#N/A</v>
      </c>
      <c r="P415" s="108" t="e">
        <f t="shared" si="13"/>
        <v>#N/A</v>
      </c>
    </row>
    <row r="416" spans="2:16">
      <c r="B416" s="145"/>
      <c r="N416" s="108">
        <f t="shared" si="12"/>
        <v>0</v>
      </c>
      <c r="O416" s="108" t="e">
        <f>IF(D416="X",0,IF(E416="X",0,VLOOKUP(E416,'51'!$K$3:$L$16,2,FALSE)))</f>
        <v>#N/A</v>
      </c>
      <c r="P416" s="108" t="e">
        <f t="shared" si="13"/>
        <v>#N/A</v>
      </c>
    </row>
    <row r="417" spans="2:16">
      <c r="B417" s="145"/>
      <c r="N417" s="108">
        <f t="shared" si="12"/>
        <v>0</v>
      </c>
      <c r="O417" s="108" t="e">
        <f>IF(D417="X",0,IF(E417="X",0,VLOOKUP(E417,'51'!$K$3:$L$16,2,FALSE)))</f>
        <v>#N/A</v>
      </c>
      <c r="P417" s="108" t="e">
        <f t="shared" si="13"/>
        <v>#N/A</v>
      </c>
    </row>
    <row r="418" spans="2:16">
      <c r="B418" s="145"/>
      <c r="N418" s="108">
        <f t="shared" si="12"/>
        <v>0</v>
      </c>
      <c r="O418" s="108" t="e">
        <f>IF(D418="X",0,IF(E418="X",0,VLOOKUP(E418,'51'!$K$3:$L$16,2,FALSE)))</f>
        <v>#N/A</v>
      </c>
      <c r="P418" s="108" t="e">
        <f t="shared" si="13"/>
        <v>#N/A</v>
      </c>
    </row>
    <row r="419" spans="2:16">
      <c r="B419" s="145"/>
      <c r="N419" s="108">
        <f t="shared" si="12"/>
        <v>0</v>
      </c>
      <c r="O419" s="108" t="e">
        <f>IF(D419="X",0,IF(E419="X",0,VLOOKUP(E419,'51'!$K$3:$L$16,2,FALSE)))</f>
        <v>#N/A</v>
      </c>
      <c r="P419" s="108" t="e">
        <f t="shared" si="13"/>
        <v>#N/A</v>
      </c>
    </row>
    <row r="420" spans="2:16">
      <c r="B420" s="145"/>
      <c r="N420" s="108">
        <f t="shared" si="12"/>
        <v>0</v>
      </c>
      <c r="O420" s="108" t="e">
        <f>IF(D420="X",0,IF(E420="X",0,VLOOKUP(E420,'51'!$K$3:$L$16,2,FALSE)))</f>
        <v>#N/A</v>
      </c>
      <c r="P420" s="108" t="e">
        <f t="shared" si="13"/>
        <v>#N/A</v>
      </c>
    </row>
    <row r="421" spans="2:16">
      <c r="B421" s="145"/>
      <c r="N421" s="108">
        <f t="shared" si="12"/>
        <v>0</v>
      </c>
      <c r="O421" s="108" t="e">
        <f>IF(D421="X",0,IF(E421="X",0,VLOOKUP(E421,'51'!$K$3:$L$16,2,FALSE)))</f>
        <v>#N/A</v>
      </c>
      <c r="P421" s="108" t="e">
        <f t="shared" si="13"/>
        <v>#N/A</v>
      </c>
    </row>
    <row r="422" spans="2:16">
      <c r="B422" s="145"/>
      <c r="N422" s="108">
        <f t="shared" si="12"/>
        <v>0</v>
      </c>
      <c r="O422" s="108" t="e">
        <f>IF(D422="X",0,IF(E422="X",0,VLOOKUP(E422,'51'!$K$3:$L$16,2,FALSE)))</f>
        <v>#N/A</v>
      </c>
      <c r="P422" s="108" t="e">
        <f t="shared" si="13"/>
        <v>#N/A</v>
      </c>
    </row>
    <row r="423" spans="2:16">
      <c r="B423" s="145"/>
      <c r="N423" s="108">
        <f t="shared" si="12"/>
        <v>0</v>
      </c>
      <c r="O423" s="108" t="e">
        <f>IF(D423="X",0,IF(E423="X",0,VLOOKUP(E423,'51'!$K$3:$L$16,2,FALSE)))</f>
        <v>#N/A</v>
      </c>
      <c r="P423" s="108" t="e">
        <f t="shared" si="13"/>
        <v>#N/A</v>
      </c>
    </row>
    <row r="424" spans="2:16">
      <c r="B424" s="145"/>
      <c r="N424" s="108">
        <f t="shared" si="12"/>
        <v>0</v>
      </c>
      <c r="O424" s="108" t="e">
        <f>IF(D424="X",0,IF(E424="X",0,VLOOKUP(E424,'51'!$K$3:$L$16,2,FALSE)))</f>
        <v>#N/A</v>
      </c>
      <c r="P424" s="108" t="e">
        <f t="shared" si="13"/>
        <v>#N/A</v>
      </c>
    </row>
    <row r="425" spans="2:16">
      <c r="B425" s="145"/>
      <c r="N425" s="108">
        <f t="shared" si="12"/>
        <v>0</v>
      </c>
      <c r="O425" s="108" t="e">
        <f>IF(D425="X",0,IF(E425="X",0,VLOOKUP(E425,'51'!$K$3:$L$16,2,FALSE)))</f>
        <v>#N/A</v>
      </c>
      <c r="P425" s="108" t="e">
        <f t="shared" si="13"/>
        <v>#N/A</v>
      </c>
    </row>
    <row r="426" spans="2:16">
      <c r="B426" s="145"/>
      <c r="N426" s="108">
        <f t="shared" si="12"/>
        <v>0</v>
      </c>
      <c r="O426" s="108" t="e">
        <f>IF(D426="X",0,IF(E426="X",0,VLOOKUP(E426,'51'!$K$3:$L$16,2,FALSE)))</f>
        <v>#N/A</v>
      </c>
      <c r="P426" s="108" t="e">
        <f t="shared" si="13"/>
        <v>#N/A</v>
      </c>
    </row>
    <row r="427" spans="2:16">
      <c r="B427" s="145"/>
      <c r="N427" s="108">
        <f t="shared" si="12"/>
        <v>0</v>
      </c>
      <c r="O427" s="108" t="e">
        <f>IF(D427="X",0,IF(E427="X",0,VLOOKUP(E427,'51'!$K$3:$L$16,2,FALSE)))</f>
        <v>#N/A</v>
      </c>
      <c r="P427" s="108" t="e">
        <f t="shared" si="13"/>
        <v>#N/A</v>
      </c>
    </row>
    <row r="428" spans="2:16">
      <c r="B428" s="145"/>
      <c r="N428" s="108">
        <f t="shared" si="12"/>
        <v>0</v>
      </c>
      <c r="O428" s="108" t="e">
        <f>IF(D428="X",0,IF(E428="X",0,VLOOKUP(E428,'51'!$K$3:$L$16,2,FALSE)))</f>
        <v>#N/A</v>
      </c>
      <c r="P428" s="108" t="e">
        <f t="shared" si="13"/>
        <v>#N/A</v>
      </c>
    </row>
    <row r="429" spans="2:16">
      <c r="B429" s="145"/>
      <c r="N429" s="108">
        <f t="shared" si="12"/>
        <v>0</v>
      </c>
      <c r="O429" s="108" t="e">
        <f>IF(D429="X",0,IF(E429="X",0,VLOOKUP(E429,'51'!$K$3:$L$16,2,FALSE)))</f>
        <v>#N/A</v>
      </c>
      <c r="P429" s="108" t="e">
        <f t="shared" si="13"/>
        <v>#N/A</v>
      </c>
    </row>
    <row r="430" spans="2:16">
      <c r="B430" s="145"/>
      <c r="N430" s="108">
        <f t="shared" si="12"/>
        <v>0</v>
      </c>
      <c r="O430" s="108" t="e">
        <f>IF(D430="X",0,IF(E430="X",0,VLOOKUP(E430,'51'!$K$3:$L$16,2,FALSE)))</f>
        <v>#N/A</v>
      </c>
      <c r="P430" s="108" t="e">
        <f t="shared" si="13"/>
        <v>#N/A</v>
      </c>
    </row>
    <row r="431" spans="2:16">
      <c r="B431" s="145"/>
      <c r="N431" s="108">
        <f t="shared" si="12"/>
        <v>0</v>
      </c>
      <c r="O431" s="108" t="e">
        <f>IF(D431="X",0,IF(E431="X",0,VLOOKUP(E431,'51'!$K$3:$L$16,2,FALSE)))</f>
        <v>#N/A</v>
      </c>
      <c r="P431" s="108" t="e">
        <f t="shared" si="13"/>
        <v>#N/A</v>
      </c>
    </row>
    <row r="432" spans="2:16">
      <c r="B432" s="145"/>
      <c r="N432" s="108">
        <f t="shared" si="12"/>
        <v>0</v>
      </c>
      <c r="O432" s="108" t="e">
        <f>IF(D432="X",0,IF(E432="X",0,VLOOKUP(E432,'51'!$K$3:$L$16,2,FALSE)))</f>
        <v>#N/A</v>
      </c>
      <c r="P432" s="108" t="e">
        <f t="shared" si="13"/>
        <v>#N/A</v>
      </c>
    </row>
    <row r="433" spans="2:16">
      <c r="B433" s="145"/>
      <c r="N433" s="108">
        <f t="shared" si="12"/>
        <v>0</v>
      </c>
      <c r="O433" s="108" t="e">
        <f>IF(D433="X",0,IF(E433="X",0,VLOOKUP(E433,'51'!$K$3:$L$16,2,FALSE)))</f>
        <v>#N/A</v>
      </c>
      <c r="P433" s="108" t="e">
        <f t="shared" si="13"/>
        <v>#N/A</v>
      </c>
    </row>
    <row r="434" spans="2:16">
      <c r="B434" s="145"/>
      <c r="N434" s="108">
        <f t="shared" si="12"/>
        <v>0</v>
      </c>
      <c r="O434" s="108" t="e">
        <f>IF(D434="X",0,IF(E434="X",0,VLOOKUP(E434,'51'!$K$3:$L$16,2,FALSE)))</f>
        <v>#N/A</v>
      </c>
      <c r="P434" s="108" t="e">
        <f t="shared" si="13"/>
        <v>#N/A</v>
      </c>
    </row>
    <row r="435" spans="2:16">
      <c r="B435" s="145"/>
      <c r="N435" s="108">
        <f t="shared" si="12"/>
        <v>0</v>
      </c>
      <c r="O435" s="108" t="e">
        <f>IF(D435="X",0,IF(E435="X",0,VLOOKUP(E435,'51'!$K$3:$L$16,2,FALSE)))</f>
        <v>#N/A</v>
      </c>
      <c r="P435" s="108" t="e">
        <f t="shared" si="13"/>
        <v>#N/A</v>
      </c>
    </row>
    <row r="436" spans="2:16">
      <c r="B436" s="145"/>
      <c r="N436" s="108">
        <f t="shared" si="12"/>
        <v>0</v>
      </c>
      <c r="O436" s="108" t="e">
        <f>IF(D436="X",0,IF(E436="X",0,VLOOKUP(E436,'51'!$K$3:$L$16,2,FALSE)))</f>
        <v>#N/A</v>
      </c>
      <c r="P436" s="108" t="e">
        <f t="shared" si="13"/>
        <v>#N/A</v>
      </c>
    </row>
    <row r="437" spans="2:16">
      <c r="B437" s="145"/>
      <c r="N437" s="108">
        <f t="shared" si="12"/>
        <v>0</v>
      </c>
      <c r="O437" s="108" t="e">
        <f>IF(D437="X",0,IF(E437="X",0,VLOOKUP(E437,'51'!$K$3:$L$16,2,FALSE)))</f>
        <v>#N/A</v>
      </c>
      <c r="P437" s="108" t="e">
        <f t="shared" si="13"/>
        <v>#N/A</v>
      </c>
    </row>
    <row r="438" spans="2:16">
      <c r="B438" s="145"/>
      <c r="N438" s="108">
        <f t="shared" si="12"/>
        <v>0</v>
      </c>
      <c r="O438" s="108" t="e">
        <f>IF(D438="X",0,IF(E438="X",0,VLOOKUP(E438,'51'!$K$3:$L$16,2,FALSE)))</f>
        <v>#N/A</v>
      </c>
      <c r="P438" s="108" t="e">
        <f t="shared" si="13"/>
        <v>#N/A</v>
      </c>
    </row>
    <row r="439" spans="2:16">
      <c r="B439" s="145"/>
      <c r="N439" s="108">
        <f t="shared" si="12"/>
        <v>0</v>
      </c>
      <c r="O439" s="108" t="e">
        <f>IF(D439="X",0,IF(E439="X",0,VLOOKUP(E439,'51'!$K$3:$L$16,2,FALSE)))</f>
        <v>#N/A</v>
      </c>
      <c r="P439" s="108" t="e">
        <f t="shared" si="13"/>
        <v>#N/A</v>
      </c>
    </row>
    <row r="440" spans="2:16">
      <c r="B440" s="145"/>
      <c r="N440" s="108">
        <f t="shared" si="12"/>
        <v>0</v>
      </c>
      <c r="O440" s="108" t="e">
        <f>IF(D440="X",0,IF(E440="X",0,VLOOKUP(E440,'51'!$K$3:$L$16,2,FALSE)))</f>
        <v>#N/A</v>
      </c>
      <c r="P440" s="108" t="e">
        <f t="shared" si="13"/>
        <v>#N/A</v>
      </c>
    </row>
    <row r="441" spans="2:16">
      <c r="B441" s="145"/>
      <c r="N441" s="108">
        <f t="shared" si="12"/>
        <v>0</v>
      </c>
      <c r="O441" s="108" t="e">
        <f>IF(D441="X",0,IF(E441="X",0,VLOOKUP(E441,'51'!$K$3:$L$16,2,FALSE)))</f>
        <v>#N/A</v>
      </c>
      <c r="P441" s="108" t="e">
        <f t="shared" si="13"/>
        <v>#N/A</v>
      </c>
    </row>
    <row r="442" spans="2:16">
      <c r="B442" s="145"/>
      <c r="N442" s="108">
        <f t="shared" si="12"/>
        <v>0</v>
      </c>
      <c r="O442" s="108" t="e">
        <f>IF(D442="X",0,IF(E442="X",0,VLOOKUP(E442,'51'!$K$3:$L$16,2,FALSE)))</f>
        <v>#N/A</v>
      </c>
      <c r="P442" s="108" t="e">
        <f t="shared" si="13"/>
        <v>#N/A</v>
      </c>
    </row>
    <row r="443" spans="2:16">
      <c r="B443" s="145"/>
      <c r="N443" s="108">
        <f t="shared" si="12"/>
        <v>0</v>
      </c>
      <c r="O443" s="108" t="e">
        <f>IF(D443="X",0,IF(E443="X",0,VLOOKUP(E443,'51'!$K$3:$L$16,2,FALSE)))</f>
        <v>#N/A</v>
      </c>
      <c r="P443" s="108" t="e">
        <f t="shared" si="13"/>
        <v>#N/A</v>
      </c>
    </row>
    <row r="444" spans="2:16">
      <c r="B444" s="145"/>
      <c r="N444" s="108">
        <f t="shared" si="12"/>
        <v>0</v>
      </c>
      <c r="O444" s="108" t="e">
        <f>IF(D444="X",0,IF(E444="X",0,VLOOKUP(E444,'51'!$K$3:$L$16,2,FALSE)))</f>
        <v>#N/A</v>
      </c>
      <c r="P444" s="108" t="e">
        <f t="shared" si="13"/>
        <v>#N/A</v>
      </c>
    </row>
    <row r="445" spans="2:16">
      <c r="B445" s="145"/>
      <c r="N445" s="108">
        <f t="shared" si="12"/>
        <v>0</v>
      </c>
      <c r="O445" s="108" t="e">
        <f>IF(D445="X",0,IF(E445="X",0,VLOOKUP(E445,'51'!$K$3:$L$16,2,FALSE)))</f>
        <v>#N/A</v>
      </c>
      <c r="P445" s="108" t="e">
        <f t="shared" si="13"/>
        <v>#N/A</v>
      </c>
    </row>
    <row r="446" spans="2:16">
      <c r="B446" s="145"/>
      <c r="N446" s="108">
        <f t="shared" si="12"/>
        <v>0</v>
      </c>
      <c r="O446" s="108" t="e">
        <f>IF(D446="X",0,IF(E446="X",0,VLOOKUP(E446,'51'!$K$3:$L$16,2,FALSE)))</f>
        <v>#N/A</v>
      </c>
      <c r="P446" s="108" t="e">
        <f t="shared" si="13"/>
        <v>#N/A</v>
      </c>
    </row>
    <row r="447" spans="2:16">
      <c r="B447" s="145"/>
      <c r="N447" s="108">
        <f t="shared" si="12"/>
        <v>0</v>
      </c>
      <c r="O447" s="108" t="e">
        <f>IF(D447="X",0,IF(E447="X",0,VLOOKUP(E447,'51'!$K$3:$L$16,2,FALSE)))</f>
        <v>#N/A</v>
      </c>
      <c r="P447" s="108" t="e">
        <f t="shared" si="13"/>
        <v>#N/A</v>
      </c>
    </row>
    <row r="448" spans="2:16">
      <c r="B448" s="145"/>
      <c r="N448" s="108">
        <f t="shared" si="12"/>
        <v>0</v>
      </c>
      <c r="O448" s="108" t="e">
        <f>IF(D448="X",0,IF(E448="X",0,VLOOKUP(E448,'51'!$K$3:$L$16,2,FALSE)))</f>
        <v>#N/A</v>
      </c>
      <c r="P448" s="108" t="e">
        <f t="shared" si="13"/>
        <v>#N/A</v>
      </c>
    </row>
    <row r="449" spans="2:16">
      <c r="B449" s="145"/>
      <c r="N449" s="108">
        <f t="shared" si="12"/>
        <v>0</v>
      </c>
      <c r="O449" s="108" t="e">
        <f>IF(D449="X",0,IF(E449="X",0,VLOOKUP(E449,'51'!$K$3:$L$16,2,FALSE)))</f>
        <v>#N/A</v>
      </c>
      <c r="P449" s="108" t="e">
        <f t="shared" si="13"/>
        <v>#N/A</v>
      </c>
    </row>
    <row r="450" spans="2:16">
      <c r="B450" s="145"/>
      <c r="N450" s="108">
        <f t="shared" si="12"/>
        <v>0</v>
      </c>
      <c r="O450" s="108" t="e">
        <f>IF(D450="X",0,IF(E450="X",0,VLOOKUP(E450,'51'!$K$3:$L$16,2,FALSE)))</f>
        <v>#N/A</v>
      </c>
      <c r="P450" s="108" t="e">
        <f t="shared" si="13"/>
        <v>#N/A</v>
      </c>
    </row>
    <row r="451" spans="2:16">
      <c r="B451" s="145"/>
      <c r="N451" s="108">
        <f t="shared" si="12"/>
        <v>0</v>
      </c>
      <c r="O451" s="108" t="e">
        <f>IF(D451="X",0,IF(E451="X",0,VLOOKUP(E451,'51'!$K$3:$L$16,2,FALSE)))</f>
        <v>#N/A</v>
      </c>
      <c r="P451" s="108" t="e">
        <f t="shared" si="13"/>
        <v>#N/A</v>
      </c>
    </row>
    <row r="452" spans="2:16">
      <c r="B452" s="145"/>
      <c r="N452" s="108">
        <f t="shared" ref="N452:N494" si="14">SUM(F452:M452)</f>
        <v>0</v>
      </c>
      <c r="O452" s="108" t="e">
        <f>IF(D452="X",0,IF(E452="X",0,VLOOKUP(E452,'51'!$K$3:$L$16,2,FALSE)))</f>
        <v>#N/A</v>
      </c>
      <c r="P452" s="108" t="e">
        <f t="shared" ref="P452:P494" si="15">N452*O452</f>
        <v>#N/A</v>
      </c>
    </row>
    <row r="453" spans="2:16">
      <c r="B453" s="145"/>
      <c r="N453" s="108">
        <f t="shared" si="14"/>
        <v>0</v>
      </c>
      <c r="O453" s="108" t="e">
        <f>IF(D453="X",0,IF(E453="X",0,VLOOKUP(E453,'51'!$K$3:$L$16,2,FALSE)))</f>
        <v>#N/A</v>
      </c>
      <c r="P453" s="108" t="e">
        <f t="shared" si="15"/>
        <v>#N/A</v>
      </c>
    </row>
    <row r="454" spans="2:16">
      <c r="B454" s="145"/>
      <c r="N454" s="108">
        <f t="shared" si="14"/>
        <v>0</v>
      </c>
      <c r="O454" s="108" t="e">
        <f>IF(D454="X",0,IF(E454="X",0,VLOOKUP(E454,'51'!$K$3:$L$16,2,FALSE)))</f>
        <v>#N/A</v>
      </c>
      <c r="P454" s="108" t="e">
        <f t="shared" si="15"/>
        <v>#N/A</v>
      </c>
    </row>
    <row r="455" spans="2:16">
      <c r="B455" s="145"/>
      <c r="N455" s="108">
        <f t="shared" si="14"/>
        <v>0</v>
      </c>
      <c r="O455" s="108" t="e">
        <f>IF(D455="X",0,IF(E455="X",0,VLOOKUP(E455,'51'!$K$3:$L$16,2,FALSE)))</f>
        <v>#N/A</v>
      </c>
      <c r="P455" s="108" t="e">
        <f t="shared" si="15"/>
        <v>#N/A</v>
      </c>
    </row>
    <row r="456" spans="2:16">
      <c r="B456" s="145"/>
      <c r="N456" s="108">
        <f t="shared" si="14"/>
        <v>0</v>
      </c>
      <c r="O456" s="108" t="e">
        <f>IF(D456="X",0,IF(E456="X",0,VLOOKUP(E456,'51'!$K$3:$L$16,2,FALSE)))</f>
        <v>#N/A</v>
      </c>
      <c r="P456" s="108" t="e">
        <f t="shared" si="15"/>
        <v>#N/A</v>
      </c>
    </row>
    <row r="457" spans="2:16">
      <c r="B457" s="145"/>
      <c r="N457" s="108">
        <f t="shared" si="14"/>
        <v>0</v>
      </c>
      <c r="O457" s="108" t="e">
        <f>IF(D457="X",0,IF(E457="X",0,VLOOKUP(E457,'51'!$K$3:$L$16,2,FALSE)))</f>
        <v>#N/A</v>
      </c>
      <c r="P457" s="108" t="e">
        <f t="shared" si="15"/>
        <v>#N/A</v>
      </c>
    </row>
    <row r="458" spans="2:16">
      <c r="B458" s="145"/>
      <c r="N458" s="108">
        <f t="shared" si="14"/>
        <v>0</v>
      </c>
      <c r="O458" s="108" t="e">
        <f>IF(D458="X",0,IF(E458="X",0,VLOOKUP(E458,'51'!$K$3:$L$16,2,FALSE)))</f>
        <v>#N/A</v>
      </c>
      <c r="P458" s="108" t="e">
        <f t="shared" si="15"/>
        <v>#N/A</v>
      </c>
    </row>
    <row r="459" spans="2:16">
      <c r="B459" s="145"/>
      <c r="N459" s="108">
        <f t="shared" si="14"/>
        <v>0</v>
      </c>
      <c r="O459" s="108" t="e">
        <f>IF(D459="X",0,IF(E459="X",0,VLOOKUP(E459,'51'!$K$3:$L$16,2,FALSE)))</f>
        <v>#N/A</v>
      </c>
      <c r="P459" s="108" t="e">
        <f t="shared" si="15"/>
        <v>#N/A</v>
      </c>
    </row>
    <row r="460" spans="2:16">
      <c r="B460" s="145"/>
      <c r="N460" s="108">
        <f t="shared" si="14"/>
        <v>0</v>
      </c>
      <c r="O460" s="108" t="e">
        <f>IF(D460="X",0,IF(E460="X",0,VLOOKUP(E460,'51'!$K$3:$L$16,2,FALSE)))</f>
        <v>#N/A</v>
      </c>
      <c r="P460" s="108" t="e">
        <f t="shared" si="15"/>
        <v>#N/A</v>
      </c>
    </row>
    <row r="461" spans="2:16">
      <c r="B461" s="145"/>
      <c r="N461" s="108">
        <f t="shared" si="14"/>
        <v>0</v>
      </c>
      <c r="O461" s="108" t="e">
        <f>IF(D461="X",0,IF(E461="X",0,VLOOKUP(E461,'51'!$K$3:$L$16,2,FALSE)))</f>
        <v>#N/A</v>
      </c>
      <c r="P461" s="108" t="e">
        <f t="shared" si="15"/>
        <v>#N/A</v>
      </c>
    </row>
    <row r="462" spans="2:16">
      <c r="B462" s="145"/>
      <c r="N462" s="108">
        <f t="shared" si="14"/>
        <v>0</v>
      </c>
      <c r="O462" s="108" t="e">
        <f>IF(D462="X",0,IF(E462="X",0,VLOOKUP(E462,'51'!$K$3:$L$16,2,FALSE)))</f>
        <v>#N/A</v>
      </c>
      <c r="P462" s="108" t="e">
        <f t="shared" si="15"/>
        <v>#N/A</v>
      </c>
    </row>
    <row r="463" spans="2:16">
      <c r="B463" s="145"/>
      <c r="N463" s="108">
        <f t="shared" si="14"/>
        <v>0</v>
      </c>
      <c r="O463" s="108" t="e">
        <f>IF(D463="X",0,IF(E463="X",0,VLOOKUP(E463,'51'!$K$3:$L$16,2,FALSE)))</f>
        <v>#N/A</v>
      </c>
      <c r="P463" s="108" t="e">
        <f t="shared" si="15"/>
        <v>#N/A</v>
      </c>
    </row>
    <row r="464" spans="2:16">
      <c r="B464" s="145"/>
      <c r="N464" s="108">
        <f t="shared" si="14"/>
        <v>0</v>
      </c>
      <c r="O464" s="108" t="e">
        <f>IF(D464="X",0,IF(E464="X",0,VLOOKUP(E464,'51'!$K$3:$L$16,2,FALSE)))</f>
        <v>#N/A</v>
      </c>
      <c r="P464" s="108" t="e">
        <f t="shared" si="15"/>
        <v>#N/A</v>
      </c>
    </row>
    <row r="465" spans="2:16">
      <c r="B465" s="145"/>
      <c r="N465" s="108">
        <f t="shared" si="14"/>
        <v>0</v>
      </c>
      <c r="O465" s="108" t="e">
        <f>IF(D465="X",0,IF(E465="X",0,VLOOKUP(E465,'51'!$K$3:$L$16,2,FALSE)))</f>
        <v>#N/A</v>
      </c>
      <c r="P465" s="108" t="e">
        <f t="shared" si="15"/>
        <v>#N/A</v>
      </c>
    </row>
    <row r="466" spans="2:16">
      <c r="B466" s="145"/>
      <c r="N466" s="108">
        <f t="shared" si="14"/>
        <v>0</v>
      </c>
      <c r="O466" s="108" t="e">
        <f>IF(D466="X",0,IF(E466="X",0,VLOOKUP(E466,'51'!$K$3:$L$16,2,FALSE)))</f>
        <v>#N/A</v>
      </c>
      <c r="P466" s="108" t="e">
        <f t="shared" si="15"/>
        <v>#N/A</v>
      </c>
    </row>
    <row r="467" spans="2:16">
      <c r="B467" s="145"/>
      <c r="N467" s="108">
        <f t="shared" si="14"/>
        <v>0</v>
      </c>
      <c r="O467" s="108" t="e">
        <f>IF(D467="X",0,IF(E467="X",0,VLOOKUP(E467,'51'!$K$3:$L$16,2,FALSE)))</f>
        <v>#N/A</v>
      </c>
      <c r="P467" s="108" t="e">
        <f t="shared" si="15"/>
        <v>#N/A</v>
      </c>
    </row>
    <row r="468" spans="2:16">
      <c r="B468" s="145"/>
      <c r="N468" s="108">
        <f t="shared" si="14"/>
        <v>0</v>
      </c>
      <c r="O468" s="108" t="e">
        <f>IF(D468="X",0,IF(E468="X",0,VLOOKUP(E468,'51'!$K$3:$L$16,2,FALSE)))</f>
        <v>#N/A</v>
      </c>
      <c r="P468" s="108" t="e">
        <f t="shared" si="15"/>
        <v>#N/A</v>
      </c>
    </row>
    <row r="469" spans="2:16">
      <c r="B469" s="145"/>
      <c r="N469" s="108">
        <f t="shared" si="14"/>
        <v>0</v>
      </c>
      <c r="O469" s="108" t="e">
        <f>IF(D469="X",0,IF(E469="X",0,VLOOKUP(E469,'51'!$K$3:$L$16,2,FALSE)))</f>
        <v>#N/A</v>
      </c>
      <c r="P469" s="108" t="e">
        <f t="shared" si="15"/>
        <v>#N/A</v>
      </c>
    </row>
    <row r="470" spans="2:16">
      <c r="B470" s="145"/>
      <c r="N470" s="108">
        <f t="shared" si="14"/>
        <v>0</v>
      </c>
      <c r="O470" s="108" t="e">
        <f>IF(D470="X",0,IF(E470="X",0,VLOOKUP(E470,'51'!$K$3:$L$16,2,FALSE)))</f>
        <v>#N/A</v>
      </c>
      <c r="P470" s="108" t="e">
        <f t="shared" si="15"/>
        <v>#N/A</v>
      </c>
    </row>
    <row r="471" spans="2:16">
      <c r="B471" s="145"/>
      <c r="N471" s="108">
        <f t="shared" si="14"/>
        <v>0</v>
      </c>
      <c r="O471" s="108" t="e">
        <f>IF(D471="X",0,IF(E471="X",0,VLOOKUP(E471,'51'!$K$3:$L$16,2,FALSE)))</f>
        <v>#N/A</v>
      </c>
      <c r="P471" s="108" t="e">
        <f t="shared" si="15"/>
        <v>#N/A</v>
      </c>
    </row>
    <row r="472" spans="2:16">
      <c r="B472" s="145"/>
      <c r="N472" s="108">
        <f t="shared" si="14"/>
        <v>0</v>
      </c>
      <c r="O472" s="108" t="e">
        <f>IF(D472="X",0,IF(E472="X",0,VLOOKUP(E472,'51'!$K$3:$L$16,2,FALSE)))</f>
        <v>#N/A</v>
      </c>
      <c r="P472" s="108" t="e">
        <f t="shared" si="15"/>
        <v>#N/A</v>
      </c>
    </row>
    <row r="473" spans="2:16">
      <c r="B473" s="145"/>
      <c r="N473" s="108">
        <f t="shared" si="14"/>
        <v>0</v>
      </c>
      <c r="O473" s="108" t="e">
        <f>IF(D473="X",0,IF(E473="X",0,VLOOKUP(E473,'51'!$K$3:$L$16,2,FALSE)))</f>
        <v>#N/A</v>
      </c>
      <c r="P473" s="108" t="e">
        <f t="shared" si="15"/>
        <v>#N/A</v>
      </c>
    </row>
    <row r="474" spans="2:16">
      <c r="B474" s="145"/>
      <c r="N474" s="108">
        <f t="shared" si="14"/>
        <v>0</v>
      </c>
      <c r="O474" s="108" t="e">
        <f>IF(D474="X",0,IF(E474="X",0,VLOOKUP(E474,'51'!$K$3:$L$16,2,FALSE)))</f>
        <v>#N/A</v>
      </c>
      <c r="P474" s="108" t="e">
        <f t="shared" si="15"/>
        <v>#N/A</v>
      </c>
    </row>
    <row r="475" spans="2:16">
      <c r="B475" s="145"/>
      <c r="N475" s="108">
        <f t="shared" si="14"/>
        <v>0</v>
      </c>
      <c r="O475" s="108" t="e">
        <f>IF(D475="X",0,IF(E475="X",0,VLOOKUP(E475,'51'!$K$3:$L$16,2,FALSE)))</f>
        <v>#N/A</v>
      </c>
      <c r="P475" s="108" t="e">
        <f t="shared" si="15"/>
        <v>#N/A</v>
      </c>
    </row>
    <row r="476" spans="2:16">
      <c r="B476" s="145"/>
      <c r="N476" s="108">
        <f t="shared" si="14"/>
        <v>0</v>
      </c>
      <c r="O476" s="108" t="e">
        <f>IF(D476="X",0,IF(E476="X",0,VLOOKUP(E476,'51'!$K$3:$L$16,2,FALSE)))</f>
        <v>#N/A</v>
      </c>
      <c r="P476" s="108" t="e">
        <f t="shared" si="15"/>
        <v>#N/A</v>
      </c>
    </row>
    <row r="477" spans="2:16">
      <c r="B477" s="145"/>
      <c r="N477" s="108">
        <f t="shared" si="14"/>
        <v>0</v>
      </c>
      <c r="O477" s="108" t="e">
        <f>IF(D477="X",0,IF(E477="X",0,VLOOKUP(E477,'51'!$K$3:$L$16,2,FALSE)))</f>
        <v>#N/A</v>
      </c>
      <c r="P477" s="108" t="e">
        <f t="shared" si="15"/>
        <v>#N/A</v>
      </c>
    </row>
    <row r="478" spans="2:16">
      <c r="B478" s="145"/>
      <c r="N478" s="108">
        <f t="shared" si="14"/>
        <v>0</v>
      </c>
      <c r="O478" s="108" t="e">
        <f>IF(D478="X",0,IF(E478="X",0,VLOOKUP(E478,'51'!$K$3:$L$16,2,FALSE)))</f>
        <v>#N/A</v>
      </c>
      <c r="P478" s="108" t="e">
        <f t="shared" si="15"/>
        <v>#N/A</v>
      </c>
    </row>
    <row r="479" spans="2:16">
      <c r="B479" s="145"/>
      <c r="N479" s="108">
        <f t="shared" si="14"/>
        <v>0</v>
      </c>
      <c r="O479" s="108" t="e">
        <f>IF(D479="X",0,IF(E479="X",0,VLOOKUP(E479,'51'!$K$3:$L$16,2,FALSE)))</f>
        <v>#N/A</v>
      </c>
      <c r="P479" s="108" t="e">
        <f t="shared" si="15"/>
        <v>#N/A</v>
      </c>
    </row>
    <row r="480" spans="2:16">
      <c r="B480" s="145"/>
      <c r="N480" s="108">
        <f t="shared" si="14"/>
        <v>0</v>
      </c>
      <c r="O480" s="108" t="e">
        <f>IF(D480="X",0,IF(E480="X",0,VLOOKUP(E480,'51'!$K$3:$L$16,2,FALSE)))</f>
        <v>#N/A</v>
      </c>
      <c r="P480" s="108" t="e">
        <f t="shared" si="15"/>
        <v>#N/A</v>
      </c>
    </row>
    <row r="481" spans="2:23">
      <c r="B481" s="145"/>
      <c r="N481" s="108">
        <f t="shared" si="14"/>
        <v>0</v>
      </c>
      <c r="O481" s="108" t="e">
        <f>IF(D481="X",0,IF(E481="X",0,VLOOKUP(E481,'51'!$K$3:$L$16,2,FALSE)))</f>
        <v>#N/A</v>
      </c>
      <c r="P481" s="108" t="e">
        <f t="shared" si="15"/>
        <v>#N/A</v>
      </c>
    </row>
    <row r="482" spans="2:23">
      <c r="B482" s="145"/>
      <c r="N482" s="108">
        <f t="shared" si="14"/>
        <v>0</v>
      </c>
      <c r="O482" s="108" t="e">
        <f>IF(D482="X",0,IF(E482="X",0,VLOOKUP(E482,'51'!$K$3:$L$16,2,FALSE)))</f>
        <v>#N/A</v>
      </c>
      <c r="P482" s="108" t="e">
        <f t="shared" si="15"/>
        <v>#N/A</v>
      </c>
    </row>
    <row r="483" spans="2:23">
      <c r="B483" s="145"/>
      <c r="N483" s="108">
        <f t="shared" si="14"/>
        <v>0</v>
      </c>
      <c r="O483" s="108" t="e">
        <f>IF(D483="X",0,IF(E483="X",0,VLOOKUP(E483,'51'!$K$3:$L$16,2,FALSE)))</f>
        <v>#N/A</v>
      </c>
      <c r="P483" s="108" t="e">
        <f t="shared" si="15"/>
        <v>#N/A</v>
      </c>
    </row>
    <row r="484" spans="2:23">
      <c r="B484" s="145"/>
      <c r="N484" s="108">
        <f t="shared" si="14"/>
        <v>0</v>
      </c>
      <c r="O484" s="108" t="e">
        <f>IF(D484="X",0,IF(E484="X",0,VLOOKUP(E484,'51'!$K$3:$L$16,2,FALSE)))</f>
        <v>#N/A</v>
      </c>
      <c r="P484" s="108" t="e">
        <f t="shared" si="15"/>
        <v>#N/A</v>
      </c>
    </row>
    <row r="485" spans="2:23">
      <c r="B485" s="145"/>
      <c r="N485" s="108">
        <f t="shared" si="14"/>
        <v>0</v>
      </c>
      <c r="O485" s="108" t="e">
        <f>IF(D485="X",0,IF(E485="X",0,VLOOKUP(E485,'51'!$K$3:$L$16,2,FALSE)))</f>
        <v>#N/A</v>
      </c>
      <c r="P485" s="108" t="e">
        <f t="shared" si="15"/>
        <v>#N/A</v>
      </c>
    </row>
    <row r="486" spans="2:23">
      <c r="B486" s="145"/>
      <c r="N486" s="108">
        <f t="shared" si="14"/>
        <v>0</v>
      </c>
      <c r="O486" s="108" t="e">
        <f>IF(D486="X",0,IF(E486="X",0,VLOOKUP(E486,'51'!$K$3:$L$16,2,FALSE)))</f>
        <v>#N/A</v>
      </c>
      <c r="P486" s="108" t="e">
        <f t="shared" si="15"/>
        <v>#N/A</v>
      </c>
    </row>
    <row r="487" spans="2:23">
      <c r="B487" s="145"/>
      <c r="N487" s="108">
        <f t="shared" si="14"/>
        <v>0</v>
      </c>
      <c r="O487" s="108" t="e">
        <f>IF(D487="X",0,IF(E487="X",0,VLOOKUP(E487,'51'!$K$3:$L$16,2,FALSE)))</f>
        <v>#N/A</v>
      </c>
      <c r="P487" s="108" t="e">
        <f t="shared" si="15"/>
        <v>#N/A</v>
      </c>
    </row>
    <row r="488" spans="2:23">
      <c r="B488" s="145"/>
      <c r="N488" s="108">
        <f t="shared" si="14"/>
        <v>0</v>
      </c>
      <c r="O488" s="108" t="e">
        <f>IF(D488="X",0,IF(E488="X",0,VLOOKUP(E488,'51'!$K$3:$L$16,2,FALSE)))</f>
        <v>#N/A</v>
      </c>
      <c r="P488" s="108" t="e">
        <f t="shared" si="15"/>
        <v>#N/A</v>
      </c>
    </row>
    <row r="489" spans="2:23">
      <c r="B489" s="145"/>
      <c r="N489" s="108">
        <f t="shared" si="14"/>
        <v>0</v>
      </c>
      <c r="O489" s="108" t="e">
        <f>IF(D489="X",0,IF(E489="X",0,VLOOKUP(E489,'51'!$K$3:$L$16,2,FALSE)))</f>
        <v>#N/A</v>
      </c>
      <c r="P489" s="108" t="e">
        <f t="shared" si="15"/>
        <v>#N/A</v>
      </c>
    </row>
    <row r="490" spans="2:23">
      <c r="B490" s="145"/>
      <c r="N490" s="108">
        <f t="shared" si="14"/>
        <v>0</v>
      </c>
      <c r="O490" s="108" t="e">
        <f>IF(D490="X",0,IF(E490="X",0,VLOOKUP(E490,'51'!$K$3:$L$16,2,FALSE)))</f>
        <v>#N/A</v>
      </c>
      <c r="P490" s="108" t="e">
        <f t="shared" si="15"/>
        <v>#N/A</v>
      </c>
    </row>
    <row r="491" spans="2:23">
      <c r="B491" s="145"/>
      <c r="N491" s="108">
        <f t="shared" si="14"/>
        <v>0</v>
      </c>
      <c r="O491" s="108" t="e">
        <f>IF(D491="X",0,IF(E491="X",0,VLOOKUP(E491,'51'!$K$3:$L$16,2,FALSE)))</f>
        <v>#N/A</v>
      </c>
      <c r="P491" s="108" t="e">
        <f t="shared" si="15"/>
        <v>#N/A</v>
      </c>
    </row>
    <row r="492" spans="2:23">
      <c r="B492" s="145"/>
      <c r="N492" s="108">
        <f t="shared" si="14"/>
        <v>0</v>
      </c>
      <c r="O492" s="108" t="e">
        <f>IF(D492="X",0,IF(E492="X",0,VLOOKUP(E492,'51'!$K$3:$L$16,2,FALSE)))</f>
        <v>#N/A</v>
      </c>
      <c r="P492" s="108" t="e">
        <f t="shared" si="15"/>
        <v>#N/A</v>
      </c>
    </row>
    <row r="493" spans="2:23">
      <c r="B493" s="145"/>
      <c r="N493" s="108">
        <f t="shared" si="14"/>
        <v>0</v>
      </c>
      <c r="O493" s="108" t="e">
        <f>IF(D493="X",0,IF(E493="X",0,VLOOKUP(E493,'51'!$K$3:$L$16,2,FALSE)))</f>
        <v>#N/A</v>
      </c>
      <c r="P493" s="108" t="e">
        <f t="shared" si="15"/>
        <v>#N/A</v>
      </c>
    </row>
    <row r="494" spans="2:23">
      <c r="B494" s="145"/>
      <c r="N494" s="108">
        <f t="shared" si="14"/>
        <v>0</v>
      </c>
      <c r="O494" s="108" t="e">
        <f>IF(D494="X",0,IF(E494="X",0,VLOOKUP(E494,'51'!$K$3:$L$16,2,FALSE)))</f>
        <v>#N/A</v>
      </c>
      <c r="P494" s="108" t="e">
        <f t="shared" si="15"/>
        <v>#N/A</v>
      </c>
    </row>
    <row r="495" spans="2:23" ht="15.75" thickBot="1">
      <c r="B495" s="145"/>
      <c r="C495" s="109" t="s">
        <v>135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136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2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IF('51'!K3="", "Vrije categorie",'51'!K3)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IF('51'!K4="", "Vrije categorie",'51'!K4)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IF('51'!K5="", "Vrije categorie",'51'!K5)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IF('51'!K6="", "Vrije categorie",'51'!K6)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IF('51'!K7="", "Vrije categorie",'51'!K7)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IF('51'!K8="", "Vrije categorie",'51'!K8)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IF('51'!K9="", "Vrije categorie",'51'!K9)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IF('51'!K10="", "Vrije categorie",'51'!K10)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IF('51'!K11="", "Vrije categorie",'51'!K11)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IF('51'!K12="", "Vrije categorie",'51'!K12)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IF('51'!K13="", "Vrije categorie",'51'!K13)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IF('51'!K14="", "Vrije categorie",'51'!K14)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IF('51'!K15="", "Vrije categorie",'51'!K15)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138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2:16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2:16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2:16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2:16" ht="15.75" thickTop="1"/>
    <row r="535" spans="2:16">
      <c r="C535" s="135" t="s">
        <v>157</v>
      </c>
      <c r="D535" s="107"/>
      <c r="E535" s="107"/>
      <c r="F535" s="136"/>
      <c r="G535" s="136"/>
      <c r="H535" s="136"/>
      <c r="I535" s="136"/>
      <c r="J535" s="136"/>
      <c r="K535" s="136"/>
      <c r="L535" s="137"/>
      <c r="M535" s="138"/>
      <c r="N535" s="135" t="s">
        <v>150</v>
      </c>
      <c r="O535" s="33"/>
      <c r="P535" s="135" t="s">
        <v>139</v>
      </c>
    </row>
    <row r="536" spans="2:16">
      <c r="B536" t="s">
        <v>54</v>
      </c>
      <c r="C536" s="135" t="str">
        <f>C499</f>
        <v>A</v>
      </c>
      <c r="D536" s="107"/>
      <c r="E536" s="107"/>
      <c r="F536" s="136" cm="1">
        <f t="array" ref="F536">SUMPRODUCT(--($B$4:$B$498=B536),--($E$4:$E$498=C536),--($D$4:$D$498=""),$F$4:$F$498)</f>
        <v>0</v>
      </c>
      <c r="G536" s="136" cm="1">
        <f t="array" ref="G536">SUMPRODUCT(--($B$4:$B$498=B536),--($E$4:$E$498=C536),--($D$4:$D$498=""),$G$4:$G$498)</f>
        <v>0</v>
      </c>
      <c r="H536" s="136" cm="1">
        <f t="array" ref="H536">SUMPRODUCT(--($B$4:$B$498=B536),--($E$4:$E$498=C536),--($D$4:$D$498=""),$H$4:$H$498)</f>
        <v>0</v>
      </c>
      <c r="I536" s="136" cm="1">
        <f t="array" ref="I536">SUMPRODUCT(--($B$4:$B$498=B536),--($E$4:$E$498=C536),--($D$4:$D$498=""),$I$4:$I$498)</f>
        <v>0</v>
      </c>
      <c r="J536" s="136" cm="1">
        <f t="array" ref="J536">SUMPRODUCT(--($B$4:$B$498=B536),--($E$4:$E$498=C536),--($D$4:$D$498=""),$J$4:$J$498)</f>
        <v>0</v>
      </c>
      <c r="K536" s="136" cm="1">
        <f t="array" ref="K536">SUMPRODUCT(--($B$4:$B$498=B536),--($E$4:$E$498=C536),--($D$4:$D$498=""),$K$4:$K$498)</f>
        <v>0</v>
      </c>
      <c r="L536" s="136" cm="1">
        <f t="array" ref="L536">SUMPRODUCT(--($B$4:$B$498=B536),--($E$4:$E$498=C536),--($D$4:$D$498=""),$L$4:$L$498)</f>
        <v>0</v>
      </c>
      <c r="M536" s="136" cm="1">
        <f t="array" ref="M536">SUMPRODUCT(--($B$4:$B$498=B536),--($E$4:$E$498=C536),--($D$4:$D$498=""),$M$4:$M$498)</f>
        <v>0</v>
      </c>
      <c r="N536" s="136">
        <f>SUM(F536:M536)</f>
        <v>0</v>
      </c>
      <c r="O536" s="81"/>
      <c r="P536" s="136" t="e" cm="1">
        <f t="array" ref="P536">SUMPRODUCT(--($B$4:$B$498=B536),--($E$4:$E$498=C536),--($D$4:$D$498=""),$P$4:$P$498)</f>
        <v>#N/A</v>
      </c>
    </row>
    <row r="537" spans="2:16">
      <c r="B537" t="s">
        <v>54</v>
      </c>
      <c r="C537" s="135" t="str">
        <f>C500</f>
        <v>B</v>
      </c>
      <c r="D537" s="107"/>
      <c r="E537" s="107"/>
      <c r="F537" s="136" cm="1">
        <f t="array" ref="F537">SUMPRODUCT(--($B$4:$B$498=B537),--($E$4:$E$498=C537),--($D$4:$D$498=""),$F$4:$F$498)</f>
        <v>0</v>
      </c>
      <c r="G537" s="136" cm="1">
        <f t="array" ref="G537">SUMPRODUCT(--($B$4:$B$498=B537),--($E$4:$E$498=C537),--($D$4:$D$498=""),$G$4:$G$498)</f>
        <v>0</v>
      </c>
      <c r="H537" s="136" cm="1">
        <f t="array" ref="H537">SUMPRODUCT(--($B$4:$B$498=B537),--($E$4:$E$498=C537),--($D$4:$D$498=""),$H$4:$H$498)</f>
        <v>0</v>
      </c>
      <c r="I537" s="136" cm="1">
        <f t="array" ref="I537">SUMPRODUCT(--($B$4:$B$498=B537),--($E$4:$E$498=C537),--($D$4:$D$498=""),$I$4:$I$498)</f>
        <v>0</v>
      </c>
      <c r="J537" s="136" cm="1">
        <f t="array" ref="J537">SUMPRODUCT(--($B$4:$B$498=B537),--($E$4:$E$498=C537),--($D$4:$D$498=""),$J$4:$J$498)</f>
        <v>0</v>
      </c>
      <c r="K537" s="136" cm="1">
        <f t="array" ref="K537">SUMPRODUCT(--($B$4:$B$498=B537),--($E$4:$E$498=C537),--($D$4:$D$498=""),$K$4:$K$498)</f>
        <v>0</v>
      </c>
      <c r="L537" s="136" cm="1">
        <f t="array" ref="L537">SUMPRODUCT(--($B$4:$B$498=B537),--($E$4:$E$498=C537),--($D$4:$D$498=""),$L$4:$L$498)</f>
        <v>0</v>
      </c>
      <c r="M537" s="136" cm="1">
        <f t="array" ref="M537">SUMPRODUCT(--($B$4:$B$498=B537),--($E$4:$E$498=C537),--($D$4:$D$498=""),$M$4:$M$498)</f>
        <v>0</v>
      </c>
      <c r="N537" s="136">
        <f t="shared" ref="N537:N549" si="23">SUM(F537:M537)</f>
        <v>0</v>
      </c>
      <c r="O537" s="81"/>
      <c r="P537" s="136" t="e" cm="1">
        <f t="array" ref="P537">SUMPRODUCT(--($B$4:$B$498=B537),--($E$4:$E$498=C537),--($D$4:$D$498=""),$P$4:$P$498)</f>
        <v>#N/A</v>
      </c>
    </row>
    <row r="538" spans="2:16">
      <c r="B538" t="s">
        <v>54</v>
      </c>
      <c r="C538" s="135" t="str">
        <f t="shared" ref="C538:C548" si="24">C501</f>
        <v>C</v>
      </c>
      <c r="D538" s="107"/>
      <c r="E538" s="107"/>
      <c r="F538" s="136" cm="1">
        <f t="array" ref="F538">SUMPRODUCT(--($B$4:$B$498=B538),--($E$4:$E$498=C538),--($D$4:$D$498=""),$F$4:$F$498)</f>
        <v>0</v>
      </c>
      <c r="G538" s="136" cm="1">
        <f t="array" ref="G538">SUMPRODUCT(--($B$4:$B$498=B538),--($E$4:$E$498=C538),--($D$4:$D$498=""),$G$4:$G$498)</f>
        <v>0</v>
      </c>
      <c r="H538" s="136" cm="1">
        <f t="array" ref="H538">SUMPRODUCT(--($B$4:$B$498=B538),--($E$4:$E$498=C538),--($D$4:$D$498=""),$H$4:$H$498)</f>
        <v>0</v>
      </c>
      <c r="I538" s="136" cm="1">
        <f t="array" ref="I538">SUMPRODUCT(--($B$4:$B$498=B538),--($E$4:$E$498=C538),--($D$4:$D$498=""),$I$4:$I$498)</f>
        <v>0</v>
      </c>
      <c r="J538" s="136" cm="1">
        <f t="array" ref="J538">SUMPRODUCT(--($B$4:$B$498=B538),--($E$4:$E$498=C538),--($D$4:$D$498=""),$J$4:$J$498)</f>
        <v>0</v>
      </c>
      <c r="K538" s="136" cm="1">
        <f t="array" ref="K538">SUMPRODUCT(--($B$4:$B$498=B538),--($E$4:$E$498=C538),--($D$4:$D$498=""),$K$4:$K$498)</f>
        <v>0</v>
      </c>
      <c r="L538" s="136" cm="1">
        <f t="array" ref="L538">SUMPRODUCT(--($B$4:$B$498=B538),--($E$4:$E$498=C538),--($D$4:$D$498=""),$L$4:$L$498)</f>
        <v>0</v>
      </c>
      <c r="M538" s="136" cm="1">
        <f t="array" ref="M538">SUMPRODUCT(--($B$4:$B$498=B538),--($E$4:$E$498=C538),--($D$4:$D$498=""),$M$4:$M$498)</f>
        <v>0</v>
      </c>
      <c r="N538" s="136">
        <f t="shared" si="23"/>
        <v>0</v>
      </c>
      <c r="O538" s="81"/>
      <c r="P538" s="136" t="e" cm="1">
        <f t="array" ref="P538">SUMPRODUCT(--($B$4:$B$498=B538),--($E$4:$E$498=C538),--($D$4:$D$498=""),$P$4:$P$498)</f>
        <v>#N/A</v>
      </c>
    </row>
    <row r="539" spans="2:16">
      <c r="B539" t="s">
        <v>54</v>
      </c>
      <c r="C539" s="135" t="str">
        <f t="shared" si="24"/>
        <v>D</v>
      </c>
      <c r="D539" s="107"/>
      <c r="E539" s="107"/>
      <c r="F539" s="136" cm="1">
        <f t="array" ref="F539">SUMPRODUCT(--($B$4:$B$498=B539),--($E$4:$E$498=C539),--($D$4:$D$498=""),$F$4:$F$498)</f>
        <v>0</v>
      </c>
      <c r="G539" s="136" cm="1">
        <f t="array" ref="G539">SUMPRODUCT(--($B$4:$B$498=B539),--($E$4:$E$498=C539),--($D$4:$D$498=""),$G$4:$G$498)</f>
        <v>0</v>
      </c>
      <c r="H539" s="136" cm="1">
        <f t="array" ref="H539">SUMPRODUCT(--($B$4:$B$498=B539),--($E$4:$E$498=C539),--($D$4:$D$498=""),$H$4:$H$498)</f>
        <v>0</v>
      </c>
      <c r="I539" s="136" cm="1">
        <f t="array" ref="I539">SUMPRODUCT(--($B$4:$B$498=B539),--($E$4:$E$498=C539),--($D$4:$D$498=""),$I$4:$I$498)</f>
        <v>0</v>
      </c>
      <c r="J539" s="136" cm="1">
        <f t="array" ref="J539">SUMPRODUCT(--($B$4:$B$498=B539),--($E$4:$E$498=C539),--($D$4:$D$498=""),$J$4:$J$498)</f>
        <v>0</v>
      </c>
      <c r="K539" s="136" cm="1">
        <f t="array" ref="K539">SUMPRODUCT(--($B$4:$B$498=B539),--($E$4:$E$498=C539),--($D$4:$D$498=""),$K$4:$K$498)</f>
        <v>0</v>
      </c>
      <c r="L539" s="136" cm="1">
        <f t="array" ref="L539">SUMPRODUCT(--($B$4:$B$498=B539),--($E$4:$E$498=C539),--($D$4:$D$498=""),$L$4:$L$498)</f>
        <v>0</v>
      </c>
      <c r="M539" s="136" cm="1">
        <f t="array" ref="M539">SUMPRODUCT(--($B$4:$B$498=B539),--($E$4:$E$498=C539),--($D$4:$D$498=""),$M$4:$M$498)</f>
        <v>0</v>
      </c>
      <c r="N539" s="136">
        <f t="shared" si="23"/>
        <v>0</v>
      </c>
      <c r="O539" s="81"/>
      <c r="P539" s="136" t="e" cm="1">
        <f t="array" ref="P539">SUMPRODUCT(--($B$4:$B$498=B539),--($E$4:$E$498=C539),--($D$4:$D$498=""),$P$4:$P$498)</f>
        <v>#N/A</v>
      </c>
    </row>
    <row r="540" spans="2:16">
      <c r="B540" t="s">
        <v>54</v>
      </c>
      <c r="C540" s="135" t="str">
        <f t="shared" si="24"/>
        <v>E</v>
      </c>
      <c r="D540" s="107"/>
      <c r="E540" s="107"/>
      <c r="F540" s="136" cm="1">
        <f t="array" ref="F540">SUMPRODUCT(--($B$4:$B$498=B540),--($E$4:$E$498=C540),--($D$4:$D$498=""),$F$4:$F$498)</f>
        <v>0</v>
      </c>
      <c r="G540" s="136" cm="1">
        <f t="array" ref="G540">SUMPRODUCT(--($B$4:$B$498=B540),--($E$4:$E$498=C540),--($D$4:$D$498=""),$G$4:$G$498)</f>
        <v>0</v>
      </c>
      <c r="H540" s="136" cm="1">
        <f t="array" ref="H540">SUMPRODUCT(--($B$4:$B$498=B540),--($E$4:$E$498=C540),--($D$4:$D$498=""),$H$4:$H$498)</f>
        <v>0</v>
      </c>
      <c r="I540" s="136" cm="1">
        <f t="array" ref="I540">SUMPRODUCT(--($B$4:$B$498=B540),--($E$4:$E$498=C540),--($D$4:$D$498=""),$I$4:$I$498)</f>
        <v>0</v>
      </c>
      <c r="J540" s="136" cm="1">
        <f t="array" ref="J540">SUMPRODUCT(--($B$4:$B$498=B540),--($E$4:$E$498=C540),--($D$4:$D$498=""),$J$4:$J$498)</f>
        <v>0</v>
      </c>
      <c r="K540" s="136" cm="1">
        <f t="array" ref="K540">SUMPRODUCT(--($B$4:$B$498=B540),--($E$4:$E$498=C540),--($D$4:$D$498=""),$K$4:$K$498)</f>
        <v>0</v>
      </c>
      <c r="L540" s="136" cm="1">
        <f t="array" ref="L540">SUMPRODUCT(--($B$4:$B$498=B540),--($E$4:$E$498=C540),--($D$4:$D$498=""),$L$4:$L$498)</f>
        <v>0</v>
      </c>
      <c r="M540" s="136" cm="1">
        <f t="array" ref="M540">SUMPRODUCT(--($B$4:$B$498=B540),--($E$4:$E$498=C540),--($D$4:$D$498=""),$M$4:$M$498)</f>
        <v>0</v>
      </c>
      <c r="N540" s="136">
        <f t="shared" si="23"/>
        <v>0</v>
      </c>
      <c r="O540" s="81"/>
      <c r="P540" s="136" t="e" cm="1">
        <f t="array" ref="P540">SUMPRODUCT(--($B$4:$B$498=B540),--($E$4:$E$498=C540),--($D$4:$D$498=""),$P$4:$P$498)</f>
        <v>#N/A</v>
      </c>
    </row>
    <row r="541" spans="2:16">
      <c r="B541" t="s">
        <v>54</v>
      </c>
      <c r="C541" s="135" t="str">
        <f t="shared" si="24"/>
        <v>F</v>
      </c>
      <c r="D541" s="107"/>
      <c r="E541" s="107"/>
      <c r="F541" s="136" cm="1">
        <f t="array" ref="F541">SUMPRODUCT(--($B$4:$B$498=B541),--($E$4:$E$498=C541),--($D$4:$D$498=""),$F$4:$F$498)</f>
        <v>0</v>
      </c>
      <c r="G541" s="136" cm="1">
        <f t="array" ref="G541">SUMPRODUCT(--($B$4:$B$498=B541),--($E$4:$E$498=C541),--($D$4:$D$498=""),$G$4:$G$498)</f>
        <v>0</v>
      </c>
      <c r="H541" s="136" cm="1">
        <f t="array" ref="H541">SUMPRODUCT(--($B$4:$B$498=B541),--($E$4:$E$498=C541),--($D$4:$D$498=""),$H$4:$H$498)</f>
        <v>0</v>
      </c>
      <c r="I541" s="136" cm="1">
        <f t="array" ref="I541">SUMPRODUCT(--($B$4:$B$498=B541),--($E$4:$E$498=C541),--($D$4:$D$498=""),$I$4:$I$498)</f>
        <v>0</v>
      </c>
      <c r="J541" s="136" cm="1">
        <f t="array" ref="J541">SUMPRODUCT(--($B$4:$B$498=B541),--($E$4:$E$498=C541),--($D$4:$D$498=""),$J$4:$J$498)</f>
        <v>0</v>
      </c>
      <c r="K541" s="136" cm="1">
        <f t="array" ref="K541">SUMPRODUCT(--($B$4:$B$498=B541),--($E$4:$E$498=C541),--($D$4:$D$498=""),$K$4:$K$498)</f>
        <v>0</v>
      </c>
      <c r="L541" s="136" cm="1">
        <f t="array" ref="L541">SUMPRODUCT(--($B$4:$B$498=B541),--($E$4:$E$498=C541),--($D$4:$D$498=""),$L$4:$L$498)</f>
        <v>0</v>
      </c>
      <c r="M541" s="136" cm="1">
        <f t="array" ref="M541">SUMPRODUCT(--($B$4:$B$498=B541),--($E$4:$E$498=C541),--($D$4:$D$498=""),$M$4:$M$498)</f>
        <v>0</v>
      </c>
      <c r="N541" s="136">
        <f t="shared" si="23"/>
        <v>0</v>
      </c>
      <c r="O541" s="81"/>
      <c r="P541" s="136" t="e" cm="1">
        <f t="array" ref="P541">SUMPRODUCT(--($B$4:$B$498=B541),--($E$4:$E$498=C541),--($D$4:$D$498=""),$P$4:$P$498)</f>
        <v>#N/A</v>
      </c>
    </row>
    <row r="542" spans="2:16">
      <c r="B542" t="s">
        <v>54</v>
      </c>
      <c r="C542" s="135" t="str">
        <f t="shared" si="24"/>
        <v>G</v>
      </c>
      <c r="D542" s="107"/>
      <c r="E542" s="107"/>
      <c r="F542" s="136" cm="1">
        <f t="array" ref="F542">SUMPRODUCT(--($B$4:$B$498=B542),--($E$4:$E$498=C542),--($D$4:$D$498=""),$F$4:$F$498)</f>
        <v>0</v>
      </c>
      <c r="G542" s="136" cm="1">
        <f t="array" ref="G542">SUMPRODUCT(--($B$4:$B$498=B542),--($E$4:$E$498=C542),--($D$4:$D$498=""),$G$4:$G$498)</f>
        <v>0</v>
      </c>
      <c r="H542" s="136" cm="1">
        <f t="array" ref="H542">SUMPRODUCT(--($B$4:$B$498=B542),--($E$4:$E$498=C542),--($D$4:$D$498=""),$H$4:$H$498)</f>
        <v>0</v>
      </c>
      <c r="I542" s="136" cm="1">
        <f t="array" ref="I542">SUMPRODUCT(--($B$4:$B$498=B542),--($E$4:$E$498=C542),--($D$4:$D$498=""),$I$4:$I$498)</f>
        <v>0</v>
      </c>
      <c r="J542" s="136" cm="1">
        <f t="array" ref="J542">SUMPRODUCT(--($B$4:$B$498=B542),--($E$4:$E$498=C542),--($D$4:$D$498=""),$J$4:$J$498)</f>
        <v>0</v>
      </c>
      <c r="K542" s="136" cm="1">
        <f t="array" ref="K542">SUMPRODUCT(--($B$4:$B$498=B542),--($E$4:$E$498=C542),--($D$4:$D$498=""),$K$4:$K$498)</f>
        <v>0</v>
      </c>
      <c r="L542" s="136" cm="1">
        <f t="array" ref="L542">SUMPRODUCT(--($B$4:$B$498=B542),--($E$4:$E$498=C542),--($D$4:$D$498=""),$L$4:$L$498)</f>
        <v>0</v>
      </c>
      <c r="M542" s="136" cm="1">
        <f t="array" ref="M542">SUMPRODUCT(--($B$4:$B$498=B542),--($E$4:$E$498=C542),--($D$4:$D$498=""),$M$4:$M$498)</f>
        <v>0</v>
      </c>
      <c r="N542" s="136">
        <f t="shared" si="23"/>
        <v>0</v>
      </c>
      <c r="O542" s="81"/>
      <c r="P542" s="136" t="e" cm="1">
        <f t="array" ref="P542">SUMPRODUCT(--($B$4:$B$498=B542),--($E$4:$E$498=C542),--($D$4:$D$498=""),$P$4:$P$498)</f>
        <v>#N/A</v>
      </c>
    </row>
    <row r="543" spans="2:16">
      <c r="B543" t="s">
        <v>54</v>
      </c>
      <c r="C543" s="135" t="str">
        <f t="shared" si="24"/>
        <v>H</v>
      </c>
      <c r="D543" s="107"/>
      <c r="E543" s="107"/>
      <c r="F543" s="136" cm="1">
        <f t="array" ref="F543">SUMPRODUCT(--($B$4:$B$498=B543),--($E$4:$E$498=C543),--($D$4:$D$498=""),$F$4:$F$498)</f>
        <v>0</v>
      </c>
      <c r="G543" s="136" cm="1">
        <f t="array" ref="G543">SUMPRODUCT(--($B$4:$B$498=B543),--($E$4:$E$498=C543),--($D$4:$D$498=""),$G$4:$G$498)</f>
        <v>0</v>
      </c>
      <c r="H543" s="136" cm="1">
        <f t="array" ref="H543">SUMPRODUCT(--($B$4:$B$498=B543),--($E$4:$E$498=C543),--($D$4:$D$498=""),$H$4:$H$498)</f>
        <v>0</v>
      </c>
      <c r="I543" s="136" cm="1">
        <f t="array" ref="I543">SUMPRODUCT(--($B$4:$B$498=B543),--($E$4:$E$498=C543),--($D$4:$D$498=""),$I$4:$I$498)</f>
        <v>0</v>
      </c>
      <c r="J543" s="136" cm="1">
        <f t="array" ref="J543">SUMPRODUCT(--($B$4:$B$498=B543),--($E$4:$E$498=C543),--($D$4:$D$498=""),$J$4:$J$498)</f>
        <v>0</v>
      </c>
      <c r="K543" s="136" cm="1">
        <f t="array" ref="K543">SUMPRODUCT(--($B$4:$B$498=B543),--($E$4:$E$498=C543),--($D$4:$D$498=""),$K$4:$K$498)</f>
        <v>0</v>
      </c>
      <c r="L543" s="136" cm="1">
        <f t="array" ref="L543">SUMPRODUCT(--($B$4:$B$498=B543),--($E$4:$E$498=C543),--($D$4:$D$498=""),$L$4:$L$498)</f>
        <v>0</v>
      </c>
      <c r="M543" s="136" cm="1">
        <f t="array" ref="M543">SUMPRODUCT(--($B$4:$B$498=B543),--($E$4:$E$498=C543),--($D$4:$D$498=""),$M$4:$M$498)</f>
        <v>0</v>
      </c>
      <c r="N543" s="136">
        <f t="shared" si="23"/>
        <v>0</v>
      </c>
      <c r="O543" s="81"/>
      <c r="P543" s="136" t="e" cm="1">
        <f t="array" ref="P543">SUMPRODUCT(--($B$4:$B$498=B543),--($E$4:$E$498=C543),--($D$4:$D$498=""),$P$4:$P$498)</f>
        <v>#N/A</v>
      </c>
    </row>
    <row r="544" spans="2:16">
      <c r="B544" t="s">
        <v>54</v>
      </c>
      <c r="C544" s="135" t="str">
        <f t="shared" si="24"/>
        <v>I</v>
      </c>
      <c r="D544" s="107"/>
      <c r="E544" s="107"/>
      <c r="F544" s="136" cm="1">
        <f t="array" ref="F544">SUMPRODUCT(--($B$4:$B$498=B544),--($E$4:$E$498=C544),--($D$4:$D$498=""),$F$4:$F$498)</f>
        <v>0</v>
      </c>
      <c r="G544" s="136" cm="1">
        <f t="array" ref="G544">SUMPRODUCT(--($B$4:$B$498=B544),--($E$4:$E$498=C544),--($D$4:$D$498=""),$G$4:$G$498)</f>
        <v>0</v>
      </c>
      <c r="H544" s="136" cm="1">
        <f t="array" ref="H544">SUMPRODUCT(--($B$4:$B$498=B544),--($E$4:$E$498=C544),--($D$4:$D$498=""),$H$4:$H$498)</f>
        <v>0</v>
      </c>
      <c r="I544" s="136" cm="1">
        <f t="array" ref="I544">SUMPRODUCT(--($B$4:$B$498=B544),--($E$4:$E$498=C544),--($D$4:$D$498=""),$I$4:$I$498)</f>
        <v>0</v>
      </c>
      <c r="J544" s="136" cm="1">
        <f t="array" ref="J544">SUMPRODUCT(--($B$4:$B$498=B544),--($E$4:$E$498=C544),--($D$4:$D$498=""),$J$4:$J$498)</f>
        <v>0</v>
      </c>
      <c r="K544" s="136" cm="1">
        <f t="array" ref="K544">SUMPRODUCT(--($B$4:$B$498=B544),--($E$4:$E$498=C544),--($D$4:$D$498=""),$K$4:$K$498)</f>
        <v>0</v>
      </c>
      <c r="L544" s="136" cm="1">
        <f t="array" ref="L544">SUMPRODUCT(--($B$4:$B$498=B544),--($E$4:$E$498=C544),--($D$4:$D$498=""),$L$4:$L$498)</f>
        <v>0</v>
      </c>
      <c r="M544" s="136" cm="1">
        <f t="array" ref="M544">SUMPRODUCT(--($B$4:$B$498=B544),--($E$4:$E$498=C544),--($D$4:$D$498=""),$M$4:$M$498)</f>
        <v>0</v>
      </c>
      <c r="N544" s="136">
        <f t="shared" si="23"/>
        <v>0</v>
      </c>
      <c r="O544" s="81"/>
      <c r="P544" s="136" t="e" cm="1">
        <f t="array" ref="P544">SUMPRODUCT(--($B$4:$B$498=B544),--($E$4:$E$498=C544),--($D$4:$D$498=""),$P$4:$P$498)</f>
        <v>#N/A</v>
      </c>
    </row>
    <row r="545" spans="2:16">
      <c r="B545" t="s">
        <v>54</v>
      </c>
      <c r="C545" s="135" t="str">
        <f t="shared" si="24"/>
        <v>J</v>
      </c>
      <c r="D545" s="107"/>
      <c r="E545" s="107"/>
      <c r="F545" s="136" cm="1">
        <f t="array" ref="F545">SUMPRODUCT(--($B$4:$B$498=B545),--($E$4:$E$498=C545),--($D$4:$D$498=""),$F$4:$F$498)</f>
        <v>0</v>
      </c>
      <c r="G545" s="136" cm="1">
        <f t="array" ref="G545">SUMPRODUCT(--($B$4:$B$498=B545),--($E$4:$E$498=C545),--($D$4:$D$498=""),$G$4:$G$498)</f>
        <v>0</v>
      </c>
      <c r="H545" s="136" cm="1">
        <f t="array" ref="H545">SUMPRODUCT(--($B$4:$B$498=B545),--($E$4:$E$498=C545),--($D$4:$D$498=""),$H$4:$H$498)</f>
        <v>0</v>
      </c>
      <c r="I545" s="136" cm="1">
        <f t="array" ref="I545">SUMPRODUCT(--($B$4:$B$498=B545),--($E$4:$E$498=C545),--($D$4:$D$498=""),$I$4:$I$498)</f>
        <v>0</v>
      </c>
      <c r="J545" s="136" cm="1">
        <f t="array" ref="J545">SUMPRODUCT(--($B$4:$B$498=B545),--($E$4:$E$498=C545),--($D$4:$D$498=""),$J$4:$J$498)</f>
        <v>0</v>
      </c>
      <c r="K545" s="136" cm="1">
        <f t="array" ref="K545">SUMPRODUCT(--($B$4:$B$498=B545),--($E$4:$E$498=C545),--($D$4:$D$498=""),$K$4:$K$498)</f>
        <v>0</v>
      </c>
      <c r="L545" s="136" cm="1">
        <f t="array" ref="L545">SUMPRODUCT(--($B$4:$B$498=B545),--($E$4:$E$498=C545),--($D$4:$D$498=""),$L$4:$L$498)</f>
        <v>0</v>
      </c>
      <c r="M545" s="136" cm="1">
        <f t="array" ref="M545">SUMPRODUCT(--($B$4:$B$498=B545),--($E$4:$E$498=C545),--($D$4:$D$498=""),$M$4:$M$498)</f>
        <v>0</v>
      </c>
      <c r="N545" s="136">
        <f t="shared" si="23"/>
        <v>0</v>
      </c>
      <c r="O545" s="81"/>
      <c r="P545" s="136" t="e" cm="1">
        <f t="array" ref="P545">SUMPRODUCT(--($B$4:$B$498=B545),--($E$4:$E$498=C545),--($D$4:$D$498=""),$P$4:$P$498)</f>
        <v>#N/A</v>
      </c>
    </row>
    <row r="546" spans="2:16">
      <c r="B546" t="s">
        <v>54</v>
      </c>
      <c r="C546" s="135" t="str">
        <f t="shared" si="24"/>
        <v>K</v>
      </c>
      <c r="D546" s="107"/>
      <c r="E546" s="107"/>
      <c r="F546" s="136" cm="1">
        <f t="array" ref="F546">SUMPRODUCT(--($B$4:$B$498=B546),--($E$4:$E$498=C546),--($D$4:$D$498=""),$F$4:$F$498)</f>
        <v>0</v>
      </c>
      <c r="G546" s="136" cm="1">
        <f t="array" ref="G546">SUMPRODUCT(--($B$4:$B$498=B546),--($E$4:$E$498=C546),--($D$4:$D$498=""),$G$4:$G$498)</f>
        <v>0</v>
      </c>
      <c r="H546" s="136" cm="1">
        <f t="array" ref="H546">SUMPRODUCT(--($B$4:$B$498=B546),--($E$4:$E$498=C546),--($D$4:$D$498=""),$H$4:$H$498)</f>
        <v>0</v>
      </c>
      <c r="I546" s="136" cm="1">
        <f t="array" ref="I546">SUMPRODUCT(--($B$4:$B$498=B546),--($E$4:$E$498=C546),--($D$4:$D$498=""),$I$4:$I$498)</f>
        <v>0</v>
      </c>
      <c r="J546" s="136" cm="1">
        <f t="array" ref="J546">SUMPRODUCT(--($B$4:$B$498=B546),--($E$4:$E$498=C546),--($D$4:$D$498=""),$J$4:$J$498)</f>
        <v>0</v>
      </c>
      <c r="K546" s="136" cm="1">
        <f t="array" ref="K546">SUMPRODUCT(--($B$4:$B$498=B546),--($E$4:$E$498=C546),--($D$4:$D$498=""),$K$4:$K$498)</f>
        <v>0</v>
      </c>
      <c r="L546" s="136" cm="1">
        <f t="array" ref="L546">SUMPRODUCT(--($B$4:$B$498=B546),--($E$4:$E$498=C546),--($D$4:$D$498=""),$L$4:$L$498)</f>
        <v>0</v>
      </c>
      <c r="M546" s="136" cm="1">
        <f t="array" ref="M546">SUMPRODUCT(--($B$4:$B$498=B546),--($E$4:$E$498=C546),--($D$4:$D$498=""),$M$4:$M$498)</f>
        <v>0</v>
      </c>
      <c r="N546" s="136">
        <f t="shared" si="23"/>
        <v>0</v>
      </c>
      <c r="O546" s="81"/>
      <c r="P546" s="136" t="e" cm="1">
        <f t="array" ref="P546">SUMPRODUCT(--($B$4:$B$498=B546),--($E$4:$E$498=C546),--($D$4:$D$498=""),$P$4:$P$498)</f>
        <v>#N/A</v>
      </c>
    </row>
    <row r="547" spans="2:16">
      <c r="C547" s="135" t="str">
        <f t="shared" si="24"/>
        <v>Vrije categorie</v>
      </c>
      <c r="D547" s="107"/>
      <c r="E547" s="107"/>
      <c r="F547" s="136" cm="1">
        <f t="array" ref="F547">SUMPRODUCT(--($B$4:$B$498=B547),--($E$4:$E$498=C547),--($D$4:$D$498=""),$F$4:$F$498)</f>
        <v>0</v>
      </c>
      <c r="G547" s="136" cm="1">
        <f t="array" ref="G547">SUMPRODUCT(--($B$4:$B$498=B547),--($E$4:$E$498=C547),--($D$4:$D$498=""),$G$4:$G$498)</f>
        <v>0</v>
      </c>
      <c r="H547" s="136" cm="1">
        <f t="array" ref="H547">SUMPRODUCT(--($B$4:$B$498=B547),--($E$4:$E$498=C547),--($D$4:$D$498=""),$H$4:$H$498)</f>
        <v>0</v>
      </c>
      <c r="I547" s="136" cm="1">
        <f t="array" ref="I547">SUMPRODUCT(--($B$4:$B$498=B547),--($E$4:$E$498=C547),--($D$4:$D$498=""),$I$4:$I$498)</f>
        <v>0</v>
      </c>
      <c r="J547" s="136" cm="1">
        <f t="array" ref="J547">SUMPRODUCT(--($B$4:$B$498=B547),--($E$4:$E$498=C547),--($D$4:$D$498=""),$J$4:$J$498)</f>
        <v>0</v>
      </c>
      <c r="K547" s="136" cm="1">
        <f t="array" ref="K547">SUMPRODUCT(--($B$4:$B$498=B547),--($E$4:$E$498=C547),--($D$4:$D$498=""),$K$4:$K$498)</f>
        <v>0</v>
      </c>
      <c r="L547" s="136" cm="1">
        <f t="array" ref="L547">SUMPRODUCT(--($B$4:$B$498=B547),--($E$4:$E$498=C547),--($D$4:$D$498=""),$L$4:$L$498)</f>
        <v>0</v>
      </c>
      <c r="M547" s="136" cm="1">
        <f t="array" ref="M547">SUMPRODUCT(--($B$4:$B$498=B547),--($E$4:$E$498=C547),--($D$4:$D$498=""),$M$4:$M$498)</f>
        <v>0</v>
      </c>
      <c r="N547" s="136">
        <f t="shared" si="23"/>
        <v>0</v>
      </c>
      <c r="O547" s="81"/>
      <c r="P547" s="136" t="e" cm="1">
        <f t="array" ref="P547">SUMPRODUCT(--($B$4:$B$498=B547),--($E$4:$E$498=C547),--($D$4:$D$498=""),$P$4:$P$498)</f>
        <v>#N/A</v>
      </c>
    </row>
    <row r="548" spans="2:16">
      <c r="C548" s="135" t="str">
        <f t="shared" si="24"/>
        <v>Vrije categorie</v>
      </c>
      <c r="D548" s="107"/>
      <c r="E548" s="107"/>
      <c r="F548" s="136" cm="1">
        <f t="array" ref="F548">SUMPRODUCT(--($B$4:$B$498=B548),--($E$4:$E$498=C548),--($D$4:$D$498=""),$F$4:$F$498)</f>
        <v>0</v>
      </c>
      <c r="G548" s="136" cm="1">
        <f t="array" ref="G548">SUMPRODUCT(--($B$4:$B$498=B548),--($E$4:$E$498=C548),--($D$4:$D$498=""),$G$4:$G$498)</f>
        <v>0</v>
      </c>
      <c r="H548" s="136" cm="1">
        <f t="array" ref="H548">SUMPRODUCT(--($B$4:$B$498=B548),--($E$4:$E$498=C548),--($D$4:$D$498=""),$H$4:$H$498)</f>
        <v>0</v>
      </c>
      <c r="I548" s="136" cm="1">
        <f t="array" ref="I548">SUMPRODUCT(--($B$4:$B$498=B548),--($E$4:$E$498=C548),--($D$4:$D$498=""),$I$4:$I$498)</f>
        <v>0</v>
      </c>
      <c r="J548" s="136" cm="1">
        <f t="array" ref="J548">SUMPRODUCT(--($B$4:$B$498=B548),--($E$4:$E$498=C548),--($D$4:$D$498=""),$J$4:$J$498)</f>
        <v>0</v>
      </c>
      <c r="K548" s="136" cm="1">
        <f t="array" ref="K548">SUMPRODUCT(--($B$4:$B$498=B548),--($E$4:$E$498=C548),--($D$4:$D$498=""),$K$4:$K$498)</f>
        <v>0</v>
      </c>
      <c r="L548" s="136" cm="1">
        <f t="array" ref="L548">SUMPRODUCT(--($B$4:$B$498=B548),--($E$4:$E$498=C548),--($D$4:$D$498=""),$L$4:$L$498)</f>
        <v>0</v>
      </c>
      <c r="M548" s="136" cm="1">
        <f t="array" ref="M548">SUMPRODUCT(--($B$4:$B$498=B548),--($E$4:$E$498=C548),--($D$4:$D$498=""),$M$4:$M$498)</f>
        <v>0</v>
      </c>
      <c r="N548" s="136">
        <f t="shared" si="23"/>
        <v>0</v>
      </c>
      <c r="O548" s="81"/>
      <c r="P548" s="136" t="e" cm="1">
        <f t="array" ref="P548">SUMPRODUCT(--($B$4:$B$498=B548),--($E$4:$E$498=C548),--($D$4:$D$498=""),$P$4:$P$498)</f>
        <v>#N/A</v>
      </c>
    </row>
    <row r="549" spans="2:16" ht="15.75" thickBot="1">
      <c r="C549" s="139" t="s">
        <v>158</v>
      </c>
      <c r="D549" s="140"/>
      <c r="E549" s="140"/>
      <c r="F549" s="141">
        <f t="shared" ref="F549:M549" si="25">SUM(F536:F548)</f>
        <v>0</v>
      </c>
      <c r="G549" s="141">
        <f t="shared" si="25"/>
        <v>0</v>
      </c>
      <c r="H549" s="141">
        <f t="shared" si="25"/>
        <v>0</v>
      </c>
      <c r="I549" s="141">
        <f t="shared" si="25"/>
        <v>0</v>
      </c>
      <c r="J549" s="141">
        <f t="shared" si="25"/>
        <v>0</v>
      </c>
      <c r="K549" s="141">
        <f t="shared" si="25"/>
        <v>0</v>
      </c>
      <c r="L549" s="141">
        <f t="shared" si="25"/>
        <v>0</v>
      </c>
      <c r="M549" s="141">
        <f t="shared" si="25"/>
        <v>0</v>
      </c>
      <c r="N549" s="141">
        <f t="shared" si="23"/>
        <v>0</v>
      </c>
      <c r="O549" s="93"/>
      <c r="P549" s="141" t="e">
        <f>SUM(P536:P548)</f>
        <v>#N/A</v>
      </c>
    </row>
    <row r="550" spans="2:16" ht="15.75" thickTop="1">
      <c r="C550" s="142"/>
      <c r="D550" s="33"/>
      <c r="E550" s="33"/>
      <c r="F550" s="108"/>
      <c r="G550" s="108"/>
      <c r="H550" s="108"/>
      <c r="I550" s="108"/>
      <c r="J550" s="108"/>
      <c r="K550" s="108"/>
      <c r="L550" s="110"/>
      <c r="M550" s="108"/>
    </row>
    <row r="551" spans="2:16">
      <c r="C551" s="143" t="s">
        <v>159</v>
      </c>
      <c r="D551" s="107"/>
      <c r="E551" s="107"/>
      <c r="F551" s="136"/>
      <c r="G551" s="136"/>
      <c r="H551" s="136"/>
      <c r="I551" s="136"/>
      <c r="J551" s="136"/>
      <c r="K551" s="136"/>
      <c r="L551" s="137"/>
      <c r="M551" s="138"/>
      <c r="N551" s="135" t="s">
        <v>150</v>
      </c>
      <c r="O551" s="33"/>
      <c r="P551" s="135" t="s">
        <v>139</v>
      </c>
    </row>
    <row r="552" spans="2:16">
      <c r="B552" t="s">
        <v>57</v>
      </c>
      <c r="C552" s="135" t="str">
        <f t="shared" ref="C552:C564" si="26">C499</f>
        <v>A</v>
      </c>
      <c r="D552" s="107"/>
      <c r="E552" s="107"/>
      <c r="F552" s="136" cm="1">
        <f t="array" ref="F552">SUMPRODUCT(--($B$4:$B$498=B552),--($E$4:$E$498=C552),--($D$4:$D$498=""),$F$4:$F$498)</f>
        <v>0</v>
      </c>
      <c r="G552" s="136" cm="1">
        <f t="array" ref="G552">SUMPRODUCT(--($B$4:$B$498=B552),--($E$4:$E$498=C552),--($D$4:$D$498=""),$G$4:$G$498)</f>
        <v>0</v>
      </c>
      <c r="H552" s="136" cm="1">
        <f t="array" ref="H552">SUMPRODUCT(--($B$4:$B$498=B552),--($E$4:$E$498=C552),--($D$4:$D$498=""),$H$4:$H$498)</f>
        <v>0</v>
      </c>
      <c r="I552" s="136" cm="1">
        <f t="array" ref="I552">SUMPRODUCT(--($B$4:$B$498=B552),--($E$4:$E$498=C552),--($D$4:$D$498=""),$I$4:$I$498)</f>
        <v>0</v>
      </c>
      <c r="J552" s="136" cm="1">
        <f t="array" ref="J552">SUMPRODUCT(--($B$4:$B$498=B552),--($E$4:$E$498=C552),--($D$4:$D$498=""),$J$4:$J$498)</f>
        <v>0</v>
      </c>
      <c r="K552" s="136" cm="1">
        <f t="array" ref="K552">SUMPRODUCT(--($B$4:$B$498=B552),--($E$4:$E$498=C552),--($D$4:$D$498=""),$K$4:$K$498)</f>
        <v>0</v>
      </c>
      <c r="L552" s="136" cm="1">
        <f t="array" ref="L552">SUMPRODUCT(--($B$4:$B$498=B552),--($E$4:$E$498=C552),--($D$4:$D$498=""),$L$4:$L$498)</f>
        <v>0</v>
      </c>
      <c r="M552" s="136" cm="1">
        <f t="array" ref="M552">SUMPRODUCT(--($B$5:$B$498=B552),--($E$5:$E$498=C552),--($D$5:$D$498=""),$M$5:$M$498)</f>
        <v>0</v>
      </c>
      <c r="N552" s="136">
        <f>SUM(F552:M552)</f>
        <v>0</v>
      </c>
      <c r="O552" s="81"/>
      <c r="P552" s="136" t="e" cm="1">
        <f t="array" ref="P552">SUMPRODUCT(--($B$4:$B$498=B552),--($E$4:$E$498=C552),--($D$4:$D$498=""),$P$4:$P$498)</f>
        <v>#N/A</v>
      </c>
    </row>
    <row r="553" spans="2:16">
      <c r="B553" t="s">
        <v>57</v>
      </c>
      <c r="C553" s="135" t="str">
        <f t="shared" si="26"/>
        <v>B</v>
      </c>
      <c r="D553" s="107"/>
      <c r="E553" s="107"/>
      <c r="F553" s="136" cm="1">
        <f t="array" ref="F553">SUMPRODUCT(--($B$4:$B$498=B553),--($E$4:$E$498=C553),--($D$4:$D$498=""),$F$4:$F$498)</f>
        <v>0</v>
      </c>
      <c r="G553" s="136" cm="1">
        <f t="array" ref="G553">SUMPRODUCT(--($B$4:$B$498=B553),--($E$4:$E$498=C553),--($D$4:$D$498=""),$G$4:$G$498)</f>
        <v>0</v>
      </c>
      <c r="H553" s="136" cm="1">
        <f t="array" ref="H553">SUMPRODUCT(--($B$4:$B$498=B553),--($E$4:$E$498=C553),--($D$4:$D$498=""),$H$4:$H$498)</f>
        <v>0</v>
      </c>
      <c r="I553" s="136" cm="1">
        <f t="array" ref="I553">SUMPRODUCT(--($B$4:$B$498=B553),--($E$4:$E$498=C553),--($D$4:$D$498=""),$I$4:$I$498)</f>
        <v>0</v>
      </c>
      <c r="J553" s="136" cm="1">
        <f t="array" ref="J553">SUMPRODUCT(--($B$4:$B$498=B553),--($E$4:$E$498=C553),--($D$4:$D$498=""),$J$4:$J$498)</f>
        <v>0</v>
      </c>
      <c r="K553" s="136" cm="1">
        <f t="array" ref="K553">SUMPRODUCT(--($B$4:$B$498=B553),--($E$4:$E$498=C553),--($D$4:$D$498=""),$K$4:$K$498)</f>
        <v>0</v>
      </c>
      <c r="L553" s="136" cm="1">
        <f t="array" ref="L553">SUMPRODUCT(--($B$4:$B$498=B553),--($E$4:$E$498=C553),--($D$4:$D$498=""),$L$4:$L$498)</f>
        <v>0</v>
      </c>
      <c r="M553" s="136" cm="1">
        <f t="array" ref="M553">SUMPRODUCT(--($B$5:$B$498=B553),--($E$5:$E$498=C553),--($D$5:$D$498=""),$M$5:$M$498)</f>
        <v>0</v>
      </c>
      <c r="N553" s="136">
        <f t="shared" ref="N553:N565" si="27">SUM(F553:M553)</f>
        <v>0</v>
      </c>
      <c r="O553" s="81"/>
      <c r="P553" s="136" t="e" cm="1">
        <f t="array" ref="P553">SUMPRODUCT(--($B$4:$B$498=B553),--($E$4:$E$498=C553),--($D$4:$D$498=""),$P$4:$P$498)</f>
        <v>#N/A</v>
      </c>
    </row>
    <row r="554" spans="2:16">
      <c r="B554" t="s">
        <v>57</v>
      </c>
      <c r="C554" s="135" t="str">
        <f t="shared" si="26"/>
        <v>C</v>
      </c>
      <c r="D554" s="107"/>
      <c r="E554" s="107"/>
      <c r="F554" s="136" cm="1">
        <f t="array" ref="F554">SUMPRODUCT(--($B$4:$B$498=B554),--($E$4:$E$498=C554),--($D$4:$D$498=""),$F$4:$F$498)</f>
        <v>0</v>
      </c>
      <c r="G554" s="136" cm="1">
        <f t="array" ref="G554">SUMPRODUCT(--($B$4:$B$498=B554),--($E$4:$E$498=C554),--($D$4:$D$498=""),$G$4:$G$498)</f>
        <v>0</v>
      </c>
      <c r="H554" s="136" cm="1">
        <f t="array" ref="H554">SUMPRODUCT(--($B$4:$B$498=B554),--($E$4:$E$498=C554),--($D$4:$D$498=""),$H$4:$H$498)</f>
        <v>0</v>
      </c>
      <c r="I554" s="136" cm="1">
        <f t="array" ref="I554">SUMPRODUCT(--($B$4:$B$498=B554),--($E$4:$E$498=C554),--($D$4:$D$498=""),$I$4:$I$498)</f>
        <v>0</v>
      </c>
      <c r="J554" s="136" cm="1">
        <f t="array" ref="J554">SUMPRODUCT(--($B$4:$B$498=B554),--($E$4:$E$498=C554),--($D$4:$D$498=""),$J$4:$J$498)</f>
        <v>0</v>
      </c>
      <c r="K554" s="136" cm="1">
        <f t="array" ref="K554">SUMPRODUCT(--($B$4:$B$498=B554),--($E$4:$E$498=C554),--($D$4:$D$498=""),$K$4:$K$498)</f>
        <v>0</v>
      </c>
      <c r="L554" s="136" cm="1">
        <f t="array" ref="L554">SUMPRODUCT(--($B$4:$B$498=B554),--($E$4:$E$498=C554),--($D$4:$D$498=""),$L$4:$L$498)</f>
        <v>0</v>
      </c>
      <c r="M554" s="136" cm="1">
        <f t="array" ref="M554">SUMPRODUCT(--($B$5:$B$498=B554),--($E$5:$E$498=C554),--($D$5:$D$498=""),$M$5:$M$498)</f>
        <v>0</v>
      </c>
      <c r="N554" s="136">
        <f t="shared" si="27"/>
        <v>0</v>
      </c>
      <c r="O554" s="81"/>
      <c r="P554" s="136" t="e" cm="1">
        <f t="array" ref="P554">SUMPRODUCT(--($B$4:$B$498=B554),--($E$4:$E$498=C554),--($D$4:$D$498=""),$P$4:$P$498)</f>
        <v>#N/A</v>
      </c>
    </row>
    <row r="555" spans="2:16">
      <c r="B555" t="s">
        <v>57</v>
      </c>
      <c r="C555" s="135" t="str">
        <f t="shared" si="26"/>
        <v>D</v>
      </c>
      <c r="D555" s="107"/>
      <c r="E555" s="107"/>
      <c r="F555" s="136" cm="1">
        <f t="array" ref="F555">SUMPRODUCT(--($B$4:$B$498=B555),--($E$4:$E$498=C555),--($D$4:$D$498=""),$F$4:$F$498)</f>
        <v>0</v>
      </c>
      <c r="G555" s="136" cm="1">
        <f t="array" ref="G555">SUMPRODUCT(--($B$4:$B$498=B555),--($E$4:$E$498=C555),--($D$4:$D$498=""),$G$4:$G$498)</f>
        <v>0</v>
      </c>
      <c r="H555" s="136" cm="1">
        <f t="array" ref="H555">SUMPRODUCT(--($B$4:$B$498=B555),--($E$4:$E$498=C555),--($D$4:$D$498=""),$H$4:$H$498)</f>
        <v>0</v>
      </c>
      <c r="I555" s="136" cm="1">
        <f t="array" ref="I555">SUMPRODUCT(--($B$4:$B$498=B555),--($E$4:$E$498=C555),--($D$4:$D$498=""),$I$4:$I$498)</f>
        <v>0</v>
      </c>
      <c r="J555" s="136" cm="1">
        <f t="array" ref="J555">SUMPRODUCT(--($B$4:$B$498=B555),--($E$4:$E$498=C555),--($D$4:$D$498=""),$J$4:$J$498)</f>
        <v>0</v>
      </c>
      <c r="K555" s="136" cm="1">
        <f t="array" ref="K555">SUMPRODUCT(--($B$4:$B$498=B555),--($E$4:$E$498=C555),--($D$4:$D$498=""),$K$4:$K$498)</f>
        <v>0</v>
      </c>
      <c r="L555" s="136" cm="1">
        <f t="array" ref="L555">SUMPRODUCT(--($B$4:$B$498=B555),--($E$4:$E$498=C555),--($D$4:$D$498=""),$L$4:$L$498)</f>
        <v>0</v>
      </c>
      <c r="M555" s="136" cm="1">
        <f t="array" ref="M555">SUMPRODUCT(--($B$5:$B$498=B555),--($E$5:$E$498=C555),--($D$5:$D$498=""),$M$5:$M$498)</f>
        <v>0</v>
      </c>
      <c r="N555" s="136">
        <f t="shared" si="27"/>
        <v>0</v>
      </c>
      <c r="O555" s="81"/>
      <c r="P555" s="136" t="e" cm="1">
        <f t="array" ref="P555">SUMPRODUCT(--($B$4:$B$498=B555),--($E$4:$E$498=C555),--($D$4:$D$498=""),$P$4:$P$498)</f>
        <v>#N/A</v>
      </c>
    </row>
    <row r="556" spans="2:16">
      <c r="B556" t="s">
        <v>57</v>
      </c>
      <c r="C556" s="135" t="str">
        <f t="shared" si="26"/>
        <v>E</v>
      </c>
      <c r="D556" s="107"/>
      <c r="E556" s="107"/>
      <c r="F556" s="136" cm="1">
        <f t="array" ref="F556">SUMPRODUCT(--($B$4:$B$498=B556),--($E$4:$E$498=C556),--($D$4:$D$498=""),$F$4:$F$498)</f>
        <v>0</v>
      </c>
      <c r="G556" s="136" cm="1">
        <f t="array" ref="G556">SUMPRODUCT(--($B$4:$B$498=B556),--($E$4:$E$498=C556),--($D$4:$D$498=""),$G$4:$G$498)</f>
        <v>0</v>
      </c>
      <c r="H556" s="136" cm="1">
        <f t="array" ref="H556">SUMPRODUCT(--($B$4:$B$498=B556),--($E$4:$E$498=C556),--($D$4:$D$498=""),$H$4:$H$498)</f>
        <v>0</v>
      </c>
      <c r="I556" s="136" cm="1">
        <f t="array" ref="I556">SUMPRODUCT(--($B$4:$B$498=B556),--($E$4:$E$498=C556),--($D$4:$D$498=""),$I$4:$I$498)</f>
        <v>0</v>
      </c>
      <c r="J556" s="136" cm="1">
        <f t="array" ref="J556">SUMPRODUCT(--($B$4:$B$498=B556),--($E$4:$E$498=C556),--($D$4:$D$498=""),$J$4:$J$498)</f>
        <v>0</v>
      </c>
      <c r="K556" s="136" cm="1">
        <f t="array" ref="K556">SUMPRODUCT(--($B$4:$B$498=B556),--($E$4:$E$498=C556),--($D$4:$D$498=""),$K$4:$K$498)</f>
        <v>0</v>
      </c>
      <c r="L556" s="136" cm="1">
        <f t="array" ref="L556">SUMPRODUCT(--($B$4:$B$498=B556),--($E$4:$E$498=C556),--($D$4:$D$498=""),$L$4:$L$498)</f>
        <v>0</v>
      </c>
      <c r="M556" s="136" cm="1">
        <f t="array" ref="M556">SUMPRODUCT(--($B$5:$B$498=B556),--($E$5:$E$498=C556),--($D$5:$D$498=""),$M$5:$M$498)</f>
        <v>0</v>
      </c>
      <c r="N556" s="136">
        <f t="shared" si="27"/>
        <v>0</v>
      </c>
      <c r="O556" s="81"/>
      <c r="P556" s="136" t="e" cm="1">
        <f t="array" ref="P556">SUMPRODUCT(--($B$4:$B$498=B556),--($E$4:$E$498=C556),--($D$4:$D$498=""),$P$4:$P$498)</f>
        <v>#N/A</v>
      </c>
    </row>
    <row r="557" spans="2:16">
      <c r="B557" t="s">
        <v>57</v>
      </c>
      <c r="C557" s="135" t="str">
        <f t="shared" si="26"/>
        <v>F</v>
      </c>
      <c r="D557" s="107"/>
      <c r="E557" s="107"/>
      <c r="F557" s="136" cm="1">
        <f t="array" ref="F557">SUMPRODUCT(--($B$4:$B$498=B557),--($E$4:$E$498=C557),--($D$4:$D$498=""),$F$4:$F$498)</f>
        <v>0</v>
      </c>
      <c r="G557" s="136" cm="1">
        <f t="array" ref="G557">SUMPRODUCT(--($B$4:$B$498=B557),--($E$4:$E$498=C557),--($D$4:$D$498=""),$G$4:$G$498)</f>
        <v>0</v>
      </c>
      <c r="H557" s="136" cm="1">
        <f t="array" ref="H557">SUMPRODUCT(--($B$4:$B$498=B557),--($E$4:$E$498=C557),--($D$4:$D$498=""),$H$4:$H$498)</f>
        <v>0</v>
      </c>
      <c r="I557" s="136" cm="1">
        <f t="array" ref="I557">SUMPRODUCT(--($B$4:$B$498=B557),--($E$4:$E$498=C557),--($D$4:$D$498=""),$I$4:$I$498)</f>
        <v>0</v>
      </c>
      <c r="J557" s="136" cm="1">
        <f t="array" ref="J557">SUMPRODUCT(--($B$4:$B$498=B557),--($E$4:$E$498=C557),--($D$4:$D$498=""),$J$4:$J$498)</f>
        <v>0</v>
      </c>
      <c r="K557" s="136" cm="1">
        <f t="array" ref="K557">SUMPRODUCT(--($B$4:$B$498=B557),--($E$4:$E$498=C557),--($D$4:$D$498=""),$K$4:$K$498)</f>
        <v>0</v>
      </c>
      <c r="L557" s="136" cm="1">
        <f t="array" ref="L557">SUMPRODUCT(--($B$4:$B$498=B557),--($E$4:$E$498=C557),--($D$4:$D$498=""),$L$4:$L$498)</f>
        <v>0</v>
      </c>
      <c r="M557" s="136" cm="1">
        <f t="array" ref="M557">SUMPRODUCT(--($B$5:$B$498=B557),--($E$5:$E$498=C557),--($D$5:$D$498=""),$M$5:$M$498)</f>
        <v>0</v>
      </c>
      <c r="N557" s="136">
        <f t="shared" si="27"/>
        <v>0</v>
      </c>
      <c r="O557" s="81"/>
      <c r="P557" s="136" t="e" cm="1">
        <f t="array" ref="P557">SUMPRODUCT(--($B$4:$B$498=B557),--($E$4:$E$498=C557),--($D$4:$D$498=""),$P$4:$P$498)</f>
        <v>#N/A</v>
      </c>
    </row>
    <row r="558" spans="2:16">
      <c r="B558" t="s">
        <v>57</v>
      </c>
      <c r="C558" s="135" t="str">
        <f t="shared" si="26"/>
        <v>G</v>
      </c>
      <c r="D558" s="107"/>
      <c r="E558" s="107"/>
      <c r="F558" s="136" cm="1">
        <f t="array" ref="F558">SUMPRODUCT(--($B$4:$B$498=B558),--($E$4:$E$498=C558),--($D$4:$D$498=""),$F$4:$F$498)</f>
        <v>0</v>
      </c>
      <c r="G558" s="136" cm="1">
        <f t="array" ref="G558">SUMPRODUCT(--($B$4:$B$498=B558),--($E$4:$E$498=C558),--($D$4:$D$498=""),$G$4:$G$498)</f>
        <v>0</v>
      </c>
      <c r="H558" s="136" cm="1">
        <f t="array" ref="H558">SUMPRODUCT(--($B$4:$B$498=B558),--($E$4:$E$498=C558),--($D$4:$D$498=""),$H$4:$H$498)</f>
        <v>0</v>
      </c>
      <c r="I558" s="136" cm="1">
        <f t="array" ref="I558">SUMPRODUCT(--($B$4:$B$498=B558),--($E$4:$E$498=C558),--($D$4:$D$498=""),$I$4:$I$498)</f>
        <v>0</v>
      </c>
      <c r="J558" s="136" cm="1">
        <f t="array" ref="J558">SUMPRODUCT(--($B$4:$B$498=B558),--($E$4:$E$498=C558),--($D$4:$D$498=""),$J$4:$J$498)</f>
        <v>0</v>
      </c>
      <c r="K558" s="136" cm="1">
        <f t="array" ref="K558">SUMPRODUCT(--($B$4:$B$498=B558),--($E$4:$E$498=C558),--($D$4:$D$498=""),$K$4:$K$498)</f>
        <v>0</v>
      </c>
      <c r="L558" s="136" cm="1">
        <f t="array" ref="L558">SUMPRODUCT(--($B$4:$B$498=B558),--($E$4:$E$498=C558),--($D$4:$D$498=""),$L$4:$L$498)</f>
        <v>0</v>
      </c>
      <c r="M558" s="136" cm="1">
        <f t="array" ref="M558">SUMPRODUCT(--($B$5:$B$498=B558),--($E$5:$E$498=C558),--($D$5:$D$498=""),$M$5:$M$498)</f>
        <v>0</v>
      </c>
      <c r="N558" s="136">
        <f t="shared" si="27"/>
        <v>0</v>
      </c>
      <c r="O558" s="81"/>
      <c r="P558" s="136" t="e" cm="1">
        <f t="array" ref="P558">SUMPRODUCT(--($B$4:$B$498=B558),--($E$4:$E$498=C558),--($D$4:$D$498=""),$P$4:$P$498)</f>
        <v>#N/A</v>
      </c>
    </row>
    <row r="559" spans="2:16">
      <c r="B559" t="s">
        <v>57</v>
      </c>
      <c r="C559" s="135" t="str">
        <f t="shared" si="26"/>
        <v>H</v>
      </c>
      <c r="D559" s="107"/>
      <c r="E559" s="107"/>
      <c r="F559" s="136" cm="1">
        <f t="array" ref="F559">SUMPRODUCT(--($B$4:$B$498=B559),--($E$4:$E$498=C559),--($D$4:$D$498=""),$F$4:$F$498)</f>
        <v>0</v>
      </c>
      <c r="G559" s="136" cm="1">
        <f t="array" ref="G559">SUMPRODUCT(--($B$4:$B$498=B559),--($E$4:$E$498=C559),--($D$4:$D$498=""),$G$4:$G$498)</f>
        <v>0</v>
      </c>
      <c r="H559" s="136" cm="1">
        <f t="array" ref="H559">SUMPRODUCT(--($B$4:$B$498=B559),--($E$4:$E$498=C559),--($D$4:$D$498=""),$H$4:$H$498)</f>
        <v>0</v>
      </c>
      <c r="I559" s="136" cm="1">
        <f t="array" ref="I559">SUMPRODUCT(--($B$4:$B$498=B559),--($E$4:$E$498=C559),--($D$4:$D$498=""),$I$4:$I$498)</f>
        <v>0</v>
      </c>
      <c r="J559" s="136" cm="1">
        <f t="array" ref="J559">SUMPRODUCT(--($B$4:$B$498=B559),--($E$4:$E$498=C559),--($D$4:$D$498=""),$J$4:$J$498)</f>
        <v>0</v>
      </c>
      <c r="K559" s="136" cm="1">
        <f t="array" ref="K559">SUMPRODUCT(--($B$4:$B$498=B559),--($E$4:$E$498=C559),--($D$4:$D$498=""),$K$4:$K$498)</f>
        <v>0</v>
      </c>
      <c r="L559" s="136" cm="1">
        <f t="array" ref="L559">SUMPRODUCT(--($B$4:$B$498=B559),--($E$4:$E$498=C559),--($D$4:$D$498=""),$L$4:$L$498)</f>
        <v>0</v>
      </c>
      <c r="M559" s="136" cm="1">
        <f t="array" ref="M559">SUMPRODUCT(--($B$5:$B$498=B559),--($E$5:$E$498=C559),--($D$5:$D$498=""),$M$5:$M$498)</f>
        <v>0</v>
      </c>
      <c r="N559" s="136">
        <f t="shared" si="27"/>
        <v>0</v>
      </c>
      <c r="O559" s="81"/>
      <c r="P559" s="136" t="e" cm="1">
        <f t="array" ref="P559">SUMPRODUCT(--($B$4:$B$498=B559),--($E$4:$E$498=C559),--($D$4:$D$498=""),$P$4:$P$498)</f>
        <v>#N/A</v>
      </c>
    </row>
    <row r="560" spans="2:16">
      <c r="B560" t="s">
        <v>57</v>
      </c>
      <c r="C560" s="135" t="str">
        <f t="shared" si="26"/>
        <v>I</v>
      </c>
      <c r="D560" s="107"/>
      <c r="E560" s="107"/>
      <c r="F560" s="136" cm="1">
        <f t="array" ref="F560">SUMPRODUCT(--($B$4:$B$498=B560),--($E$4:$E$498=C560),--($D$4:$D$498=""),$F$4:$F$498)</f>
        <v>0</v>
      </c>
      <c r="G560" s="136" cm="1">
        <f t="array" ref="G560">SUMPRODUCT(--($B$4:$B$498=B560),--($E$4:$E$498=C560),--($D$4:$D$498=""),$G$4:$G$498)</f>
        <v>0</v>
      </c>
      <c r="H560" s="136" cm="1">
        <f t="array" ref="H560">SUMPRODUCT(--($B$4:$B$498=B560),--($E$4:$E$498=C560),--($D$4:$D$498=""),$H$4:$H$498)</f>
        <v>0</v>
      </c>
      <c r="I560" s="136" cm="1">
        <f t="array" ref="I560">SUMPRODUCT(--($B$4:$B$498=B560),--($E$4:$E$498=C560),--($D$4:$D$498=""),$I$4:$I$498)</f>
        <v>0</v>
      </c>
      <c r="J560" s="136" cm="1">
        <f t="array" ref="J560">SUMPRODUCT(--($B$4:$B$498=B560),--($E$4:$E$498=C560),--($D$4:$D$498=""),$J$4:$J$498)</f>
        <v>0</v>
      </c>
      <c r="K560" s="136" cm="1">
        <f t="array" ref="K560">SUMPRODUCT(--($B$4:$B$498=B560),--($E$4:$E$498=C560),--($D$4:$D$498=""),$K$4:$K$498)</f>
        <v>0</v>
      </c>
      <c r="L560" s="136" cm="1">
        <f t="array" ref="L560">SUMPRODUCT(--($B$4:$B$498=B560),--($E$4:$E$498=C560),--($D$4:$D$498=""),$L$4:$L$498)</f>
        <v>0</v>
      </c>
      <c r="M560" s="136" cm="1">
        <f t="array" ref="M560">SUMPRODUCT(--($B$5:$B$498=B560),--($E$5:$E$498=C560),--($D$5:$D$498=""),$M$5:$M$498)</f>
        <v>0</v>
      </c>
      <c r="N560" s="136">
        <f t="shared" si="27"/>
        <v>0</v>
      </c>
      <c r="O560" s="81"/>
      <c r="P560" s="136" t="e" cm="1">
        <f t="array" ref="P560">SUMPRODUCT(--($B$4:$B$498=B560),--($E$4:$E$498=C560),--($D$4:$D$498=""),$P$4:$P$498)</f>
        <v>#N/A</v>
      </c>
    </row>
    <row r="561" spans="2:16">
      <c r="B561" t="s">
        <v>57</v>
      </c>
      <c r="C561" s="135" t="str">
        <f t="shared" si="26"/>
        <v>J</v>
      </c>
      <c r="D561" s="107"/>
      <c r="E561" s="107"/>
      <c r="F561" s="136" cm="1">
        <f t="array" ref="F561">SUMPRODUCT(--($B$4:$B$498=B561),--($E$4:$E$498=C561),--($D$4:$D$498=""),$F$4:$F$498)</f>
        <v>0</v>
      </c>
      <c r="G561" s="136" cm="1">
        <f t="array" ref="G561">SUMPRODUCT(--($B$4:$B$498=B561),--($E$4:$E$498=C561),--($D$4:$D$498=""),$G$4:$G$498)</f>
        <v>0</v>
      </c>
      <c r="H561" s="136" cm="1">
        <f t="array" ref="H561">SUMPRODUCT(--($B$4:$B$498=B561),--($E$4:$E$498=C561),--($D$4:$D$498=""),$H$4:$H$498)</f>
        <v>0</v>
      </c>
      <c r="I561" s="136" cm="1">
        <f t="array" ref="I561">SUMPRODUCT(--($B$4:$B$498=B561),--($E$4:$E$498=C561),--($D$4:$D$498=""),$I$4:$I$498)</f>
        <v>0</v>
      </c>
      <c r="J561" s="136" cm="1">
        <f t="array" ref="J561">SUMPRODUCT(--($B$4:$B$498=B561),--($E$4:$E$498=C561),--($D$4:$D$498=""),$J$4:$J$498)</f>
        <v>0</v>
      </c>
      <c r="K561" s="136" cm="1">
        <f t="array" ref="K561">SUMPRODUCT(--($B$4:$B$498=B561),--($E$4:$E$498=C561),--($D$4:$D$498=""),$K$4:$K$498)</f>
        <v>0</v>
      </c>
      <c r="L561" s="136" cm="1">
        <f t="array" ref="L561">SUMPRODUCT(--($B$4:$B$498=B561),--($E$4:$E$498=C561),--($D$4:$D$498=""),$L$4:$L$498)</f>
        <v>0</v>
      </c>
      <c r="M561" s="136" cm="1">
        <f t="array" ref="M561">SUMPRODUCT(--($B$5:$B$498=B561),--($E$5:$E$498=C561),--($D$5:$D$498=""),$M$5:$M$498)</f>
        <v>0</v>
      </c>
      <c r="N561" s="136">
        <f t="shared" si="27"/>
        <v>0</v>
      </c>
      <c r="O561" s="81"/>
      <c r="P561" s="136" t="e" cm="1">
        <f t="array" ref="P561">SUMPRODUCT(--($B$4:$B$498=B561),--($E$4:$E$498=C561),--($D$4:$D$498=""),$P$4:$P$498)</f>
        <v>#N/A</v>
      </c>
    </row>
    <row r="562" spans="2:16">
      <c r="B562" t="s">
        <v>57</v>
      </c>
      <c r="C562" s="135" t="str">
        <f t="shared" si="26"/>
        <v>K</v>
      </c>
      <c r="D562" s="107"/>
      <c r="E562" s="107"/>
      <c r="F562" s="136" cm="1">
        <f t="array" ref="F562">SUMPRODUCT(--($B$4:$B$498=B562),--($E$4:$E$498=C562),--($D$4:$D$498=""),$F$4:$F$498)</f>
        <v>0</v>
      </c>
      <c r="G562" s="136" cm="1">
        <f t="array" ref="G562">SUMPRODUCT(--($B$4:$B$498=B562),--($E$4:$E$498=C562),--($D$4:$D$498=""),$G$4:$G$498)</f>
        <v>0</v>
      </c>
      <c r="H562" s="136" cm="1">
        <f t="array" ref="H562">SUMPRODUCT(--($B$4:$B$498=B562),--($E$4:$E$498=C562),--($D$4:$D$498=""),$H$4:$H$498)</f>
        <v>0</v>
      </c>
      <c r="I562" s="136" cm="1">
        <f t="array" ref="I562">SUMPRODUCT(--($B$4:$B$498=B562),--($E$4:$E$498=C562),--($D$4:$D$498=""),$I$4:$I$498)</f>
        <v>0</v>
      </c>
      <c r="J562" s="136" cm="1">
        <f t="array" ref="J562">SUMPRODUCT(--($B$4:$B$498=B562),--($E$4:$E$498=C562),--($D$4:$D$498=""),$J$4:$J$498)</f>
        <v>0</v>
      </c>
      <c r="K562" s="136" cm="1">
        <f t="array" ref="K562">SUMPRODUCT(--($B$4:$B$498=B562),--($E$4:$E$498=C562),--($D$4:$D$498=""),$K$4:$K$498)</f>
        <v>0</v>
      </c>
      <c r="L562" s="136" cm="1">
        <f t="array" ref="L562">SUMPRODUCT(--($B$4:$B$498=B562),--($E$4:$E$498=C562),--($D$4:$D$498=""),$L$4:$L$498)</f>
        <v>0</v>
      </c>
      <c r="M562" s="136" cm="1">
        <f t="array" ref="M562">SUMPRODUCT(--($B$5:$B$498=B562),--($E$5:$E$498=C562),--($D$5:$D$498=""),$M$5:$M$498)</f>
        <v>0</v>
      </c>
      <c r="N562" s="136">
        <f t="shared" si="27"/>
        <v>0</v>
      </c>
      <c r="O562" s="81"/>
      <c r="P562" s="136" t="e" cm="1">
        <f t="array" ref="P562">SUMPRODUCT(--($B$4:$B$498=B562),--($E$4:$E$498=C562),--($D$4:$D$498=""),$P$4:$P$498)</f>
        <v>#N/A</v>
      </c>
    </row>
    <row r="563" spans="2:16">
      <c r="C563" s="135" t="str">
        <f t="shared" si="26"/>
        <v>Vrije categorie</v>
      </c>
      <c r="D563" s="107"/>
      <c r="E563" s="107"/>
      <c r="F563" s="136" cm="1">
        <f t="array" ref="F563">SUMPRODUCT(--($B$4:$B$498=B563),--($E$4:$E$498=C563),--($D$4:$D$498=""),$F$4:$F$498)</f>
        <v>0</v>
      </c>
      <c r="G563" s="136" cm="1">
        <f t="array" ref="G563">SUMPRODUCT(--($B$4:$B$498=B563),--($E$4:$E$498=C563),--($D$4:$D$498=""),$G$4:$G$498)</f>
        <v>0</v>
      </c>
      <c r="H563" s="136" cm="1">
        <f t="array" ref="H563">SUMPRODUCT(--($B$4:$B$498=B563),--($E$4:$E$498=C563),--($D$4:$D$498=""),$H$4:$H$498)</f>
        <v>0</v>
      </c>
      <c r="I563" s="136" cm="1">
        <f t="array" ref="I563">SUMPRODUCT(--($B$4:$B$498=B563),--($E$4:$E$498=C563),--($D$4:$D$498=""),$I$4:$I$498)</f>
        <v>0</v>
      </c>
      <c r="J563" s="136" cm="1">
        <f t="array" ref="J563">SUMPRODUCT(--($B$4:$B$498=B563),--($E$4:$E$498=C563),--($D$4:$D$498=""),$J$4:$J$498)</f>
        <v>0</v>
      </c>
      <c r="K563" s="136" cm="1">
        <f t="array" ref="K563">SUMPRODUCT(--($B$4:$B$498=B563),--($E$4:$E$498=C563),--($D$4:$D$498=""),$K$4:$K$498)</f>
        <v>0</v>
      </c>
      <c r="L563" s="136" cm="1">
        <f t="array" ref="L563">SUMPRODUCT(--($B$4:$B$498=B563),--($E$4:$E$498=C563),--($D$4:$D$498=""),$L$4:$L$498)</f>
        <v>0</v>
      </c>
      <c r="M563" s="136" cm="1">
        <f t="array" ref="M563">SUMPRODUCT(--($B$5:$B$498=B563),--($E$5:$E$498=C563),--($D$5:$D$498=""),$M$5:$M$498)</f>
        <v>0</v>
      </c>
      <c r="N563" s="136">
        <f t="shared" si="27"/>
        <v>0</v>
      </c>
      <c r="O563" s="81"/>
      <c r="P563" s="136" t="e" cm="1">
        <f t="array" ref="P563">SUMPRODUCT(--($B$4:$B$498=B563),--($E$4:$E$498=C563),--($D$4:$D$498=""),$P$4:$P$498)</f>
        <v>#N/A</v>
      </c>
    </row>
    <row r="564" spans="2:16">
      <c r="C564" s="135" t="str">
        <f t="shared" si="26"/>
        <v>Vrije categorie</v>
      </c>
      <c r="D564" s="107"/>
      <c r="E564" s="107"/>
      <c r="F564" s="136" cm="1">
        <f t="array" ref="F564">SUMPRODUCT(--($B$4:$B$498=B564),--($E$4:$E$498=C564),--($D$4:$D$498=""),$F$4:$F$498)</f>
        <v>0</v>
      </c>
      <c r="G564" s="136" cm="1">
        <f t="array" ref="G564">SUMPRODUCT(--($B$4:$B$498=B564),--($E$4:$E$498=C564),--($D$4:$D$498=""),$G$4:$G$498)</f>
        <v>0</v>
      </c>
      <c r="H564" s="136" cm="1">
        <f t="array" ref="H564">SUMPRODUCT(--($B$4:$B$498=B564),--($E$4:$E$498=C564),--($D$4:$D$498=""),$H$4:$H$498)</f>
        <v>0</v>
      </c>
      <c r="I564" s="136" cm="1">
        <f t="array" ref="I564">SUMPRODUCT(--($B$4:$B$498=B564),--($E$4:$E$498=C564),--($D$4:$D$498=""),$I$4:$I$498)</f>
        <v>0</v>
      </c>
      <c r="J564" s="136" cm="1">
        <f t="array" ref="J564">SUMPRODUCT(--($B$4:$B$498=B564),--($E$4:$E$498=C564),--($D$4:$D$498=""),$J$4:$J$498)</f>
        <v>0</v>
      </c>
      <c r="K564" s="136" cm="1">
        <f t="array" ref="K564">SUMPRODUCT(--($B$4:$B$498=B564),--($E$4:$E$498=C564),--($D$4:$D$498=""),$K$4:$K$498)</f>
        <v>0</v>
      </c>
      <c r="L564" s="136" cm="1">
        <f t="array" ref="L564">SUMPRODUCT(--($B$4:$B$498=B564),--($E$4:$E$498=C564),--($D$4:$D$498=""),$L$4:$L$498)</f>
        <v>0</v>
      </c>
      <c r="M564" s="136" cm="1">
        <f t="array" ref="M564">SUMPRODUCT(--($B$5:$B$498=B564),--($E$5:$E$498=C564),--($D$5:$D$498=""),$M$5:$M$498)</f>
        <v>0</v>
      </c>
      <c r="N564" s="136">
        <f t="shared" si="27"/>
        <v>0</v>
      </c>
      <c r="O564" s="81"/>
      <c r="P564" s="136" t="e" cm="1">
        <f t="array" ref="P564">SUMPRODUCT(--($B$4:$B$498=B564),--($E$4:$E$498=C564),--($D$4:$D$498=""),$P$4:$P$498)</f>
        <v>#N/A</v>
      </c>
    </row>
    <row r="565" spans="2:16" ht="15.75" thickBot="1">
      <c r="C565" s="144" t="s">
        <v>160</v>
      </c>
      <c r="D565" s="140"/>
      <c r="E565" s="140"/>
      <c r="F565" s="141">
        <f t="shared" ref="F565:M565" si="28">SUM(F552:F564)</f>
        <v>0</v>
      </c>
      <c r="G565" s="141">
        <f t="shared" si="28"/>
        <v>0</v>
      </c>
      <c r="H565" s="141">
        <f t="shared" si="28"/>
        <v>0</v>
      </c>
      <c r="I565" s="141">
        <f t="shared" si="28"/>
        <v>0</v>
      </c>
      <c r="J565" s="141">
        <f t="shared" si="28"/>
        <v>0</v>
      </c>
      <c r="K565" s="141">
        <f t="shared" si="28"/>
        <v>0</v>
      </c>
      <c r="L565" s="141">
        <f t="shared" si="28"/>
        <v>0</v>
      </c>
      <c r="M565" s="141">
        <f t="shared" si="28"/>
        <v>0</v>
      </c>
      <c r="N565" s="141">
        <f t="shared" si="27"/>
        <v>0</v>
      </c>
      <c r="O565" s="93"/>
      <c r="P565" s="141" t="e">
        <f>SUM(P552:P564)</f>
        <v>#N/A</v>
      </c>
    </row>
    <row r="566" spans="2:16" ht="15.75" thickTop="1">
      <c r="C566" s="142"/>
      <c r="D566" s="33"/>
      <c r="E566" s="33"/>
      <c r="F566" s="108"/>
      <c r="G566" s="108"/>
      <c r="H566" s="108"/>
      <c r="I566" s="108"/>
      <c r="J566" s="108"/>
      <c r="K566" s="108"/>
      <c r="L566" s="110"/>
      <c r="M566" s="108"/>
    </row>
    <row r="567" spans="2:16">
      <c r="C567" s="143" t="s">
        <v>161</v>
      </c>
      <c r="D567" s="107"/>
      <c r="E567" s="107"/>
      <c r="F567" s="136"/>
      <c r="G567" s="136"/>
      <c r="H567" s="136"/>
      <c r="I567" s="136"/>
      <c r="J567" s="136"/>
      <c r="K567" s="136"/>
      <c r="L567" s="137"/>
      <c r="M567" s="138"/>
      <c r="N567" s="135" t="s">
        <v>150</v>
      </c>
      <c r="O567" s="33"/>
      <c r="P567" s="135" t="s">
        <v>139</v>
      </c>
    </row>
    <row r="568" spans="2:16">
      <c r="B568" t="s">
        <v>58</v>
      </c>
      <c r="C568" s="135" t="str">
        <f>C499</f>
        <v>A</v>
      </c>
      <c r="D568" s="107"/>
      <c r="E568" s="107"/>
      <c r="F568" s="136" cm="1">
        <f t="array" ref="F568">SUMPRODUCT(--($B$4:$B$498=B568),--($E$4:$E$498=C568),--($D$4:$D$498=""),$F$4:$F$498)</f>
        <v>0</v>
      </c>
      <c r="G568" s="136" cm="1">
        <f t="array" ref="G568">SUMPRODUCT(--($B$4:$B$498=B568),--($E$4:$E$498=C568),--($D$4:$D$498=""),$G$4:$G$498)</f>
        <v>0</v>
      </c>
      <c r="H568" s="136" cm="1">
        <f t="array" ref="H568">SUMPRODUCT(--($B$4:$B$498=B568),--($E$4:$E$498=C568),--($D$4:$D$498=""),$H$4:$H$498)</f>
        <v>0</v>
      </c>
      <c r="I568" s="136" cm="1">
        <f t="array" ref="I568">SUMPRODUCT(--($B$4:$B$498=B568),--($E$4:$E$498=C568),--($D$4:$D$498=""),$I$4:$I$498)</f>
        <v>0</v>
      </c>
      <c r="J568" s="136" cm="1">
        <f t="array" ref="J568">SUMPRODUCT(--($B$4:$B$498=B568),--($E$4:$E$498=C568),--($D$4:$D$498=""),$J$4:$J$498)</f>
        <v>0</v>
      </c>
      <c r="K568" s="136" cm="1">
        <f t="array" ref="K568">SUMPRODUCT(--($B$4:$B$498=B568),--($E$4:$E$498=C568),--($D$4:$D$498=""),$K$4:$K$498)</f>
        <v>0</v>
      </c>
      <c r="L568" s="136" cm="1">
        <f t="array" ref="L568">SUMPRODUCT(--($B$4:$B$498=B568),--($E$4:$E$498=C568),--($D$4:$D$498=""),$L$4:$L$498)</f>
        <v>0</v>
      </c>
      <c r="M568" s="136" cm="1">
        <f t="array" ref="M568">SUMPRODUCT(--($B$5:$B$498=B568),--($E$5:$E$498=C568),--($D$5:$D$498=""),$M$5:$M$498)</f>
        <v>0</v>
      </c>
      <c r="N568" s="136">
        <f>SUM(F568:M568)</f>
        <v>0</v>
      </c>
      <c r="O568" s="81"/>
      <c r="P568" s="136" t="e" cm="1">
        <f t="array" ref="P568">SUMPRODUCT(--($B$4:$B$498=B568),--($E$4:$E$498=C568),--($D$4:$D$498=""),$P$4:$P$498)</f>
        <v>#N/A</v>
      </c>
    </row>
    <row r="569" spans="2:16">
      <c r="B569" t="s">
        <v>58</v>
      </c>
      <c r="C569" s="135" t="str">
        <f>C500</f>
        <v>B</v>
      </c>
      <c r="D569" s="107"/>
      <c r="E569" s="107"/>
      <c r="F569" s="136" cm="1">
        <f t="array" ref="F569">SUMPRODUCT(--($B$4:$B$498=B569),--($E$4:$E$498=C569),--($D$4:$D$498=""),$F$4:$F$498)</f>
        <v>0</v>
      </c>
      <c r="G569" s="136" cm="1">
        <f t="array" ref="G569">SUMPRODUCT(--($B$4:$B$498=B569),--($E$4:$E$498=C569),--($D$4:$D$498=""),$G$4:$G$498)</f>
        <v>0</v>
      </c>
      <c r="H569" s="136" cm="1">
        <f t="array" ref="H569">SUMPRODUCT(--($B$4:$B$498=B569),--($E$4:$E$498=C569),--($D$4:$D$498=""),$H$4:$H$498)</f>
        <v>0</v>
      </c>
      <c r="I569" s="136" cm="1">
        <f t="array" ref="I569">SUMPRODUCT(--($B$4:$B$498=B569),--($E$4:$E$498=C569),--($D$4:$D$498=""),$I$4:$I$498)</f>
        <v>0</v>
      </c>
      <c r="J569" s="136" cm="1">
        <f t="array" ref="J569">SUMPRODUCT(--($B$4:$B$498=B569),--($E$4:$E$498=C569),--($D$4:$D$498=""),$J$4:$J$498)</f>
        <v>0</v>
      </c>
      <c r="K569" s="136" cm="1">
        <f t="array" ref="K569">SUMPRODUCT(--($B$4:$B$498=B569),--($E$4:$E$498=C569),--($D$4:$D$498=""),$K$4:$K$498)</f>
        <v>0</v>
      </c>
      <c r="L569" s="136" cm="1">
        <f t="array" ref="L569">SUMPRODUCT(--($B$4:$B$498=B569),--($E$4:$E$498=C569),--($D$4:$D$498=""),$L$4:$L$498)</f>
        <v>0</v>
      </c>
      <c r="M569" s="136" cm="1">
        <f t="array" ref="M569">SUMPRODUCT(--($B$5:$B$498=B569),--($E$5:$E$498=C569),--($D$5:$D$498=""),$M$5:$M$498)</f>
        <v>0</v>
      </c>
      <c r="N569" s="136">
        <f t="shared" ref="N569:N581" si="29">SUM(F569:M569)</f>
        <v>0</v>
      </c>
      <c r="O569" s="81"/>
      <c r="P569" s="136" t="e" cm="1">
        <f t="array" ref="P569">SUMPRODUCT(--($B$4:$B$498=B569),--($E$4:$E$498=C569),--($D$4:$D$498=""),$P$4:$P$498)</f>
        <v>#N/A</v>
      </c>
    </row>
    <row r="570" spans="2:16">
      <c r="B570" t="s">
        <v>58</v>
      </c>
      <c r="C570" s="135" t="str">
        <f t="shared" ref="C570:C580" si="30">C501</f>
        <v>C</v>
      </c>
      <c r="D570" s="107"/>
      <c r="E570" s="107"/>
      <c r="F570" s="136" cm="1">
        <f t="array" ref="F570">SUMPRODUCT(--($B$4:$B$498=B570),--($E$4:$E$498=C570),--($D$4:$D$498=""),$F$4:$F$498)</f>
        <v>0</v>
      </c>
      <c r="G570" s="136" cm="1">
        <f t="array" ref="G570">SUMPRODUCT(--($B$4:$B$498=B570),--($E$4:$E$498=C570),--($D$4:$D$498=""),$G$4:$G$498)</f>
        <v>0</v>
      </c>
      <c r="H570" s="136" cm="1">
        <f t="array" ref="H570">SUMPRODUCT(--($B$4:$B$498=B570),--($E$4:$E$498=C570),--($D$4:$D$498=""),$H$4:$H$498)</f>
        <v>0</v>
      </c>
      <c r="I570" s="136" cm="1">
        <f t="array" ref="I570">SUMPRODUCT(--($B$4:$B$498=B570),--($E$4:$E$498=C570),--($D$4:$D$498=""),$I$4:$I$498)</f>
        <v>0</v>
      </c>
      <c r="J570" s="136" cm="1">
        <f t="array" ref="J570">SUMPRODUCT(--($B$4:$B$498=B570),--($E$4:$E$498=C570),--($D$4:$D$498=""),$J$4:$J$498)</f>
        <v>0</v>
      </c>
      <c r="K570" s="136" cm="1">
        <f t="array" ref="K570">SUMPRODUCT(--($B$4:$B$498=B570),--($E$4:$E$498=C570),--($D$4:$D$498=""),$K$4:$K$498)</f>
        <v>0</v>
      </c>
      <c r="L570" s="136" cm="1">
        <f t="array" ref="L570">SUMPRODUCT(--($B$4:$B$498=B570),--($E$4:$E$498=C570),--($D$4:$D$498=""),$L$4:$L$498)</f>
        <v>0</v>
      </c>
      <c r="M570" s="136" cm="1">
        <f t="array" ref="M570">SUMPRODUCT(--($B$5:$B$498=B570),--($E$5:$E$498=C570),--($D$5:$D$498=""),$M$5:$M$498)</f>
        <v>0</v>
      </c>
      <c r="N570" s="136">
        <f t="shared" si="29"/>
        <v>0</v>
      </c>
      <c r="O570" s="81"/>
      <c r="P570" s="136" t="e" cm="1">
        <f t="array" ref="P570">SUMPRODUCT(--($B$4:$B$498=B570),--($E$4:$E$498=C570),--($D$4:$D$498=""),$P$4:$P$498)</f>
        <v>#N/A</v>
      </c>
    </row>
    <row r="571" spans="2:16">
      <c r="B571" t="s">
        <v>58</v>
      </c>
      <c r="C571" s="135" t="str">
        <f t="shared" si="30"/>
        <v>D</v>
      </c>
      <c r="D571" s="107"/>
      <c r="E571" s="107"/>
      <c r="F571" s="136" cm="1">
        <f t="array" ref="F571">SUMPRODUCT(--($B$4:$B$498=B571),--($E$4:$E$498=C571),--($D$4:$D$498=""),$F$4:$F$498)</f>
        <v>0</v>
      </c>
      <c r="G571" s="136" cm="1">
        <f t="array" ref="G571">SUMPRODUCT(--($B$4:$B$498=B571),--($E$4:$E$498=C571),--($D$4:$D$498=""),$G$4:$G$498)</f>
        <v>0</v>
      </c>
      <c r="H571" s="136" cm="1">
        <f t="array" ref="H571">SUMPRODUCT(--($B$4:$B$498=B571),--($E$4:$E$498=C571),--($D$4:$D$498=""),$H$4:$H$498)</f>
        <v>0</v>
      </c>
      <c r="I571" s="136" cm="1">
        <f t="array" ref="I571">SUMPRODUCT(--($B$4:$B$498=B571),--($E$4:$E$498=C571),--($D$4:$D$498=""),$I$4:$I$498)</f>
        <v>0</v>
      </c>
      <c r="J571" s="136" cm="1">
        <f t="array" ref="J571">SUMPRODUCT(--($B$4:$B$498=B571),--($E$4:$E$498=C571),--($D$4:$D$498=""),$J$4:$J$498)</f>
        <v>0</v>
      </c>
      <c r="K571" s="136" cm="1">
        <f t="array" ref="K571">SUMPRODUCT(--($B$4:$B$498=B571),--($E$4:$E$498=C571),--($D$4:$D$498=""),$K$4:$K$498)</f>
        <v>0</v>
      </c>
      <c r="L571" s="136" cm="1">
        <f t="array" ref="L571">SUMPRODUCT(--($B$4:$B$498=B571),--($E$4:$E$498=C571),--($D$4:$D$498=""),$L$4:$L$498)</f>
        <v>0</v>
      </c>
      <c r="M571" s="136" cm="1">
        <f t="array" ref="M571">SUMPRODUCT(--($B$5:$B$498=B571),--($E$5:$E$498=C571),--($D$5:$D$498=""),$M$5:$M$498)</f>
        <v>0</v>
      </c>
      <c r="N571" s="136">
        <f t="shared" si="29"/>
        <v>0</v>
      </c>
      <c r="O571" s="81"/>
      <c r="P571" s="136" t="e" cm="1">
        <f t="array" ref="P571">SUMPRODUCT(--($B$4:$B$498=B571),--($E$4:$E$498=C571),--($D$4:$D$498=""),$P$4:$P$498)</f>
        <v>#N/A</v>
      </c>
    </row>
    <row r="572" spans="2:16">
      <c r="B572" t="s">
        <v>58</v>
      </c>
      <c r="C572" s="135" t="str">
        <f t="shared" si="30"/>
        <v>E</v>
      </c>
      <c r="D572" s="107"/>
      <c r="E572" s="107"/>
      <c r="F572" s="136" cm="1">
        <f t="array" ref="F572">SUMPRODUCT(--($B$4:$B$498=B572),--($E$4:$E$498=C572),--($D$4:$D$498=""),$F$4:$F$498)</f>
        <v>0</v>
      </c>
      <c r="G572" s="136" cm="1">
        <f t="array" ref="G572">SUMPRODUCT(--($B$4:$B$498=B572),--($E$4:$E$498=C572),--($D$4:$D$498=""),$G$4:$G$498)</f>
        <v>0</v>
      </c>
      <c r="H572" s="136" cm="1">
        <f t="array" ref="H572">SUMPRODUCT(--($B$4:$B$498=B572),--($E$4:$E$498=C572),--($D$4:$D$498=""),$H$4:$H$498)</f>
        <v>0</v>
      </c>
      <c r="I572" s="136" cm="1">
        <f t="array" ref="I572">SUMPRODUCT(--($B$4:$B$498=B572),--($E$4:$E$498=C572),--($D$4:$D$498=""),$I$4:$I$498)</f>
        <v>0</v>
      </c>
      <c r="J572" s="136" cm="1">
        <f t="array" ref="J572">SUMPRODUCT(--($B$4:$B$498=B572),--($E$4:$E$498=C572),--($D$4:$D$498=""),$J$4:$J$498)</f>
        <v>0</v>
      </c>
      <c r="K572" s="136" cm="1">
        <f t="array" ref="K572">SUMPRODUCT(--($B$4:$B$498=B572),--($E$4:$E$498=C572),--($D$4:$D$498=""),$K$4:$K$498)</f>
        <v>0</v>
      </c>
      <c r="L572" s="136" cm="1">
        <f t="array" ref="L572">SUMPRODUCT(--($B$4:$B$498=B572),--($E$4:$E$498=C572),--($D$4:$D$498=""),$L$4:$L$498)</f>
        <v>0</v>
      </c>
      <c r="M572" s="136" cm="1">
        <f t="array" ref="M572">SUMPRODUCT(--($B$5:$B$498=B572),--($E$5:$E$498=C572),--($D$5:$D$498=""),$M$5:$M$498)</f>
        <v>0</v>
      </c>
      <c r="N572" s="136">
        <f t="shared" si="29"/>
        <v>0</v>
      </c>
      <c r="O572" s="81"/>
      <c r="P572" s="136" t="e" cm="1">
        <f t="array" ref="P572">SUMPRODUCT(--($B$4:$B$498=B572),--($E$4:$E$498=C572),--($D$4:$D$498=""),$P$4:$P$498)</f>
        <v>#N/A</v>
      </c>
    </row>
    <row r="573" spans="2:16">
      <c r="B573" t="s">
        <v>58</v>
      </c>
      <c r="C573" s="135" t="str">
        <f t="shared" si="30"/>
        <v>F</v>
      </c>
      <c r="D573" s="107"/>
      <c r="E573" s="107"/>
      <c r="F573" s="136" cm="1">
        <f t="array" ref="F573">SUMPRODUCT(--($B$4:$B$498=B573),--($E$4:$E$498=C573),--($D$4:$D$498=""),$F$4:$F$498)</f>
        <v>0</v>
      </c>
      <c r="G573" s="136" cm="1">
        <f t="array" ref="G573">SUMPRODUCT(--($B$4:$B$498=B573),--($E$4:$E$498=C573),--($D$4:$D$498=""),$G$4:$G$498)</f>
        <v>0</v>
      </c>
      <c r="H573" s="136" cm="1">
        <f t="array" ref="H573">SUMPRODUCT(--($B$4:$B$498=B573),--($E$4:$E$498=C573),--($D$4:$D$498=""),$H$4:$H$498)</f>
        <v>0</v>
      </c>
      <c r="I573" s="136" cm="1">
        <f t="array" ref="I573">SUMPRODUCT(--($B$4:$B$498=B573),--($E$4:$E$498=C573),--($D$4:$D$498=""),$I$4:$I$498)</f>
        <v>0</v>
      </c>
      <c r="J573" s="136" cm="1">
        <f t="array" ref="J573">SUMPRODUCT(--($B$4:$B$498=B573),--($E$4:$E$498=C573),--($D$4:$D$498=""),$J$4:$J$498)</f>
        <v>0</v>
      </c>
      <c r="K573" s="136" cm="1">
        <f t="array" ref="K573">SUMPRODUCT(--($B$4:$B$498=B573),--($E$4:$E$498=C573),--($D$4:$D$498=""),$K$4:$K$498)</f>
        <v>0</v>
      </c>
      <c r="L573" s="136" cm="1">
        <f t="array" ref="L573">SUMPRODUCT(--($B$4:$B$498=B573),--($E$4:$E$498=C573),--($D$4:$D$498=""),$L$4:$L$498)</f>
        <v>0</v>
      </c>
      <c r="M573" s="136" cm="1">
        <f t="array" ref="M573">SUMPRODUCT(--($B$5:$B$498=B573),--($E$5:$E$498=C573),--($D$5:$D$498=""),$M$5:$M$498)</f>
        <v>0</v>
      </c>
      <c r="N573" s="136">
        <f t="shared" si="29"/>
        <v>0</v>
      </c>
      <c r="O573" s="81"/>
      <c r="P573" s="136" t="e" cm="1">
        <f t="array" ref="P573">SUMPRODUCT(--($B$4:$B$498=B573),--($E$4:$E$498=C573),--($D$4:$D$498=""),$P$4:$P$498)</f>
        <v>#N/A</v>
      </c>
    </row>
    <row r="574" spans="2:16">
      <c r="B574" t="s">
        <v>58</v>
      </c>
      <c r="C574" s="135" t="str">
        <f t="shared" si="30"/>
        <v>G</v>
      </c>
      <c r="D574" s="107"/>
      <c r="E574" s="107"/>
      <c r="F574" s="136" cm="1">
        <f t="array" ref="F574">SUMPRODUCT(--($B$4:$B$498=B574),--($E$4:$E$498=C574),--($D$4:$D$498=""),$F$4:$F$498)</f>
        <v>0</v>
      </c>
      <c r="G574" s="136" cm="1">
        <f t="array" ref="G574">SUMPRODUCT(--($B$4:$B$498=B574),--($E$4:$E$498=C574),--($D$4:$D$498=""),$G$4:$G$498)</f>
        <v>0</v>
      </c>
      <c r="H574" s="136" cm="1">
        <f t="array" ref="H574">SUMPRODUCT(--($B$4:$B$498=B574),--($E$4:$E$498=C574),--($D$4:$D$498=""),$H$4:$H$498)</f>
        <v>0</v>
      </c>
      <c r="I574" s="136" cm="1">
        <f t="array" ref="I574">SUMPRODUCT(--($B$4:$B$498=B574),--($E$4:$E$498=C574),--($D$4:$D$498=""),$I$4:$I$498)</f>
        <v>0</v>
      </c>
      <c r="J574" s="136" cm="1">
        <f t="array" ref="J574">SUMPRODUCT(--($B$4:$B$498=B574),--($E$4:$E$498=C574),--($D$4:$D$498=""),$J$4:$J$498)</f>
        <v>0</v>
      </c>
      <c r="K574" s="136" cm="1">
        <f t="array" ref="K574">SUMPRODUCT(--($B$4:$B$498=B574),--($E$4:$E$498=C574),--($D$4:$D$498=""),$K$4:$K$498)</f>
        <v>0</v>
      </c>
      <c r="L574" s="136" cm="1">
        <f t="array" ref="L574">SUMPRODUCT(--($B$4:$B$498=B574),--($E$4:$E$498=C574),--($D$4:$D$498=""),$L$4:$L$498)</f>
        <v>0</v>
      </c>
      <c r="M574" s="136" cm="1">
        <f t="array" ref="M574">SUMPRODUCT(--($B$5:$B$498=B574),--($E$5:$E$498=C574),--($D$5:$D$498=""),$M$5:$M$498)</f>
        <v>0</v>
      </c>
      <c r="N574" s="136">
        <f t="shared" si="29"/>
        <v>0</v>
      </c>
      <c r="O574" s="81"/>
      <c r="P574" s="136" t="e" cm="1">
        <f t="array" ref="P574">SUMPRODUCT(--($B$4:$B$498=B574),--($E$4:$E$498=C574),--($D$4:$D$498=""),$P$4:$P$498)</f>
        <v>#N/A</v>
      </c>
    </row>
    <row r="575" spans="2:16">
      <c r="B575" t="s">
        <v>58</v>
      </c>
      <c r="C575" s="135" t="str">
        <f t="shared" si="30"/>
        <v>H</v>
      </c>
      <c r="D575" s="107"/>
      <c r="E575" s="107"/>
      <c r="F575" s="136" cm="1">
        <f t="array" ref="F575">SUMPRODUCT(--($B$4:$B$498=B575),--($E$4:$E$498=C575),--($D$4:$D$498=""),$F$4:$F$498)</f>
        <v>0</v>
      </c>
      <c r="G575" s="136" cm="1">
        <f t="array" ref="G575">SUMPRODUCT(--($B$4:$B$498=B575),--($E$4:$E$498=C575),--($D$4:$D$498=""),$G$4:$G$498)</f>
        <v>0</v>
      </c>
      <c r="H575" s="136" cm="1">
        <f t="array" ref="H575">SUMPRODUCT(--($B$4:$B$498=B575),--($E$4:$E$498=C575),--($D$4:$D$498=""),$H$4:$H$498)</f>
        <v>0</v>
      </c>
      <c r="I575" s="136" cm="1">
        <f t="array" ref="I575">SUMPRODUCT(--($B$4:$B$498=B575),--($E$4:$E$498=C575),--($D$4:$D$498=""),$I$4:$I$498)</f>
        <v>0</v>
      </c>
      <c r="J575" s="136" cm="1">
        <f t="array" ref="J575">SUMPRODUCT(--($B$4:$B$498=B575),--($E$4:$E$498=C575),--($D$4:$D$498=""),$J$4:$J$498)</f>
        <v>0</v>
      </c>
      <c r="K575" s="136" cm="1">
        <f t="array" ref="K575">SUMPRODUCT(--($B$4:$B$498=B575),--($E$4:$E$498=C575),--($D$4:$D$498=""),$K$4:$K$498)</f>
        <v>0</v>
      </c>
      <c r="L575" s="136" cm="1">
        <f t="array" ref="L575">SUMPRODUCT(--($B$4:$B$498=B575),--($E$4:$E$498=C575),--($D$4:$D$498=""),$L$4:$L$498)</f>
        <v>0</v>
      </c>
      <c r="M575" s="136" cm="1">
        <f t="array" ref="M575">SUMPRODUCT(--($B$5:$B$498=B575),--($E$5:$E$498=C575),--($D$5:$D$498=""),$M$5:$M$498)</f>
        <v>0</v>
      </c>
      <c r="N575" s="136">
        <f t="shared" si="29"/>
        <v>0</v>
      </c>
      <c r="O575" s="81"/>
      <c r="P575" s="136" t="e" cm="1">
        <f t="array" ref="P575">SUMPRODUCT(--($B$4:$B$498=B575),--($E$4:$E$498=C575),--($D$4:$D$498=""),$P$4:$P$498)</f>
        <v>#N/A</v>
      </c>
    </row>
    <row r="576" spans="2:16">
      <c r="B576" t="s">
        <v>58</v>
      </c>
      <c r="C576" s="135" t="str">
        <f t="shared" si="30"/>
        <v>I</v>
      </c>
      <c r="D576" s="107"/>
      <c r="E576" s="107"/>
      <c r="F576" s="136" cm="1">
        <f t="array" ref="F576">SUMPRODUCT(--($B$4:$B$498=B576),--($E$4:$E$498=C576),--($D$4:$D$498=""),$F$4:$F$498)</f>
        <v>0</v>
      </c>
      <c r="G576" s="136" cm="1">
        <f t="array" ref="G576">SUMPRODUCT(--($B$4:$B$498=B576),--($E$4:$E$498=C576),--($D$4:$D$498=""),$G$4:$G$498)</f>
        <v>0</v>
      </c>
      <c r="H576" s="136" cm="1">
        <f t="array" ref="H576">SUMPRODUCT(--($B$4:$B$498=B576),--($E$4:$E$498=C576),--($D$4:$D$498=""),$H$4:$H$498)</f>
        <v>0</v>
      </c>
      <c r="I576" s="136" cm="1">
        <f t="array" ref="I576">SUMPRODUCT(--($B$4:$B$498=B576),--($E$4:$E$498=C576),--($D$4:$D$498=""),$I$4:$I$498)</f>
        <v>0</v>
      </c>
      <c r="J576" s="136" cm="1">
        <f t="array" ref="J576">SUMPRODUCT(--($B$4:$B$498=B576),--($E$4:$E$498=C576),--($D$4:$D$498=""),$J$4:$J$498)</f>
        <v>0</v>
      </c>
      <c r="K576" s="136" cm="1">
        <f t="array" ref="K576">SUMPRODUCT(--($B$4:$B$498=B576),--($E$4:$E$498=C576),--($D$4:$D$498=""),$K$4:$K$498)</f>
        <v>0</v>
      </c>
      <c r="L576" s="136" cm="1">
        <f t="array" ref="L576">SUMPRODUCT(--($B$4:$B$498=B576),--($E$4:$E$498=C576),--($D$4:$D$498=""),$L$4:$L$498)</f>
        <v>0</v>
      </c>
      <c r="M576" s="136" cm="1">
        <f t="array" ref="M576">SUMPRODUCT(--($B$5:$B$498=B576),--($E$5:$E$498=C576),--($D$5:$D$498=""),$M$5:$M$498)</f>
        <v>0</v>
      </c>
      <c r="N576" s="136">
        <f t="shared" si="29"/>
        <v>0</v>
      </c>
      <c r="O576" s="81"/>
      <c r="P576" s="136" t="e" cm="1">
        <f t="array" ref="P576">SUMPRODUCT(--($B$4:$B$498=B576),--($E$4:$E$498=C576),--($D$4:$D$498=""),$P$4:$P$498)</f>
        <v>#N/A</v>
      </c>
    </row>
    <row r="577" spans="2:16">
      <c r="B577" t="s">
        <v>58</v>
      </c>
      <c r="C577" s="135" t="str">
        <f t="shared" si="30"/>
        <v>J</v>
      </c>
      <c r="D577" s="107"/>
      <c r="E577" s="107"/>
      <c r="F577" s="136" cm="1">
        <f t="array" ref="F577">SUMPRODUCT(--($B$4:$B$498=B577),--($E$4:$E$498=C577),--($D$4:$D$498=""),$F$4:$F$498)</f>
        <v>0</v>
      </c>
      <c r="G577" s="136" cm="1">
        <f t="array" ref="G577">SUMPRODUCT(--($B$4:$B$498=B577),--($E$4:$E$498=C577),--($D$4:$D$498=""),$G$4:$G$498)</f>
        <v>0</v>
      </c>
      <c r="H577" s="136" cm="1">
        <f t="array" ref="H577">SUMPRODUCT(--($B$4:$B$498=B577),--($E$4:$E$498=C577),--($D$4:$D$498=""),$H$4:$H$498)</f>
        <v>0</v>
      </c>
      <c r="I577" s="136" cm="1">
        <f t="array" ref="I577">SUMPRODUCT(--($B$4:$B$498=B577),--($E$4:$E$498=C577),--($D$4:$D$498=""),$I$4:$I$498)</f>
        <v>0</v>
      </c>
      <c r="J577" s="136" cm="1">
        <f t="array" ref="J577">SUMPRODUCT(--($B$4:$B$498=B577),--($E$4:$E$498=C577),--($D$4:$D$498=""),$J$4:$J$498)</f>
        <v>0</v>
      </c>
      <c r="K577" s="136" cm="1">
        <f t="array" ref="K577">SUMPRODUCT(--($B$4:$B$498=B577),--($E$4:$E$498=C577),--($D$4:$D$498=""),$K$4:$K$498)</f>
        <v>0</v>
      </c>
      <c r="L577" s="136" cm="1">
        <f t="array" ref="L577">SUMPRODUCT(--($B$4:$B$498=B577),--($E$4:$E$498=C577),--($D$4:$D$498=""),$L$4:$L$498)</f>
        <v>0</v>
      </c>
      <c r="M577" s="136" cm="1">
        <f t="array" ref="M577">SUMPRODUCT(--($B$5:$B$498=B577),--($E$5:$E$498=C577),--($D$5:$D$498=""),$M$5:$M$498)</f>
        <v>0</v>
      </c>
      <c r="N577" s="136">
        <f t="shared" si="29"/>
        <v>0</v>
      </c>
      <c r="O577" s="81"/>
      <c r="P577" s="136" t="e" cm="1">
        <f t="array" ref="P577">SUMPRODUCT(--($B$4:$B$498=B577),--($E$4:$E$498=C577),--($D$4:$D$498=""),$P$4:$P$498)</f>
        <v>#N/A</v>
      </c>
    </row>
    <row r="578" spans="2:16">
      <c r="B578" t="s">
        <v>58</v>
      </c>
      <c r="C578" s="135" t="str">
        <f t="shared" si="30"/>
        <v>K</v>
      </c>
      <c r="D578" s="107"/>
      <c r="E578" s="107"/>
      <c r="F578" s="136" cm="1">
        <f t="array" ref="F578">SUMPRODUCT(--($B$4:$B$498=B578),--($E$4:$E$498=C578),--($D$4:$D$498=""),$F$4:$F$498)</f>
        <v>0</v>
      </c>
      <c r="G578" s="136" cm="1">
        <f t="array" ref="G578">SUMPRODUCT(--($B$4:$B$498=B578),--($E$4:$E$498=C578),--($D$4:$D$498=""),$G$4:$G$498)</f>
        <v>0</v>
      </c>
      <c r="H578" s="136" cm="1">
        <f t="array" ref="H578">SUMPRODUCT(--($B$4:$B$498=B578),--($E$4:$E$498=C578),--($D$4:$D$498=""),$H$4:$H$498)</f>
        <v>0</v>
      </c>
      <c r="I578" s="136" cm="1">
        <f t="array" ref="I578">SUMPRODUCT(--($B$4:$B$498=B578),--($E$4:$E$498=C578),--($D$4:$D$498=""),$I$4:$I$498)</f>
        <v>0</v>
      </c>
      <c r="J578" s="136" cm="1">
        <f t="array" ref="J578">SUMPRODUCT(--($B$4:$B$498=B578),--($E$4:$E$498=C578),--($D$4:$D$498=""),$J$4:$J$498)</f>
        <v>0</v>
      </c>
      <c r="K578" s="136" cm="1">
        <f t="array" ref="K578">SUMPRODUCT(--($B$4:$B$498=B578),--($E$4:$E$498=C578),--($D$4:$D$498=""),$K$4:$K$498)</f>
        <v>0</v>
      </c>
      <c r="L578" s="136" cm="1">
        <f t="array" ref="L578">SUMPRODUCT(--($B$4:$B$498=B578),--($E$4:$E$498=C578),--($D$4:$D$498=""),$L$4:$L$498)</f>
        <v>0</v>
      </c>
      <c r="M578" s="136" cm="1">
        <f t="array" ref="M578">SUMPRODUCT(--($B$5:$B$498=B578),--($E$5:$E$498=C578),--($D$5:$D$498=""),$M$5:$M$498)</f>
        <v>0</v>
      </c>
      <c r="N578" s="136">
        <f t="shared" si="29"/>
        <v>0</v>
      </c>
      <c r="O578" s="81"/>
      <c r="P578" s="136" t="e" cm="1">
        <f t="array" ref="P578">SUMPRODUCT(--($B$4:$B$498=B578),--($E$4:$E$498=C578),--($D$4:$D$498=""),$P$4:$P$498)</f>
        <v>#N/A</v>
      </c>
    </row>
    <row r="579" spans="2:16">
      <c r="C579" s="135" t="str">
        <f t="shared" si="30"/>
        <v>Vrije categorie</v>
      </c>
      <c r="D579" s="107"/>
      <c r="E579" s="107"/>
      <c r="F579" s="136" cm="1">
        <f t="array" ref="F579">SUMPRODUCT(--($B$4:$B$498=B579),--($E$4:$E$498=C579),--($D$4:$D$498=""),$F$4:$F$498)</f>
        <v>0</v>
      </c>
      <c r="G579" s="136" cm="1">
        <f t="array" ref="G579">SUMPRODUCT(--($B$4:$B$498=B579),--($E$4:$E$498=C579),--($D$4:$D$498=""),$G$4:$G$498)</f>
        <v>0</v>
      </c>
      <c r="H579" s="136" cm="1">
        <f t="array" ref="H579">SUMPRODUCT(--($B$4:$B$498=B579),--($E$4:$E$498=C579),--($D$4:$D$498=""),$H$4:$H$498)</f>
        <v>0</v>
      </c>
      <c r="I579" s="136" cm="1">
        <f t="array" ref="I579">SUMPRODUCT(--($B$4:$B$498=B579),--($E$4:$E$498=C579),--($D$4:$D$498=""),$I$4:$I$498)</f>
        <v>0</v>
      </c>
      <c r="J579" s="136" cm="1">
        <f t="array" ref="J579">SUMPRODUCT(--($B$4:$B$498=B579),--($E$4:$E$498=C579),--($D$4:$D$498=""),$J$4:$J$498)</f>
        <v>0</v>
      </c>
      <c r="K579" s="136" cm="1">
        <f t="array" ref="K579">SUMPRODUCT(--($B$4:$B$498=B579),--($E$4:$E$498=C579),--($D$4:$D$498=""),$K$4:$K$498)</f>
        <v>0</v>
      </c>
      <c r="L579" s="136" cm="1">
        <f t="array" ref="L579">SUMPRODUCT(--($B$4:$B$498=B579),--($E$4:$E$498=C579),--($D$4:$D$498=""),$L$4:$L$498)</f>
        <v>0</v>
      </c>
      <c r="M579" s="136" cm="1">
        <f t="array" ref="M579">SUMPRODUCT(--($B$5:$B$498=B579),--($E$5:$E$498=C579),--($D$5:$D$498=""),$M$5:$M$498)</f>
        <v>0</v>
      </c>
      <c r="N579" s="136">
        <f t="shared" si="29"/>
        <v>0</v>
      </c>
      <c r="O579" s="81"/>
      <c r="P579" s="136" t="e" cm="1">
        <f t="array" ref="P579">SUMPRODUCT(--($B$4:$B$498=B579),--($E$4:$E$498=C579),--($D$4:$D$498=""),$P$4:$P$498)</f>
        <v>#N/A</v>
      </c>
    </row>
    <row r="580" spans="2:16">
      <c r="C580" s="135" t="str">
        <f t="shared" si="30"/>
        <v>Vrije categorie</v>
      </c>
      <c r="D580" s="107"/>
      <c r="E580" s="107"/>
      <c r="F580" s="136" cm="1">
        <f t="array" ref="F580">SUMPRODUCT(--($B$4:$B$498=B580),--($E$4:$E$498=C580),--($D$4:$D$498=""),$F$4:$F$498)</f>
        <v>0</v>
      </c>
      <c r="G580" s="136" cm="1">
        <f t="array" ref="G580">SUMPRODUCT(--($B$4:$B$498=B580),--($E$4:$E$498=C580),--($D$4:$D$498=""),$G$4:$G$498)</f>
        <v>0</v>
      </c>
      <c r="H580" s="136" cm="1">
        <f t="array" ref="H580">SUMPRODUCT(--($B$4:$B$498=B580),--($E$4:$E$498=C580),--($D$4:$D$498=""),$H$4:$H$498)</f>
        <v>0</v>
      </c>
      <c r="I580" s="136" cm="1">
        <f t="array" ref="I580">SUMPRODUCT(--($B$4:$B$498=B580),--($E$4:$E$498=C580),--($D$4:$D$498=""),$I$4:$I$498)</f>
        <v>0</v>
      </c>
      <c r="J580" s="136" cm="1">
        <f t="array" ref="J580">SUMPRODUCT(--($B$4:$B$498=B580),--($E$4:$E$498=C580),--($D$4:$D$498=""),$J$4:$J$498)</f>
        <v>0</v>
      </c>
      <c r="K580" s="136" cm="1">
        <f t="array" ref="K580">SUMPRODUCT(--($B$4:$B$498=B580),--($E$4:$E$498=C580),--($D$4:$D$498=""),$K$4:$K$498)</f>
        <v>0</v>
      </c>
      <c r="L580" s="136" cm="1">
        <f t="array" ref="L580">SUMPRODUCT(--($B$4:$B$498=B580),--($E$4:$E$498=C580),--($D$4:$D$498=""),$L$4:$L$498)</f>
        <v>0</v>
      </c>
      <c r="M580" s="136" cm="1">
        <f t="array" ref="M580">SUMPRODUCT(--($B$5:$B$498=B580),--($E$5:$E$498=C580),--($D$5:$D$498=""),$M$5:$M$498)</f>
        <v>0</v>
      </c>
      <c r="N580" s="136">
        <f t="shared" si="29"/>
        <v>0</v>
      </c>
      <c r="O580" s="81"/>
      <c r="P580" s="136" t="e" cm="1">
        <f t="array" ref="P580">SUMPRODUCT(--($B$4:$B$498=B580),--($E$4:$E$498=C580),--($D$4:$D$498=""),$P$4:$P$498)</f>
        <v>#N/A</v>
      </c>
    </row>
    <row r="581" spans="2:16" ht="15.75" thickBot="1">
      <c r="C581" s="144" t="s">
        <v>162</v>
      </c>
      <c r="D581" s="140"/>
      <c r="E581" s="140"/>
      <c r="F581" s="141">
        <f t="shared" ref="F581:M581" si="31">SUM(F568:F580)</f>
        <v>0</v>
      </c>
      <c r="G581" s="141">
        <f t="shared" si="31"/>
        <v>0</v>
      </c>
      <c r="H581" s="141">
        <f t="shared" si="31"/>
        <v>0</v>
      </c>
      <c r="I581" s="141">
        <f t="shared" si="31"/>
        <v>0</v>
      </c>
      <c r="J581" s="141">
        <f t="shared" si="31"/>
        <v>0</v>
      </c>
      <c r="K581" s="141">
        <f t="shared" si="31"/>
        <v>0</v>
      </c>
      <c r="L581" s="141">
        <f t="shared" si="31"/>
        <v>0</v>
      </c>
      <c r="M581" s="141">
        <f t="shared" si="31"/>
        <v>0</v>
      </c>
      <c r="N581" s="141">
        <f t="shared" si="29"/>
        <v>0</v>
      </c>
      <c r="O581" s="93"/>
      <c r="P581" s="141" t="e">
        <f>SUM(P568:P580)</f>
        <v>#N/A</v>
      </c>
    </row>
    <row r="582" spans="2:16" ht="15.75" thickTop="1">
      <c r="C582" s="142"/>
      <c r="D582" s="33"/>
      <c r="E582" s="33"/>
      <c r="F582" s="108"/>
      <c r="G582" s="108"/>
      <c r="H582" s="108"/>
      <c r="I582" s="108"/>
      <c r="J582" s="108"/>
      <c r="K582" s="108"/>
      <c r="L582" s="110"/>
      <c r="M582" s="108"/>
    </row>
    <row r="583" spans="2:16">
      <c r="C583" s="143" t="s">
        <v>163</v>
      </c>
      <c r="D583" s="107"/>
      <c r="E583" s="107"/>
      <c r="F583" s="136"/>
      <c r="G583" s="136"/>
      <c r="H583" s="136"/>
      <c r="I583" s="136"/>
      <c r="J583" s="136"/>
      <c r="K583" s="136"/>
      <c r="L583" s="137"/>
      <c r="M583" s="138"/>
      <c r="N583" s="135" t="s">
        <v>150</v>
      </c>
      <c r="O583" s="33"/>
      <c r="P583" s="135" t="s">
        <v>139</v>
      </c>
    </row>
    <row r="584" spans="2:16">
      <c r="B584" t="s">
        <v>59</v>
      </c>
      <c r="C584" s="135" t="str">
        <f>C499</f>
        <v>A</v>
      </c>
      <c r="D584" s="107"/>
      <c r="E584" s="107"/>
      <c r="F584" s="136" cm="1">
        <f t="array" ref="F584">SUMPRODUCT(--($B$4:$B$498=B584),--($E$4:$E$498=C584),--($D$4:$D$498=""),$F$4:$F$498)</f>
        <v>0</v>
      </c>
      <c r="G584" s="136" cm="1">
        <f t="array" ref="G584">SUMPRODUCT(--($B$4:$B$498=B584),--($E$4:$E$498=C584),--($D$4:$D$498=""),$G$4:$G$498)</f>
        <v>0</v>
      </c>
      <c r="H584" s="136" cm="1">
        <f t="array" ref="H584">SUMPRODUCT(--($B$4:$B$498=B584),--($E$4:$E$498=C584),--($D$4:$D$498=""),$H$4:$H$498)</f>
        <v>0</v>
      </c>
      <c r="I584" s="136" cm="1">
        <f t="array" ref="I584">SUMPRODUCT(--($B$4:$B$498=B584),--($E$4:$E$498=C584),--($D$4:$D$498=""),$I$4:$I$498)</f>
        <v>0</v>
      </c>
      <c r="J584" s="136" cm="1">
        <f t="array" ref="J584">SUMPRODUCT(--($B$4:$B$498=B584),--($E$4:$E$498=C584),--($D$4:$D$498=""),$J$4:$J$498)</f>
        <v>0</v>
      </c>
      <c r="K584" s="136" cm="1">
        <f t="array" ref="K584">SUMPRODUCT(--($B$4:$B$498=B584),--($E$4:$E$498=C584),--($D$4:$D$498=""),$K$4:$K$498)</f>
        <v>0</v>
      </c>
      <c r="L584" s="136" cm="1">
        <f t="array" ref="L584">SUMPRODUCT(--($B$4:$B$498=B584),--($E$4:$E$498=C584),--($D$4:$D$498=""),$L$4:$L$498)</f>
        <v>0</v>
      </c>
      <c r="M584" s="136" cm="1">
        <f t="array" ref="M584">SUMPRODUCT(--($B$5:$B$498=B584),--($E$5:$E$498=C584),--($D$5:$D$498=""),$M$5:$M$498)</f>
        <v>0</v>
      </c>
      <c r="N584" s="136">
        <f>SUM(F584:M584)</f>
        <v>0</v>
      </c>
      <c r="O584" s="81"/>
      <c r="P584" s="136" t="e" cm="1">
        <f t="array" ref="P584">SUMPRODUCT(--($B$4:$B$498=B584),--($E$4:$E$498=C584),--($D$4:$D$498=""),$P$4:$P$498)</f>
        <v>#N/A</v>
      </c>
    </row>
    <row r="585" spans="2:16">
      <c r="B585" t="s">
        <v>59</v>
      </c>
      <c r="C585" s="135" t="str">
        <f>C500</f>
        <v>B</v>
      </c>
      <c r="D585" s="107"/>
      <c r="E585" s="107"/>
      <c r="F585" s="136" cm="1">
        <f t="array" ref="F585">SUMPRODUCT(--($B$4:$B$498=B585),--($E$4:$E$498=C585),--($D$4:$D$498=""),$F$4:$F$498)</f>
        <v>0</v>
      </c>
      <c r="G585" s="136" cm="1">
        <f t="array" ref="G585">SUMPRODUCT(--($B$4:$B$498=B585),--($E$4:$E$498=C585),--($D$4:$D$498=""),$G$4:$G$498)</f>
        <v>0</v>
      </c>
      <c r="H585" s="136" cm="1">
        <f t="array" ref="H585">SUMPRODUCT(--($B$4:$B$498=B585),--($E$4:$E$498=C585),--($D$4:$D$498=""),$H$4:$H$498)</f>
        <v>0</v>
      </c>
      <c r="I585" s="136" cm="1">
        <f t="array" ref="I585">SUMPRODUCT(--($B$4:$B$498=B585),--($E$4:$E$498=C585),--($D$4:$D$498=""),$I$4:$I$498)</f>
        <v>0</v>
      </c>
      <c r="J585" s="136" cm="1">
        <f t="array" ref="J585">SUMPRODUCT(--($B$4:$B$498=B585),--($E$4:$E$498=C585),--($D$4:$D$498=""),$J$4:$J$498)</f>
        <v>0</v>
      </c>
      <c r="K585" s="136" cm="1">
        <f t="array" ref="K585">SUMPRODUCT(--($B$4:$B$498=B585),--($E$4:$E$498=C585),--($D$4:$D$498=""),$K$4:$K$498)</f>
        <v>0</v>
      </c>
      <c r="L585" s="136" cm="1">
        <f t="array" ref="L585">SUMPRODUCT(--($B$4:$B$498=B585),--($E$4:$E$498=C585),--($D$4:$D$498=""),$L$4:$L$498)</f>
        <v>0</v>
      </c>
      <c r="M585" s="136" cm="1">
        <f t="array" ref="M585">SUMPRODUCT(--($B$5:$B$498=B585),--($E$5:$E$498=C585),--($D$5:$D$498=""),$M$5:$M$498)</f>
        <v>0</v>
      </c>
      <c r="N585" s="136">
        <f t="shared" ref="N585:N597" si="32">SUM(F585:M585)</f>
        <v>0</v>
      </c>
      <c r="O585" s="81"/>
      <c r="P585" s="136" t="e" cm="1">
        <f t="array" ref="P585">SUMPRODUCT(--($B$4:$B$498=B585),--($E$4:$E$498=C585),--($D$4:$D$498=""),$P$4:$P$498)</f>
        <v>#N/A</v>
      </c>
    </row>
    <row r="586" spans="2:16">
      <c r="B586" t="s">
        <v>59</v>
      </c>
      <c r="C586" s="135" t="str">
        <f t="shared" ref="C586:C596" si="33">C501</f>
        <v>C</v>
      </c>
      <c r="D586" s="107"/>
      <c r="E586" s="107"/>
      <c r="F586" s="136" cm="1">
        <f t="array" ref="F586">SUMPRODUCT(--($B$4:$B$498=B586),--($E$4:$E$498=C586),--($D$4:$D$498=""),$F$4:$F$498)</f>
        <v>0</v>
      </c>
      <c r="G586" s="136" cm="1">
        <f t="array" ref="G586">SUMPRODUCT(--($B$4:$B$498=B586),--($E$4:$E$498=C586),--($D$4:$D$498=""),$G$4:$G$498)</f>
        <v>0</v>
      </c>
      <c r="H586" s="136" cm="1">
        <f t="array" ref="H586">SUMPRODUCT(--($B$4:$B$498=B586),--($E$4:$E$498=C586),--($D$4:$D$498=""),$H$4:$H$498)</f>
        <v>0</v>
      </c>
      <c r="I586" s="136" cm="1">
        <f t="array" ref="I586">SUMPRODUCT(--($B$4:$B$498=B586),--($E$4:$E$498=C586),--($D$4:$D$498=""),$I$4:$I$498)</f>
        <v>0</v>
      </c>
      <c r="J586" s="136" cm="1">
        <f t="array" ref="J586">SUMPRODUCT(--($B$4:$B$498=B586),--($E$4:$E$498=C586),--($D$4:$D$498=""),$J$4:$J$498)</f>
        <v>0</v>
      </c>
      <c r="K586" s="136" cm="1">
        <f t="array" ref="K586">SUMPRODUCT(--($B$4:$B$498=B586),--($E$4:$E$498=C586),--($D$4:$D$498=""),$K$4:$K$498)</f>
        <v>0</v>
      </c>
      <c r="L586" s="136" cm="1">
        <f t="array" ref="L586">SUMPRODUCT(--($B$4:$B$498=B586),--($E$4:$E$498=C586),--($D$4:$D$498=""),$L$4:$L$498)</f>
        <v>0</v>
      </c>
      <c r="M586" s="136" cm="1">
        <f t="array" ref="M586">SUMPRODUCT(--($B$5:$B$498=B586),--($E$5:$E$498=C586),--($D$5:$D$498=""),$M$5:$M$498)</f>
        <v>0</v>
      </c>
      <c r="N586" s="136">
        <f t="shared" si="32"/>
        <v>0</v>
      </c>
      <c r="O586" s="81"/>
      <c r="P586" s="136" t="e" cm="1">
        <f t="array" ref="P586">SUMPRODUCT(--($B$4:$B$498=B586),--($E$4:$E$498=C586),--($D$4:$D$498=""),$P$4:$P$498)</f>
        <v>#N/A</v>
      </c>
    </row>
    <row r="587" spans="2:16">
      <c r="B587" t="s">
        <v>59</v>
      </c>
      <c r="C587" s="135" t="str">
        <f t="shared" si="33"/>
        <v>D</v>
      </c>
      <c r="D587" s="107"/>
      <c r="E587" s="107"/>
      <c r="F587" s="136" cm="1">
        <f t="array" ref="F587">SUMPRODUCT(--($B$4:$B$498=B587),--($E$4:$E$498=C587),--($D$4:$D$498=""),$F$4:$F$498)</f>
        <v>0</v>
      </c>
      <c r="G587" s="136" cm="1">
        <f t="array" ref="G587">SUMPRODUCT(--($B$4:$B$498=B587),--($E$4:$E$498=C587),--($D$4:$D$498=""),$G$4:$G$498)</f>
        <v>0</v>
      </c>
      <c r="H587" s="136" cm="1">
        <f t="array" ref="H587">SUMPRODUCT(--($B$4:$B$498=B587),--($E$4:$E$498=C587),--($D$4:$D$498=""),$H$4:$H$498)</f>
        <v>0</v>
      </c>
      <c r="I587" s="136" cm="1">
        <f t="array" ref="I587">SUMPRODUCT(--($B$4:$B$498=B587),--($E$4:$E$498=C587),--($D$4:$D$498=""),$I$4:$I$498)</f>
        <v>0</v>
      </c>
      <c r="J587" s="136" cm="1">
        <f t="array" ref="J587">SUMPRODUCT(--($B$4:$B$498=B587),--($E$4:$E$498=C587),--($D$4:$D$498=""),$J$4:$J$498)</f>
        <v>0</v>
      </c>
      <c r="K587" s="136" cm="1">
        <f t="array" ref="K587">SUMPRODUCT(--($B$4:$B$498=B587),--($E$4:$E$498=C587),--($D$4:$D$498=""),$K$4:$K$498)</f>
        <v>0</v>
      </c>
      <c r="L587" s="136" cm="1">
        <f t="array" ref="L587">SUMPRODUCT(--($B$4:$B$498=B587),--($E$4:$E$498=C587),--($D$4:$D$498=""),$L$4:$L$498)</f>
        <v>0</v>
      </c>
      <c r="M587" s="136" cm="1">
        <f t="array" ref="M587">SUMPRODUCT(--($B$5:$B$498=B587),--($E$5:$E$498=C587),--($D$5:$D$498=""),$M$5:$M$498)</f>
        <v>0</v>
      </c>
      <c r="N587" s="136">
        <f t="shared" si="32"/>
        <v>0</v>
      </c>
      <c r="O587" s="81"/>
      <c r="P587" s="136" t="e" cm="1">
        <f t="array" ref="P587">SUMPRODUCT(--($B$4:$B$498=B587),--($E$4:$E$498=C587),--($D$4:$D$498=""),$P$4:$P$498)</f>
        <v>#N/A</v>
      </c>
    </row>
    <row r="588" spans="2:16">
      <c r="B588" t="s">
        <v>59</v>
      </c>
      <c r="C588" s="135" t="str">
        <f t="shared" si="33"/>
        <v>E</v>
      </c>
      <c r="D588" s="107"/>
      <c r="E588" s="107"/>
      <c r="F588" s="136" cm="1">
        <f t="array" ref="F588">SUMPRODUCT(--($B$4:$B$498=B588),--($E$4:$E$498=C588),--($D$4:$D$498=""),$F$4:$F$498)</f>
        <v>0</v>
      </c>
      <c r="G588" s="136" cm="1">
        <f t="array" ref="G588">SUMPRODUCT(--($B$4:$B$498=B588),--($E$4:$E$498=C588),--($D$4:$D$498=""),$G$4:$G$498)</f>
        <v>0</v>
      </c>
      <c r="H588" s="136" cm="1">
        <f t="array" ref="H588">SUMPRODUCT(--($B$4:$B$498=B588),--($E$4:$E$498=C588),--($D$4:$D$498=""),$H$4:$H$498)</f>
        <v>0</v>
      </c>
      <c r="I588" s="136" cm="1">
        <f t="array" ref="I588">SUMPRODUCT(--($B$4:$B$498=B588),--($E$4:$E$498=C588),--($D$4:$D$498=""),$I$4:$I$498)</f>
        <v>0</v>
      </c>
      <c r="J588" s="136" cm="1">
        <f t="array" ref="J588">SUMPRODUCT(--($B$4:$B$498=B588),--($E$4:$E$498=C588),--($D$4:$D$498=""),$J$4:$J$498)</f>
        <v>0</v>
      </c>
      <c r="K588" s="136" cm="1">
        <f t="array" ref="K588">SUMPRODUCT(--($B$4:$B$498=B588),--($E$4:$E$498=C588),--($D$4:$D$498=""),$K$4:$K$498)</f>
        <v>0</v>
      </c>
      <c r="L588" s="136" cm="1">
        <f t="array" ref="L588">SUMPRODUCT(--($B$4:$B$498=B588),--($E$4:$E$498=C588),--($D$4:$D$498=""),$L$4:$L$498)</f>
        <v>0</v>
      </c>
      <c r="M588" s="136" cm="1">
        <f t="array" ref="M588">SUMPRODUCT(--($B$5:$B$498=B588),--($E$5:$E$498=C588),--($D$5:$D$498=""),$M$5:$M$498)</f>
        <v>0</v>
      </c>
      <c r="N588" s="136">
        <f t="shared" si="32"/>
        <v>0</v>
      </c>
      <c r="O588" s="81"/>
      <c r="P588" s="136" t="e" cm="1">
        <f t="array" ref="P588">SUMPRODUCT(--($B$4:$B$498=B588),--($E$4:$E$498=C588),--($D$4:$D$498=""),$P$4:$P$498)</f>
        <v>#N/A</v>
      </c>
    </row>
    <row r="589" spans="2:16">
      <c r="B589" t="s">
        <v>59</v>
      </c>
      <c r="C589" s="135" t="str">
        <f t="shared" si="33"/>
        <v>F</v>
      </c>
      <c r="D589" s="107"/>
      <c r="E589" s="107"/>
      <c r="F589" s="136" cm="1">
        <f t="array" ref="F589">SUMPRODUCT(--($B$4:$B$498=B589),--($E$4:$E$498=C589),--($D$4:$D$498=""),$F$4:$F$498)</f>
        <v>0</v>
      </c>
      <c r="G589" s="136" cm="1">
        <f t="array" ref="G589">SUMPRODUCT(--($B$4:$B$498=B589),--($E$4:$E$498=C589),--($D$4:$D$498=""),$G$4:$G$498)</f>
        <v>0</v>
      </c>
      <c r="H589" s="136" cm="1">
        <f t="array" ref="H589">SUMPRODUCT(--($B$4:$B$498=B589),--($E$4:$E$498=C589),--($D$4:$D$498=""),$H$4:$H$498)</f>
        <v>0</v>
      </c>
      <c r="I589" s="136" cm="1">
        <f t="array" ref="I589">SUMPRODUCT(--($B$4:$B$498=B589),--($E$4:$E$498=C589),--($D$4:$D$498=""),$I$4:$I$498)</f>
        <v>0</v>
      </c>
      <c r="J589" s="136" cm="1">
        <f t="array" ref="J589">SUMPRODUCT(--($B$4:$B$498=B589),--($E$4:$E$498=C589),--($D$4:$D$498=""),$J$4:$J$498)</f>
        <v>0</v>
      </c>
      <c r="K589" s="136" cm="1">
        <f t="array" ref="K589">SUMPRODUCT(--($B$4:$B$498=B589),--($E$4:$E$498=C589),--($D$4:$D$498=""),$K$4:$K$498)</f>
        <v>0</v>
      </c>
      <c r="L589" s="136" cm="1">
        <f t="array" ref="L589">SUMPRODUCT(--($B$4:$B$498=B589),--($E$4:$E$498=C589),--($D$4:$D$498=""),$L$4:$L$498)</f>
        <v>0</v>
      </c>
      <c r="M589" s="136" cm="1">
        <f t="array" ref="M589">SUMPRODUCT(--($B$5:$B$498=B589),--($E$5:$E$498=C589),--($D$5:$D$498=""),$M$5:$M$498)</f>
        <v>0</v>
      </c>
      <c r="N589" s="136">
        <f t="shared" si="32"/>
        <v>0</v>
      </c>
      <c r="O589" s="81"/>
      <c r="P589" s="136" t="e" cm="1">
        <f t="array" ref="P589">SUMPRODUCT(--($B$4:$B$498=B589),--($E$4:$E$498=C589),--($D$4:$D$498=""),$P$4:$P$498)</f>
        <v>#N/A</v>
      </c>
    </row>
    <row r="590" spans="2:16">
      <c r="B590" t="s">
        <v>59</v>
      </c>
      <c r="C590" s="135" t="str">
        <f t="shared" si="33"/>
        <v>G</v>
      </c>
      <c r="D590" s="107"/>
      <c r="E590" s="107"/>
      <c r="F590" s="136" cm="1">
        <f t="array" ref="F590">SUMPRODUCT(--($B$4:$B$498=B590),--($E$4:$E$498=C590),--($D$4:$D$498=""),$F$4:$F$498)</f>
        <v>0</v>
      </c>
      <c r="G590" s="136" cm="1">
        <f t="array" ref="G590">SUMPRODUCT(--($B$4:$B$498=B590),--($E$4:$E$498=C590),--($D$4:$D$498=""),$G$4:$G$498)</f>
        <v>0</v>
      </c>
      <c r="H590" s="136" cm="1">
        <f t="array" ref="H590">SUMPRODUCT(--($B$4:$B$498=B590),--($E$4:$E$498=C590),--($D$4:$D$498=""),$H$4:$H$498)</f>
        <v>0</v>
      </c>
      <c r="I590" s="136" cm="1">
        <f t="array" ref="I590">SUMPRODUCT(--($B$4:$B$498=B590),--($E$4:$E$498=C590),--($D$4:$D$498=""),$I$4:$I$498)</f>
        <v>0</v>
      </c>
      <c r="J590" s="136" cm="1">
        <f t="array" ref="J590">SUMPRODUCT(--($B$4:$B$498=B590),--($E$4:$E$498=C590),--($D$4:$D$498=""),$J$4:$J$498)</f>
        <v>0</v>
      </c>
      <c r="K590" s="136" cm="1">
        <f t="array" ref="K590">SUMPRODUCT(--($B$4:$B$498=B590),--($E$4:$E$498=C590),--($D$4:$D$498=""),$K$4:$K$498)</f>
        <v>0</v>
      </c>
      <c r="L590" s="136" cm="1">
        <f t="array" ref="L590">SUMPRODUCT(--($B$4:$B$498=B590),--($E$4:$E$498=C590),--($D$4:$D$498=""),$L$4:$L$498)</f>
        <v>0</v>
      </c>
      <c r="M590" s="136" cm="1">
        <f t="array" ref="M590">SUMPRODUCT(--($B$5:$B$498=B590),--($E$5:$E$498=C590),--($D$5:$D$498=""),$M$5:$M$498)</f>
        <v>0</v>
      </c>
      <c r="N590" s="136">
        <f t="shared" si="32"/>
        <v>0</v>
      </c>
      <c r="O590" s="81"/>
      <c r="P590" s="136" t="e" cm="1">
        <f t="array" ref="P590">SUMPRODUCT(--($B$4:$B$498=B590),--($E$4:$E$498=C590),--($D$4:$D$498=""),$P$4:$P$498)</f>
        <v>#N/A</v>
      </c>
    </row>
    <row r="591" spans="2:16">
      <c r="B591" t="s">
        <v>59</v>
      </c>
      <c r="C591" s="135" t="str">
        <f t="shared" si="33"/>
        <v>H</v>
      </c>
      <c r="D591" s="107"/>
      <c r="E591" s="107"/>
      <c r="F591" s="136" cm="1">
        <f t="array" ref="F591">SUMPRODUCT(--($B$4:$B$498=B591),--($E$4:$E$498=C591),--($D$4:$D$498=""),$F$4:$F$498)</f>
        <v>0</v>
      </c>
      <c r="G591" s="136" cm="1">
        <f t="array" ref="G591">SUMPRODUCT(--($B$4:$B$498=B591),--($E$4:$E$498=C591),--($D$4:$D$498=""),$G$4:$G$498)</f>
        <v>0</v>
      </c>
      <c r="H591" s="136" cm="1">
        <f t="array" ref="H591">SUMPRODUCT(--($B$4:$B$498=B591),--($E$4:$E$498=C591),--($D$4:$D$498=""),$H$4:$H$498)</f>
        <v>0</v>
      </c>
      <c r="I591" s="136" cm="1">
        <f t="array" ref="I591">SUMPRODUCT(--($B$4:$B$498=B591),--($E$4:$E$498=C591),--($D$4:$D$498=""),$I$4:$I$498)</f>
        <v>0</v>
      </c>
      <c r="J591" s="136" cm="1">
        <f t="array" ref="J591">SUMPRODUCT(--($B$4:$B$498=B591),--($E$4:$E$498=C591),--($D$4:$D$498=""),$J$4:$J$498)</f>
        <v>0</v>
      </c>
      <c r="K591" s="136" cm="1">
        <f t="array" ref="K591">SUMPRODUCT(--($B$4:$B$498=B591),--($E$4:$E$498=C591),--($D$4:$D$498=""),$K$4:$K$498)</f>
        <v>0</v>
      </c>
      <c r="L591" s="136" cm="1">
        <f t="array" ref="L591">SUMPRODUCT(--($B$4:$B$498=B591),--($E$4:$E$498=C591),--($D$4:$D$498=""),$L$4:$L$498)</f>
        <v>0</v>
      </c>
      <c r="M591" s="136" cm="1">
        <f t="array" ref="M591">SUMPRODUCT(--($B$5:$B$498=B591),--($E$5:$E$498=C591),--($D$5:$D$498=""),$M$5:$M$498)</f>
        <v>0</v>
      </c>
      <c r="N591" s="136">
        <f t="shared" si="32"/>
        <v>0</v>
      </c>
      <c r="O591" s="81"/>
      <c r="P591" s="136" t="e" cm="1">
        <f t="array" ref="P591">SUMPRODUCT(--($B$4:$B$498=B591),--($E$4:$E$498=C591),--($D$4:$D$498=""),$P$4:$P$498)</f>
        <v>#N/A</v>
      </c>
    </row>
    <row r="592" spans="2:16">
      <c r="B592" t="s">
        <v>59</v>
      </c>
      <c r="C592" s="135" t="str">
        <f t="shared" si="33"/>
        <v>I</v>
      </c>
      <c r="D592" s="107"/>
      <c r="E592" s="107"/>
      <c r="F592" s="136" cm="1">
        <f t="array" ref="F592">SUMPRODUCT(--($B$4:$B$498=B592),--($E$4:$E$498=C592),--($D$4:$D$498=""),$F$4:$F$498)</f>
        <v>0</v>
      </c>
      <c r="G592" s="136" cm="1">
        <f t="array" ref="G592">SUMPRODUCT(--($B$4:$B$498=B592),--($E$4:$E$498=C592),--($D$4:$D$498=""),$G$4:$G$498)</f>
        <v>0</v>
      </c>
      <c r="H592" s="136" cm="1">
        <f t="array" ref="H592">SUMPRODUCT(--($B$4:$B$498=B592),--($E$4:$E$498=C592),--($D$4:$D$498=""),$H$4:$H$498)</f>
        <v>0</v>
      </c>
      <c r="I592" s="136" cm="1">
        <f t="array" ref="I592">SUMPRODUCT(--($B$4:$B$498=B592),--($E$4:$E$498=C592),--($D$4:$D$498=""),$I$4:$I$498)</f>
        <v>0</v>
      </c>
      <c r="J592" s="136" cm="1">
        <f t="array" ref="J592">SUMPRODUCT(--($B$4:$B$498=B592),--($E$4:$E$498=C592),--($D$4:$D$498=""),$J$4:$J$498)</f>
        <v>0</v>
      </c>
      <c r="K592" s="136" cm="1">
        <f t="array" ref="K592">SUMPRODUCT(--($B$4:$B$498=B592),--($E$4:$E$498=C592),--($D$4:$D$498=""),$K$4:$K$498)</f>
        <v>0</v>
      </c>
      <c r="L592" s="136" cm="1">
        <f t="array" ref="L592">SUMPRODUCT(--($B$4:$B$498=B592),--($E$4:$E$498=C592),--($D$4:$D$498=""),$L$4:$L$498)</f>
        <v>0</v>
      </c>
      <c r="M592" s="136" cm="1">
        <f t="array" ref="M592">SUMPRODUCT(--($B$5:$B$498=B592),--($E$5:$E$498=C592),--($D$5:$D$498=""),$M$5:$M$498)</f>
        <v>0</v>
      </c>
      <c r="N592" s="136">
        <f t="shared" si="32"/>
        <v>0</v>
      </c>
      <c r="O592" s="81"/>
      <c r="P592" s="136" t="e" cm="1">
        <f t="array" ref="P592">SUMPRODUCT(--($B$4:$B$498=B592),--($E$4:$E$498=C592),--($D$4:$D$498=""),$P$4:$P$498)</f>
        <v>#N/A</v>
      </c>
    </row>
    <row r="593" spans="2:16">
      <c r="B593" t="s">
        <v>59</v>
      </c>
      <c r="C593" s="135" t="str">
        <f t="shared" si="33"/>
        <v>J</v>
      </c>
      <c r="D593" s="107"/>
      <c r="E593" s="107"/>
      <c r="F593" s="136" cm="1">
        <f t="array" ref="F593">SUMPRODUCT(--($B$4:$B$498=B593),--($E$4:$E$498=C593),--($D$4:$D$498=""),$F$4:$F$498)</f>
        <v>0</v>
      </c>
      <c r="G593" s="136" cm="1">
        <f t="array" ref="G593">SUMPRODUCT(--($B$4:$B$498=B593),--($E$4:$E$498=C593),--($D$4:$D$498=""),$G$4:$G$498)</f>
        <v>0</v>
      </c>
      <c r="H593" s="136" cm="1">
        <f t="array" ref="H593">SUMPRODUCT(--($B$4:$B$498=B593),--($E$4:$E$498=C593),--($D$4:$D$498=""),$H$4:$H$498)</f>
        <v>0</v>
      </c>
      <c r="I593" s="136" cm="1">
        <f t="array" ref="I593">SUMPRODUCT(--($B$4:$B$498=B593),--($E$4:$E$498=C593),--($D$4:$D$498=""),$I$4:$I$498)</f>
        <v>0</v>
      </c>
      <c r="J593" s="136" cm="1">
        <f t="array" ref="J593">SUMPRODUCT(--($B$4:$B$498=B593),--($E$4:$E$498=C593),--($D$4:$D$498=""),$J$4:$J$498)</f>
        <v>0</v>
      </c>
      <c r="K593" s="136" cm="1">
        <f t="array" ref="K593">SUMPRODUCT(--($B$4:$B$498=B593),--($E$4:$E$498=C593),--($D$4:$D$498=""),$K$4:$K$498)</f>
        <v>0</v>
      </c>
      <c r="L593" s="136" cm="1">
        <f t="array" ref="L593">SUMPRODUCT(--($B$4:$B$498=B593),--($E$4:$E$498=C593),--($D$4:$D$498=""),$L$4:$L$498)</f>
        <v>0</v>
      </c>
      <c r="M593" s="136" cm="1">
        <f t="array" ref="M593">SUMPRODUCT(--($B$5:$B$498=B593),--($E$5:$E$498=C593),--($D$5:$D$498=""),$M$5:$M$498)</f>
        <v>0</v>
      </c>
      <c r="N593" s="136">
        <f t="shared" si="32"/>
        <v>0</v>
      </c>
      <c r="O593" s="81"/>
      <c r="P593" s="136" t="e" cm="1">
        <f t="array" ref="P593">SUMPRODUCT(--($B$4:$B$498=B593),--($E$4:$E$498=C593),--($D$4:$D$498=""),$P$4:$P$498)</f>
        <v>#N/A</v>
      </c>
    </row>
    <row r="594" spans="2:16">
      <c r="B594" t="s">
        <v>59</v>
      </c>
      <c r="C594" s="135" t="str">
        <f t="shared" si="33"/>
        <v>K</v>
      </c>
      <c r="D594" s="107"/>
      <c r="E594" s="107"/>
      <c r="F594" s="136" cm="1">
        <f t="array" ref="F594">SUMPRODUCT(--($B$4:$B$498=B594),--($E$4:$E$498=C594),--($D$4:$D$498=""),$F$4:$F$498)</f>
        <v>0</v>
      </c>
      <c r="G594" s="136" cm="1">
        <f t="array" ref="G594">SUMPRODUCT(--($B$4:$B$498=B594),--($E$4:$E$498=C594),--($D$4:$D$498=""),$G$4:$G$498)</f>
        <v>0</v>
      </c>
      <c r="H594" s="136" cm="1">
        <f t="array" ref="H594">SUMPRODUCT(--($B$4:$B$498=B594),--($E$4:$E$498=C594),--($D$4:$D$498=""),$H$4:$H$498)</f>
        <v>0</v>
      </c>
      <c r="I594" s="136" cm="1">
        <f t="array" ref="I594">SUMPRODUCT(--($B$4:$B$498=B594),--($E$4:$E$498=C594),--($D$4:$D$498=""),$I$4:$I$498)</f>
        <v>0</v>
      </c>
      <c r="J594" s="136" cm="1">
        <f t="array" ref="J594">SUMPRODUCT(--($B$4:$B$498=B594),--($E$4:$E$498=C594),--($D$4:$D$498=""),$J$4:$J$498)</f>
        <v>0</v>
      </c>
      <c r="K594" s="136" cm="1">
        <f t="array" ref="K594">SUMPRODUCT(--($B$4:$B$498=B594),--($E$4:$E$498=C594),--($D$4:$D$498=""),$K$4:$K$498)</f>
        <v>0</v>
      </c>
      <c r="L594" s="136" cm="1">
        <f t="array" ref="L594">SUMPRODUCT(--($B$4:$B$498=B594),--($E$4:$E$498=C594),--($D$4:$D$498=""),$L$4:$L$498)</f>
        <v>0</v>
      </c>
      <c r="M594" s="136" cm="1">
        <f t="array" ref="M594">SUMPRODUCT(--($B$5:$B$498=B594),--($E$5:$E$498=C594),--($D$5:$D$498=""),$M$5:$M$498)</f>
        <v>0</v>
      </c>
      <c r="N594" s="136">
        <f t="shared" si="32"/>
        <v>0</v>
      </c>
      <c r="O594" s="81"/>
      <c r="P594" s="136" t="e" cm="1">
        <f t="array" ref="P594">SUMPRODUCT(--($B$4:$B$498=B594),--($E$4:$E$498=C594),--($D$4:$D$498=""),$P$4:$P$498)</f>
        <v>#N/A</v>
      </c>
    </row>
    <row r="595" spans="2:16">
      <c r="C595" s="135" t="str">
        <f t="shared" si="33"/>
        <v>Vrije categorie</v>
      </c>
      <c r="D595" s="107"/>
      <c r="E595" s="107"/>
      <c r="F595" s="136" cm="1">
        <f t="array" ref="F595">SUMPRODUCT(--($B$4:$B$498=B595),--($E$4:$E$498=C595),--($D$4:$D$498=""),$F$4:$F$498)</f>
        <v>0</v>
      </c>
      <c r="G595" s="136" cm="1">
        <f t="array" ref="G595">SUMPRODUCT(--($B$4:$B$498=B595),--($E$4:$E$498=C595),--($D$4:$D$498=""),$G$4:$G$498)</f>
        <v>0</v>
      </c>
      <c r="H595" s="136" cm="1">
        <f t="array" ref="H595">SUMPRODUCT(--($B$4:$B$498=B595),--($E$4:$E$498=C595),--($D$4:$D$498=""),$H$4:$H$498)</f>
        <v>0</v>
      </c>
      <c r="I595" s="136" cm="1">
        <f t="array" ref="I595">SUMPRODUCT(--($B$4:$B$498=B595),--($E$4:$E$498=C595),--($D$4:$D$498=""),$I$4:$I$498)</f>
        <v>0</v>
      </c>
      <c r="J595" s="136" cm="1">
        <f t="array" ref="J595">SUMPRODUCT(--($B$4:$B$498=B595),--($E$4:$E$498=C595),--($D$4:$D$498=""),$J$4:$J$498)</f>
        <v>0</v>
      </c>
      <c r="K595" s="136" cm="1">
        <f t="array" ref="K595">SUMPRODUCT(--($B$4:$B$498=B595),--($E$4:$E$498=C595),--($D$4:$D$498=""),$K$4:$K$498)</f>
        <v>0</v>
      </c>
      <c r="L595" s="136" cm="1">
        <f t="array" ref="L595">SUMPRODUCT(--($B$4:$B$498=B595),--($E$4:$E$498=C595),--($D$4:$D$498=""),$L$4:$L$498)</f>
        <v>0</v>
      </c>
      <c r="M595" s="136" cm="1">
        <f t="array" ref="M595">SUMPRODUCT(--($B$5:$B$498=B595),--($E$5:$E$498=C595),--($D$5:$D$498=""),$M$5:$M$498)</f>
        <v>0</v>
      </c>
      <c r="N595" s="136">
        <f t="shared" si="32"/>
        <v>0</v>
      </c>
      <c r="O595" s="81"/>
      <c r="P595" s="136" t="e" cm="1">
        <f t="array" ref="P595">SUMPRODUCT(--($B$4:$B$498=B595),--($E$4:$E$498=C595),--($D$4:$D$498=""),$P$4:$P$498)</f>
        <v>#N/A</v>
      </c>
    </row>
    <row r="596" spans="2:16">
      <c r="C596" s="135" t="str">
        <f t="shared" si="33"/>
        <v>Vrije categorie</v>
      </c>
      <c r="D596" s="107"/>
      <c r="E596" s="107"/>
      <c r="F596" s="136" cm="1">
        <f t="array" ref="F596">SUMPRODUCT(--($B$4:$B$498=B596),--($E$4:$E$498=C596),--($D$4:$D$498=""),$F$4:$F$498)</f>
        <v>0</v>
      </c>
      <c r="G596" s="136" cm="1">
        <f t="array" ref="G596">SUMPRODUCT(--($B$4:$B$498=B596),--($E$4:$E$498=C596),--($D$4:$D$498=""),$G$4:$G$498)</f>
        <v>0</v>
      </c>
      <c r="H596" s="136" cm="1">
        <f t="array" ref="H596">SUMPRODUCT(--($B$4:$B$498=B596),--($E$4:$E$498=C596),--($D$4:$D$498=""),$H$4:$H$498)</f>
        <v>0</v>
      </c>
      <c r="I596" s="136" cm="1">
        <f t="array" ref="I596">SUMPRODUCT(--($B$4:$B$498=B596),--($E$4:$E$498=C596),--($D$4:$D$498=""),$I$4:$I$498)</f>
        <v>0</v>
      </c>
      <c r="J596" s="136" cm="1">
        <f t="array" ref="J596">SUMPRODUCT(--($B$4:$B$498=B596),--($E$4:$E$498=C596),--($D$4:$D$498=""),$J$4:$J$498)</f>
        <v>0</v>
      </c>
      <c r="K596" s="136" cm="1">
        <f t="array" ref="K596">SUMPRODUCT(--($B$4:$B$498=B596),--($E$4:$E$498=C596),--($D$4:$D$498=""),$K$4:$K$498)</f>
        <v>0</v>
      </c>
      <c r="L596" s="136" cm="1">
        <f t="array" ref="L596">SUMPRODUCT(--($B$4:$B$498=B596),--($E$4:$E$498=C596),--($D$4:$D$498=""),$L$4:$L$498)</f>
        <v>0</v>
      </c>
      <c r="M596" s="136" cm="1">
        <f t="array" ref="M596">SUMPRODUCT(--($B$5:$B$498=B596),--($E$5:$E$498=C596),--($D$5:$D$498=""),$M$5:$M$498)</f>
        <v>0</v>
      </c>
      <c r="N596" s="136">
        <f t="shared" si="32"/>
        <v>0</v>
      </c>
      <c r="O596" s="81"/>
      <c r="P596" s="136" t="e" cm="1">
        <f t="array" ref="P596">SUMPRODUCT(--($B$4:$B$498=B596),--($E$4:$E$498=C596),--($D$4:$D$498=""),$P$4:$P$498)</f>
        <v>#N/A</v>
      </c>
    </row>
    <row r="597" spans="2:16" ht="15.75" thickBot="1">
      <c r="C597" s="144" t="s">
        <v>164</v>
      </c>
      <c r="D597" s="140"/>
      <c r="E597" s="140"/>
      <c r="F597" s="141">
        <f t="shared" ref="F597:M597" si="34">SUM(F584:F596)</f>
        <v>0</v>
      </c>
      <c r="G597" s="141">
        <f t="shared" si="34"/>
        <v>0</v>
      </c>
      <c r="H597" s="141">
        <f t="shared" si="34"/>
        <v>0</v>
      </c>
      <c r="I597" s="141">
        <f t="shared" si="34"/>
        <v>0</v>
      </c>
      <c r="J597" s="141">
        <f t="shared" si="34"/>
        <v>0</v>
      </c>
      <c r="K597" s="141">
        <f t="shared" si="34"/>
        <v>0</v>
      </c>
      <c r="L597" s="141">
        <f t="shared" si="34"/>
        <v>0</v>
      </c>
      <c r="M597" s="141">
        <f t="shared" si="34"/>
        <v>0</v>
      </c>
      <c r="N597" s="141">
        <f t="shared" si="32"/>
        <v>0</v>
      </c>
      <c r="O597" s="93"/>
      <c r="P597" s="141" t="e">
        <f>SUM(P584:P596)</f>
        <v>#N/A</v>
      </c>
    </row>
    <row r="598" spans="2:16" ht="15.75" thickTop="1">
      <c r="C598" s="142"/>
      <c r="D598" s="33"/>
      <c r="E598" s="33"/>
      <c r="F598" s="108"/>
      <c r="G598" s="108"/>
      <c r="H598" s="108"/>
      <c r="I598" s="108"/>
      <c r="J598" s="108"/>
      <c r="K598" s="108"/>
      <c r="L598" s="110"/>
      <c r="M598" s="108"/>
    </row>
    <row r="599" spans="2:16">
      <c r="B599" t="s">
        <v>55</v>
      </c>
      <c r="C599" s="143" t="s">
        <v>165</v>
      </c>
      <c r="D599" s="107"/>
      <c r="E599" s="107"/>
      <c r="F599" s="136"/>
      <c r="G599" s="136"/>
      <c r="H599" s="136"/>
      <c r="I599" s="136"/>
      <c r="J599" s="136"/>
      <c r="K599" s="136"/>
      <c r="L599" s="137"/>
      <c r="M599" s="138"/>
      <c r="N599" s="135" t="s">
        <v>150</v>
      </c>
      <c r="O599" s="33"/>
      <c r="P599" s="135" t="s">
        <v>139</v>
      </c>
    </row>
    <row r="600" spans="2:16">
      <c r="B600" t="s">
        <v>55</v>
      </c>
      <c r="C600" s="135" t="str">
        <f>C499</f>
        <v>A</v>
      </c>
      <c r="D600" s="107"/>
      <c r="E600" s="107"/>
      <c r="F600" s="136" cm="1">
        <f t="array" ref="F600">SUMPRODUCT(--($B$4:$B$498=B600),--($E$4:$E$498=C600),--($D$4:$D$498=""),$F$4:$F$498)</f>
        <v>0</v>
      </c>
      <c r="G600" s="136" cm="1">
        <f t="array" ref="G600">SUMPRODUCT(--($B$4:$B$498=B600),--($E$4:$E$498=C600),--($D$4:$D$498=""),$G$4:$G$498)</f>
        <v>0</v>
      </c>
      <c r="H600" s="136" cm="1">
        <f t="array" ref="H600">SUMPRODUCT(--($B$4:$B$498=B600),--($E$4:$E$498=C600),--($D$4:$D$498=""),$H$4:$H$498)</f>
        <v>0</v>
      </c>
      <c r="I600" s="136" cm="1">
        <f t="array" ref="I600">SUMPRODUCT(--($B$4:$B$498=B600),--($E$4:$E$498=C600),--($D$4:$D$498=""),$I$4:$I$498)</f>
        <v>0</v>
      </c>
      <c r="J600" s="136" cm="1">
        <f t="array" ref="J600">SUMPRODUCT(--($B$4:$B$498=B600),--($E$4:$E$498=C600),--($D$4:$D$498=""),$J$4:$J$498)</f>
        <v>0</v>
      </c>
      <c r="K600" s="136" cm="1">
        <f t="array" ref="K600">SUMPRODUCT(--($B$4:$B$498=B600),--($E$4:$E$498=C600),--($D$4:$D$498=""),$K$4:$K$498)</f>
        <v>0</v>
      </c>
      <c r="L600" s="136" cm="1">
        <f t="array" ref="L600">SUMPRODUCT(--($B$4:$B$498=B600),--($E$4:$E$498=C600),--($D$4:$D$498=""),$L$4:$L$498)</f>
        <v>0</v>
      </c>
      <c r="M600" s="136" cm="1">
        <f t="array" ref="M600">SUMPRODUCT(--($B$5:$B$498=B600),--($E$5:$E$498=C600),--($D$5:$D$498=""),$M$5:$M$498)</f>
        <v>0</v>
      </c>
      <c r="N600" s="136">
        <f>SUM(F600:M600)</f>
        <v>0</v>
      </c>
      <c r="O600" s="81"/>
      <c r="P600" s="136" t="e" cm="1">
        <f t="array" ref="P600">SUMPRODUCT(--($B$4:$B$498=B600),--($E$4:$E$498=C600),--($D$4:$D$498=""),$P$4:$P$498)</f>
        <v>#N/A</v>
      </c>
    </row>
    <row r="601" spans="2:16">
      <c r="B601" t="s">
        <v>55</v>
      </c>
      <c r="C601" s="135" t="str">
        <f>C500</f>
        <v>B</v>
      </c>
      <c r="D601" s="107"/>
      <c r="E601" s="107"/>
      <c r="F601" s="136" cm="1">
        <f t="array" ref="F601">SUMPRODUCT(--($B$4:$B$498=B601),--($E$4:$E$498=C601),--($D$4:$D$498=""),$F$4:$F$498)</f>
        <v>0</v>
      </c>
      <c r="G601" s="136" cm="1">
        <f t="array" ref="G601">SUMPRODUCT(--($B$4:$B$498=B601),--($E$4:$E$498=C601),--($D$4:$D$498=""),$G$4:$G$498)</f>
        <v>0</v>
      </c>
      <c r="H601" s="136" cm="1">
        <f t="array" ref="H601">SUMPRODUCT(--($B$4:$B$498=B601),--($E$4:$E$498=C601),--($D$4:$D$498=""),$H$4:$H$498)</f>
        <v>0</v>
      </c>
      <c r="I601" s="136" cm="1">
        <f t="array" ref="I601">SUMPRODUCT(--($B$4:$B$498=B601),--($E$4:$E$498=C601),--($D$4:$D$498=""),$I$4:$I$498)</f>
        <v>0</v>
      </c>
      <c r="J601" s="136" cm="1">
        <f t="array" ref="J601">SUMPRODUCT(--($B$4:$B$498=B601),--($E$4:$E$498=C601),--($D$4:$D$498=""),$J$4:$J$498)</f>
        <v>0</v>
      </c>
      <c r="K601" s="136" cm="1">
        <f t="array" ref="K601">SUMPRODUCT(--($B$4:$B$498=B601),--($E$4:$E$498=C601),--($D$4:$D$498=""),$K$4:$K$498)</f>
        <v>0</v>
      </c>
      <c r="L601" s="136" cm="1">
        <f t="array" ref="L601">SUMPRODUCT(--($B$4:$B$498=B601),--($E$4:$E$498=C601),--($D$4:$D$498=""),$L$4:$L$498)</f>
        <v>0</v>
      </c>
      <c r="M601" s="136" cm="1">
        <f t="array" ref="M601">SUMPRODUCT(--($B$5:$B$498=B601),--($E$5:$E$498=C601),--($D$5:$D$498=""),$M$5:$M$498)</f>
        <v>0</v>
      </c>
      <c r="N601" s="136">
        <f t="shared" ref="N601:N613" si="35">SUM(F601:M601)</f>
        <v>0</v>
      </c>
      <c r="O601" s="81"/>
      <c r="P601" s="136" t="e" cm="1">
        <f t="array" ref="P601">SUMPRODUCT(--($B$4:$B$498=B601),--($E$4:$E$498=C601),--($D$4:$D$498=""),$P$4:$P$498)</f>
        <v>#N/A</v>
      </c>
    </row>
    <row r="602" spans="2:16">
      <c r="B602" t="s">
        <v>55</v>
      </c>
      <c r="C602" s="135" t="str">
        <f t="shared" ref="C602:C612" si="36">C501</f>
        <v>C</v>
      </c>
      <c r="D602" s="107"/>
      <c r="E602" s="107"/>
      <c r="F602" s="136" cm="1">
        <f t="array" ref="F602">SUMPRODUCT(--($B$4:$B$498=B602),--($E$4:$E$498=C602),--($D$4:$D$498=""),$F$4:$F$498)</f>
        <v>0</v>
      </c>
      <c r="G602" s="136" cm="1">
        <f t="array" ref="G602">SUMPRODUCT(--($B$4:$B$498=B602),--($E$4:$E$498=C602),--($D$4:$D$498=""),$G$4:$G$498)</f>
        <v>0</v>
      </c>
      <c r="H602" s="136" cm="1">
        <f t="array" ref="H602">SUMPRODUCT(--($B$4:$B$498=B602),--($E$4:$E$498=C602),--($D$4:$D$498=""),$H$4:$H$498)</f>
        <v>0</v>
      </c>
      <c r="I602" s="136" cm="1">
        <f t="array" ref="I602">SUMPRODUCT(--($B$4:$B$498=B602),--($E$4:$E$498=C602),--($D$4:$D$498=""),$I$4:$I$498)</f>
        <v>0</v>
      </c>
      <c r="J602" s="136" cm="1">
        <f t="array" ref="J602">SUMPRODUCT(--($B$4:$B$498=B602),--($E$4:$E$498=C602),--($D$4:$D$498=""),$J$4:$J$498)</f>
        <v>0</v>
      </c>
      <c r="K602" s="136" cm="1">
        <f t="array" ref="K602">SUMPRODUCT(--($B$4:$B$498=B602),--($E$4:$E$498=C602),--($D$4:$D$498=""),$K$4:$K$498)</f>
        <v>0</v>
      </c>
      <c r="L602" s="136" cm="1">
        <f t="array" ref="L602">SUMPRODUCT(--($B$4:$B$498=B602),--($E$4:$E$498=C602),--($D$4:$D$498=""),$L$4:$L$498)</f>
        <v>0</v>
      </c>
      <c r="M602" s="136" cm="1">
        <f t="array" ref="M602">SUMPRODUCT(--($B$5:$B$498=B602),--($E$5:$E$498=C602),--($D$5:$D$498=""),$M$5:$M$498)</f>
        <v>0</v>
      </c>
      <c r="N602" s="136">
        <f t="shared" si="35"/>
        <v>0</v>
      </c>
      <c r="O602" s="81"/>
      <c r="P602" s="136" t="e" cm="1">
        <f t="array" ref="P602">SUMPRODUCT(--($B$4:$B$498=B602),--($E$4:$E$498=C602),--($D$4:$D$498=""),$P$4:$P$498)</f>
        <v>#N/A</v>
      </c>
    </row>
    <row r="603" spans="2:16">
      <c r="B603" t="s">
        <v>55</v>
      </c>
      <c r="C603" s="135" t="str">
        <f t="shared" si="36"/>
        <v>D</v>
      </c>
      <c r="D603" s="107"/>
      <c r="E603" s="107"/>
      <c r="F603" s="136" cm="1">
        <f t="array" ref="F603">SUMPRODUCT(--($B$4:$B$498=B603),--($E$4:$E$498=C603),--($D$4:$D$498=""),$F$4:$F$498)</f>
        <v>0</v>
      </c>
      <c r="G603" s="136" cm="1">
        <f t="array" ref="G603">SUMPRODUCT(--($B$4:$B$498=B603),--($E$4:$E$498=C603),--($D$4:$D$498=""),$G$4:$G$498)</f>
        <v>0</v>
      </c>
      <c r="H603" s="136" cm="1">
        <f t="array" ref="H603">SUMPRODUCT(--($B$4:$B$498=B603),--($E$4:$E$498=C603),--($D$4:$D$498=""),$H$4:$H$498)</f>
        <v>0</v>
      </c>
      <c r="I603" s="136" cm="1">
        <f t="array" ref="I603">SUMPRODUCT(--($B$4:$B$498=B603),--($E$4:$E$498=C603),--($D$4:$D$498=""),$I$4:$I$498)</f>
        <v>0</v>
      </c>
      <c r="J603" s="136" cm="1">
        <f t="array" ref="J603">SUMPRODUCT(--($B$4:$B$498=B603),--($E$4:$E$498=C603),--($D$4:$D$498=""),$J$4:$J$498)</f>
        <v>0</v>
      </c>
      <c r="K603" s="136" cm="1">
        <f t="array" ref="K603">SUMPRODUCT(--($B$4:$B$498=B603),--($E$4:$E$498=C603),--($D$4:$D$498=""),$K$4:$K$498)</f>
        <v>0</v>
      </c>
      <c r="L603" s="136" cm="1">
        <f t="array" ref="L603">SUMPRODUCT(--($B$4:$B$498=B603),--($E$4:$E$498=C603),--($D$4:$D$498=""),$L$4:$L$498)</f>
        <v>0</v>
      </c>
      <c r="M603" s="136" cm="1">
        <f t="array" ref="M603">SUMPRODUCT(--($B$5:$B$498=B603),--($E$5:$E$498=C603),--($D$5:$D$498=""),$M$5:$M$498)</f>
        <v>0</v>
      </c>
      <c r="N603" s="136">
        <f t="shared" si="35"/>
        <v>0</v>
      </c>
      <c r="O603" s="81"/>
      <c r="P603" s="136" t="e" cm="1">
        <f t="array" ref="P603">SUMPRODUCT(--($B$4:$B$498=B603),--($E$4:$E$498=C603),--($D$4:$D$498=""),$P$4:$P$498)</f>
        <v>#N/A</v>
      </c>
    </row>
    <row r="604" spans="2:16">
      <c r="B604" t="s">
        <v>55</v>
      </c>
      <c r="C604" s="135" t="str">
        <f t="shared" si="36"/>
        <v>E</v>
      </c>
      <c r="D604" s="107"/>
      <c r="E604" s="107"/>
      <c r="F604" s="136" cm="1">
        <f t="array" ref="F604">SUMPRODUCT(--($B$4:$B$498=B604),--($E$4:$E$498=C604),--($D$4:$D$498=""),$F$4:$F$498)</f>
        <v>0</v>
      </c>
      <c r="G604" s="136" cm="1">
        <f t="array" ref="G604">SUMPRODUCT(--($B$4:$B$498=B604),--($E$4:$E$498=C604),--($D$4:$D$498=""),$G$4:$G$498)</f>
        <v>0</v>
      </c>
      <c r="H604" s="136" cm="1">
        <f t="array" ref="H604">SUMPRODUCT(--($B$4:$B$498=B604),--($E$4:$E$498=C604),--($D$4:$D$498=""),$H$4:$H$498)</f>
        <v>0</v>
      </c>
      <c r="I604" s="136" cm="1">
        <f t="array" ref="I604">SUMPRODUCT(--($B$4:$B$498=B604),--($E$4:$E$498=C604),--($D$4:$D$498=""),$I$4:$I$498)</f>
        <v>0</v>
      </c>
      <c r="J604" s="136" cm="1">
        <f t="array" ref="J604">SUMPRODUCT(--($B$4:$B$498=B604),--($E$4:$E$498=C604),--($D$4:$D$498=""),$J$4:$J$498)</f>
        <v>0</v>
      </c>
      <c r="K604" s="136" cm="1">
        <f t="array" ref="K604">SUMPRODUCT(--($B$4:$B$498=B604),--($E$4:$E$498=C604),--($D$4:$D$498=""),$K$4:$K$498)</f>
        <v>0</v>
      </c>
      <c r="L604" s="136" cm="1">
        <f t="array" ref="L604">SUMPRODUCT(--($B$4:$B$498=B604),--($E$4:$E$498=C604),--($D$4:$D$498=""),$L$4:$L$498)</f>
        <v>0</v>
      </c>
      <c r="M604" s="136" cm="1">
        <f t="array" ref="M604">SUMPRODUCT(--($B$5:$B$498=B604),--($E$5:$E$498=C604),--($D$5:$D$498=""),$M$5:$M$498)</f>
        <v>0</v>
      </c>
      <c r="N604" s="136">
        <f t="shared" si="35"/>
        <v>0</v>
      </c>
      <c r="O604" s="81"/>
      <c r="P604" s="136" t="e" cm="1">
        <f t="array" ref="P604">SUMPRODUCT(--($B$4:$B$498=B604),--($E$4:$E$498=C604),--($D$4:$D$498=""),$P$4:$P$498)</f>
        <v>#N/A</v>
      </c>
    </row>
    <row r="605" spans="2:16">
      <c r="B605" t="s">
        <v>55</v>
      </c>
      <c r="C605" s="135" t="str">
        <f t="shared" si="36"/>
        <v>F</v>
      </c>
      <c r="D605" s="107"/>
      <c r="E605" s="107"/>
      <c r="F605" s="136" cm="1">
        <f t="array" ref="F605">SUMPRODUCT(--($B$4:$B$498=B605),--($E$4:$E$498=C605),--($D$4:$D$498=""),$F$4:$F$498)</f>
        <v>0</v>
      </c>
      <c r="G605" s="136" cm="1">
        <f t="array" ref="G605">SUMPRODUCT(--($B$4:$B$498=B605),--($E$4:$E$498=C605),--($D$4:$D$498=""),$G$4:$G$498)</f>
        <v>0</v>
      </c>
      <c r="H605" s="136" cm="1">
        <f t="array" ref="H605">SUMPRODUCT(--($B$4:$B$498=B605),--($E$4:$E$498=C605),--($D$4:$D$498=""),$H$4:$H$498)</f>
        <v>0</v>
      </c>
      <c r="I605" s="136" cm="1">
        <f t="array" ref="I605">SUMPRODUCT(--($B$4:$B$498=B605),--($E$4:$E$498=C605),--($D$4:$D$498=""),$I$4:$I$498)</f>
        <v>0</v>
      </c>
      <c r="J605" s="136" cm="1">
        <f t="array" ref="J605">SUMPRODUCT(--($B$4:$B$498=B605),--($E$4:$E$498=C605),--($D$4:$D$498=""),$J$4:$J$498)</f>
        <v>0</v>
      </c>
      <c r="K605" s="136" cm="1">
        <f t="array" ref="K605">SUMPRODUCT(--($B$4:$B$498=B605),--($E$4:$E$498=C605),--($D$4:$D$498=""),$K$4:$K$498)</f>
        <v>0</v>
      </c>
      <c r="L605" s="136" cm="1">
        <f t="array" ref="L605">SUMPRODUCT(--($B$4:$B$498=B605),--($E$4:$E$498=C605),--($D$4:$D$498=""),$L$4:$L$498)</f>
        <v>0</v>
      </c>
      <c r="M605" s="136" cm="1">
        <f t="array" ref="M605">SUMPRODUCT(--($B$5:$B$498=B605),--($E$5:$E$498=C605),--($D$5:$D$498=""),$M$5:$M$498)</f>
        <v>0</v>
      </c>
      <c r="N605" s="136">
        <f t="shared" si="35"/>
        <v>0</v>
      </c>
      <c r="O605" s="81"/>
      <c r="P605" s="136" t="e" cm="1">
        <f t="array" ref="P605">SUMPRODUCT(--($B$4:$B$498=B605),--($E$4:$E$498=C605),--($D$4:$D$498=""),$P$4:$P$498)</f>
        <v>#N/A</v>
      </c>
    </row>
    <row r="606" spans="2:16">
      <c r="B606" t="s">
        <v>55</v>
      </c>
      <c r="C606" s="135" t="str">
        <f t="shared" si="36"/>
        <v>G</v>
      </c>
      <c r="D606" s="107"/>
      <c r="E606" s="107"/>
      <c r="F606" s="136" cm="1">
        <f t="array" ref="F606">SUMPRODUCT(--($B$4:$B$498=B606),--($E$4:$E$498=C606),--($D$4:$D$498=""),$F$4:$F$498)</f>
        <v>0</v>
      </c>
      <c r="G606" s="136" cm="1">
        <f t="array" ref="G606">SUMPRODUCT(--($B$4:$B$498=B606),--($E$4:$E$498=C606),--($D$4:$D$498=""),$G$4:$G$498)</f>
        <v>0</v>
      </c>
      <c r="H606" s="136" cm="1">
        <f t="array" ref="H606">SUMPRODUCT(--($B$4:$B$498=B606),--($E$4:$E$498=C606),--($D$4:$D$498=""),$H$4:$H$498)</f>
        <v>0</v>
      </c>
      <c r="I606" s="136" cm="1">
        <f t="array" ref="I606">SUMPRODUCT(--($B$4:$B$498=B606),--($E$4:$E$498=C606),--($D$4:$D$498=""),$I$4:$I$498)</f>
        <v>0</v>
      </c>
      <c r="J606" s="136" cm="1">
        <f t="array" ref="J606">SUMPRODUCT(--($B$4:$B$498=B606),--($E$4:$E$498=C606),--($D$4:$D$498=""),$J$4:$J$498)</f>
        <v>0</v>
      </c>
      <c r="K606" s="136" cm="1">
        <f t="array" ref="K606">SUMPRODUCT(--($B$4:$B$498=B606),--($E$4:$E$498=C606),--($D$4:$D$498=""),$K$4:$K$498)</f>
        <v>0</v>
      </c>
      <c r="L606" s="136" cm="1">
        <f t="array" ref="L606">SUMPRODUCT(--($B$4:$B$498=B606),--($E$4:$E$498=C606),--($D$4:$D$498=""),$L$4:$L$498)</f>
        <v>0</v>
      </c>
      <c r="M606" s="136" cm="1">
        <f t="array" ref="M606">SUMPRODUCT(--($B$5:$B$498=B606),--($E$5:$E$498=C606),--($D$5:$D$498=""),$M$5:$M$498)</f>
        <v>0</v>
      </c>
      <c r="N606" s="136">
        <f t="shared" si="35"/>
        <v>0</v>
      </c>
      <c r="O606" s="81"/>
      <c r="P606" s="136" t="e" cm="1">
        <f t="array" ref="P606">SUMPRODUCT(--($B$4:$B$498=B606),--($E$4:$E$498=C606),--($D$4:$D$498=""),$P$4:$P$498)</f>
        <v>#N/A</v>
      </c>
    </row>
    <row r="607" spans="2:16">
      <c r="B607" t="s">
        <v>55</v>
      </c>
      <c r="C607" s="135" t="str">
        <f t="shared" si="36"/>
        <v>H</v>
      </c>
      <c r="D607" s="107"/>
      <c r="E607" s="107"/>
      <c r="F607" s="136" cm="1">
        <f t="array" ref="F607">SUMPRODUCT(--($B$4:$B$498=B607),--($E$4:$E$498=C607),--($D$4:$D$498=""),$F$4:$F$498)</f>
        <v>0</v>
      </c>
      <c r="G607" s="136" cm="1">
        <f t="array" ref="G607">SUMPRODUCT(--($B$4:$B$498=B607),--($E$4:$E$498=C607),--($D$4:$D$498=""),$G$4:$G$498)</f>
        <v>0</v>
      </c>
      <c r="H607" s="136" cm="1">
        <f t="array" ref="H607">SUMPRODUCT(--($B$4:$B$498=B607),--($E$4:$E$498=C607),--($D$4:$D$498=""),$H$4:$H$498)</f>
        <v>0</v>
      </c>
      <c r="I607" s="136" cm="1">
        <f t="array" ref="I607">SUMPRODUCT(--($B$4:$B$498=B607),--($E$4:$E$498=C607),--($D$4:$D$498=""),$I$4:$I$498)</f>
        <v>0</v>
      </c>
      <c r="J607" s="136" cm="1">
        <f t="array" ref="J607">SUMPRODUCT(--($B$4:$B$498=B607),--($E$4:$E$498=C607),--($D$4:$D$498=""),$J$4:$J$498)</f>
        <v>0</v>
      </c>
      <c r="K607" s="136" cm="1">
        <f t="array" ref="K607">SUMPRODUCT(--($B$4:$B$498=B607),--($E$4:$E$498=C607),--($D$4:$D$498=""),$K$4:$K$498)</f>
        <v>0</v>
      </c>
      <c r="L607" s="136" cm="1">
        <f t="array" ref="L607">SUMPRODUCT(--($B$4:$B$498=B607),--($E$4:$E$498=C607),--($D$4:$D$498=""),$L$4:$L$498)</f>
        <v>0</v>
      </c>
      <c r="M607" s="136" cm="1">
        <f t="array" ref="M607">SUMPRODUCT(--($B$5:$B$498=B607),--($E$5:$E$498=C607),--($D$5:$D$498=""),$M$5:$M$498)</f>
        <v>0</v>
      </c>
      <c r="N607" s="136">
        <f t="shared" si="35"/>
        <v>0</v>
      </c>
      <c r="O607" s="81"/>
      <c r="P607" s="136" t="e" cm="1">
        <f t="array" ref="P607">SUMPRODUCT(--($B$4:$B$498=B607),--($E$4:$E$498=C607),--($D$4:$D$498=""),$P$4:$P$498)</f>
        <v>#N/A</v>
      </c>
    </row>
    <row r="608" spans="2:16">
      <c r="B608" t="s">
        <v>55</v>
      </c>
      <c r="C608" s="135" t="str">
        <f t="shared" si="36"/>
        <v>I</v>
      </c>
      <c r="D608" s="107"/>
      <c r="E608" s="107"/>
      <c r="F608" s="136" cm="1">
        <f t="array" ref="F608">SUMPRODUCT(--($B$4:$B$498=B608),--($E$4:$E$498=C608),--($D$4:$D$498=""),$F$4:$F$498)</f>
        <v>0</v>
      </c>
      <c r="G608" s="136" cm="1">
        <f t="array" ref="G608">SUMPRODUCT(--($B$4:$B$498=B608),--($E$4:$E$498=C608),--($D$4:$D$498=""),$G$4:$G$498)</f>
        <v>0</v>
      </c>
      <c r="H608" s="136" cm="1">
        <f t="array" ref="H608">SUMPRODUCT(--($B$4:$B$498=B608),--($E$4:$E$498=C608),--($D$4:$D$498=""),$H$4:$H$498)</f>
        <v>0</v>
      </c>
      <c r="I608" s="136" cm="1">
        <f t="array" ref="I608">SUMPRODUCT(--($B$4:$B$498=B608),--($E$4:$E$498=C608),--($D$4:$D$498=""),$I$4:$I$498)</f>
        <v>0</v>
      </c>
      <c r="J608" s="136" cm="1">
        <f t="array" ref="J608">SUMPRODUCT(--($B$4:$B$498=B608),--($E$4:$E$498=C608),--($D$4:$D$498=""),$J$4:$J$498)</f>
        <v>0</v>
      </c>
      <c r="K608" s="136" cm="1">
        <f t="array" ref="K608">SUMPRODUCT(--($B$4:$B$498=B608),--($E$4:$E$498=C608),--($D$4:$D$498=""),$K$4:$K$498)</f>
        <v>0</v>
      </c>
      <c r="L608" s="136" cm="1">
        <f t="array" ref="L608">SUMPRODUCT(--($B$4:$B$498=B608),--($E$4:$E$498=C608),--($D$4:$D$498=""),$L$4:$L$498)</f>
        <v>0</v>
      </c>
      <c r="M608" s="136" cm="1">
        <f t="array" ref="M608">SUMPRODUCT(--($B$5:$B$498=B608),--($E$5:$E$498=C608),--($D$5:$D$498=""),$M$5:$M$498)</f>
        <v>0</v>
      </c>
      <c r="N608" s="136">
        <f t="shared" si="35"/>
        <v>0</v>
      </c>
      <c r="O608" s="81"/>
      <c r="P608" s="136" t="e" cm="1">
        <f t="array" ref="P608">SUMPRODUCT(--($B$4:$B$498=B608),--($E$4:$E$498=C608),--($D$4:$D$498=""),$P$4:$P$498)</f>
        <v>#N/A</v>
      </c>
    </row>
    <row r="609" spans="2:16">
      <c r="B609" t="s">
        <v>55</v>
      </c>
      <c r="C609" s="135" t="str">
        <f t="shared" si="36"/>
        <v>J</v>
      </c>
      <c r="D609" s="107"/>
      <c r="E609" s="107"/>
      <c r="F609" s="136" cm="1">
        <f t="array" ref="F609">SUMPRODUCT(--($B$4:$B$498=B609),--($E$4:$E$498=C609),--($D$4:$D$498=""),$F$4:$F$498)</f>
        <v>0</v>
      </c>
      <c r="G609" s="136" cm="1">
        <f t="array" ref="G609">SUMPRODUCT(--($B$4:$B$498=B609),--($E$4:$E$498=C609),--($D$4:$D$498=""),$G$4:$G$498)</f>
        <v>0</v>
      </c>
      <c r="H609" s="136" cm="1">
        <f t="array" ref="H609">SUMPRODUCT(--($B$4:$B$498=B609),--($E$4:$E$498=C609),--($D$4:$D$498=""),$H$4:$H$498)</f>
        <v>0</v>
      </c>
      <c r="I609" s="136" cm="1">
        <f t="array" ref="I609">SUMPRODUCT(--($B$4:$B$498=B609),--($E$4:$E$498=C609),--($D$4:$D$498=""),$I$4:$I$498)</f>
        <v>0</v>
      </c>
      <c r="J609" s="136" cm="1">
        <f t="array" ref="J609">SUMPRODUCT(--($B$4:$B$498=B609),--($E$4:$E$498=C609),--($D$4:$D$498=""),$J$4:$J$498)</f>
        <v>0</v>
      </c>
      <c r="K609" s="136" cm="1">
        <f t="array" ref="K609">SUMPRODUCT(--($B$4:$B$498=B609),--($E$4:$E$498=C609),--($D$4:$D$498=""),$K$4:$K$498)</f>
        <v>0</v>
      </c>
      <c r="L609" s="136" cm="1">
        <f t="array" ref="L609">SUMPRODUCT(--($B$4:$B$498=B609),--($E$4:$E$498=C609),--($D$4:$D$498=""),$L$4:$L$498)</f>
        <v>0</v>
      </c>
      <c r="M609" s="136" cm="1">
        <f t="array" ref="M609">SUMPRODUCT(--($B$5:$B$498=B609),--($E$5:$E$498=C609),--($D$5:$D$498=""),$M$5:$M$498)</f>
        <v>0</v>
      </c>
      <c r="N609" s="136">
        <f t="shared" si="35"/>
        <v>0</v>
      </c>
      <c r="O609" s="81"/>
      <c r="P609" s="136" t="e" cm="1">
        <f t="array" ref="P609">SUMPRODUCT(--($B$4:$B$498=B609),--($E$4:$E$498=C609),--($D$4:$D$498=""),$P$4:$P$498)</f>
        <v>#N/A</v>
      </c>
    </row>
    <row r="610" spans="2:16">
      <c r="B610" t="s">
        <v>55</v>
      </c>
      <c r="C610" s="135" t="str">
        <f t="shared" si="36"/>
        <v>K</v>
      </c>
      <c r="D610" s="107"/>
      <c r="E610" s="107"/>
      <c r="F610" s="136" cm="1">
        <f t="array" ref="F610">SUMPRODUCT(--($B$4:$B$498=B610),--($E$4:$E$498=C610),--($D$4:$D$498=""),$F$4:$F$498)</f>
        <v>0</v>
      </c>
      <c r="G610" s="136" cm="1">
        <f t="array" ref="G610">SUMPRODUCT(--($B$4:$B$498=B610),--($E$4:$E$498=C610),--($D$4:$D$498=""),$G$4:$G$498)</f>
        <v>0</v>
      </c>
      <c r="H610" s="136" cm="1">
        <f t="array" ref="H610">SUMPRODUCT(--($B$4:$B$498=B610),--($E$4:$E$498=C610),--($D$4:$D$498=""),$H$4:$H$498)</f>
        <v>0</v>
      </c>
      <c r="I610" s="136" cm="1">
        <f t="array" ref="I610">SUMPRODUCT(--($B$4:$B$498=B610),--($E$4:$E$498=C610),--($D$4:$D$498=""),$I$4:$I$498)</f>
        <v>0</v>
      </c>
      <c r="J610" s="136" cm="1">
        <f t="array" ref="J610">SUMPRODUCT(--($B$4:$B$498=B610),--($E$4:$E$498=C610),--($D$4:$D$498=""),$J$4:$J$498)</f>
        <v>0</v>
      </c>
      <c r="K610" s="136" cm="1">
        <f t="array" ref="K610">SUMPRODUCT(--($B$4:$B$498=B610),--($E$4:$E$498=C610),--($D$4:$D$498=""),$K$4:$K$498)</f>
        <v>0</v>
      </c>
      <c r="L610" s="136" cm="1">
        <f t="array" ref="L610">SUMPRODUCT(--($B$4:$B$498=B610),--($E$4:$E$498=C610),--($D$4:$D$498=""),$L$4:$L$498)</f>
        <v>0</v>
      </c>
      <c r="M610" s="136" cm="1">
        <f t="array" ref="M610">SUMPRODUCT(--($B$5:$B$498=B610),--($E$5:$E$498=C610),--($D$5:$D$498=""),$M$5:$M$498)</f>
        <v>0</v>
      </c>
      <c r="N610" s="136">
        <f t="shared" si="35"/>
        <v>0</v>
      </c>
      <c r="O610" s="81"/>
      <c r="P610" s="136" t="e" cm="1">
        <f t="array" ref="P610">SUMPRODUCT(--($B$4:$B$498=B610),--($E$4:$E$498=C610),--($D$4:$D$498=""),$P$4:$P$498)</f>
        <v>#N/A</v>
      </c>
    </row>
    <row r="611" spans="2:16">
      <c r="C611" s="135" t="str">
        <f t="shared" si="36"/>
        <v>Vrije categorie</v>
      </c>
      <c r="D611" s="107"/>
      <c r="E611" s="107"/>
      <c r="F611" s="136" cm="1">
        <f t="array" ref="F611">SUMPRODUCT(--($B$4:$B$498=B611),--($E$4:$E$498=C611),--($D$4:$D$498=""),$F$4:$F$498)</f>
        <v>0</v>
      </c>
      <c r="G611" s="136" cm="1">
        <f t="array" ref="G611">SUMPRODUCT(--($B$4:$B$498=B611),--($E$4:$E$498=C611),--($D$4:$D$498=""),$G$4:$G$498)</f>
        <v>0</v>
      </c>
      <c r="H611" s="136" cm="1">
        <f t="array" ref="H611">SUMPRODUCT(--($B$4:$B$498=B611),--($E$4:$E$498=C611),--($D$4:$D$498=""),$H$4:$H$498)</f>
        <v>0</v>
      </c>
      <c r="I611" s="136" cm="1">
        <f t="array" ref="I611">SUMPRODUCT(--($B$4:$B$498=B611),--($E$4:$E$498=C611),--($D$4:$D$498=""),$I$4:$I$498)</f>
        <v>0</v>
      </c>
      <c r="J611" s="136" cm="1">
        <f t="array" ref="J611">SUMPRODUCT(--($B$4:$B$498=B611),--($E$4:$E$498=C611),--($D$4:$D$498=""),$J$4:$J$498)</f>
        <v>0</v>
      </c>
      <c r="K611" s="136" cm="1">
        <f t="array" ref="K611">SUMPRODUCT(--($B$4:$B$498=B611),--($E$4:$E$498=C611),--($D$4:$D$498=""),$K$4:$K$498)</f>
        <v>0</v>
      </c>
      <c r="L611" s="136" cm="1">
        <f t="array" ref="L611">SUMPRODUCT(--($B$4:$B$498=B611),--($E$4:$E$498=C611),--($D$4:$D$498=""),$L$4:$L$498)</f>
        <v>0</v>
      </c>
      <c r="M611" s="136" cm="1">
        <f t="array" ref="M611">SUMPRODUCT(--($B$5:$B$498=B611),--($E$5:$E$498=C611),--($D$5:$D$498=""),$M$5:$M$498)</f>
        <v>0</v>
      </c>
      <c r="N611" s="136">
        <f t="shared" si="35"/>
        <v>0</v>
      </c>
      <c r="O611" s="81"/>
      <c r="P611" s="136" t="e" cm="1">
        <f t="array" ref="P611">SUMPRODUCT(--($B$4:$B$498=B611),--($E$4:$E$498=C611),--($D$4:$D$498=""),$P$4:$P$498)</f>
        <v>#N/A</v>
      </c>
    </row>
    <row r="612" spans="2:16">
      <c r="C612" s="135" t="str">
        <f t="shared" si="36"/>
        <v>Vrije categorie</v>
      </c>
      <c r="D612" s="107"/>
      <c r="E612" s="107"/>
      <c r="F612" s="136" cm="1">
        <f t="array" ref="F612">SUMPRODUCT(--($B$4:$B$498=B612),--($E$4:$E$498=C612),--($D$4:$D$498=""),$F$4:$F$498)</f>
        <v>0</v>
      </c>
      <c r="G612" s="136" cm="1">
        <f t="array" ref="G612">SUMPRODUCT(--($B$4:$B$498=B612),--($E$4:$E$498=C612),--($D$4:$D$498=""),$G$4:$G$498)</f>
        <v>0</v>
      </c>
      <c r="H612" s="136" cm="1">
        <f t="array" ref="H612">SUMPRODUCT(--($B$4:$B$498=B612),--($E$4:$E$498=C612),--($D$4:$D$498=""),$H$4:$H$498)</f>
        <v>0</v>
      </c>
      <c r="I612" s="136" cm="1">
        <f t="array" ref="I612">SUMPRODUCT(--($B$4:$B$498=B612),--($E$4:$E$498=C612),--($D$4:$D$498=""),$I$4:$I$498)</f>
        <v>0</v>
      </c>
      <c r="J612" s="136" cm="1">
        <f t="array" ref="J612">SUMPRODUCT(--($B$4:$B$498=B612),--($E$4:$E$498=C612),--($D$4:$D$498=""),$J$4:$J$498)</f>
        <v>0</v>
      </c>
      <c r="K612" s="136" cm="1">
        <f t="array" ref="K612">SUMPRODUCT(--($B$4:$B$498=B612),--($E$4:$E$498=C612),--($D$4:$D$498=""),$K$4:$K$498)</f>
        <v>0</v>
      </c>
      <c r="L612" s="136" cm="1">
        <f t="array" ref="L612">SUMPRODUCT(--($B$4:$B$498=B612),--($E$4:$E$498=C612),--($D$4:$D$498=""),$L$4:$L$498)</f>
        <v>0</v>
      </c>
      <c r="M612" s="136" cm="1">
        <f t="array" ref="M612">SUMPRODUCT(--($B$5:$B$498=B612),--($E$5:$E$498=C612),--($D$5:$D$498=""),$M$5:$M$498)</f>
        <v>0</v>
      </c>
      <c r="N612" s="136">
        <f t="shared" si="35"/>
        <v>0</v>
      </c>
      <c r="O612" s="81"/>
      <c r="P612" s="136" t="e" cm="1">
        <f t="array" ref="P612">SUMPRODUCT(--($B$4:$B$498=B612),--($E$4:$E$498=C612),--($D$4:$D$498=""),$P$4:$P$498)</f>
        <v>#N/A</v>
      </c>
    </row>
    <row r="613" spans="2:16" ht="15.75" thickBot="1">
      <c r="C613" s="144" t="s">
        <v>166</v>
      </c>
      <c r="D613" s="140"/>
      <c r="E613" s="140"/>
      <c r="F613" s="141">
        <f t="shared" ref="F613:M613" si="37">SUM(F600:F612)</f>
        <v>0</v>
      </c>
      <c r="G613" s="141">
        <f t="shared" si="37"/>
        <v>0</v>
      </c>
      <c r="H613" s="141">
        <f t="shared" si="37"/>
        <v>0</v>
      </c>
      <c r="I613" s="141">
        <f t="shared" si="37"/>
        <v>0</v>
      </c>
      <c r="J613" s="141">
        <f t="shared" si="37"/>
        <v>0</v>
      </c>
      <c r="K613" s="141">
        <f t="shared" si="37"/>
        <v>0</v>
      </c>
      <c r="L613" s="141">
        <f t="shared" si="37"/>
        <v>0</v>
      </c>
      <c r="M613" s="141">
        <f t="shared" si="37"/>
        <v>0</v>
      </c>
      <c r="N613" s="141">
        <f t="shared" si="35"/>
        <v>0</v>
      </c>
      <c r="O613" s="93"/>
      <c r="P613" s="141" t="e">
        <f>SUM(P600:P612)</f>
        <v>#N/A</v>
      </c>
    </row>
    <row r="614" spans="2:16" ht="15.75" thickTop="1"/>
  </sheetData>
  <sheetProtection algorithmName="SHA-512" hashValue="j5otscGxyXBS/HyA6SFl3WmFsLyJvMrxG6tUsntlncox+qZM75aUWYppWl7lruXtCI9VXP4cYf19vO6a4AOmcw==" saltValue="8zWjcc5IVNnxKQdout8PtA==" spinCount="100000" sheet="1" objects="1" scenarios="1"/>
  <mergeCells count="4">
    <mergeCell ref="B1:C1"/>
    <mergeCell ref="D1:J1"/>
    <mergeCell ref="B2:C2"/>
    <mergeCell ref="D2:J2"/>
  </mergeCells>
  <phoneticPr fontId="11" type="noConversion"/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0106-2D62-43AE-837D-CEA124FF1FF7}">
  <sheetPr>
    <tabColor rgb="FF173583"/>
  </sheetPr>
  <dimension ref="A1:O151"/>
  <sheetViews>
    <sheetView workbookViewId="0">
      <selection activeCell="V126" sqref="V126"/>
    </sheetView>
  </sheetViews>
  <sheetFormatPr defaultRowHeight="15"/>
  <cols>
    <col min="1" max="1" width="30.42578125" bestFit="1" customWidth="1"/>
    <col min="2" max="2" width="13.85546875" customWidth="1"/>
    <col min="3" max="3" width="11.85546875" customWidth="1"/>
  </cols>
  <sheetData>
    <row r="1" spans="1:15" ht="30">
      <c r="A1" s="149" t="s">
        <v>142</v>
      </c>
      <c r="B1" s="150" t="s">
        <v>172</v>
      </c>
      <c r="C1" s="150" t="s">
        <v>173</v>
      </c>
      <c r="D1" s="149" t="s">
        <v>174</v>
      </c>
      <c r="E1" s="149" t="s">
        <v>175</v>
      </c>
      <c r="F1" s="149" t="s">
        <v>176</v>
      </c>
      <c r="G1" s="149" t="s">
        <v>177</v>
      </c>
      <c r="H1" s="149" t="s">
        <v>178</v>
      </c>
      <c r="I1" s="149" t="s">
        <v>179</v>
      </c>
      <c r="J1" s="149" t="s">
        <v>180</v>
      </c>
      <c r="K1" s="149" t="s">
        <v>181</v>
      </c>
      <c r="L1" s="149" t="s">
        <v>182</v>
      </c>
      <c r="M1" s="149" t="s">
        <v>183</v>
      </c>
      <c r="N1" s="149" t="s">
        <v>184</v>
      </c>
      <c r="O1" s="149" t="s">
        <v>185</v>
      </c>
    </row>
    <row r="2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37" t="s">
        <v>88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5">
      <c r="A4" s="151" t="s">
        <v>186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</row>
    <row r="5" spans="1:15">
      <c r="A5" s="37" t="s">
        <v>187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1:15">
      <c r="A6" s="37" t="s">
        <v>188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</row>
    <row r="7" spans="1:15">
      <c r="A7" s="37" t="s">
        <v>189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</row>
    <row r="8" spans="1:15">
      <c r="A8" s="37" t="s">
        <v>190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5">
      <c r="A9" s="151" t="s">
        <v>151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>
      <c r="A10" s="37" t="s">
        <v>65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 spans="1:15">
      <c r="A11" s="151" t="s">
        <v>93</v>
      </c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</row>
    <row r="12" spans="1:15">
      <c r="A12" s="37" t="s">
        <v>191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  <row r="14" spans="1:15" ht="30">
      <c r="A14" s="149" t="s">
        <v>142</v>
      </c>
      <c r="B14" s="150" t="s">
        <v>172</v>
      </c>
      <c r="C14" s="150" t="s">
        <v>173</v>
      </c>
      <c r="D14" s="149" t="s">
        <v>174</v>
      </c>
      <c r="E14" s="149" t="s">
        <v>175</v>
      </c>
      <c r="F14" s="149" t="s">
        <v>176</v>
      </c>
      <c r="G14" s="149" t="s">
        <v>177</v>
      </c>
      <c r="H14" s="149" t="s">
        <v>178</v>
      </c>
      <c r="I14" s="149" t="s">
        <v>179</v>
      </c>
      <c r="J14" s="149" t="s">
        <v>180</v>
      </c>
      <c r="K14" s="149" t="s">
        <v>181</v>
      </c>
      <c r="L14" s="149" t="s">
        <v>182</v>
      </c>
      <c r="M14" s="149" t="s">
        <v>183</v>
      </c>
      <c r="N14" s="149" t="s">
        <v>184</v>
      </c>
      <c r="O14" s="149" t="s">
        <v>185</v>
      </c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37" t="s">
        <v>88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7" spans="1:15">
      <c r="A17" s="151" t="s">
        <v>186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</row>
    <row r="18" spans="1:15">
      <c r="A18" s="37" t="s">
        <v>187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  <row r="19" spans="1:15">
      <c r="A19" s="37" t="s">
        <v>188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</row>
    <row r="20" spans="1:15">
      <c r="A20" s="37" t="s">
        <v>189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</row>
    <row r="21" spans="1:15">
      <c r="A21" s="37" t="s">
        <v>190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</row>
    <row r="22" spans="1:15">
      <c r="A22" s="151" t="s">
        <v>151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</row>
    <row r="23" spans="1:15">
      <c r="A23" s="37" t="s">
        <v>65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</row>
    <row r="24" spans="1:15">
      <c r="A24" s="151" t="s">
        <v>93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</row>
    <row r="25" spans="1:15">
      <c r="A25" s="37" t="s">
        <v>191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7" spans="1:15" ht="30">
      <c r="A27" s="149" t="s">
        <v>142</v>
      </c>
      <c r="B27" s="150" t="s">
        <v>172</v>
      </c>
      <c r="C27" s="150" t="s">
        <v>173</v>
      </c>
      <c r="D27" s="149" t="s">
        <v>174</v>
      </c>
      <c r="E27" s="149" t="s">
        <v>175</v>
      </c>
      <c r="F27" s="149" t="s">
        <v>176</v>
      </c>
      <c r="G27" s="149" t="s">
        <v>177</v>
      </c>
      <c r="H27" s="149" t="s">
        <v>178</v>
      </c>
      <c r="I27" s="149" t="s">
        <v>179</v>
      </c>
      <c r="J27" s="149" t="s">
        <v>180</v>
      </c>
      <c r="K27" s="149" t="s">
        <v>181</v>
      </c>
      <c r="L27" s="149" t="s">
        <v>182</v>
      </c>
      <c r="M27" s="149" t="s">
        <v>183</v>
      </c>
      <c r="N27" s="149" t="s">
        <v>184</v>
      </c>
      <c r="O27" s="149" t="s">
        <v>185</v>
      </c>
    </row>
    <row r="28" spans="1: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>
      <c r="A29" s="37" t="s">
        <v>88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spans="1:15">
      <c r="A30" s="151" t="s">
        <v>186</v>
      </c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</row>
    <row r="31" spans="1:15">
      <c r="A31" s="37" t="s">
        <v>187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  <row r="32" spans="1:15">
      <c r="A32" s="37" t="s">
        <v>188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  <row r="33" spans="1:15">
      <c r="A33" s="37" t="s">
        <v>189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  <row r="34" spans="1:15">
      <c r="A34" s="37" t="s">
        <v>190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  <row r="35" spans="1:15">
      <c r="A35" s="151" t="s">
        <v>151</v>
      </c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</row>
    <row r="36" spans="1:15">
      <c r="A36" s="37" t="s">
        <v>65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  <row r="37" spans="1:15">
      <c r="A37" s="151" t="s">
        <v>93</v>
      </c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</row>
    <row r="38" spans="1:15">
      <c r="A38" s="37" t="s">
        <v>191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  <row r="40" spans="1:15" ht="30">
      <c r="A40" s="149" t="s">
        <v>142</v>
      </c>
      <c r="B40" s="150" t="s">
        <v>172</v>
      </c>
      <c r="C40" s="150" t="s">
        <v>173</v>
      </c>
      <c r="D40" s="149" t="s">
        <v>174</v>
      </c>
      <c r="E40" s="149" t="s">
        <v>175</v>
      </c>
      <c r="F40" s="149" t="s">
        <v>176</v>
      </c>
      <c r="G40" s="149" t="s">
        <v>177</v>
      </c>
      <c r="H40" s="149" t="s">
        <v>178</v>
      </c>
      <c r="I40" s="149" t="s">
        <v>179</v>
      </c>
      <c r="J40" s="149" t="s">
        <v>180</v>
      </c>
      <c r="K40" s="149" t="s">
        <v>181</v>
      </c>
      <c r="L40" s="149" t="s">
        <v>182</v>
      </c>
      <c r="M40" s="149" t="s">
        <v>183</v>
      </c>
      <c r="N40" s="149" t="s">
        <v>184</v>
      </c>
      <c r="O40" s="149" t="s">
        <v>185</v>
      </c>
    </row>
    <row r="41" spans="1: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>
      <c r="A42" s="37" t="s">
        <v>88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  <row r="43" spans="1:15">
      <c r="A43" s="151" t="s">
        <v>186</v>
      </c>
      <c r="B43" s="151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</row>
    <row r="44" spans="1:15">
      <c r="A44" s="37" t="s">
        <v>187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  <row r="45" spans="1:15">
      <c r="A45" s="37" t="s">
        <v>188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  <row r="46" spans="1:15">
      <c r="A46" s="37" t="s">
        <v>189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  <row r="47" spans="1:15">
      <c r="A47" s="37" t="s">
        <v>190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</row>
    <row r="48" spans="1:15">
      <c r="A48" s="151" t="s">
        <v>151</v>
      </c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</row>
    <row r="49" spans="1:15">
      <c r="A49" s="37" t="s">
        <v>65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</row>
    <row r="50" spans="1:15">
      <c r="A50" s="151" t="s">
        <v>93</v>
      </c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</row>
    <row r="51" spans="1:15">
      <c r="A51" s="37" t="s">
        <v>191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</row>
    <row r="53" spans="1:15" ht="30">
      <c r="A53" s="149" t="s">
        <v>142</v>
      </c>
      <c r="B53" s="150" t="s">
        <v>172</v>
      </c>
      <c r="C53" s="150" t="s">
        <v>173</v>
      </c>
      <c r="D53" s="149" t="s">
        <v>174</v>
      </c>
      <c r="E53" s="149" t="s">
        <v>175</v>
      </c>
      <c r="F53" s="149" t="s">
        <v>176</v>
      </c>
      <c r="G53" s="149" t="s">
        <v>177</v>
      </c>
      <c r="H53" s="149" t="s">
        <v>178</v>
      </c>
      <c r="I53" s="149" t="s">
        <v>179</v>
      </c>
      <c r="J53" s="149" t="s">
        <v>180</v>
      </c>
      <c r="K53" s="149" t="s">
        <v>181</v>
      </c>
      <c r="L53" s="149" t="s">
        <v>182</v>
      </c>
      <c r="M53" s="149" t="s">
        <v>183</v>
      </c>
      <c r="N53" s="149" t="s">
        <v>184</v>
      </c>
      <c r="O53" s="149" t="s">
        <v>185</v>
      </c>
    </row>
    <row r="54" spans="1: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>
      <c r="A55" s="37" t="s">
        <v>88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</row>
    <row r="56" spans="1:15">
      <c r="A56" s="151" t="s">
        <v>186</v>
      </c>
      <c r="B56" s="151"/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</row>
    <row r="57" spans="1:15">
      <c r="A57" s="37" t="s">
        <v>187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1:15">
      <c r="A58" s="37" t="s">
        <v>188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1:15">
      <c r="A59" s="37" t="s">
        <v>189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</row>
    <row r="60" spans="1:15">
      <c r="A60" s="37" t="s">
        <v>190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</row>
    <row r="61" spans="1:15">
      <c r="A61" s="151" t="s">
        <v>151</v>
      </c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</row>
    <row r="62" spans="1:15">
      <c r="A62" s="37" t="s">
        <v>65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  <row r="63" spans="1:15">
      <c r="A63" s="151" t="s">
        <v>93</v>
      </c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</row>
    <row r="64" spans="1:15">
      <c r="A64" s="37" t="s">
        <v>191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</row>
    <row r="66" spans="1:15" ht="30">
      <c r="A66" s="149" t="s">
        <v>142</v>
      </c>
      <c r="B66" s="150" t="s">
        <v>172</v>
      </c>
      <c r="C66" s="150" t="s">
        <v>173</v>
      </c>
      <c r="D66" s="149" t="s">
        <v>174</v>
      </c>
      <c r="E66" s="149" t="s">
        <v>175</v>
      </c>
      <c r="F66" s="149" t="s">
        <v>176</v>
      </c>
      <c r="G66" s="149" t="s">
        <v>177</v>
      </c>
      <c r="H66" s="149" t="s">
        <v>178</v>
      </c>
      <c r="I66" s="149" t="s">
        <v>179</v>
      </c>
      <c r="J66" s="149" t="s">
        <v>180</v>
      </c>
      <c r="K66" s="149" t="s">
        <v>181</v>
      </c>
      <c r="L66" s="149" t="s">
        <v>182</v>
      </c>
      <c r="M66" s="149" t="s">
        <v>183</v>
      </c>
      <c r="N66" s="149" t="s">
        <v>184</v>
      </c>
      <c r="O66" s="149" t="s">
        <v>185</v>
      </c>
    </row>
    <row r="67" spans="1: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>
      <c r="A68" s="37" t="s">
        <v>88</v>
      </c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</row>
    <row r="69" spans="1:15">
      <c r="A69" s="151" t="s">
        <v>186</v>
      </c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</row>
    <row r="70" spans="1:15">
      <c r="A70" s="37" t="s">
        <v>187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  <row r="71" spans="1:15">
      <c r="A71" s="37" t="s">
        <v>188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  <row r="72" spans="1:15">
      <c r="A72" s="37" t="s">
        <v>189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  <row r="73" spans="1:15">
      <c r="A73" s="37" t="s">
        <v>190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  <row r="74" spans="1:15">
      <c r="A74" s="151" t="s">
        <v>151</v>
      </c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</row>
    <row r="75" spans="1:15">
      <c r="A75" s="37" t="s">
        <v>65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  <row r="76" spans="1:15">
      <c r="A76" s="151" t="s">
        <v>93</v>
      </c>
      <c r="B76" s="151"/>
      <c r="C76" s="151"/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</row>
    <row r="77" spans="1:15">
      <c r="A77" s="37" t="s">
        <v>191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  <row r="79" spans="1:15" ht="30">
      <c r="A79" s="149" t="s">
        <v>142</v>
      </c>
      <c r="B79" s="150" t="s">
        <v>172</v>
      </c>
      <c r="C79" s="150" t="s">
        <v>173</v>
      </c>
      <c r="D79" s="149" t="s">
        <v>174</v>
      </c>
      <c r="E79" s="149" t="s">
        <v>175</v>
      </c>
      <c r="F79" s="149" t="s">
        <v>176</v>
      </c>
      <c r="G79" s="149" t="s">
        <v>177</v>
      </c>
      <c r="H79" s="149" t="s">
        <v>178</v>
      </c>
      <c r="I79" s="149" t="s">
        <v>179</v>
      </c>
      <c r="J79" s="149" t="s">
        <v>180</v>
      </c>
      <c r="K79" s="149" t="s">
        <v>181</v>
      </c>
      <c r="L79" s="149" t="s">
        <v>182</v>
      </c>
      <c r="M79" s="149" t="s">
        <v>183</v>
      </c>
      <c r="N79" s="149" t="s">
        <v>184</v>
      </c>
      <c r="O79" s="149" t="s">
        <v>185</v>
      </c>
    </row>
    <row r="80" spans="1: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>
      <c r="A81" s="37" t="s">
        <v>88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  <row r="82" spans="1:15">
      <c r="A82" s="151" t="s">
        <v>186</v>
      </c>
      <c r="B82" s="151"/>
      <c r="C82" s="151"/>
      <c r="D82" s="151"/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1"/>
    </row>
    <row r="83" spans="1:15">
      <c r="A83" s="37" t="s">
        <v>187</v>
      </c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  <row r="84" spans="1:15">
      <c r="A84" s="37" t="s">
        <v>188</v>
      </c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  <row r="85" spans="1:15">
      <c r="A85" s="37" t="s">
        <v>189</v>
      </c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</row>
    <row r="86" spans="1:15">
      <c r="A86" s="37" t="s">
        <v>190</v>
      </c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  <row r="87" spans="1:15">
      <c r="A87" s="151" t="s">
        <v>151</v>
      </c>
      <c r="B87" s="151"/>
      <c r="C87" s="151"/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51"/>
    </row>
    <row r="88" spans="1:15">
      <c r="A88" s="37" t="s">
        <v>65</v>
      </c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  <row r="89" spans="1:15">
      <c r="A89" s="151" t="s">
        <v>93</v>
      </c>
      <c r="B89" s="151"/>
      <c r="C89" s="151"/>
      <c r="D89" s="151"/>
      <c r="E89" s="151"/>
      <c r="F89" s="151"/>
      <c r="G89" s="151"/>
      <c r="H89" s="151"/>
      <c r="I89" s="151"/>
      <c r="J89" s="151"/>
      <c r="K89" s="151"/>
      <c r="L89" s="151"/>
      <c r="M89" s="151"/>
      <c r="N89" s="151"/>
      <c r="O89" s="151"/>
    </row>
    <row r="90" spans="1:15">
      <c r="A90" s="37" t="s">
        <v>191</v>
      </c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  <row r="92" spans="1:15" ht="30">
      <c r="A92" s="149" t="s">
        <v>142</v>
      </c>
      <c r="B92" s="150" t="s">
        <v>172</v>
      </c>
      <c r="C92" s="150" t="s">
        <v>173</v>
      </c>
      <c r="D92" s="149" t="s">
        <v>174</v>
      </c>
      <c r="E92" s="149" t="s">
        <v>175</v>
      </c>
      <c r="F92" s="149" t="s">
        <v>176</v>
      </c>
      <c r="G92" s="149" t="s">
        <v>177</v>
      </c>
      <c r="H92" s="149" t="s">
        <v>178</v>
      </c>
      <c r="I92" s="149" t="s">
        <v>179</v>
      </c>
      <c r="J92" s="149" t="s">
        <v>180</v>
      </c>
      <c r="K92" s="149" t="s">
        <v>181</v>
      </c>
      <c r="L92" s="149" t="s">
        <v>182</v>
      </c>
      <c r="M92" s="149" t="s">
        <v>183</v>
      </c>
      <c r="N92" s="149" t="s">
        <v>184</v>
      </c>
      <c r="O92" s="149" t="s">
        <v>185</v>
      </c>
    </row>
    <row r="93" spans="1: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>
      <c r="A94" s="37" t="s">
        <v>88</v>
      </c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  <row r="95" spans="1:15">
      <c r="A95" s="151" t="s">
        <v>186</v>
      </c>
      <c r="B95" s="151"/>
      <c r="C95" s="151"/>
      <c r="D95" s="151"/>
      <c r="E95" s="151"/>
      <c r="F95" s="151"/>
      <c r="G95" s="151"/>
      <c r="H95" s="151"/>
      <c r="I95" s="151"/>
      <c r="J95" s="151"/>
      <c r="K95" s="151"/>
      <c r="L95" s="151"/>
      <c r="M95" s="151"/>
      <c r="N95" s="151"/>
      <c r="O95" s="151"/>
    </row>
    <row r="96" spans="1:15">
      <c r="A96" s="37" t="s">
        <v>187</v>
      </c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  <row r="97" spans="1:15">
      <c r="A97" s="37" t="s">
        <v>188</v>
      </c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  <row r="98" spans="1:15">
      <c r="A98" s="37" t="s">
        <v>189</v>
      </c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</row>
    <row r="99" spans="1:15">
      <c r="A99" s="37" t="s">
        <v>190</v>
      </c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</row>
    <row r="100" spans="1:15">
      <c r="A100" s="151" t="s">
        <v>151</v>
      </c>
      <c r="B100" s="151"/>
      <c r="C100" s="151"/>
      <c r="D100" s="151"/>
      <c r="E100" s="151"/>
      <c r="F100" s="151"/>
      <c r="G100" s="151"/>
      <c r="H100" s="151"/>
      <c r="I100" s="151"/>
      <c r="J100" s="151"/>
      <c r="K100" s="151"/>
      <c r="L100" s="151"/>
      <c r="M100" s="151"/>
      <c r="N100" s="151"/>
      <c r="O100" s="151"/>
    </row>
    <row r="101" spans="1:15">
      <c r="A101" s="37" t="s">
        <v>65</v>
      </c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</row>
    <row r="102" spans="1:15">
      <c r="A102" s="151" t="s">
        <v>93</v>
      </c>
      <c r="B102" s="151"/>
      <c r="C102" s="151"/>
      <c r="D102" s="151"/>
      <c r="E102" s="151"/>
      <c r="F102" s="151"/>
      <c r="G102" s="151"/>
      <c r="H102" s="151"/>
      <c r="I102" s="151"/>
      <c r="J102" s="151"/>
      <c r="K102" s="151"/>
      <c r="L102" s="151"/>
      <c r="M102" s="151"/>
      <c r="N102" s="151"/>
      <c r="O102" s="151"/>
    </row>
    <row r="103" spans="1:15">
      <c r="A103" s="37" t="s">
        <v>191</v>
      </c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</row>
    <row r="105" spans="1:15" ht="30">
      <c r="A105" s="149" t="s">
        <v>142</v>
      </c>
      <c r="B105" s="150" t="s">
        <v>172</v>
      </c>
      <c r="C105" s="150" t="s">
        <v>173</v>
      </c>
      <c r="D105" s="149" t="s">
        <v>174</v>
      </c>
      <c r="E105" s="149" t="s">
        <v>175</v>
      </c>
      <c r="F105" s="149" t="s">
        <v>176</v>
      </c>
      <c r="G105" s="149" t="s">
        <v>177</v>
      </c>
      <c r="H105" s="149" t="s">
        <v>178</v>
      </c>
      <c r="I105" s="149" t="s">
        <v>179</v>
      </c>
      <c r="J105" s="149" t="s">
        <v>180</v>
      </c>
      <c r="K105" s="149" t="s">
        <v>181</v>
      </c>
      <c r="L105" s="149" t="s">
        <v>182</v>
      </c>
      <c r="M105" s="149" t="s">
        <v>183</v>
      </c>
      <c r="N105" s="149" t="s">
        <v>184</v>
      </c>
      <c r="O105" s="149" t="s">
        <v>185</v>
      </c>
    </row>
    <row r="106" spans="1: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>
      <c r="A107" s="37" t="s">
        <v>88</v>
      </c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</row>
    <row r="108" spans="1:15">
      <c r="A108" s="151" t="s">
        <v>186</v>
      </c>
      <c r="B108" s="151"/>
      <c r="C108" s="151"/>
      <c r="D108" s="151"/>
      <c r="E108" s="151"/>
      <c r="F108" s="151"/>
      <c r="G108" s="151"/>
      <c r="H108" s="151"/>
      <c r="I108" s="151"/>
      <c r="J108" s="151"/>
      <c r="K108" s="151"/>
      <c r="L108" s="151"/>
      <c r="M108" s="151"/>
      <c r="N108" s="151"/>
      <c r="O108" s="151"/>
    </row>
    <row r="109" spans="1:15">
      <c r="A109" s="37" t="s">
        <v>187</v>
      </c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</row>
    <row r="110" spans="1:15">
      <c r="A110" s="37" t="s">
        <v>188</v>
      </c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</row>
    <row r="111" spans="1:15">
      <c r="A111" s="37" t="s">
        <v>189</v>
      </c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</row>
    <row r="112" spans="1:15">
      <c r="A112" s="37" t="s">
        <v>190</v>
      </c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</row>
    <row r="113" spans="1:15">
      <c r="A113" s="151" t="s">
        <v>151</v>
      </c>
      <c r="B113" s="151"/>
      <c r="C113" s="151"/>
      <c r="D113" s="151"/>
      <c r="E113" s="151"/>
      <c r="F113" s="151"/>
      <c r="G113" s="151"/>
      <c r="H113" s="151"/>
      <c r="I113" s="151"/>
      <c r="J113" s="151"/>
      <c r="K113" s="151"/>
      <c r="L113" s="151"/>
      <c r="M113" s="151"/>
      <c r="N113" s="151"/>
      <c r="O113" s="151"/>
    </row>
    <row r="114" spans="1:15">
      <c r="A114" s="37" t="s">
        <v>65</v>
      </c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</row>
    <row r="115" spans="1:15">
      <c r="A115" s="151" t="s">
        <v>93</v>
      </c>
      <c r="B115" s="151"/>
      <c r="C115" s="151"/>
      <c r="D115" s="151"/>
      <c r="E115" s="151"/>
      <c r="F115" s="151"/>
      <c r="G115" s="151"/>
      <c r="H115" s="151"/>
      <c r="I115" s="151"/>
      <c r="J115" s="151"/>
      <c r="K115" s="151"/>
      <c r="L115" s="151"/>
      <c r="M115" s="151"/>
      <c r="N115" s="151"/>
      <c r="O115" s="151"/>
    </row>
    <row r="116" spans="1:15">
      <c r="A116" s="37" t="s">
        <v>191</v>
      </c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  <row r="118" spans="1:15" ht="30">
      <c r="A118" s="149" t="s">
        <v>142</v>
      </c>
      <c r="B118" s="150" t="s">
        <v>172</v>
      </c>
      <c r="C118" s="150" t="s">
        <v>173</v>
      </c>
      <c r="D118" s="149" t="s">
        <v>174</v>
      </c>
      <c r="E118" s="149" t="s">
        <v>175</v>
      </c>
      <c r="F118" s="149" t="s">
        <v>176</v>
      </c>
      <c r="G118" s="149" t="s">
        <v>177</v>
      </c>
      <c r="H118" s="149" t="s">
        <v>178</v>
      </c>
      <c r="I118" s="149" t="s">
        <v>179</v>
      </c>
      <c r="J118" s="149" t="s">
        <v>180</v>
      </c>
      <c r="K118" s="149" t="s">
        <v>181</v>
      </c>
      <c r="L118" s="149" t="s">
        <v>182</v>
      </c>
      <c r="M118" s="149" t="s">
        <v>183</v>
      </c>
      <c r="N118" s="149" t="s">
        <v>184</v>
      </c>
      <c r="O118" s="149" t="s">
        <v>185</v>
      </c>
    </row>
    <row r="119" spans="1: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>
      <c r="A120" s="37" t="s">
        <v>88</v>
      </c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</row>
    <row r="121" spans="1:15">
      <c r="A121" s="151" t="s">
        <v>186</v>
      </c>
      <c r="B121" s="151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</row>
    <row r="122" spans="1:15">
      <c r="A122" s="37" t="s">
        <v>187</v>
      </c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</row>
    <row r="123" spans="1:15">
      <c r="A123" s="37" t="s">
        <v>188</v>
      </c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</row>
    <row r="124" spans="1:15">
      <c r="A124" s="37" t="s">
        <v>189</v>
      </c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</row>
    <row r="125" spans="1:15">
      <c r="A125" s="37" t="s">
        <v>190</v>
      </c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</row>
    <row r="126" spans="1:15">
      <c r="A126" s="151" t="s">
        <v>151</v>
      </c>
      <c r="B126" s="151"/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</row>
    <row r="127" spans="1:15">
      <c r="A127" s="37" t="s">
        <v>65</v>
      </c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</row>
    <row r="128" spans="1:15">
      <c r="A128" s="151" t="s">
        <v>93</v>
      </c>
      <c r="B128" s="151"/>
      <c r="C128" s="151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</row>
    <row r="129" spans="1:15">
      <c r="A129" s="37" t="s">
        <v>191</v>
      </c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</row>
    <row r="133" spans="1:15">
      <c r="A133" s="149" t="s">
        <v>93</v>
      </c>
      <c r="B133" s="149" t="s">
        <v>142</v>
      </c>
      <c r="C133" s="149" t="s">
        <v>174</v>
      </c>
      <c r="D133" s="149" t="s">
        <v>175</v>
      </c>
      <c r="E133" s="149" t="s">
        <v>176</v>
      </c>
      <c r="F133" s="149" t="s">
        <v>177</v>
      </c>
      <c r="G133" s="149" t="s">
        <v>178</v>
      </c>
      <c r="H133" s="149" t="s">
        <v>179</v>
      </c>
      <c r="I133" s="149" t="s">
        <v>180</v>
      </c>
      <c r="J133" s="149" t="s">
        <v>181</v>
      </c>
      <c r="K133" s="149" t="s">
        <v>182</v>
      </c>
      <c r="L133" s="149" t="s">
        <v>183</v>
      </c>
      <c r="M133" s="149" t="s">
        <v>184</v>
      </c>
      <c r="N133" s="149" t="s">
        <v>185</v>
      </c>
      <c r="O133" s="149" t="s">
        <v>192</v>
      </c>
    </row>
    <row r="134" spans="1:15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</row>
    <row r="135" spans="1:15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</row>
    <row r="136" spans="1:15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</row>
    <row r="137" spans="1:15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</row>
    <row r="138" spans="1:15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</row>
    <row r="139" spans="1:15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</row>
    <row r="140" spans="1:15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</row>
    <row r="141" spans="1:15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</row>
    <row r="142" spans="1:15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</row>
    <row r="143" spans="1:15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</row>
    <row r="144" spans="1:15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</row>
    <row r="145" spans="1:15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</row>
    <row r="146" spans="1:15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</row>
    <row r="147" spans="1:15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</row>
    <row r="148" spans="1:15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</row>
    <row r="149" spans="1:15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</row>
    <row r="150" spans="1:15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</row>
    <row r="151" spans="1:15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</row>
  </sheetData>
  <sheetProtection algorithmName="SHA-512" hashValue="O2boFR1zji41cJKE9HpGs6HCzb2pwjPYYRgkt1kqzpF+Js6qLijy8IFKom2Y2STvm+P34bbuL5afhJi57Lus0g==" saltValue="FKYrzAI8FawjoWJ537luNA==" spinCount="100000" sheet="1" objects="1" scenarios="1"/>
  <pageMargins left="0.7" right="0.7" top="0.75" bottom="0.75" header="0.3" footer="0.3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C6BFA-3A54-43EB-8C9B-05910A01EBC3}">
  <sheetPr>
    <tabColor rgb="FFC2E76B"/>
  </sheetPr>
  <dimension ref="A1:K130"/>
  <sheetViews>
    <sheetView workbookViewId="0">
      <selection activeCell="M28" sqref="M28"/>
    </sheetView>
  </sheetViews>
  <sheetFormatPr defaultRowHeight="15"/>
  <cols>
    <col min="1" max="1" width="14.85546875" bestFit="1" customWidth="1"/>
    <col min="2" max="2" width="21.7109375" customWidth="1"/>
    <col min="3" max="3" width="19.28515625" customWidth="1"/>
    <col min="4" max="4" width="18.140625" customWidth="1"/>
    <col min="5" max="5" width="35.7109375" customWidth="1"/>
    <col min="6" max="6" width="17.28515625" bestFit="1" customWidth="1"/>
    <col min="7" max="7" width="19.42578125" bestFit="1" customWidth="1"/>
    <col min="8" max="8" width="15.140625" customWidth="1"/>
    <col min="9" max="9" width="11.7109375" customWidth="1"/>
    <col min="10" max="10" width="18.28515625" customWidth="1"/>
    <col min="11" max="11" width="42.28515625" customWidth="1"/>
  </cols>
  <sheetData>
    <row r="1" spans="1:11" ht="26.25">
      <c r="A1" s="225" t="s">
        <v>214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</row>
    <row r="2" spans="1:11">
      <c r="B2" s="33"/>
      <c r="C2" s="166"/>
      <c r="D2" s="166"/>
      <c r="E2" s="171"/>
      <c r="K2" s="165"/>
    </row>
    <row r="3" spans="1:11" ht="30" customHeight="1">
      <c r="A3" s="167" t="s">
        <v>215</v>
      </c>
      <c r="B3" s="167" t="s">
        <v>142</v>
      </c>
      <c r="C3" s="167" t="s">
        <v>216</v>
      </c>
      <c r="D3" s="167" t="s">
        <v>217</v>
      </c>
      <c r="E3" s="169" t="s">
        <v>218</v>
      </c>
      <c r="F3" s="168" t="s">
        <v>219</v>
      </c>
      <c r="G3" s="168" t="s">
        <v>220</v>
      </c>
      <c r="H3" s="168" t="s">
        <v>213</v>
      </c>
      <c r="I3" s="167" t="s">
        <v>221</v>
      </c>
      <c r="J3" s="169" t="s">
        <v>222</v>
      </c>
      <c r="K3" s="167" t="s">
        <v>223</v>
      </c>
    </row>
    <row r="4" spans="1:11">
      <c r="A4" s="37"/>
      <c r="B4" s="37"/>
      <c r="C4" s="157"/>
      <c r="D4" s="37"/>
      <c r="E4" s="170"/>
      <c r="F4" s="64"/>
      <c r="G4" s="64"/>
      <c r="H4" s="64"/>
      <c r="I4" s="37"/>
      <c r="J4" s="37"/>
      <c r="K4" s="37"/>
    </row>
    <row r="5" spans="1:11">
      <c r="A5" s="37"/>
      <c r="B5" s="37"/>
      <c r="C5" s="157"/>
      <c r="D5" s="37"/>
      <c r="E5" s="170"/>
      <c r="F5" s="64"/>
      <c r="G5" s="64"/>
      <c r="H5" s="64"/>
      <c r="I5" s="37"/>
      <c r="J5" s="37"/>
      <c r="K5" s="37"/>
    </row>
    <row r="6" spans="1:11">
      <c r="A6" s="37"/>
      <c r="B6" s="37"/>
      <c r="C6" s="157"/>
      <c r="D6" s="37"/>
      <c r="E6" s="170"/>
      <c r="F6" s="64"/>
      <c r="G6" s="64"/>
      <c r="H6" s="64"/>
      <c r="I6" s="37"/>
      <c r="J6" s="37"/>
      <c r="K6" s="37"/>
    </row>
    <row r="7" spans="1:11">
      <c r="A7" s="37"/>
      <c r="B7" s="37"/>
      <c r="C7" s="157"/>
      <c r="D7" s="37"/>
      <c r="E7" s="170"/>
      <c r="F7" s="64"/>
      <c r="G7" s="64"/>
      <c r="H7" s="64"/>
      <c r="I7" s="37"/>
      <c r="J7" s="37"/>
      <c r="K7" s="37"/>
    </row>
    <row r="8" spans="1:11">
      <c r="A8" s="37"/>
      <c r="B8" s="37"/>
      <c r="C8" s="157"/>
      <c r="D8" s="37"/>
      <c r="E8" s="170"/>
      <c r="F8" s="64"/>
      <c r="G8" s="64"/>
      <c r="H8" s="64"/>
      <c r="I8" s="37"/>
      <c r="J8" s="37"/>
      <c r="K8" s="37"/>
    </row>
    <row r="9" spans="1:11">
      <c r="A9" s="37"/>
      <c r="B9" s="37"/>
      <c r="C9" s="157"/>
      <c r="D9" s="37"/>
      <c r="E9" s="170"/>
      <c r="F9" s="64"/>
      <c r="G9" s="64"/>
      <c r="H9" s="64"/>
      <c r="I9" s="37"/>
      <c r="J9" s="37"/>
      <c r="K9" s="37"/>
    </row>
    <row r="10" spans="1:11">
      <c r="A10" s="37"/>
      <c r="B10" s="37"/>
      <c r="C10" s="157"/>
      <c r="D10" s="37"/>
      <c r="E10" s="170"/>
      <c r="F10" s="64"/>
      <c r="G10" s="64"/>
      <c r="H10" s="64"/>
      <c r="I10" s="37"/>
      <c r="J10" s="37"/>
      <c r="K10" s="37"/>
    </row>
    <row r="11" spans="1:11">
      <c r="A11" s="37"/>
      <c r="B11" s="37"/>
      <c r="C11" s="157"/>
      <c r="D11" s="37"/>
      <c r="E11" s="170"/>
      <c r="F11" s="64"/>
      <c r="G11" s="64"/>
      <c r="H11" s="64"/>
      <c r="I11" s="37"/>
      <c r="J11" s="37"/>
      <c r="K11" s="37"/>
    </row>
    <row r="12" spans="1:11">
      <c r="A12" s="37"/>
      <c r="B12" s="37"/>
      <c r="C12" s="157"/>
      <c r="D12" s="37"/>
      <c r="E12" s="170"/>
      <c r="F12" s="64"/>
      <c r="G12" s="64"/>
      <c r="H12" s="64"/>
      <c r="I12" s="37"/>
      <c r="J12" s="37"/>
      <c r="K12" s="37"/>
    </row>
    <row r="13" spans="1:11">
      <c r="A13" s="37"/>
      <c r="B13" s="37"/>
      <c r="C13" s="157"/>
      <c r="D13" s="37"/>
      <c r="E13" s="170"/>
      <c r="F13" s="64"/>
      <c r="G13" s="64"/>
      <c r="H13" s="64"/>
      <c r="I13" s="37"/>
      <c r="J13" s="37"/>
      <c r="K13" s="37"/>
    </row>
    <row r="14" spans="1:11">
      <c r="A14" s="37"/>
      <c r="B14" s="37"/>
      <c r="C14" s="157"/>
      <c r="D14" s="37"/>
      <c r="E14" s="170"/>
      <c r="F14" s="64"/>
      <c r="G14" s="64"/>
      <c r="H14" s="64"/>
      <c r="I14" s="37"/>
      <c r="J14" s="37"/>
      <c r="K14" s="37"/>
    </row>
    <row r="15" spans="1:11">
      <c r="A15" s="37"/>
      <c r="B15" s="37"/>
      <c r="C15" s="157"/>
      <c r="D15" s="37"/>
      <c r="E15" s="170"/>
      <c r="F15" s="64"/>
      <c r="G15" s="64"/>
      <c r="H15" s="64"/>
      <c r="I15" s="37"/>
      <c r="J15" s="37"/>
      <c r="K15" s="37"/>
    </row>
    <row r="16" spans="1:11">
      <c r="A16" s="37"/>
      <c r="B16" s="37"/>
      <c r="C16" s="157"/>
      <c r="D16" s="37"/>
      <c r="E16" s="170"/>
      <c r="F16" s="64"/>
      <c r="G16" s="64"/>
      <c r="H16" s="64"/>
      <c r="I16" s="37"/>
      <c r="J16" s="37"/>
      <c r="K16" s="37"/>
    </row>
    <row r="17" spans="1:11">
      <c r="A17" s="37"/>
      <c r="B17" s="37"/>
      <c r="C17" s="157"/>
      <c r="D17" s="37"/>
      <c r="E17" s="170"/>
      <c r="F17" s="64"/>
      <c r="G17" s="64"/>
      <c r="H17" s="64"/>
      <c r="I17" s="37"/>
      <c r="J17" s="37"/>
      <c r="K17" s="37"/>
    </row>
    <row r="18" spans="1:11">
      <c r="A18" s="37"/>
      <c r="B18" s="37"/>
      <c r="C18" s="157"/>
      <c r="D18" s="37"/>
      <c r="E18" s="170"/>
      <c r="F18" s="64"/>
      <c r="G18" s="64"/>
      <c r="H18" s="64"/>
      <c r="I18" s="37"/>
      <c r="J18" s="37"/>
      <c r="K18" s="37"/>
    </row>
    <row r="19" spans="1:11">
      <c r="A19" s="37"/>
      <c r="B19" s="37"/>
      <c r="C19" s="157"/>
      <c r="D19" s="37"/>
      <c r="E19" s="170"/>
      <c r="F19" s="64"/>
      <c r="G19" s="64"/>
      <c r="H19" s="64"/>
      <c r="I19" s="37"/>
      <c r="J19" s="37"/>
      <c r="K19" s="37"/>
    </row>
    <row r="20" spans="1:11">
      <c r="A20" s="37"/>
      <c r="B20" s="37"/>
      <c r="C20" s="157"/>
      <c r="D20" s="37"/>
      <c r="E20" s="170"/>
      <c r="F20" s="64"/>
      <c r="G20" s="64"/>
      <c r="H20" s="64"/>
      <c r="I20" s="37"/>
      <c r="J20" s="37"/>
      <c r="K20" s="37"/>
    </row>
    <row r="21" spans="1:11">
      <c r="A21" s="37"/>
      <c r="B21" s="37"/>
      <c r="C21" s="157"/>
      <c r="D21" s="37"/>
      <c r="E21" s="170"/>
      <c r="F21" s="64"/>
      <c r="G21" s="64"/>
      <c r="H21" s="64"/>
      <c r="I21" s="37"/>
      <c r="J21" s="37"/>
      <c r="K21" s="37"/>
    </row>
    <row r="22" spans="1:11">
      <c r="A22" s="37"/>
      <c r="B22" s="37"/>
      <c r="C22" s="157"/>
      <c r="D22" s="37"/>
      <c r="E22" s="170"/>
      <c r="F22" s="64"/>
      <c r="G22" s="64"/>
      <c r="H22" s="64"/>
      <c r="I22" s="37"/>
      <c r="J22" s="37"/>
      <c r="K22" s="37"/>
    </row>
    <row r="23" spans="1:11">
      <c r="A23" s="37"/>
      <c r="B23" s="37"/>
      <c r="C23" s="157"/>
      <c r="D23" s="37"/>
      <c r="E23" s="170"/>
      <c r="F23" s="64"/>
      <c r="G23" s="64"/>
      <c r="H23" s="64"/>
      <c r="I23" s="37"/>
      <c r="J23" s="37"/>
      <c r="K23" s="37"/>
    </row>
    <row r="24" spans="1:11">
      <c r="A24" s="37"/>
      <c r="B24" s="37"/>
      <c r="C24" s="157"/>
      <c r="D24" s="37"/>
      <c r="E24" s="170"/>
      <c r="F24" s="64"/>
      <c r="G24" s="64"/>
      <c r="H24" s="64"/>
      <c r="I24" s="37"/>
      <c r="J24" s="37"/>
      <c r="K24" s="37"/>
    </row>
    <row r="25" spans="1:11">
      <c r="A25" s="37"/>
      <c r="B25" s="37"/>
      <c r="C25" s="157"/>
      <c r="D25" s="37"/>
      <c r="E25" s="170"/>
      <c r="F25" s="64"/>
      <c r="G25" s="64"/>
      <c r="H25" s="64"/>
      <c r="I25" s="37"/>
      <c r="J25" s="37"/>
      <c r="K25" s="37"/>
    </row>
    <row r="26" spans="1:11">
      <c r="A26" s="37"/>
      <c r="B26" s="37"/>
      <c r="C26" s="157"/>
      <c r="D26" s="37"/>
      <c r="E26" s="170"/>
      <c r="F26" s="64"/>
      <c r="G26" s="64"/>
      <c r="H26" s="64"/>
      <c r="I26" s="37"/>
      <c r="J26" s="37"/>
      <c r="K26" s="37"/>
    </row>
    <row r="27" spans="1:11">
      <c r="A27" s="37"/>
      <c r="B27" s="37"/>
      <c r="C27" s="157"/>
      <c r="D27" s="37"/>
      <c r="E27" s="170"/>
      <c r="F27" s="64"/>
      <c r="G27" s="64"/>
      <c r="H27" s="64"/>
      <c r="I27" s="37"/>
      <c r="J27" s="37"/>
      <c r="K27" s="37"/>
    </row>
    <row r="28" spans="1:11">
      <c r="A28" s="37"/>
      <c r="B28" s="37"/>
      <c r="C28" s="157"/>
      <c r="D28" s="37"/>
      <c r="E28" s="170"/>
      <c r="F28" s="64"/>
      <c r="G28" s="64"/>
      <c r="H28" s="64"/>
      <c r="I28" s="37"/>
      <c r="J28" s="37"/>
      <c r="K28" s="37"/>
    </row>
    <row r="29" spans="1:11">
      <c r="A29" s="37"/>
      <c r="B29" s="37"/>
      <c r="C29" s="157"/>
      <c r="D29" s="37"/>
      <c r="E29" s="170"/>
      <c r="F29" s="64"/>
      <c r="G29" s="64"/>
      <c r="H29" s="64"/>
      <c r="I29" s="37"/>
      <c r="J29" s="37"/>
      <c r="K29" s="37"/>
    </row>
    <row r="30" spans="1:11">
      <c r="A30" s="37"/>
      <c r="B30" s="37"/>
      <c r="C30" s="157"/>
      <c r="D30" s="37"/>
      <c r="E30" s="170"/>
      <c r="F30" s="64"/>
      <c r="G30" s="64"/>
      <c r="H30" s="64"/>
      <c r="I30" s="37"/>
      <c r="J30" s="37"/>
      <c r="K30" s="37"/>
    </row>
    <row r="31" spans="1:11">
      <c r="A31" s="37"/>
      <c r="B31" s="37"/>
      <c r="C31" s="157"/>
      <c r="D31" s="37"/>
      <c r="E31" s="170"/>
      <c r="F31" s="64"/>
      <c r="G31" s="64"/>
      <c r="H31" s="64"/>
      <c r="I31" s="37"/>
      <c r="J31" s="37"/>
      <c r="K31" s="37"/>
    </row>
    <row r="32" spans="1:11">
      <c r="A32" s="37"/>
      <c r="B32" s="37"/>
      <c r="C32" s="157"/>
      <c r="D32" s="37"/>
      <c r="E32" s="170"/>
      <c r="F32" s="64"/>
      <c r="G32" s="64"/>
      <c r="H32" s="64"/>
      <c r="I32" s="37"/>
      <c r="J32" s="37"/>
      <c r="K32" s="37"/>
    </row>
    <row r="33" spans="1:11">
      <c r="A33" s="37"/>
      <c r="B33" s="37"/>
      <c r="C33" s="157"/>
      <c r="D33" s="37"/>
      <c r="E33" s="170"/>
      <c r="F33" s="64"/>
      <c r="G33" s="64"/>
      <c r="H33" s="64"/>
      <c r="I33" s="37"/>
      <c r="J33" s="37"/>
      <c r="K33" s="37"/>
    </row>
    <row r="34" spans="1:11">
      <c r="A34" s="37"/>
      <c r="B34" s="37"/>
      <c r="C34" s="157"/>
      <c r="D34" s="37"/>
      <c r="E34" s="170"/>
      <c r="F34" s="64"/>
      <c r="G34" s="64"/>
      <c r="H34" s="64"/>
      <c r="I34" s="37"/>
      <c r="J34" s="37"/>
      <c r="K34" s="37"/>
    </row>
    <row r="35" spans="1:11">
      <c r="A35" s="37"/>
      <c r="B35" s="37"/>
      <c r="C35" s="157"/>
      <c r="D35" s="37"/>
      <c r="E35" s="170"/>
      <c r="F35" s="64"/>
      <c r="G35" s="64"/>
      <c r="H35" s="64"/>
      <c r="I35" s="37"/>
      <c r="J35" s="37"/>
      <c r="K35" s="37"/>
    </row>
    <row r="36" spans="1:11">
      <c r="A36" s="37"/>
      <c r="B36" s="37"/>
      <c r="C36" s="157"/>
      <c r="D36" s="37"/>
      <c r="E36" s="170"/>
      <c r="F36" s="64"/>
      <c r="G36" s="64"/>
      <c r="H36" s="64"/>
      <c r="I36" s="37"/>
      <c r="J36" s="37"/>
      <c r="K36" s="37"/>
    </row>
    <row r="37" spans="1:11">
      <c r="A37" s="37"/>
      <c r="B37" s="37"/>
      <c r="C37" s="157"/>
      <c r="D37" s="37"/>
      <c r="E37" s="170"/>
      <c r="F37" s="64"/>
      <c r="G37" s="64"/>
      <c r="H37" s="64"/>
      <c r="I37" s="37"/>
      <c r="J37" s="37"/>
      <c r="K37" s="37"/>
    </row>
    <row r="38" spans="1:11">
      <c r="A38" s="37"/>
      <c r="B38" s="37"/>
      <c r="C38" s="157"/>
      <c r="D38" s="37"/>
      <c r="E38" s="170"/>
      <c r="F38" s="64"/>
      <c r="G38" s="64"/>
      <c r="H38" s="64"/>
      <c r="I38" s="37"/>
      <c r="J38" s="37"/>
      <c r="K38" s="37"/>
    </row>
    <row r="39" spans="1:11">
      <c r="A39" s="37"/>
      <c r="B39" s="37"/>
      <c r="C39" s="157"/>
      <c r="D39" s="37"/>
      <c r="E39" s="170"/>
      <c r="F39" s="64"/>
      <c r="G39" s="64"/>
      <c r="H39" s="64"/>
      <c r="I39" s="37"/>
      <c r="J39" s="37"/>
      <c r="K39" s="37"/>
    </row>
    <row r="40" spans="1:11">
      <c r="A40" s="37"/>
      <c r="B40" s="37"/>
      <c r="C40" s="157"/>
      <c r="D40" s="37"/>
      <c r="E40" s="170"/>
      <c r="F40" s="64"/>
      <c r="G40" s="64"/>
      <c r="H40" s="64"/>
      <c r="I40" s="37"/>
      <c r="J40" s="37"/>
      <c r="K40" s="37"/>
    </row>
    <row r="41" spans="1:11">
      <c r="A41" s="37"/>
      <c r="B41" s="37"/>
      <c r="C41" s="157"/>
      <c r="D41" s="37"/>
      <c r="E41" s="170"/>
      <c r="F41" s="64"/>
      <c r="G41" s="64"/>
      <c r="H41" s="64"/>
      <c r="I41" s="37"/>
      <c r="J41" s="37"/>
      <c r="K41" s="37"/>
    </row>
    <row r="42" spans="1:11">
      <c r="A42" s="37"/>
      <c r="B42" s="37"/>
      <c r="C42" s="157"/>
      <c r="D42" s="37"/>
      <c r="E42" s="170"/>
      <c r="F42" s="64"/>
      <c r="G42" s="64"/>
      <c r="H42" s="64"/>
      <c r="I42" s="37"/>
      <c r="J42" s="37"/>
      <c r="K42" s="37"/>
    </row>
    <row r="43" spans="1:11">
      <c r="A43" s="37"/>
      <c r="B43" s="37"/>
      <c r="C43" s="157"/>
      <c r="D43" s="37"/>
      <c r="E43" s="170"/>
      <c r="F43" s="64"/>
      <c r="G43" s="64"/>
      <c r="H43" s="64"/>
      <c r="I43" s="37"/>
      <c r="J43" s="37"/>
      <c r="K43" s="37"/>
    </row>
    <row r="44" spans="1:11">
      <c r="A44" s="37"/>
      <c r="B44" s="37"/>
      <c r="C44" s="157"/>
      <c r="D44" s="37"/>
      <c r="E44" s="170"/>
      <c r="F44" s="64"/>
      <c r="G44" s="64"/>
      <c r="H44" s="64"/>
      <c r="I44" s="37"/>
      <c r="J44" s="37"/>
      <c r="K44" s="37"/>
    </row>
    <row r="45" spans="1:11">
      <c r="A45" s="37"/>
      <c r="B45" s="37"/>
      <c r="C45" s="157"/>
      <c r="D45" s="37"/>
      <c r="E45" s="170"/>
      <c r="F45" s="64"/>
      <c r="G45" s="64"/>
      <c r="H45" s="64"/>
      <c r="I45" s="37"/>
      <c r="J45" s="37"/>
      <c r="K45" s="37"/>
    </row>
    <row r="46" spans="1:11">
      <c r="A46" s="37"/>
      <c r="B46" s="37"/>
      <c r="C46" s="157"/>
      <c r="D46" s="37"/>
      <c r="E46" s="170"/>
      <c r="F46" s="64"/>
      <c r="G46" s="64"/>
      <c r="H46" s="64"/>
      <c r="I46" s="37"/>
      <c r="J46" s="37"/>
      <c r="K46" s="37"/>
    </row>
    <row r="47" spans="1:11">
      <c r="A47" s="37"/>
      <c r="B47" s="37"/>
      <c r="C47" s="157"/>
      <c r="D47" s="37"/>
      <c r="E47" s="170"/>
      <c r="F47" s="64"/>
      <c r="G47" s="64"/>
      <c r="H47" s="64"/>
      <c r="I47" s="37"/>
      <c r="J47" s="37"/>
      <c r="K47" s="37"/>
    </row>
    <row r="48" spans="1:11">
      <c r="A48" s="37"/>
      <c r="B48" s="37"/>
      <c r="C48" s="157"/>
      <c r="D48" s="37"/>
      <c r="E48" s="170"/>
      <c r="F48" s="64"/>
      <c r="G48" s="64"/>
      <c r="H48" s="64"/>
      <c r="I48" s="37"/>
      <c r="J48" s="37"/>
      <c r="K48" s="37"/>
    </row>
    <row r="49" spans="1:11">
      <c r="A49" s="37"/>
      <c r="B49" s="37"/>
      <c r="C49" s="157"/>
      <c r="D49" s="37"/>
      <c r="E49" s="170"/>
      <c r="F49" s="64"/>
      <c r="G49" s="64"/>
      <c r="H49" s="64"/>
      <c r="I49" s="37"/>
      <c r="J49" s="37"/>
      <c r="K49" s="37"/>
    </row>
    <row r="50" spans="1:11">
      <c r="A50" s="37"/>
      <c r="B50" s="37"/>
      <c r="C50" s="157"/>
      <c r="D50" s="37"/>
      <c r="E50" s="170"/>
      <c r="F50" s="64"/>
      <c r="G50" s="64"/>
      <c r="H50" s="64"/>
      <c r="I50" s="37"/>
      <c r="J50" s="37"/>
      <c r="K50" s="37"/>
    </row>
    <row r="51" spans="1:11">
      <c r="A51" s="37"/>
      <c r="B51" s="37"/>
      <c r="C51" s="157"/>
      <c r="D51" s="37"/>
      <c r="E51" s="170"/>
      <c r="F51" s="64"/>
      <c r="G51" s="64"/>
      <c r="H51" s="64"/>
      <c r="I51" s="37"/>
      <c r="J51" s="37"/>
      <c r="K51" s="37"/>
    </row>
    <row r="52" spans="1:11">
      <c r="A52" s="37"/>
      <c r="B52" s="37"/>
      <c r="C52" s="157"/>
      <c r="D52" s="37"/>
      <c r="E52" s="170"/>
      <c r="F52" s="64"/>
      <c r="G52" s="64"/>
      <c r="H52" s="64"/>
      <c r="I52" s="37"/>
      <c r="J52" s="37"/>
      <c r="K52" s="37"/>
    </row>
    <row r="53" spans="1:11">
      <c r="A53" s="37"/>
      <c r="B53" s="37"/>
      <c r="C53" s="157"/>
      <c r="D53" s="37"/>
      <c r="E53" s="170"/>
      <c r="F53" s="64"/>
      <c r="G53" s="64"/>
      <c r="H53" s="64"/>
      <c r="I53" s="37"/>
      <c r="J53" s="37"/>
      <c r="K53" s="37"/>
    </row>
    <row r="54" spans="1:11">
      <c r="A54" s="37"/>
      <c r="B54" s="37"/>
      <c r="C54" s="157"/>
      <c r="D54" s="37"/>
      <c r="E54" s="170"/>
      <c r="F54" s="64"/>
      <c r="G54" s="64"/>
      <c r="H54" s="64"/>
      <c r="I54" s="37"/>
      <c r="J54" s="37"/>
      <c r="K54" s="37"/>
    </row>
    <row r="55" spans="1:11">
      <c r="A55" s="37"/>
      <c r="B55" s="37"/>
      <c r="C55" s="157"/>
      <c r="D55" s="37"/>
      <c r="E55" s="170"/>
      <c r="F55" s="64"/>
      <c r="G55" s="64"/>
      <c r="H55" s="64"/>
      <c r="I55" s="37"/>
      <c r="J55" s="37"/>
      <c r="K55" s="37"/>
    </row>
    <row r="56" spans="1:11">
      <c r="A56" s="37"/>
      <c r="B56" s="37"/>
      <c r="C56" s="157"/>
      <c r="D56" s="37"/>
      <c r="E56" s="170"/>
      <c r="F56" s="64"/>
      <c r="G56" s="64"/>
      <c r="H56" s="64"/>
      <c r="I56" s="37"/>
      <c r="J56" s="37"/>
      <c r="K56" s="37"/>
    </row>
    <row r="57" spans="1:11">
      <c r="A57" s="37"/>
      <c r="B57" s="37"/>
      <c r="C57" s="157"/>
      <c r="D57" s="37"/>
      <c r="E57" s="170"/>
      <c r="F57" s="64"/>
      <c r="G57" s="64"/>
      <c r="H57" s="64"/>
      <c r="I57" s="37"/>
      <c r="J57" s="37"/>
      <c r="K57" s="37"/>
    </row>
    <row r="58" spans="1:11">
      <c r="A58" s="37"/>
      <c r="B58" s="37"/>
      <c r="C58" s="157"/>
      <c r="D58" s="37"/>
      <c r="E58" s="170"/>
      <c r="F58" s="64"/>
      <c r="G58" s="64"/>
      <c r="H58" s="64"/>
      <c r="I58" s="37"/>
      <c r="J58" s="37"/>
      <c r="K58" s="37"/>
    </row>
    <row r="59" spans="1:11">
      <c r="A59" s="37"/>
      <c r="B59" s="37"/>
      <c r="C59" s="157"/>
      <c r="D59" s="37"/>
      <c r="E59" s="170"/>
      <c r="F59" s="64"/>
      <c r="G59" s="64"/>
      <c r="H59" s="64"/>
      <c r="I59" s="37"/>
      <c r="J59" s="37"/>
      <c r="K59" s="37"/>
    </row>
    <row r="60" spans="1:11">
      <c r="A60" s="37"/>
      <c r="B60" s="37"/>
      <c r="C60" s="157"/>
      <c r="D60" s="37"/>
      <c r="E60" s="170"/>
      <c r="F60" s="64"/>
      <c r="G60" s="64"/>
      <c r="H60" s="64"/>
      <c r="I60" s="37"/>
      <c r="J60" s="37"/>
      <c r="K60" s="37"/>
    </row>
    <row r="61" spans="1:11">
      <c r="A61" s="37"/>
      <c r="B61" s="37"/>
      <c r="C61" s="157"/>
      <c r="D61" s="37"/>
      <c r="E61" s="170"/>
      <c r="F61" s="64"/>
      <c r="G61" s="64"/>
      <c r="H61" s="64"/>
      <c r="I61" s="37"/>
      <c r="J61" s="37"/>
      <c r="K61" s="37"/>
    </row>
    <row r="62" spans="1:11">
      <c r="A62" s="37"/>
      <c r="B62" s="37"/>
      <c r="C62" s="157"/>
      <c r="D62" s="37"/>
      <c r="E62" s="170"/>
      <c r="F62" s="64"/>
      <c r="G62" s="64"/>
      <c r="H62" s="64"/>
      <c r="I62" s="37"/>
      <c r="J62" s="37"/>
      <c r="K62" s="37"/>
    </row>
    <row r="63" spans="1:11">
      <c r="A63" s="37"/>
      <c r="B63" s="37"/>
      <c r="C63" s="157"/>
      <c r="D63" s="37"/>
      <c r="E63" s="170"/>
      <c r="F63" s="64"/>
      <c r="G63" s="64"/>
      <c r="H63" s="64"/>
      <c r="I63" s="37"/>
      <c r="J63" s="37"/>
      <c r="K63" s="37"/>
    </row>
    <row r="64" spans="1:11">
      <c r="A64" s="37"/>
      <c r="B64" s="37"/>
      <c r="C64" s="157"/>
      <c r="D64" s="37"/>
      <c r="E64" s="170"/>
      <c r="F64" s="64"/>
      <c r="G64" s="64"/>
      <c r="H64" s="64"/>
      <c r="I64" s="37"/>
      <c r="J64" s="37"/>
      <c r="K64" s="37"/>
    </row>
    <row r="65" spans="1:11">
      <c r="A65" s="37"/>
      <c r="B65" s="37"/>
      <c r="C65" s="157"/>
      <c r="D65" s="37"/>
      <c r="E65" s="170"/>
      <c r="F65" s="64"/>
      <c r="G65" s="64"/>
      <c r="H65" s="64"/>
      <c r="I65" s="37"/>
      <c r="J65" s="37"/>
      <c r="K65" s="37"/>
    </row>
    <row r="66" spans="1:11">
      <c r="A66" s="37"/>
      <c r="B66" s="37"/>
      <c r="C66" s="157"/>
      <c r="D66" s="37"/>
      <c r="E66" s="170"/>
      <c r="F66" s="64"/>
      <c r="G66" s="64"/>
      <c r="H66" s="64"/>
      <c r="I66" s="37"/>
      <c r="J66" s="37"/>
      <c r="K66" s="37"/>
    </row>
    <row r="67" spans="1:11">
      <c r="A67" s="37"/>
      <c r="B67" s="37"/>
      <c r="C67" s="157"/>
      <c r="D67" s="37"/>
      <c r="E67" s="170"/>
      <c r="F67" s="64"/>
      <c r="G67" s="64"/>
      <c r="H67" s="64"/>
      <c r="I67" s="37"/>
      <c r="J67" s="37"/>
      <c r="K67" s="37"/>
    </row>
    <row r="68" spans="1:11">
      <c r="A68" s="37"/>
      <c r="B68" s="37"/>
      <c r="C68" s="157"/>
      <c r="D68" s="37"/>
      <c r="E68" s="170"/>
      <c r="F68" s="64"/>
      <c r="G68" s="64"/>
      <c r="H68" s="64"/>
      <c r="I68" s="37"/>
      <c r="J68" s="37"/>
      <c r="K68" s="37"/>
    </row>
    <row r="69" spans="1:11">
      <c r="A69" s="37"/>
      <c r="B69" s="37"/>
      <c r="C69" s="157"/>
      <c r="D69" s="37"/>
      <c r="E69" s="170"/>
      <c r="F69" s="64"/>
      <c r="G69" s="64"/>
      <c r="H69" s="64"/>
      <c r="I69" s="37"/>
      <c r="J69" s="37"/>
      <c r="K69" s="37"/>
    </row>
    <row r="70" spans="1:11">
      <c r="A70" s="37"/>
      <c r="B70" s="37"/>
      <c r="C70" s="157"/>
      <c r="D70" s="37"/>
      <c r="E70" s="170"/>
      <c r="F70" s="64"/>
      <c r="G70" s="64"/>
      <c r="H70" s="64"/>
      <c r="I70" s="37"/>
      <c r="J70" s="37"/>
      <c r="K70" s="37"/>
    </row>
    <row r="71" spans="1:11">
      <c r="A71" s="37"/>
      <c r="B71" s="37"/>
      <c r="C71" s="157"/>
      <c r="D71" s="37"/>
      <c r="E71" s="170"/>
      <c r="F71" s="64"/>
      <c r="G71" s="64"/>
      <c r="H71" s="64"/>
      <c r="I71" s="37"/>
      <c r="J71" s="37"/>
      <c r="K71" s="37"/>
    </row>
    <row r="72" spans="1:11">
      <c r="A72" s="37"/>
      <c r="B72" s="37"/>
      <c r="C72" s="157"/>
      <c r="D72" s="37"/>
      <c r="E72" s="170"/>
      <c r="F72" s="64"/>
      <c r="G72" s="64"/>
      <c r="H72" s="64"/>
      <c r="I72" s="37"/>
      <c r="J72" s="37"/>
      <c r="K72" s="37"/>
    </row>
    <row r="73" spans="1:11">
      <c r="A73" s="37"/>
      <c r="B73" s="37"/>
      <c r="C73" s="157"/>
      <c r="D73" s="37"/>
      <c r="E73" s="170"/>
      <c r="F73" s="64"/>
      <c r="G73" s="64"/>
      <c r="H73" s="64"/>
      <c r="I73" s="37"/>
      <c r="J73" s="37"/>
      <c r="K73" s="37"/>
    </row>
    <row r="74" spans="1:11">
      <c r="A74" s="37"/>
      <c r="B74" s="37"/>
      <c r="C74" s="157"/>
      <c r="D74" s="37"/>
      <c r="E74" s="170"/>
      <c r="F74" s="64"/>
      <c r="G74" s="64"/>
      <c r="H74" s="64"/>
      <c r="I74" s="37"/>
      <c r="J74" s="37"/>
      <c r="K74" s="37"/>
    </row>
    <row r="75" spans="1:11">
      <c r="A75" s="37"/>
      <c r="B75" s="37"/>
      <c r="C75" s="157"/>
      <c r="D75" s="37"/>
      <c r="E75" s="170"/>
      <c r="F75" s="64"/>
      <c r="G75" s="64"/>
      <c r="H75" s="64"/>
      <c r="I75" s="37"/>
      <c r="J75" s="37"/>
      <c r="K75" s="37"/>
    </row>
    <row r="76" spans="1:11">
      <c r="A76" s="37"/>
      <c r="B76" s="37"/>
      <c r="C76" s="157"/>
      <c r="D76" s="37"/>
      <c r="E76" s="170"/>
      <c r="F76" s="64"/>
      <c r="G76" s="64"/>
      <c r="H76" s="64"/>
      <c r="I76" s="37"/>
      <c r="J76" s="37"/>
      <c r="K76" s="37"/>
    </row>
    <row r="77" spans="1:11">
      <c r="A77" s="37"/>
      <c r="B77" s="37"/>
      <c r="C77" s="157"/>
      <c r="D77" s="37"/>
      <c r="E77" s="170"/>
      <c r="F77" s="64"/>
      <c r="G77" s="64"/>
      <c r="H77" s="64"/>
      <c r="I77" s="37"/>
      <c r="J77" s="37"/>
      <c r="K77" s="37"/>
    </row>
    <row r="78" spans="1:11">
      <c r="A78" s="37"/>
      <c r="B78" s="37"/>
      <c r="C78" s="157"/>
      <c r="D78" s="37"/>
      <c r="E78" s="170"/>
      <c r="F78" s="64"/>
      <c r="G78" s="64"/>
      <c r="H78" s="64"/>
      <c r="I78" s="37"/>
      <c r="J78" s="37"/>
      <c r="K78" s="37"/>
    </row>
    <row r="79" spans="1:11">
      <c r="A79" s="37"/>
      <c r="B79" s="37"/>
      <c r="C79" s="157"/>
      <c r="D79" s="37"/>
      <c r="E79" s="170"/>
      <c r="F79" s="64"/>
      <c r="G79" s="64"/>
      <c r="H79" s="64"/>
      <c r="I79" s="37"/>
      <c r="J79" s="37"/>
      <c r="K79" s="37"/>
    </row>
    <row r="80" spans="1:11">
      <c r="A80" s="37"/>
      <c r="B80" s="37"/>
      <c r="C80" s="157"/>
      <c r="D80" s="37"/>
      <c r="E80" s="170"/>
      <c r="F80" s="64"/>
      <c r="G80" s="64"/>
      <c r="H80" s="64"/>
      <c r="I80" s="37"/>
      <c r="J80" s="37"/>
      <c r="K80" s="37"/>
    </row>
    <row r="81" spans="1:11">
      <c r="A81" s="37"/>
      <c r="B81" s="37"/>
      <c r="C81" s="157"/>
      <c r="D81" s="37"/>
      <c r="E81" s="170"/>
      <c r="F81" s="64"/>
      <c r="G81" s="64"/>
      <c r="H81" s="64"/>
      <c r="I81" s="37"/>
      <c r="J81" s="37"/>
      <c r="K81" s="37"/>
    </row>
    <row r="82" spans="1:11">
      <c r="A82" s="37"/>
      <c r="B82" s="37"/>
      <c r="C82" s="157"/>
      <c r="D82" s="37"/>
      <c r="E82" s="170"/>
      <c r="F82" s="64"/>
      <c r="G82" s="64"/>
      <c r="H82" s="64"/>
      <c r="I82" s="37"/>
      <c r="J82" s="37"/>
      <c r="K82" s="37"/>
    </row>
    <row r="83" spans="1:11">
      <c r="A83" s="37"/>
      <c r="B83" s="37"/>
      <c r="C83" s="157"/>
      <c r="D83" s="37"/>
      <c r="E83" s="170"/>
      <c r="F83" s="64"/>
      <c r="G83" s="64"/>
      <c r="H83" s="64"/>
      <c r="I83" s="37"/>
      <c r="J83" s="37"/>
      <c r="K83" s="37"/>
    </row>
    <row r="84" spans="1:11">
      <c r="A84" s="37"/>
      <c r="B84" s="37"/>
      <c r="C84" s="157"/>
      <c r="D84" s="37"/>
      <c r="E84" s="170"/>
      <c r="F84" s="64"/>
      <c r="G84" s="64"/>
      <c r="H84" s="64"/>
      <c r="I84" s="37"/>
      <c r="J84" s="37"/>
      <c r="K84" s="37"/>
    </row>
    <row r="85" spans="1:11">
      <c r="A85" s="37"/>
      <c r="B85" s="37"/>
      <c r="C85" s="157"/>
      <c r="D85" s="37"/>
      <c r="E85" s="170"/>
      <c r="F85" s="64"/>
      <c r="G85" s="64"/>
      <c r="H85" s="64"/>
      <c r="I85" s="37"/>
      <c r="J85" s="37"/>
      <c r="K85" s="37"/>
    </row>
    <row r="86" spans="1:11">
      <c r="A86" s="37"/>
      <c r="B86" s="37"/>
      <c r="C86" s="157"/>
      <c r="D86" s="37"/>
      <c r="E86" s="170"/>
      <c r="F86" s="64"/>
      <c r="G86" s="64"/>
      <c r="H86" s="64"/>
      <c r="I86" s="37"/>
      <c r="J86" s="37"/>
      <c r="K86" s="37"/>
    </row>
    <row r="87" spans="1:11">
      <c r="A87" s="37"/>
      <c r="B87" s="37"/>
      <c r="C87" s="157"/>
      <c r="D87" s="37"/>
      <c r="E87" s="170"/>
      <c r="F87" s="64"/>
      <c r="G87" s="64"/>
      <c r="H87" s="64"/>
      <c r="I87" s="37"/>
      <c r="J87" s="37"/>
      <c r="K87" s="37"/>
    </row>
    <row r="88" spans="1:11">
      <c r="A88" s="37"/>
      <c r="B88" s="37"/>
      <c r="C88" s="157"/>
      <c r="D88" s="37"/>
      <c r="E88" s="170"/>
      <c r="F88" s="64"/>
      <c r="G88" s="64"/>
      <c r="H88" s="64"/>
      <c r="I88" s="37"/>
      <c r="J88" s="37"/>
      <c r="K88" s="37"/>
    </row>
    <row r="89" spans="1:11">
      <c r="A89" s="37"/>
      <c r="B89" s="37"/>
      <c r="C89" s="157"/>
      <c r="D89" s="37"/>
      <c r="E89" s="170"/>
      <c r="F89" s="64"/>
      <c r="G89" s="64"/>
      <c r="H89" s="64"/>
      <c r="I89" s="37"/>
      <c r="J89" s="37"/>
      <c r="K89" s="37"/>
    </row>
    <row r="90" spans="1:11">
      <c r="A90" s="37"/>
      <c r="B90" s="37"/>
      <c r="C90" s="157"/>
      <c r="D90" s="37"/>
      <c r="E90" s="170"/>
      <c r="F90" s="64"/>
      <c r="G90" s="64"/>
      <c r="H90" s="64"/>
      <c r="I90" s="37"/>
      <c r="J90" s="37"/>
      <c r="K90" s="37"/>
    </row>
    <row r="91" spans="1:11">
      <c r="A91" s="37"/>
      <c r="B91" s="37"/>
      <c r="C91" s="157"/>
      <c r="D91" s="37"/>
      <c r="E91" s="170"/>
      <c r="F91" s="64"/>
      <c r="G91" s="64"/>
      <c r="H91" s="64"/>
      <c r="I91" s="37"/>
      <c r="J91" s="37"/>
      <c r="K91" s="37"/>
    </row>
    <row r="92" spans="1:11">
      <c r="A92" s="37"/>
      <c r="B92" s="37"/>
      <c r="C92" s="157"/>
      <c r="D92" s="37"/>
      <c r="E92" s="170"/>
      <c r="F92" s="64"/>
      <c r="G92" s="64"/>
      <c r="H92" s="64"/>
      <c r="I92" s="37"/>
      <c r="J92" s="37"/>
      <c r="K92" s="37"/>
    </row>
    <row r="93" spans="1:11">
      <c r="A93" s="37"/>
      <c r="B93" s="37"/>
      <c r="C93" s="157"/>
      <c r="D93" s="37"/>
      <c r="E93" s="170"/>
      <c r="F93" s="64"/>
      <c r="G93" s="64"/>
      <c r="H93" s="64"/>
      <c r="I93" s="37"/>
      <c r="J93" s="37"/>
      <c r="K93" s="37"/>
    </row>
    <row r="94" spans="1:11">
      <c r="A94" s="37"/>
      <c r="B94" s="37"/>
      <c r="C94" s="157"/>
      <c r="D94" s="37"/>
      <c r="E94" s="170"/>
      <c r="F94" s="64"/>
      <c r="G94" s="64"/>
      <c r="H94" s="64"/>
      <c r="I94" s="37"/>
      <c r="J94" s="37"/>
      <c r="K94" s="37"/>
    </row>
    <row r="95" spans="1:11">
      <c r="A95" s="37"/>
      <c r="B95" s="37"/>
      <c r="C95" s="157"/>
      <c r="D95" s="37"/>
      <c r="E95" s="170"/>
      <c r="F95" s="64"/>
      <c r="G95" s="64"/>
      <c r="H95" s="64"/>
      <c r="I95" s="37"/>
      <c r="J95" s="37"/>
      <c r="K95" s="37"/>
    </row>
    <row r="96" spans="1:11">
      <c r="A96" s="37"/>
      <c r="B96" s="37"/>
      <c r="C96" s="157"/>
      <c r="D96" s="37"/>
      <c r="E96" s="170"/>
      <c r="F96" s="64"/>
      <c r="G96" s="64"/>
      <c r="H96" s="64"/>
      <c r="I96" s="37"/>
      <c r="J96" s="37"/>
      <c r="K96" s="37"/>
    </row>
    <row r="97" spans="1:11">
      <c r="A97" s="37"/>
      <c r="B97" s="37"/>
      <c r="C97" s="157"/>
      <c r="D97" s="37"/>
      <c r="E97" s="170"/>
      <c r="F97" s="64"/>
      <c r="G97" s="64"/>
      <c r="H97" s="64"/>
      <c r="I97" s="37"/>
      <c r="J97" s="37"/>
      <c r="K97" s="37"/>
    </row>
    <row r="98" spans="1:11">
      <c r="A98" s="37"/>
      <c r="B98" s="37"/>
      <c r="C98" s="157"/>
      <c r="D98" s="37"/>
      <c r="E98" s="170"/>
      <c r="F98" s="64"/>
      <c r="G98" s="64"/>
      <c r="H98" s="64"/>
      <c r="I98" s="37"/>
      <c r="J98" s="37"/>
      <c r="K98" s="37"/>
    </row>
    <row r="99" spans="1:11">
      <c r="A99" s="37"/>
      <c r="B99" s="37"/>
      <c r="C99" s="157"/>
      <c r="D99" s="37"/>
      <c r="E99" s="170"/>
      <c r="F99" s="64"/>
      <c r="G99" s="64"/>
      <c r="H99" s="64"/>
      <c r="I99" s="37"/>
      <c r="J99" s="37"/>
      <c r="K99" s="37"/>
    </row>
    <row r="100" spans="1:11">
      <c r="A100" s="37"/>
      <c r="B100" s="37"/>
      <c r="C100" s="157"/>
      <c r="D100" s="37"/>
      <c r="E100" s="170"/>
      <c r="F100" s="64"/>
      <c r="G100" s="64"/>
      <c r="H100" s="64"/>
      <c r="I100" s="37"/>
      <c r="J100" s="37"/>
      <c r="K100" s="37"/>
    </row>
    <row r="101" spans="1:11">
      <c r="A101" s="37"/>
      <c r="B101" s="37"/>
      <c r="C101" s="157"/>
      <c r="D101" s="37"/>
      <c r="E101" s="170"/>
      <c r="F101" s="64"/>
      <c r="G101" s="64"/>
      <c r="H101" s="64"/>
      <c r="I101" s="37"/>
      <c r="J101" s="37"/>
      <c r="K101" s="37"/>
    </row>
    <row r="102" spans="1:11">
      <c r="A102" s="37"/>
      <c r="B102" s="37"/>
      <c r="C102" s="157"/>
      <c r="D102" s="37"/>
      <c r="E102" s="170"/>
      <c r="F102" s="64"/>
      <c r="G102" s="64"/>
      <c r="H102" s="64"/>
      <c r="I102" s="37"/>
      <c r="J102" s="37"/>
      <c r="K102" s="37"/>
    </row>
    <row r="103" spans="1:11">
      <c r="A103" s="37"/>
      <c r="B103" s="37"/>
      <c r="C103" s="157"/>
      <c r="D103" s="37"/>
      <c r="E103" s="170"/>
      <c r="F103" s="64"/>
      <c r="G103" s="64"/>
      <c r="H103" s="64"/>
      <c r="I103" s="37"/>
      <c r="J103" s="37"/>
      <c r="K103" s="37"/>
    </row>
    <row r="104" spans="1:11">
      <c r="A104" s="37"/>
      <c r="B104" s="37"/>
      <c r="C104" s="157"/>
      <c r="D104" s="37"/>
      <c r="E104" s="170"/>
      <c r="F104" s="64"/>
      <c r="G104" s="64"/>
      <c r="H104" s="64"/>
      <c r="I104" s="37"/>
      <c r="J104" s="37"/>
      <c r="K104" s="37"/>
    </row>
    <row r="105" spans="1:11">
      <c r="A105" s="37"/>
      <c r="B105" s="37"/>
      <c r="C105" s="37"/>
      <c r="D105" s="37"/>
      <c r="E105" s="170"/>
      <c r="F105" s="64"/>
      <c r="G105" s="64"/>
      <c r="H105" s="64"/>
      <c r="I105" s="37"/>
      <c r="J105" s="37"/>
      <c r="K105" s="37"/>
    </row>
    <row r="106" spans="1:11">
      <c r="A106" s="37"/>
      <c r="B106" s="37"/>
      <c r="C106" s="37"/>
      <c r="D106" s="37"/>
      <c r="E106" s="170"/>
      <c r="F106" s="64"/>
      <c r="G106" s="64"/>
      <c r="H106" s="64"/>
      <c r="I106" s="37"/>
      <c r="J106" s="37"/>
      <c r="K106" s="37"/>
    </row>
    <row r="107" spans="1:11">
      <c r="A107" s="37"/>
      <c r="B107" s="37"/>
      <c r="C107" s="37"/>
      <c r="D107" s="37"/>
      <c r="E107" s="170"/>
      <c r="F107" s="64"/>
      <c r="G107" s="64"/>
      <c r="H107" s="64"/>
      <c r="I107" s="37"/>
      <c r="J107" s="37"/>
      <c r="K107" s="37"/>
    </row>
    <row r="108" spans="1:11">
      <c r="A108" s="37"/>
      <c r="B108" s="37"/>
      <c r="C108" s="37"/>
      <c r="D108" s="37"/>
      <c r="E108" s="170"/>
      <c r="F108" s="64"/>
      <c r="G108" s="64"/>
      <c r="H108" s="64"/>
      <c r="I108" s="37"/>
      <c r="J108" s="37"/>
      <c r="K108" s="37"/>
    </row>
    <row r="109" spans="1:11">
      <c r="A109" s="37"/>
      <c r="B109" s="37"/>
      <c r="C109" s="37"/>
      <c r="D109" s="37"/>
      <c r="E109" s="170"/>
      <c r="F109" s="64"/>
      <c r="G109" s="64"/>
      <c r="H109" s="64"/>
      <c r="I109" s="37"/>
      <c r="J109" s="37"/>
      <c r="K109" s="37"/>
    </row>
    <row r="110" spans="1:11">
      <c r="A110" s="37"/>
      <c r="B110" s="37"/>
      <c r="C110" s="37"/>
      <c r="D110" s="37"/>
      <c r="E110" s="170"/>
      <c r="F110" s="64"/>
      <c r="G110" s="64"/>
      <c r="H110" s="64"/>
      <c r="I110" s="37"/>
      <c r="J110" s="37"/>
      <c r="K110" s="37"/>
    </row>
    <row r="111" spans="1:11">
      <c r="A111" s="37"/>
      <c r="B111" s="37"/>
      <c r="C111" s="37"/>
      <c r="D111" s="37"/>
      <c r="E111" s="170"/>
      <c r="F111" s="64"/>
      <c r="G111" s="64"/>
      <c r="H111" s="64"/>
      <c r="I111" s="37"/>
      <c r="J111" s="37"/>
      <c r="K111" s="37"/>
    </row>
    <row r="112" spans="1:11">
      <c r="A112" s="37"/>
      <c r="B112" s="37"/>
      <c r="C112" s="37"/>
      <c r="D112" s="37"/>
      <c r="E112" s="170"/>
      <c r="F112" s="64"/>
      <c r="G112" s="64"/>
      <c r="H112" s="64"/>
      <c r="I112" s="37"/>
      <c r="J112" s="37"/>
      <c r="K112" s="37"/>
    </row>
    <row r="113" spans="1:11">
      <c r="A113" s="37"/>
      <c r="B113" s="37"/>
      <c r="C113" s="37"/>
      <c r="D113" s="37"/>
      <c r="E113" s="170"/>
      <c r="F113" s="64"/>
      <c r="G113" s="64"/>
      <c r="H113" s="64"/>
      <c r="I113" s="37"/>
      <c r="J113" s="37"/>
      <c r="K113" s="37"/>
    </row>
    <row r="114" spans="1:11">
      <c r="A114" s="37"/>
      <c r="B114" s="37"/>
      <c r="C114" s="37"/>
      <c r="D114" s="37"/>
      <c r="E114" s="170"/>
      <c r="F114" s="64"/>
      <c r="G114" s="64"/>
      <c r="H114" s="64"/>
      <c r="I114" s="37"/>
      <c r="J114" s="37"/>
      <c r="K114" s="37"/>
    </row>
    <row r="115" spans="1:11">
      <c r="A115" s="37"/>
      <c r="B115" s="37"/>
      <c r="C115" s="37"/>
      <c r="D115" s="37"/>
      <c r="E115" s="170"/>
      <c r="F115" s="64"/>
      <c r="G115" s="64"/>
      <c r="H115" s="64"/>
      <c r="I115" s="37"/>
      <c r="J115" s="37"/>
      <c r="K115" s="37"/>
    </row>
    <row r="116" spans="1:11">
      <c r="A116" s="37"/>
      <c r="B116" s="37"/>
      <c r="C116" s="37"/>
      <c r="D116" s="37"/>
      <c r="E116" s="170"/>
      <c r="F116" s="64"/>
      <c r="G116" s="64"/>
      <c r="H116" s="64"/>
      <c r="I116" s="37"/>
      <c r="J116" s="37"/>
      <c r="K116" s="37"/>
    </row>
    <row r="117" spans="1:11">
      <c r="A117" s="37"/>
      <c r="B117" s="37"/>
      <c r="C117" s="37"/>
      <c r="D117" s="37"/>
      <c r="E117" s="170"/>
      <c r="F117" s="64"/>
      <c r="G117" s="64"/>
      <c r="H117" s="64"/>
      <c r="I117" s="37"/>
      <c r="J117" s="37"/>
      <c r="K117" s="37"/>
    </row>
    <row r="118" spans="1:11">
      <c r="A118" s="37"/>
      <c r="B118" s="37"/>
      <c r="C118" s="37"/>
      <c r="D118" s="37"/>
      <c r="E118" s="170"/>
      <c r="F118" s="64"/>
      <c r="G118" s="64"/>
      <c r="H118" s="64"/>
      <c r="I118" s="37"/>
      <c r="J118" s="37"/>
      <c r="K118" s="37"/>
    </row>
    <row r="119" spans="1:11">
      <c r="A119" s="37"/>
      <c r="B119" s="37"/>
      <c r="C119" s="37"/>
      <c r="D119" s="37"/>
      <c r="E119" s="170"/>
      <c r="F119" s="64"/>
      <c r="G119" s="64"/>
      <c r="H119" s="64"/>
      <c r="I119" s="37"/>
      <c r="J119" s="37"/>
      <c r="K119" s="37"/>
    </row>
    <row r="120" spans="1:11">
      <c r="A120" s="37"/>
      <c r="B120" s="37"/>
      <c r="C120" s="37"/>
      <c r="D120" s="37"/>
      <c r="E120" s="170"/>
      <c r="F120" s="64"/>
      <c r="G120" s="64"/>
      <c r="H120" s="64"/>
      <c r="I120" s="37"/>
      <c r="J120" s="37"/>
      <c r="K120" s="37"/>
    </row>
    <row r="121" spans="1:11">
      <c r="A121" s="37"/>
      <c r="B121" s="37"/>
      <c r="C121" s="37"/>
      <c r="D121" s="37"/>
      <c r="E121" s="170"/>
      <c r="F121" s="64"/>
      <c r="G121" s="64"/>
      <c r="H121" s="64"/>
      <c r="I121" s="37"/>
      <c r="J121" s="37"/>
      <c r="K121" s="37"/>
    </row>
    <row r="122" spans="1:11">
      <c r="A122" s="37"/>
      <c r="B122" s="37"/>
      <c r="C122" s="37"/>
      <c r="D122" s="37"/>
      <c r="E122" s="170"/>
      <c r="F122" s="64"/>
      <c r="G122" s="64"/>
      <c r="H122" s="64"/>
      <c r="I122" s="37"/>
      <c r="J122" s="37"/>
      <c r="K122" s="37"/>
    </row>
    <row r="123" spans="1:11">
      <c r="E123" s="65"/>
      <c r="F123" s="101"/>
      <c r="G123" s="101"/>
      <c r="H123" s="101"/>
    </row>
    <row r="124" spans="1:11">
      <c r="E124" s="65"/>
      <c r="F124" s="101"/>
      <c r="G124" s="101"/>
      <c r="H124" s="101"/>
    </row>
    <row r="125" spans="1:11">
      <c r="E125" s="65"/>
      <c r="F125" s="101"/>
      <c r="G125" s="101"/>
      <c r="H125" s="101"/>
    </row>
    <row r="126" spans="1:11">
      <c r="E126" s="65"/>
      <c r="F126" s="101"/>
      <c r="G126" s="101"/>
      <c r="H126" s="101"/>
    </row>
    <row r="127" spans="1:11">
      <c r="E127" s="65"/>
      <c r="F127" s="101"/>
      <c r="G127" s="101"/>
      <c r="H127" s="101"/>
    </row>
    <row r="128" spans="1:11">
      <c r="E128" s="65"/>
      <c r="F128" s="101"/>
      <c r="G128" s="101"/>
      <c r="H128" s="101"/>
    </row>
    <row r="129" spans="6:8">
      <c r="F129" s="101"/>
      <c r="G129" s="101"/>
      <c r="H129" s="101"/>
    </row>
    <row r="130" spans="6:8">
      <c r="F130" s="101"/>
      <c r="G130" s="101"/>
      <c r="H130" s="101"/>
    </row>
  </sheetData>
  <sheetProtection algorithmName="SHA-512" hashValue="6y1VMJdcfUD8OvkHjAycaE/4cMnl+gzehJMtjiuxoNWBqBhlToOWRUA8JX1cBj4d9amnV6F7YvwQS/DAD/eHOA==" saltValue="wJ3tD8E3Z8buImElxaTRuA==" spinCount="100000" sheet="1" objects="1" scenarios="1"/>
  <mergeCells count="1">
    <mergeCell ref="A1:K1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0F48A-6270-4100-BE69-9D85D732082F}">
  <sheetPr>
    <tabColor rgb="FF173583"/>
  </sheetPr>
  <dimension ref="A1:J203"/>
  <sheetViews>
    <sheetView workbookViewId="0">
      <selection activeCell="F11" sqref="F11"/>
    </sheetView>
  </sheetViews>
  <sheetFormatPr defaultRowHeight="15"/>
  <cols>
    <col min="1" max="1" width="4.42578125" customWidth="1"/>
    <col min="2" max="2" width="10.7109375" customWidth="1"/>
    <col min="3" max="3" width="14.85546875" customWidth="1"/>
    <col min="4" max="4" width="18.7109375" customWidth="1"/>
    <col min="5" max="5" width="25.42578125" customWidth="1"/>
    <col min="6" max="6" width="57.7109375" customWidth="1"/>
    <col min="7" max="7" width="21.7109375" customWidth="1"/>
    <col min="8" max="8" width="21.42578125" customWidth="1"/>
    <col min="9" max="9" width="16.42578125" customWidth="1"/>
    <col min="10" max="10" width="22.5703125" customWidth="1"/>
  </cols>
  <sheetData>
    <row r="1" spans="1:10" ht="26.25">
      <c r="A1" s="226" t="s">
        <v>203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0" ht="30">
      <c r="A2" s="159" t="s">
        <v>204</v>
      </c>
      <c r="B2" s="160" t="s">
        <v>205</v>
      </c>
      <c r="C2" s="161" t="s">
        <v>206</v>
      </c>
      <c r="D2" s="161" t="s">
        <v>207</v>
      </c>
      <c r="E2" s="160" t="s">
        <v>208</v>
      </c>
      <c r="F2" s="160" t="s">
        <v>209</v>
      </c>
      <c r="G2" s="162" t="s">
        <v>211</v>
      </c>
      <c r="H2" s="162" t="s">
        <v>212</v>
      </c>
      <c r="I2" s="164" t="s">
        <v>213</v>
      </c>
      <c r="J2" s="163" t="s">
        <v>210</v>
      </c>
    </row>
    <row r="3" spans="1:10">
      <c r="C3" s="158"/>
      <c r="D3" s="158"/>
      <c r="F3" s="65"/>
      <c r="G3" s="101"/>
      <c r="H3" s="101"/>
      <c r="I3" s="101"/>
    </row>
    <row r="4" spans="1:10">
      <c r="C4" s="158"/>
      <c r="D4" s="158"/>
      <c r="F4" s="65"/>
      <c r="G4" s="101"/>
      <c r="H4" s="101"/>
      <c r="I4" s="101"/>
    </row>
    <row r="5" spans="1:10">
      <c r="C5" s="158"/>
      <c r="D5" s="158"/>
      <c r="F5" s="65"/>
      <c r="G5" s="101"/>
      <c r="H5" s="101"/>
      <c r="I5" s="101"/>
    </row>
    <row r="6" spans="1:10">
      <c r="C6" s="158"/>
      <c r="D6" s="158"/>
      <c r="F6" s="65"/>
      <c r="G6" s="101"/>
      <c r="H6" s="101"/>
      <c r="I6" s="101"/>
    </row>
    <row r="7" spans="1:10">
      <c r="C7" s="158"/>
      <c r="D7" s="158"/>
      <c r="F7" s="65"/>
      <c r="G7" s="101"/>
      <c r="H7" s="101"/>
      <c r="I7" s="101"/>
    </row>
    <row r="8" spans="1:10">
      <c r="C8" s="158"/>
      <c r="D8" s="158"/>
      <c r="F8" s="65"/>
      <c r="G8" s="101"/>
      <c r="H8" s="101"/>
      <c r="I8" s="101"/>
    </row>
    <row r="9" spans="1:10">
      <c r="C9" s="158"/>
      <c r="D9" s="158"/>
      <c r="F9" s="65"/>
      <c r="G9" s="101"/>
      <c r="H9" s="101"/>
      <c r="I9" s="101"/>
    </row>
    <row r="10" spans="1:10">
      <c r="C10" s="158"/>
      <c r="D10" s="158"/>
      <c r="F10" s="65"/>
      <c r="G10" s="101"/>
      <c r="H10" s="101"/>
      <c r="I10" s="101"/>
    </row>
    <row r="11" spans="1:10">
      <c r="C11" s="158"/>
      <c r="D11" s="158"/>
      <c r="F11" s="65"/>
      <c r="G11" s="101"/>
      <c r="H11" s="101"/>
      <c r="I11" s="101"/>
    </row>
    <row r="12" spans="1:10">
      <c r="C12" s="158"/>
      <c r="D12" s="158"/>
      <c r="F12" s="65"/>
      <c r="G12" s="101"/>
      <c r="H12" s="101"/>
      <c r="I12" s="101"/>
    </row>
    <row r="13" spans="1:10">
      <c r="C13" s="158"/>
      <c r="D13" s="158"/>
      <c r="F13" s="65"/>
      <c r="G13" s="101"/>
      <c r="H13" s="101"/>
      <c r="I13" s="101"/>
    </row>
    <row r="14" spans="1:10">
      <c r="C14" s="158"/>
      <c r="D14" s="158"/>
      <c r="F14" s="65"/>
      <c r="G14" s="101"/>
      <c r="H14" s="101"/>
      <c r="I14" s="101"/>
    </row>
    <row r="15" spans="1:10">
      <c r="C15" s="158"/>
      <c r="D15" s="158"/>
      <c r="F15" s="65"/>
      <c r="G15" s="101"/>
      <c r="H15" s="101"/>
      <c r="I15" s="101"/>
    </row>
    <row r="16" spans="1:10">
      <c r="C16" s="158"/>
      <c r="D16" s="158"/>
      <c r="F16" s="65"/>
      <c r="G16" s="101"/>
      <c r="H16" s="101"/>
      <c r="I16" s="101"/>
    </row>
    <row r="17" spans="3:9">
      <c r="C17" s="158"/>
      <c r="D17" s="158"/>
      <c r="F17" s="65"/>
      <c r="G17" s="101"/>
      <c r="H17" s="101"/>
      <c r="I17" s="101"/>
    </row>
    <row r="18" spans="3:9">
      <c r="C18" s="158"/>
      <c r="D18" s="158"/>
      <c r="F18" s="65"/>
      <c r="G18" s="101"/>
      <c r="H18" s="101"/>
      <c r="I18" s="101"/>
    </row>
    <row r="19" spans="3:9">
      <c r="C19" s="158"/>
      <c r="D19" s="158"/>
      <c r="F19" s="65"/>
      <c r="G19" s="101"/>
      <c r="H19" s="101"/>
      <c r="I19" s="101"/>
    </row>
    <row r="20" spans="3:9">
      <c r="C20" s="158"/>
      <c r="D20" s="158"/>
      <c r="F20" s="65"/>
      <c r="G20" s="101"/>
      <c r="H20" s="101"/>
      <c r="I20" s="101"/>
    </row>
    <row r="21" spans="3:9">
      <c r="C21" s="158"/>
      <c r="D21" s="158"/>
      <c r="F21" s="65"/>
      <c r="G21" s="101"/>
      <c r="H21" s="101"/>
      <c r="I21" s="101"/>
    </row>
    <row r="22" spans="3:9">
      <c r="C22" s="158"/>
      <c r="D22" s="158"/>
      <c r="F22" s="65"/>
      <c r="G22" s="101"/>
      <c r="H22" s="101"/>
      <c r="I22" s="101"/>
    </row>
    <row r="23" spans="3:9">
      <c r="C23" s="158"/>
      <c r="D23" s="158"/>
      <c r="F23" s="65"/>
      <c r="G23" s="101"/>
      <c r="H23" s="101"/>
      <c r="I23" s="101"/>
    </row>
    <row r="24" spans="3:9">
      <c r="C24" s="158"/>
      <c r="D24" s="158"/>
      <c r="F24" s="65"/>
      <c r="G24" s="101"/>
      <c r="H24" s="101"/>
      <c r="I24" s="101"/>
    </row>
    <row r="25" spans="3:9">
      <c r="C25" s="158"/>
      <c r="D25" s="158"/>
      <c r="F25" s="65"/>
      <c r="G25" s="101"/>
      <c r="H25" s="101"/>
      <c r="I25" s="101"/>
    </row>
    <row r="26" spans="3:9">
      <c r="C26" s="158"/>
      <c r="D26" s="158"/>
      <c r="F26" s="65"/>
      <c r="G26" s="101"/>
      <c r="H26" s="101"/>
      <c r="I26" s="101"/>
    </row>
    <row r="27" spans="3:9">
      <c r="C27" s="158"/>
      <c r="D27" s="158"/>
      <c r="F27" s="65"/>
      <c r="G27" s="101"/>
      <c r="H27" s="101"/>
      <c r="I27" s="101"/>
    </row>
    <row r="28" spans="3:9">
      <c r="C28" s="158"/>
      <c r="D28" s="158"/>
      <c r="F28" s="65"/>
      <c r="G28" s="101"/>
      <c r="H28" s="101"/>
      <c r="I28" s="101"/>
    </row>
    <row r="29" spans="3:9">
      <c r="C29" s="158"/>
      <c r="D29" s="158"/>
      <c r="F29" s="65"/>
      <c r="G29" s="101"/>
      <c r="H29" s="101"/>
      <c r="I29" s="101"/>
    </row>
    <row r="30" spans="3:9">
      <c r="C30" s="158"/>
      <c r="D30" s="158"/>
      <c r="F30" s="65"/>
      <c r="G30" s="101"/>
      <c r="H30" s="101"/>
      <c r="I30" s="101"/>
    </row>
    <row r="31" spans="3:9">
      <c r="C31" s="158"/>
      <c r="D31" s="158"/>
      <c r="F31" s="65"/>
      <c r="G31" s="101"/>
      <c r="H31" s="101"/>
      <c r="I31" s="101"/>
    </row>
    <row r="32" spans="3:9">
      <c r="C32" s="158"/>
      <c r="D32" s="158"/>
      <c r="F32" s="65"/>
      <c r="G32" s="101"/>
      <c r="H32" s="101"/>
      <c r="I32" s="101"/>
    </row>
    <row r="33" spans="3:9">
      <c r="C33" s="158"/>
      <c r="D33" s="158"/>
      <c r="F33" s="65"/>
      <c r="G33" s="101"/>
      <c r="H33" s="101"/>
      <c r="I33" s="101"/>
    </row>
    <row r="34" spans="3:9">
      <c r="C34" s="158"/>
      <c r="D34" s="158"/>
      <c r="F34" s="65"/>
      <c r="G34" s="101"/>
      <c r="H34" s="101"/>
      <c r="I34" s="101"/>
    </row>
    <row r="35" spans="3:9">
      <c r="C35" s="158"/>
      <c r="D35" s="158"/>
      <c r="F35" s="65"/>
      <c r="G35" s="101"/>
      <c r="H35" s="101"/>
      <c r="I35" s="101"/>
    </row>
    <row r="36" spans="3:9">
      <c r="C36" s="158"/>
      <c r="D36" s="158"/>
      <c r="F36" s="65"/>
      <c r="G36" s="101"/>
      <c r="H36" s="101"/>
      <c r="I36" s="101"/>
    </row>
    <row r="37" spans="3:9">
      <c r="C37" s="158"/>
      <c r="D37" s="158"/>
      <c r="F37" s="65"/>
      <c r="G37" s="101"/>
      <c r="H37" s="101"/>
      <c r="I37" s="101"/>
    </row>
    <row r="38" spans="3:9">
      <c r="C38" s="158"/>
      <c r="D38" s="158"/>
      <c r="F38" s="65"/>
      <c r="G38" s="101"/>
      <c r="H38" s="101"/>
      <c r="I38" s="101"/>
    </row>
    <row r="39" spans="3:9">
      <c r="C39" s="158"/>
      <c r="D39" s="158"/>
      <c r="F39" s="65"/>
      <c r="G39" s="101"/>
      <c r="H39" s="101"/>
      <c r="I39" s="101"/>
    </row>
    <row r="40" spans="3:9">
      <c r="C40" s="158"/>
      <c r="D40" s="158"/>
      <c r="F40" s="65"/>
      <c r="G40" s="101"/>
      <c r="H40" s="101"/>
      <c r="I40" s="101"/>
    </row>
    <row r="41" spans="3:9">
      <c r="C41" s="158"/>
      <c r="D41" s="158"/>
      <c r="F41" s="65"/>
      <c r="G41" s="101"/>
      <c r="H41" s="101"/>
      <c r="I41" s="101"/>
    </row>
    <row r="42" spans="3:9">
      <c r="C42" s="158"/>
      <c r="D42" s="158"/>
      <c r="F42" s="65"/>
      <c r="G42" s="101"/>
      <c r="H42" s="101"/>
      <c r="I42" s="101"/>
    </row>
    <row r="43" spans="3:9">
      <c r="C43" s="158"/>
      <c r="D43" s="158"/>
      <c r="F43" s="65"/>
      <c r="G43" s="101"/>
      <c r="H43" s="101"/>
      <c r="I43" s="101"/>
    </row>
    <row r="44" spans="3:9">
      <c r="C44" s="158"/>
      <c r="D44" s="158"/>
      <c r="F44" s="65"/>
      <c r="G44" s="101"/>
      <c r="H44" s="101"/>
      <c r="I44" s="101"/>
    </row>
    <row r="45" spans="3:9">
      <c r="C45" s="158"/>
      <c r="D45" s="158"/>
      <c r="F45" s="65"/>
      <c r="G45" s="101"/>
      <c r="H45" s="101"/>
      <c r="I45" s="101"/>
    </row>
    <row r="46" spans="3:9">
      <c r="C46" s="158"/>
      <c r="D46" s="158"/>
      <c r="F46" s="65"/>
      <c r="G46" s="101"/>
      <c r="H46" s="101"/>
      <c r="I46" s="101"/>
    </row>
    <row r="47" spans="3:9">
      <c r="C47" s="158"/>
      <c r="D47" s="158"/>
      <c r="F47" s="65"/>
      <c r="G47" s="101"/>
      <c r="H47" s="101"/>
      <c r="I47" s="101"/>
    </row>
    <row r="48" spans="3:9">
      <c r="C48" s="158"/>
      <c r="D48" s="158"/>
      <c r="F48" s="65"/>
      <c r="G48" s="101"/>
      <c r="H48" s="101"/>
      <c r="I48" s="101"/>
    </row>
    <row r="49" spans="3:9">
      <c r="C49" s="158"/>
      <c r="D49" s="158"/>
      <c r="F49" s="65"/>
      <c r="G49" s="101"/>
      <c r="H49" s="101"/>
      <c r="I49" s="101"/>
    </row>
    <row r="50" spans="3:9">
      <c r="C50" s="158"/>
      <c r="D50" s="158"/>
      <c r="F50" s="65"/>
      <c r="G50" s="101"/>
      <c r="H50" s="101"/>
      <c r="I50" s="101"/>
    </row>
    <row r="51" spans="3:9">
      <c r="C51" s="158"/>
      <c r="D51" s="158"/>
      <c r="F51" s="65"/>
      <c r="G51" s="101"/>
      <c r="H51" s="101"/>
      <c r="I51" s="101"/>
    </row>
    <row r="52" spans="3:9">
      <c r="C52" s="158"/>
      <c r="D52" s="158"/>
      <c r="F52" s="65"/>
      <c r="G52" s="101"/>
      <c r="H52" s="101"/>
      <c r="I52" s="101"/>
    </row>
    <row r="53" spans="3:9">
      <c r="C53" s="158"/>
      <c r="D53" s="158"/>
      <c r="F53" s="65"/>
      <c r="G53" s="101"/>
      <c r="H53" s="101"/>
      <c r="I53" s="101"/>
    </row>
    <row r="54" spans="3:9">
      <c r="C54" s="158"/>
      <c r="D54" s="158"/>
      <c r="F54" s="65"/>
      <c r="G54" s="101"/>
      <c r="H54" s="101"/>
      <c r="I54" s="101"/>
    </row>
    <row r="55" spans="3:9">
      <c r="C55" s="158"/>
      <c r="D55" s="158"/>
      <c r="F55" s="65"/>
      <c r="G55" s="101"/>
      <c r="H55" s="101"/>
      <c r="I55" s="101"/>
    </row>
    <row r="56" spans="3:9">
      <c r="C56" s="158"/>
      <c r="D56" s="158"/>
      <c r="F56" s="65"/>
      <c r="G56" s="101"/>
      <c r="H56" s="101"/>
      <c r="I56" s="101"/>
    </row>
    <row r="57" spans="3:9">
      <c r="C57" s="158"/>
      <c r="D57" s="158"/>
      <c r="F57" s="65"/>
      <c r="G57" s="101"/>
      <c r="H57" s="101"/>
      <c r="I57" s="101"/>
    </row>
    <row r="58" spans="3:9">
      <c r="C58" s="158"/>
      <c r="D58" s="158"/>
      <c r="F58" s="65"/>
      <c r="G58" s="101"/>
      <c r="H58" s="101"/>
      <c r="I58" s="101"/>
    </row>
    <row r="59" spans="3:9">
      <c r="C59" s="158"/>
      <c r="D59" s="158"/>
      <c r="F59" s="65"/>
      <c r="G59" s="101"/>
      <c r="H59" s="101"/>
      <c r="I59" s="101"/>
    </row>
    <row r="60" spans="3:9">
      <c r="C60" s="158"/>
      <c r="D60" s="158"/>
      <c r="F60" s="65"/>
      <c r="G60" s="101"/>
      <c r="H60" s="101"/>
      <c r="I60" s="101"/>
    </row>
    <row r="61" spans="3:9">
      <c r="C61" s="158"/>
      <c r="D61" s="158"/>
      <c r="F61" s="65"/>
      <c r="G61" s="101"/>
      <c r="H61" s="101"/>
      <c r="I61" s="101"/>
    </row>
    <row r="62" spans="3:9">
      <c r="C62" s="158"/>
      <c r="D62" s="158"/>
      <c r="F62" s="65"/>
      <c r="G62" s="101"/>
      <c r="H62" s="101"/>
      <c r="I62" s="101"/>
    </row>
    <row r="63" spans="3:9">
      <c r="C63" s="158"/>
      <c r="D63" s="158"/>
      <c r="F63" s="65"/>
      <c r="G63" s="101"/>
      <c r="H63" s="101"/>
      <c r="I63" s="101"/>
    </row>
    <row r="64" spans="3:9">
      <c r="C64" s="158"/>
      <c r="D64" s="158"/>
      <c r="F64" s="65"/>
      <c r="G64" s="101"/>
      <c r="H64" s="101"/>
      <c r="I64" s="101"/>
    </row>
    <row r="65" spans="3:9">
      <c r="C65" s="158"/>
      <c r="D65" s="158"/>
      <c r="F65" s="65"/>
      <c r="G65" s="101"/>
      <c r="H65" s="101"/>
      <c r="I65" s="101"/>
    </row>
    <row r="66" spans="3:9">
      <c r="C66" s="158"/>
      <c r="D66" s="158"/>
      <c r="F66" s="65"/>
      <c r="G66" s="101"/>
      <c r="H66" s="101"/>
      <c r="I66" s="101"/>
    </row>
    <row r="67" spans="3:9">
      <c r="C67" s="158"/>
      <c r="D67" s="158"/>
      <c r="F67" s="65"/>
      <c r="G67" s="101"/>
      <c r="H67" s="101"/>
      <c r="I67" s="101"/>
    </row>
    <row r="68" spans="3:9">
      <c r="C68" s="158"/>
      <c r="D68" s="158"/>
      <c r="F68" s="65"/>
      <c r="G68" s="101"/>
      <c r="H68" s="101"/>
      <c r="I68" s="101"/>
    </row>
    <row r="69" spans="3:9">
      <c r="C69" s="158"/>
      <c r="D69" s="158"/>
      <c r="F69" s="65"/>
      <c r="G69" s="101"/>
      <c r="H69" s="101"/>
      <c r="I69" s="101"/>
    </row>
    <row r="70" spans="3:9">
      <c r="C70" s="158"/>
      <c r="D70" s="158"/>
      <c r="F70" s="65"/>
      <c r="G70" s="101"/>
      <c r="H70" s="101"/>
      <c r="I70" s="101"/>
    </row>
    <row r="71" spans="3:9">
      <c r="C71" s="158"/>
      <c r="D71" s="158"/>
      <c r="F71" s="65"/>
      <c r="G71" s="101"/>
      <c r="H71" s="101"/>
      <c r="I71" s="101"/>
    </row>
    <row r="72" spans="3:9">
      <c r="C72" s="158"/>
      <c r="D72" s="158"/>
      <c r="F72" s="65"/>
      <c r="G72" s="101"/>
      <c r="H72" s="101"/>
      <c r="I72" s="101"/>
    </row>
    <row r="73" spans="3:9">
      <c r="C73" s="158"/>
      <c r="D73" s="158"/>
      <c r="F73" s="65"/>
      <c r="G73" s="101"/>
      <c r="H73" s="101"/>
      <c r="I73" s="101"/>
    </row>
    <row r="74" spans="3:9">
      <c r="C74" s="158"/>
      <c r="D74" s="158"/>
      <c r="F74" s="65"/>
      <c r="G74" s="101"/>
      <c r="H74" s="101"/>
      <c r="I74" s="101"/>
    </row>
    <row r="75" spans="3:9">
      <c r="C75" s="158"/>
      <c r="D75" s="158"/>
      <c r="F75" s="65"/>
      <c r="G75" s="101"/>
      <c r="H75" s="101"/>
      <c r="I75" s="101"/>
    </row>
    <row r="76" spans="3:9">
      <c r="C76" s="158"/>
      <c r="D76" s="158"/>
      <c r="F76" s="65"/>
      <c r="G76" s="101"/>
      <c r="H76" s="101"/>
      <c r="I76" s="101"/>
    </row>
    <row r="77" spans="3:9">
      <c r="C77" s="158"/>
      <c r="D77" s="158"/>
      <c r="F77" s="65"/>
      <c r="G77" s="101"/>
      <c r="H77" s="101"/>
      <c r="I77" s="101"/>
    </row>
    <row r="78" spans="3:9">
      <c r="C78" s="158"/>
      <c r="D78" s="158"/>
      <c r="F78" s="65"/>
      <c r="G78" s="101"/>
      <c r="H78" s="101"/>
      <c r="I78" s="101"/>
    </row>
    <row r="79" spans="3:9">
      <c r="C79" s="158"/>
      <c r="D79" s="158"/>
      <c r="F79" s="65"/>
      <c r="G79" s="101"/>
      <c r="H79" s="101"/>
      <c r="I79" s="101"/>
    </row>
    <row r="80" spans="3:9">
      <c r="C80" s="158"/>
      <c r="D80" s="158"/>
      <c r="F80" s="65"/>
      <c r="G80" s="101"/>
      <c r="H80" s="101"/>
      <c r="I80" s="101"/>
    </row>
    <row r="81" spans="3:9">
      <c r="C81" s="158"/>
      <c r="D81" s="158"/>
      <c r="F81" s="65"/>
      <c r="G81" s="101"/>
      <c r="H81" s="101"/>
      <c r="I81" s="101"/>
    </row>
    <row r="82" spans="3:9">
      <c r="C82" s="158"/>
      <c r="D82" s="158"/>
      <c r="F82" s="65"/>
      <c r="G82" s="101"/>
      <c r="H82" s="101"/>
      <c r="I82" s="101"/>
    </row>
    <row r="83" spans="3:9">
      <c r="C83" s="158"/>
      <c r="D83" s="158"/>
      <c r="F83" s="65"/>
      <c r="G83" s="101"/>
      <c r="H83" s="101"/>
      <c r="I83" s="101"/>
    </row>
    <row r="84" spans="3:9">
      <c r="C84" s="158"/>
      <c r="D84" s="158"/>
      <c r="F84" s="65"/>
      <c r="G84" s="101"/>
      <c r="H84" s="101"/>
      <c r="I84" s="101"/>
    </row>
    <row r="85" spans="3:9">
      <c r="C85" s="158"/>
      <c r="D85" s="158"/>
      <c r="F85" s="65"/>
      <c r="G85" s="101"/>
      <c r="H85" s="101"/>
      <c r="I85" s="101"/>
    </row>
    <row r="86" spans="3:9">
      <c r="C86" s="158"/>
      <c r="D86" s="158"/>
      <c r="F86" s="65"/>
      <c r="G86" s="101"/>
      <c r="H86" s="101"/>
      <c r="I86" s="101"/>
    </row>
    <row r="87" spans="3:9">
      <c r="C87" s="158"/>
      <c r="D87" s="158"/>
      <c r="F87" s="65"/>
      <c r="G87" s="101"/>
      <c r="H87" s="101"/>
      <c r="I87" s="101"/>
    </row>
    <row r="88" spans="3:9">
      <c r="C88" s="158"/>
      <c r="D88" s="158"/>
      <c r="F88" s="65"/>
      <c r="G88" s="101"/>
      <c r="H88" s="101"/>
      <c r="I88" s="101"/>
    </row>
    <row r="89" spans="3:9">
      <c r="C89" s="158"/>
      <c r="D89" s="158"/>
      <c r="F89" s="65"/>
      <c r="G89" s="101"/>
      <c r="H89" s="101"/>
      <c r="I89" s="101"/>
    </row>
    <row r="90" spans="3:9">
      <c r="C90" s="158"/>
      <c r="D90" s="158"/>
      <c r="F90" s="65"/>
      <c r="G90" s="101"/>
      <c r="H90" s="101"/>
      <c r="I90" s="101"/>
    </row>
    <row r="91" spans="3:9">
      <c r="C91" s="158"/>
      <c r="D91" s="158"/>
      <c r="F91" s="65"/>
      <c r="G91" s="101"/>
      <c r="H91" s="101"/>
      <c r="I91" s="101"/>
    </row>
    <row r="92" spans="3:9">
      <c r="C92" s="158"/>
      <c r="D92" s="158"/>
      <c r="F92" s="65"/>
      <c r="G92" s="101"/>
      <c r="H92" s="101"/>
      <c r="I92" s="101"/>
    </row>
    <row r="93" spans="3:9">
      <c r="C93" s="158"/>
      <c r="D93" s="158"/>
      <c r="F93" s="65"/>
      <c r="G93" s="101"/>
      <c r="H93" s="101"/>
      <c r="I93" s="101"/>
    </row>
    <row r="94" spans="3:9">
      <c r="C94" s="158"/>
      <c r="D94" s="158"/>
      <c r="F94" s="65"/>
      <c r="G94" s="101"/>
      <c r="H94" s="101"/>
      <c r="I94" s="101"/>
    </row>
    <row r="95" spans="3:9">
      <c r="C95" s="158"/>
      <c r="D95" s="158"/>
      <c r="F95" s="65"/>
      <c r="G95" s="101"/>
      <c r="H95" s="101"/>
      <c r="I95" s="101"/>
    </row>
    <row r="96" spans="3:9">
      <c r="C96" s="158"/>
      <c r="D96" s="158"/>
      <c r="F96" s="65"/>
      <c r="G96" s="101"/>
      <c r="H96" s="101"/>
      <c r="I96" s="101"/>
    </row>
    <row r="97" spans="3:9">
      <c r="C97" s="158"/>
      <c r="D97" s="158"/>
      <c r="F97" s="65"/>
      <c r="G97" s="101"/>
      <c r="H97" s="101"/>
      <c r="I97" s="101"/>
    </row>
    <row r="98" spans="3:9">
      <c r="C98" s="158"/>
      <c r="D98" s="158"/>
      <c r="F98" s="65"/>
      <c r="G98" s="101"/>
      <c r="H98" s="101"/>
      <c r="I98" s="101"/>
    </row>
    <row r="99" spans="3:9">
      <c r="C99" s="158"/>
      <c r="D99" s="158"/>
      <c r="F99" s="65"/>
      <c r="G99" s="101"/>
      <c r="H99" s="101"/>
      <c r="I99" s="101"/>
    </row>
    <row r="100" spans="3:9">
      <c r="C100" s="158"/>
      <c r="D100" s="158"/>
      <c r="F100" s="65"/>
      <c r="G100" s="101"/>
      <c r="H100" s="101"/>
      <c r="I100" s="101"/>
    </row>
    <row r="101" spans="3:9">
      <c r="C101" s="158"/>
      <c r="D101" s="158"/>
      <c r="F101" s="65"/>
      <c r="G101" s="101"/>
      <c r="H101" s="101"/>
      <c r="I101" s="101"/>
    </row>
    <row r="102" spans="3:9">
      <c r="C102" s="158"/>
      <c r="D102" s="158"/>
      <c r="F102" s="65"/>
      <c r="G102" s="101"/>
      <c r="H102" s="101"/>
      <c r="I102" s="101"/>
    </row>
    <row r="103" spans="3:9">
      <c r="C103" s="158"/>
      <c r="D103" s="158"/>
      <c r="F103" s="65"/>
      <c r="G103" s="101"/>
      <c r="H103" s="101"/>
      <c r="I103" s="101"/>
    </row>
    <row r="104" spans="3:9">
      <c r="C104" s="158"/>
      <c r="D104" s="158"/>
      <c r="F104" s="65"/>
      <c r="G104" s="101"/>
      <c r="H104" s="101"/>
      <c r="I104" s="101"/>
    </row>
    <row r="105" spans="3:9">
      <c r="C105" s="158"/>
      <c r="D105" s="158"/>
      <c r="F105" s="65"/>
      <c r="G105" s="101"/>
      <c r="H105" s="101"/>
      <c r="I105" s="101"/>
    </row>
    <row r="106" spans="3:9">
      <c r="C106" s="158"/>
      <c r="D106" s="158"/>
      <c r="F106" s="65"/>
      <c r="G106" s="101"/>
      <c r="H106" s="101"/>
      <c r="I106" s="101"/>
    </row>
    <row r="107" spans="3:9">
      <c r="C107" s="158"/>
      <c r="D107" s="158"/>
      <c r="F107" s="65"/>
      <c r="G107" s="101"/>
      <c r="H107" s="101"/>
      <c r="I107" s="101"/>
    </row>
    <row r="108" spans="3:9">
      <c r="C108" s="158"/>
      <c r="D108" s="158"/>
      <c r="F108" s="65"/>
      <c r="G108" s="101"/>
      <c r="H108" s="101"/>
      <c r="I108" s="101"/>
    </row>
    <row r="109" spans="3:9">
      <c r="C109" s="158"/>
      <c r="D109" s="158"/>
      <c r="F109" s="65"/>
      <c r="G109" s="101"/>
      <c r="H109" s="101"/>
      <c r="I109" s="101"/>
    </row>
    <row r="110" spans="3:9">
      <c r="C110" s="158"/>
      <c r="D110" s="158"/>
      <c r="F110" s="65"/>
      <c r="G110" s="101"/>
      <c r="H110" s="101"/>
      <c r="I110" s="101"/>
    </row>
    <row r="111" spans="3:9">
      <c r="C111" s="158"/>
      <c r="D111" s="158"/>
      <c r="F111" s="65"/>
      <c r="G111" s="101"/>
      <c r="H111" s="101"/>
      <c r="I111" s="101"/>
    </row>
    <row r="112" spans="3:9">
      <c r="C112" s="158"/>
      <c r="D112" s="158"/>
      <c r="F112" s="65"/>
      <c r="G112" s="101"/>
      <c r="H112" s="101"/>
      <c r="I112" s="101"/>
    </row>
    <row r="113" spans="3:9">
      <c r="C113" s="158"/>
      <c r="D113" s="158"/>
      <c r="F113" s="65"/>
      <c r="G113" s="101"/>
      <c r="H113" s="101"/>
      <c r="I113" s="101"/>
    </row>
    <row r="114" spans="3:9">
      <c r="C114" s="158"/>
      <c r="D114" s="158"/>
      <c r="F114" s="65"/>
      <c r="G114" s="101"/>
      <c r="H114" s="101"/>
      <c r="I114" s="101"/>
    </row>
    <row r="115" spans="3:9">
      <c r="C115" s="158"/>
      <c r="D115" s="158"/>
      <c r="F115" s="65"/>
      <c r="G115" s="101"/>
      <c r="H115" s="101"/>
      <c r="I115" s="101"/>
    </row>
    <row r="116" spans="3:9">
      <c r="C116" s="158"/>
      <c r="D116" s="158"/>
      <c r="F116" s="65"/>
      <c r="G116" s="101"/>
      <c r="H116" s="101"/>
      <c r="I116" s="101"/>
    </row>
    <row r="117" spans="3:9">
      <c r="C117" s="158"/>
      <c r="D117" s="158"/>
      <c r="F117" s="65"/>
      <c r="G117" s="101"/>
      <c r="H117" s="101"/>
      <c r="I117" s="101"/>
    </row>
    <row r="118" spans="3:9">
      <c r="C118" s="158"/>
      <c r="D118" s="158"/>
      <c r="F118" s="65"/>
      <c r="G118" s="101"/>
      <c r="H118" s="101"/>
      <c r="I118" s="101"/>
    </row>
    <row r="119" spans="3:9">
      <c r="C119" s="158"/>
      <c r="D119" s="158"/>
      <c r="F119" s="65"/>
      <c r="G119" s="101"/>
      <c r="H119" s="101"/>
      <c r="I119" s="101"/>
    </row>
    <row r="120" spans="3:9">
      <c r="C120" s="158"/>
      <c r="D120" s="158"/>
      <c r="F120" s="65"/>
      <c r="G120" s="101"/>
      <c r="H120" s="101"/>
      <c r="I120" s="101"/>
    </row>
    <row r="121" spans="3:9">
      <c r="C121" s="158"/>
      <c r="D121" s="158"/>
      <c r="F121" s="65"/>
      <c r="G121" s="101"/>
      <c r="H121" s="101"/>
      <c r="I121" s="101"/>
    </row>
    <row r="122" spans="3:9">
      <c r="C122" s="158"/>
      <c r="D122" s="158"/>
      <c r="F122" s="65"/>
      <c r="G122" s="101"/>
      <c r="H122" s="101"/>
      <c r="I122" s="101"/>
    </row>
    <row r="123" spans="3:9">
      <c r="C123" s="158"/>
      <c r="D123" s="158"/>
      <c r="F123" s="65"/>
      <c r="G123" s="101"/>
      <c r="H123" s="101"/>
      <c r="I123" s="101"/>
    </row>
    <row r="124" spans="3:9">
      <c r="C124" s="158"/>
      <c r="D124" s="158"/>
      <c r="F124" s="65"/>
      <c r="G124" s="101"/>
      <c r="H124" s="101"/>
      <c r="I124" s="101"/>
    </row>
    <row r="125" spans="3:9">
      <c r="C125" s="158"/>
      <c r="D125" s="158"/>
      <c r="F125" s="65"/>
      <c r="G125" s="101"/>
      <c r="H125" s="101"/>
      <c r="I125" s="101"/>
    </row>
    <row r="126" spans="3:9">
      <c r="C126" s="158"/>
      <c r="D126" s="158"/>
      <c r="G126" s="101"/>
      <c r="H126" s="101"/>
      <c r="I126" s="101"/>
    </row>
    <row r="127" spans="3:9">
      <c r="C127" s="158"/>
      <c r="D127" s="158"/>
      <c r="G127" s="101"/>
      <c r="H127" s="101"/>
      <c r="I127" s="101"/>
    </row>
    <row r="128" spans="3:9">
      <c r="C128" s="158"/>
      <c r="D128" s="158"/>
      <c r="G128" s="101"/>
      <c r="H128" s="101"/>
      <c r="I128" s="101"/>
    </row>
    <row r="129" spans="3:9">
      <c r="C129" s="158"/>
      <c r="D129" s="158"/>
      <c r="G129" s="101"/>
      <c r="H129" s="101"/>
      <c r="I129" s="101"/>
    </row>
    <row r="130" spans="3:9">
      <c r="C130" s="158"/>
      <c r="D130" s="158"/>
      <c r="G130" s="101"/>
      <c r="H130" s="101"/>
      <c r="I130" s="101"/>
    </row>
    <row r="131" spans="3:9">
      <c r="C131" s="158"/>
      <c r="D131" s="158"/>
      <c r="G131" s="101"/>
      <c r="H131" s="101"/>
      <c r="I131" s="101"/>
    </row>
    <row r="132" spans="3:9">
      <c r="C132" s="158"/>
      <c r="D132" s="158"/>
      <c r="G132" s="101"/>
      <c r="H132" s="101"/>
      <c r="I132" s="101"/>
    </row>
    <row r="133" spans="3:9">
      <c r="C133" s="158"/>
      <c r="D133" s="158"/>
      <c r="G133" s="101"/>
      <c r="H133" s="101"/>
      <c r="I133" s="101"/>
    </row>
    <row r="134" spans="3:9">
      <c r="C134" s="158"/>
      <c r="D134" s="158"/>
      <c r="G134" s="101"/>
      <c r="H134" s="101"/>
      <c r="I134" s="101"/>
    </row>
    <row r="135" spans="3:9">
      <c r="C135" s="158"/>
      <c r="D135" s="158"/>
      <c r="G135" s="101"/>
      <c r="H135" s="101"/>
      <c r="I135" s="101"/>
    </row>
    <row r="136" spans="3:9">
      <c r="C136" s="158"/>
      <c r="D136" s="158"/>
      <c r="G136" s="101"/>
      <c r="H136" s="101"/>
      <c r="I136" s="101"/>
    </row>
    <row r="137" spans="3:9">
      <c r="C137" s="158"/>
      <c r="D137" s="158"/>
      <c r="G137" s="101"/>
      <c r="H137" s="101"/>
      <c r="I137" s="101"/>
    </row>
    <row r="138" spans="3:9">
      <c r="C138" s="158"/>
      <c r="D138" s="158"/>
      <c r="G138" s="101"/>
      <c r="H138" s="101"/>
      <c r="I138" s="101"/>
    </row>
    <row r="139" spans="3:9">
      <c r="C139" s="158"/>
      <c r="D139" s="158"/>
      <c r="G139" s="101"/>
      <c r="H139" s="101"/>
      <c r="I139" s="101"/>
    </row>
    <row r="140" spans="3:9">
      <c r="C140" s="158"/>
      <c r="D140" s="158"/>
      <c r="G140" s="101"/>
      <c r="H140" s="101"/>
      <c r="I140" s="101"/>
    </row>
    <row r="141" spans="3:9">
      <c r="C141" s="158"/>
      <c r="D141" s="158"/>
      <c r="G141" s="101"/>
      <c r="H141" s="101"/>
      <c r="I141" s="101"/>
    </row>
    <row r="142" spans="3:9">
      <c r="C142" s="158"/>
      <c r="D142" s="158"/>
      <c r="G142" s="101"/>
      <c r="H142" s="101"/>
      <c r="I142" s="101"/>
    </row>
    <row r="143" spans="3:9">
      <c r="C143" s="158"/>
      <c r="D143" s="158"/>
      <c r="G143" s="101"/>
      <c r="H143" s="101"/>
      <c r="I143" s="101"/>
    </row>
    <row r="144" spans="3:9">
      <c r="C144" s="158"/>
      <c r="D144" s="158"/>
      <c r="G144" s="101"/>
      <c r="H144" s="101"/>
      <c r="I144" s="101"/>
    </row>
    <row r="145" spans="3:9">
      <c r="C145" s="158"/>
      <c r="D145" s="158"/>
      <c r="G145" s="101"/>
      <c r="H145" s="101"/>
      <c r="I145" s="101"/>
    </row>
    <row r="146" spans="3:9">
      <c r="C146" s="158"/>
      <c r="D146" s="158"/>
      <c r="G146" s="101"/>
      <c r="H146" s="101"/>
      <c r="I146" s="101"/>
    </row>
    <row r="147" spans="3:9">
      <c r="C147" s="158"/>
      <c r="D147" s="158"/>
      <c r="G147" s="101"/>
      <c r="H147" s="101"/>
      <c r="I147" s="101"/>
    </row>
    <row r="148" spans="3:9">
      <c r="C148" s="158"/>
      <c r="D148" s="158"/>
      <c r="G148" s="101"/>
      <c r="H148" s="101"/>
      <c r="I148" s="101"/>
    </row>
    <row r="149" spans="3:9">
      <c r="C149" s="158"/>
      <c r="D149" s="158"/>
      <c r="G149" s="101"/>
      <c r="H149" s="101"/>
      <c r="I149" s="101"/>
    </row>
    <row r="150" spans="3:9">
      <c r="C150" s="158"/>
      <c r="D150" s="158"/>
      <c r="G150" s="101"/>
      <c r="H150" s="101"/>
      <c r="I150" s="101"/>
    </row>
    <row r="151" spans="3:9">
      <c r="C151" s="158"/>
      <c r="D151" s="158"/>
      <c r="G151" s="101"/>
      <c r="H151" s="101"/>
      <c r="I151" s="101"/>
    </row>
    <row r="152" spans="3:9">
      <c r="C152" s="158"/>
      <c r="D152" s="158"/>
      <c r="G152" s="101"/>
      <c r="H152" s="101"/>
      <c r="I152" s="101"/>
    </row>
    <row r="153" spans="3:9">
      <c r="C153" s="158"/>
      <c r="D153" s="158"/>
      <c r="G153" s="101"/>
      <c r="H153" s="101"/>
      <c r="I153" s="101"/>
    </row>
    <row r="154" spans="3:9">
      <c r="C154" s="158"/>
      <c r="D154" s="158"/>
      <c r="G154" s="101"/>
      <c r="H154" s="101"/>
      <c r="I154" s="101"/>
    </row>
    <row r="155" spans="3:9">
      <c r="C155" s="158"/>
      <c r="D155" s="158"/>
      <c r="G155" s="101"/>
      <c r="H155" s="101"/>
      <c r="I155" s="101"/>
    </row>
    <row r="156" spans="3:9">
      <c r="C156" s="158"/>
      <c r="D156" s="158"/>
      <c r="G156" s="101"/>
      <c r="H156" s="101"/>
      <c r="I156" s="101"/>
    </row>
    <row r="157" spans="3:9">
      <c r="C157" s="158"/>
      <c r="D157" s="158"/>
      <c r="G157" s="101"/>
      <c r="H157" s="101"/>
      <c r="I157" s="101"/>
    </row>
    <row r="158" spans="3:9">
      <c r="C158" s="158"/>
      <c r="D158" s="158"/>
      <c r="G158" s="101"/>
      <c r="H158" s="101"/>
      <c r="I158" s="101"/>
    </row>
    <row r="159" spans="3:9">
      <c r="C159" s="158"/>
      <c r="D159" s="158"/>
      <c r="G159" s="101"/>
      <c r="H159" s="101"/>
      <c r="I159" s="101"/>
    </row>
    <row r="160" spans="3:9">
      <c r="C160" s="158"/>
      <c r="D160" s="158"/>
      <c r="G160" s="101"/>
      <c r="H160" s="101"/>
      <c r="I160" s="101"/>
    </row>
    <row r="161" spans="3:9">
      <c r="C161" s="158"/>
      <c r="D161" s="158"/>
      <c r="G161" s="101"/>
      <c r="H161" s="101"/>
      <c r="I161" s="101"/>
    </row>
    <row r="162" spans="3:9">
      <c r="C162" s="158"/>
      <c r="D162" s="158"/>
      <c r="G162" s="101"/>
      <c r="H162" s="101"/>
      <c r="I162" s="101"/>
    </row>
    <row r="163" spans="3:9">
      <c r="C163" s="158"/>
      <c r="D163" s="158"/>
      <c r="G163" s="101"/>
      <c r="H163" s="101"/>
      <c r="I163" s="101"/>
    </row>
    <row r="164" spans="3:9">
      <c r="C164" s="158"/>
      <c r="D164" s="158"/>
      <c r="G164" s="101"/>
      <c r="H164" s="101"/>
      <c r="I164" s="101"/>
    </row>
    <row r="165" spans="3:9">
      <c r="C165" s="158"/>
      <c r="D165" s="158"/>
      <c r="G165" s="101"/>
      <c r="H165" s="101"/>
      <c r="I165" s="101"/>
    </row>
    <row r="166" spans="3:9">
      <c r="C166" s="158"/>
      <c r="D166" s="158"/>
      <c r="G166" s="101"/>
      <c r="H166" s="101"/>
      <c r="I166" s="101"/>
    </row>
    <row r="167" spans="3:9">
      <c r="C167" s="158"/>
      <c r="D167" s="158"/>
      <c r="G167" s="101"/>
      <c r="H167" s="101"/>
      <c r="I167" s="101"/>
    </row>
    <row r="168" spans="3:9">
      <c r="C168" s="158"/>
      <c r="D168" s="158"/>
      <c r="G168" s="101"/>
      <c r="H168" s="101"/>
      <c r="I168" s="101"/>
    </row>
    <row r="169" spans="3:9">
      <c r="C169" s="158"/>
      <c r="D169" s="158"/>
      <c r="G169" s="101"/>
      <c r="H169" s="101"/>
      <c r="I169" s="101"/>
    </row>
    <row r="170" spans="3:9">
      <c r="C170" s="158"/>
      <c r="D170" s="158"/>
      <c r="G170" s="101"/>
      <c r="H170" s="101"/>
      <c r="I170" s="101"/>
    </row>
    <row r="171" spans="3:9">
      <c r="C171" s="158"/>
      <c r="D171" s="158"/>
      <c r="G171" s="101"/>
      <c r="H171" s="101"/>
      <c r="I171" s="101"/>
    </row>
    <row r="172" spans="3:9">
      <c r="C172" s="158"/>
      <c r="D172" s="158"/>
      <c r="G172" s="101"/>
      <c r="H172" s="101"/>
      <c r="I172" s="101"/>
    </row>
    <row r="173" spans="3:9">
      <c r="C173" s="158"/>
      <c r="D173" s="158"/>
      <c r="G173" s="101"/>
      <c r="H173" s="101"/>
      <c r="I173" s="101"/>
    </row>
    <row r="174" spans="3:9">
      <c r="C174" s="158"/>
      <c r="D174" s="158"/>
      <c r="G174" s="101"/>
      <c r="H174" s="101"/>
      <c r="I174" s="101"/>
    </row>
    <row r="175" spans="3:9">
      <c r="C175" s="158"/>
      <c r="D175" s="158"/>
      <c r="G175" s="101"/>
      <c r="H175" s="101"/>
      <c r="I175" s="101"/>
    </row>
    <row r="176" spans="3:9">
      <c r="C176" s="158"/>
      <c r="D176" s="158"/>
      <c r="G176" s="101"/>
      <c r="H176" s="101"/>
      <c r="I176" s="101"/>
    </row>
    <row r="177" spans="3:9">
      <c r="C177" s="158"/>
      <c r="D177" s="158"/>
      <c r="G177" s="101"/>
      <c r="H177" s="101"/>
      <c r="I177" s="101"/>
    </row>
    <row r="178" spans="3:9">
      <c r="C178" s="158"/>
      <c r="D178" s="158"/>
      <c r="G178" s="101"/>
      <c r="H178" s="101"/>
      <c r="I178" s="101"/>
    </row>
    <row r="179" spans="3:9">
      <c r="C179" s="158"/>
      <c r="D179" s="158"/>
      <c r="G179" s="101"/>
      <c r="H179" s="101"/>
      <c r="I179" s="101"/>
    </row>
    <row r="180" spans="3:9">
      <c r="C180" s="158"/>
      <c r="D180" s="158"/>
      <c r="G180" s="101"/>
      <c r="H180" s="101"/>
      <c r="I180" s="101"/>
    </row>
    <row r="181" spans="3:9">
      <c r="C181" s="158"/>
      <c r="D181" s="158"/>
      <c r="G181" s="101"/>
      <c r="H181" s="101"/>
      <c r="I181" s="101"/>
    </row>
    <row r="182" spans="3:9">
      <c r="C182" s="158"/>
      <c r="D182" s="158"/>
      <c r="G182" s="101"/>
      <c r="H182" s="101"/>
      <c r="I182" s="101"/>
    </row>
    <row r="183" spans="3:9">
      <c r="C183" s="158"/>
      <c r="D183" s="158"/>
      <c r="G183" s="101"/>
      <c r="H183" s="101"/>
      <c r="I183" s="101"/>
    </row>
    <row r="184" spans="3:9">
      <c r="C184" s="158"/>
      <c r="D184" s="158"/>
      <c r="G184" s="101"/>
      <c r="H184" s="101"/>
      <c r="I184" s="101"/>
    </row>
    <row r="185" spans="3:9">
      <c r="C185" s="158"/>
      <c r="D185" s="158"/>
      <c r="G185" s="101"/>
      <c r="H185" s="101"/>
      <c r="I185" s="101"/>
    </row>
    <row r="186" spans="3:9">
      <c r="C186" s="158"/>
      <c r="D186" s="158"/>
      <c r="G186" s="101"/>
      <c r="H186" s="101"/>
      <c r="I186" s="101"/>
    </row>
    <row r="187" spans="3:9">
      <c r="C187" s="158"/>
      <c r="D187" s="158"/>
      <c r="G187" s="101"/>
      <c r="H187" s="101"/>
      <c r="I187" s="101"/>
    </row>
    <row r="188" spans="3:9">
      <c r="C188" s="158"/>
      <c r="D188" s="158"/>
      <c r="G188" s="101"/>
      <c r="H188" s="101"/>
      <c r="I188" s="101"/>
    </row>
    <row r="189" spans="3:9">
      <c r="C189" s="158"/>
      <c r="D189" s="158"/>
      <c r="G189" s="101"/>
      <c r="H189" s="101"/>
      <c r="I189" s="101"/>
    </row>
    <row r="190" spans="3:9">
      <c r="C190" s="158"/>
      <c r="D190" s="158"/>
      <c r="G190" s="101"/>
      <c r="H190" s="101"/>
      <c r="I190" s="101"/>
    </row>
    <row r="191" spans="3:9">
      <c r="C191" s="158"/>
      <c r="D191" s="158"/>
      <c r="G191" s="101"/>
      <c r="H191" s="101"/>
      <c r="I191" s="101"/>
    </row>
    <row r="192" spans="3:9">
      <c r="C192" s="158"/>
      <c r="D192" s="158"/>
      <c r="G192" s="101"/>
      <c r="H192" s="101"/>
      <c r="I192" s="101"/>
    </row>
    <row r="193" spans="3:9">
      <c r="C193" s="158"/>
      <c r="D193" s="158"/>
      <c r="G193" s="101"/>
      <c r="H193" s="101"/>
      <c r="I193" s="101"/>
    </row>
    <row r="194" spans="3:9">
      <c r="C194" s="158"/>
      <c r="D194" s="158"/>
      <c r="G194" s="101"/>
      <c r="H194" s="101"/>
      <c r="I194" s="101"/>
    </row>
    <row r="195" spans="3:9">
      <c r="C195" s="158"/>
      <c r="D195" s="158"/>
      <c r="G195" s="101"/>
      <c r="H195" s="101"/>
      <c r="I195" s="101"/>
    </row>
    <row r="196" spans="3:9">
      <c r="C196" s="158"/>
      <c r="D196" s="158"/>
    </row>
    <row r="197" spans="3:9">
      <c r="C197" s="158"/>
      <c r="D197" s="158"/>
    </row>
    <row r="198" spans="3:9">
      <c r="C198" s="158"/>
      <c r="D198" s="158"/>
    </row>
    <row r="199" spans="3:9">
      <c r="C199" s="158"/>
      <c r="D199" s="158"/>
    </row>
    <row r="200" spans="3:9">
      <c r="C200" s="158"/>
      <c r="D200" s="158"/>
    </row>
    <row r="201" spans="3:9">
      <c r="C201" s="158"/>
      <c r="D201" s="158"/>
    </row>
    <row r="202" spans="3:9">
      <c r="C202" s="158"/>
      <c r="D202" s="158"/>
    </row>
    <row r="203" spans="3:9">
      <c r="C203" s="158"/>
      <c r="D203" s="158"/>
    </row>
  </sheetData>
  <sheetProtection algorithmName="SHA-512" hashValue="NRPYdwAUN1UI2E5F2rMrMrZA2LXiAMzX3cUydhqjttR38ko2nP2H6Tkb0zJ/LwA5R9jfm+AH1bOtHX3kAK/A+g==" saltValue="H8NVs4EzIyBeRBCajyoqTQ==" spinCount="100000" sheet="1" objects="1" scenarios="1"/>
  <mergeCells count="1">
    <mergeCell ref="A1:J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6241-85DC-46C3-A231-156DAF8BB049}">
  <sheetPr codeName="Blad12">
    <tabColor rgb="FF173583"/>
  </sheetPr>
  <dimension ref="A1:Z532"/>
  <sheetViews>
    <sheetView workbookViewId="0">
      <selection activeCell="C24" sqref="C24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'4'!H5</f>
        <v>4</v>
      </c>
      <c r="B1" s="219" t="s">
        <v>82</v>
      </c>
      <c r="C1" s="220"/>
      <c r="D1" s="221" t="str">
        <f>VLOOKUP(A1,'Kosten VSR (her)controles'!A5:J54,3)</f>
        <v>OBS Emmermeer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>Middenhaag 4 te Emmen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 t="s">
        <v>286</v>
      </c>
      <c r="B4" s="33">
        <v>1</v>
      </c>
      <c r="C4" s="33" t="s">
        <v>299</v>
      </c>
      <c r="D4" s="33"/>
      <c r="E4" s="106" t="s">
        <v>54</v>
      </c>
      <c r="F4" s="108">
        <v>41.3</v>
      </c>
      <c r="G4" s="108"/>
      <c r="H4" s="108"/>
      <c r="I4" s="108"/>
      <c r="J4" s="108"/>
      <c r="N4" s="108">
        <f t="shared" ref="N4:N38" si="0">SUM(F4:M4)</f>
        <v>41.3</v>
      </c>
      <c r="O4" s="108">
        <f>IF(D4="X",0,IF(E4="X",0,VLOOKUP(E4,'4'!$K$3:$L$16,2,FALSE)))</f>
        <v>200</v>
      </c>
      <c r="P4" s="108">
        <f t="shared" ref="P4:P38" si="1">N4*O4</f>
        <v>8260</v>
      </c>
    </row>
    <row r="5" spans="1:24">
      <c r="A5" s="30" t="s">
        <v>286</v>
      </c>
      <c r="B5" s="33">
        <v>10</v>
      </c>
      <c r="C5" s="33" t="s">
        <v>310</v>
      </c>
      <c r="D5" s="33"/>
      <c r="E5" s="106" t="s">
        <v>55</v>
      </c>
      <c r="G5" s="108">
        <v>5.0999999999999996</v>
      </c>
      <c r="H5" s="108"/>
      <c r="I5" s="108"/>
      <c r="J5" s="108"/>
      <c r="N5" s="108">
        <f t="shared" si="0"/>
        <v>5.0999999999999996</v>
      </c>
      <c r="O5" s="108">
        <f>IF(D5="X",0,IF(E5="X",0,VLOOKUP(E5,'4'!$K$3:$L$16,2,FALSE)))</f>
        <v>200</v>
      </c>
      <c r="P5" s="108">
        <f t="shared" si="1"/>
        <v>1019.9999999999999</v>
      </c>
    </row>
    <row r="6" spans="1:24">
      <c r="A6" s="30" t="s">
        <v>286</v>
      </c>
      <c r="B6" s="33">
        <v>11</v>
      </c>
      <c r="C6" s="33" t="s">
        <v>298</v>
      </c>
      <c r="D6" s="33"/>
      <c r="E6" s="106" t="s">
        <v>149</v>
      </c>
      <c r="G6" s="108"/>
      <c r="H6" s="108"/>
      <c r="I6" s="108"/>
      <c r="J6" s="108">
        <v>6.5</v>
      </c>
      <c r="N6" s="108">
        <f t="shared" si="0"/>
        <v>6.5</v>
      </c>
      <c r="O6" s="108">
        <f>IF(D6="X",0,IF(E6="X",0,VLOOKUP(E6,'4'!$K$3:$L$16,2,FALSE)))</f>
        <v>200</v>
      </c>
      <c r="P6" s="108">
        <f t="shared" si="1"/>
        <v>1300</v>
      </c>
    </row>
    <row r="7" spans="1:24">
      <c r="A7" s="30" t="s">
        <v>286</v>
      </c>
      <c r="B7" s="33">
        <v>12</v>
      </c>
      <c r="C7" s="33" t="s">
        <v>310</v>
      </c>
      <c r="D7" s="33"/>
      <c r="E7" s="106" t="s">
        <v>55</v>
      </c>
      <c r="G7" s="108">
        <v>4</v>
      </c>
      <c r="H7" s="108"/>
      <c r="I7" s="108"/>
      <c r="J7" s="108"/>
      <c r="N7" s="108">
        <f t="shared" si="0"/>
        <v>4</v>
      </c>
      <c r="O7" s="108">
        <f>IF(D7="X",0,IF(E7="X",0,VLOOKUP(E7,'4'!$K$3:$L$16,2,FALSE)))</f>
        <v>200</v>
      </c>
      <c r="P7" s="108">
        <f t="shared" si="1"/>
        <v>800</v>
      </c>
    </row>
    <row r="8" spans="1:24">
      <c r="A8" s="30" t="s">
        <v>286</v>
      </c>
      <c r="B8" s="33">
        <v>13</v>
      </c>
      <c r="C8" s="33" t="s">
        <v>308</v>
      </c>
      <c r="D8" s="33"/>
      <c r="E8" s="106" t="s">
        <v>60</v>
      </c>
      <c r="G8" s="108">
        <v>4.8</v>
      </c>
      <c r="H8" s="108"/>
      <c r="I8" s="108"/>
      <c r="J8" s="108"/>
      <c r="N8" s="108">
        <f t="shared" si="0"/>
        <v>4.8</v>
      </c>
      <c r="O8" s="108">
        <f>IF(D8="X",0,IF(E8="X",0,VLOOKUP(E8,'4'!$K$3:$L$16,2,FALSE)))</f>
        <v>12</v>
      </c>
      <c r="P8" s="108">
        <f t="shared" si="1"/>
        <v>57.599999999999994</v>
      </c>
    </row>
    <row r="9" spans="1:24">
      <c r="A9" s="30" t="s">
        <v>286</v>
      </c>
      <c r="B9" s="33">
        <v>14</v>
      </c>
      <c r="C9" s="33" t="s">
        <v>308</v>
      </c>
      <c r="D9" s="33"/>
      <c r="E9" s="106" t="s">
        <v>60</v>
      </c>
      <c r="G9" s="108">
        <v>5.2</v>
      </c>
      <c r="H9" s="108"/>
      <c r="I9" s="108"/>
      <c r="J9" s="108"/>
      <c r="N9" s="108">
        <f t="shared" si="0"/>
        <v>5.2</v>
      </c>
      <c r="O9" s="108">
        <f>IF(D9="X",0,IF(E9="X",0,VLOOKUP(E9,'4'!$K$3:$L$16,2,FALSE)))</f>
        <v>12</v>
      </c>
      <c r="P9" s="108">
        <f t="shared" si="1"/>
        <v>62.400000000000006</v>
      </c>
    </row>
    <row r="10" spans="1:24">
      <c r="A10" s="30" t="s">
        <v>286</v>
      </c>
      <c r="B10" s="33">
        <v>15</v>
      </c>
      <c r="C10" s="33" t="s">
        <v>298</v>
      </c>
      <c r="D10" s="33"/>
      <c r="E10" s="106" t="s">
        <v>149</v>
      </c>
      <c r="G10" s="108"/>
      <c r="H10" s="108"/>
      <c r="I10" s="108"/>
      <c r="J10" s="108">
        <v>6.5</v>
      </c>
      <c r="N10" s="108">
        <f t="shared" si="0"/>
        <v>6.5</v>
      </c>
      <c r="O10" s="108">
        <f>IF(D10="X",0,IF(E10="X",0,VLOOKUP(E10,'4'!$K$3:$L$16,2,FALSE)))</f>
        <v>200</v>
      </c>
      <c r="P10" s="108">
        <f t="shared" si="1"/>
        <v>1300</v>
      </c>
    </row>
    <row r="11" spans="1:24">
      <c r="A11" s="30" t="s">
        <v>286</v>
      </c>
      <c r="B11" s="33">
        <v>16</v>
      </c>
      <c r="C11" s="33" t="s">
        <v>298</v>
      </c>
      <c r="D11" s="33"/>
      <c r="E11" s="106" t="s">
        <v>149</v>
      </c>
      <c r="G11" s="108"/>
      <c r="H11" s="108">
        <v>6.5</v>
      </c>
      <c r="I11" s="108"/>
      <c r="J11" s="108"/>
      <c r="N11" s="108">
        <f t="shared" si="0"/>
        <v>6.5</v>
      </c>
      <c r="O11" s="108">
        <f>IF(D11="X",0,IF(E11="X",0,VLOOKUP(E11,'4'!$K$3:$L$16,2,FALSE)))</f>
        <v>200</v>
      </c>
      <c r="P11" s="108">
        <f t="shared" si="1"/>
        <v>1300</v>
      </c>
    </row>
    <row r="12" spans="1:24">
      <c r="A12" s="30" t="s">
        <v>286</v>
      </c>
      <c r="B12" s="33">
        <v>17</v>
      </c>
      <c r="C12" s="33" t="s">
        <v>307</v>
      </c>
      <c r="D12" s="33"/>
      <c r="E12" s="106" t="s">
        <v>61</v>
      </c>
      <c r="G12" s="108">
        <v>86.9</v>
      </c>
      <c r="H12" s="108"/>
      <c r="I12" s="108"/>
      <c r="J12" s="108"/>
      <c r="N12" s="108">
        <f t="shared" si="0"/>
        <v>86.9</v>
      </c>
      <c r="O12" s="108">
        <f>IF(D12="X",0,IF(E12="X",0,VLOOKUP(E12,'4'!$K$3:$L$16,2,FALSE)))</f>
        <v>200</v>
      </c>
      <c r="P12" s="108">
        <f t="shared" si="1"/>
        <v>17380</v>
      </c>
    </row>
    <row r="13" spans="1:24">
      <c r="A13" s="30" t="s">
        <v>286</v>
      </c>
      <c r="B13" s="33">
        <v>18</v>
      </c>
      <c r="C13" s="33" t="s">
        <v>301</v>
      </c>
      <c r="D13" s="33"/>
      <c r="E13" s="106" t="s">
        <v>57</v>
      </c>
      <c r="F13" s="108">
        <v>16.7</v>
      </c>
      <c r="G13" s="108"/>
      <c r="H13" s="108"/>
      <c r="I13" s="108"/>
      <c r="J13" s="108"/>
      <c r="N13" s="108">
        <f t="shared" si="0"/>
        <v>16.7</v>
      </c>
      <c r="O13" s="108">
        <f>IF(D13="X",0,IF(E13="X",0,VLOOKUP(E13,'4'!$K$3:$L$16,2,FALSE)))</f>
        <v>200</v>
      </c>
      <c r="P13" s="108">
        <f t="shared" si="1"/>
        <v>3340</v>
      </c>
    </row>
    <row r="14" spans="1:24">
      <c r="A14" s="30" t="s">
        <v>286</v>
      </c>
      <c r="B14" s="33">
        <v>19</v>
      </c>
      <c r="C14" s="33" t="s">
        <v>311</v>
      </c>
      <c r="D14" s="33"/>
      <c r="E14" s="106" t="s">
        <v>58</v>
      </c>
      <c r="F14" s="108">
        <v>20</v>
      </c>
      <c r="G14" s="108"/>
      <c r="H14" s="108"/>
      <c r="I14" s="108"/>
      <c r="J14" s="108"/>
      <c r="N14" s="108">
        <f t="shared" si="0"/>
        <v>20</v>
      </c>
      <c r="O14" s="108">
        <f>IF(D14="X",0,IF(E14="X",0,VLOOKUP(E14,'4'!$K$3:$L$16,2,FALSE)))</f>
        <v>200</v>
      </c>
      <c r="P14" s="108">
        <f t="shared" si="1"/>
        <v>4000</v>
      </c>
    </row>
    <row r="15" spans="1:24">
      <c r="A15" s="30" t="s">
        <v>286</v>
      </c>
      <c r="B15" s="106" t="s">
        <v>355</v>
      </c>
      <c r="C15" s="33" t="s">
        <v>299</v>
      </c>
      <c r="D15" s="33"/>
      <c r="E15" s="106" t="s">
        <v>54</v>
      </c>
      <c r="G15" s="108">
        <v>13.7</v>
      </c>
      <c r="H15" s="108"/>
      <c r="I15" s="108"/>
      <c r="J15" s="108"/>
      <c r="N15" s="108">
        <f t="shared" si="0"/>
        <v>13.7</v>
      </c>
      <c r="O15" s="108">
        <f>IF(D15="X",0,IF(E15="X",0,VLOOKUP(E15,'4'!$K$3:$L$16,2,FALSE)))</f>
        <v>200</v>
      </c>
      <c r="P15" s="108">
        <f t="shared" si="1"/>
        <v>2740</v>
      </c>
    </row>
    <row r="16" spans="1:24">
      <c r="A16" s="30" t="s">
        <v>286</v>
      </c>
      <c r="B16" s="33">
        <v>2</v>
      </c>
      <c r="C16" s="33" t="s">
        <v>299</v>
      </c>
      <c r="D16" s="33"/>
      <c r="E16" s="106" t="s">
        <v>54</v>
      </c>
      <c r="F16" s="108">
        <v>41.3</v>
      </c>
      <c r="G16" s="108"/>
      <c r="H16" s="108"/>
      <c r="I16" s="108"/>
      <c r="J16" s="108"/>
      <c r="N16" s="108">
        <f t="shared" si="0"/>
        <v>41.3</v>
      </c>
      <c r="O16" s="108">
        <f>IF(D16="X",0,IF(E16="X",0,VLOOKUP(E16,'4'!$K$3:$L$16,2,FALSE)))</f>
        <v>200</v>
      </c>
      <c r="P16" s="108">
        <f t="shared" si="1"/>
        <v>8260</v>
      </c>
    </row>
    <row r="17" spans="1:16">
      <c r="A17" s="30" t="s">
        <v>286</v>
      </c>
      <c r="B17" s="33">
        <v>20</v>
      </c>
      <c r="C17" s="33" t="s">
        <v>301</v>
      </c>
      <c r="D17" s="33"/>
      <c r="E17" s="106" t="s">
        <v>57</v>
      </c>
      <c r="F17" s="108">
        <v>11.4</v>
      </c>
      <c r="G17" s="108"/>
      <c r="H17" s="108"/>
      <c r="I17" s="108"/>
      <c r="J17" s="108"/>
      <c r="N17" s="108">
        <f t="shared" si="0"/>
        <v>11.4</v>
      </c>
      <c r="O17" s="108">
        <f>IF(D17="X",0,IF(E17="X",0,VLOOKUP(E17,'4'!$K$3:$L$16,2,FALSE)))</f>
        <v>200</v>
      </c>
      <c r="P17" s="108">
        <f t="shared" si="1"/>
        <v>2280</v>
      </c>
    </row>
    <row r="18" spans="1:16">
      <c r="A18" s="30" t="s">
        <v>286</v>
      </c>
      <c r="B18" s="33">
        <v>21</v>
      </c>
      <c r="C18" s="33" t="s">
        <v>313</v>
      </c>
      <c r="D18" s="33"/>
      <c r="E18" s="106" t="s">
        <v>149</v>
      </c>
      <c r="G18" s="108"/>
      <c r="H18" s="108"/>
      <c r="I18" s="108"/>
      <c r="J18" s="108">
        <v>4.8</v>
      </c>
      <c r="N18" s="108">
        <f t="shared" si="0"/>
        <v>4.8</v>
      </c>
      <c r="O18" s="108">
        <f>IF(D18="X",0,IF(E18="X",0,VLOOKUP(E18,'4'!$K$3:$L$16,2,FALSE)))</f>
        <v>200</v>
      </c>
      <c r="P18" s="108">
        <f t="shared" si="1"/>
        <v>960</v>
      </c>
    </row>
    <row r="19" spans="1:16">
      <c r="A19" s="30" t="s">
        <v>286</v>
      </c>
      <c r="B19" s="33">
        <v>22</v>
      </c>
      <c r="C19" s="33" t="s">
        <v>300</v>
      </c>
      <c r="D19" s="33"/>
      <c r="E19" s="106" t="s">
        <v>59</v>
      </c>
      <c r="G19" s="108"/>
      <c r="H19" s="108"/>
      <c r="I19" s="108"/>
      <c r="J19" s="108">
        <v>6.6</v>
      </c>
      <c r="N19" s="108">
        <f t="shared" si="0"/>
        <v>6.6</v>
      </c>
      <c r="O19" s="108">
        <f>IF(D19="X",0,IF(E19="X",0,VLOOKUP(E19,'4'!$K$3:$L$16,2,FALSE)))</f>
        <v>200</v>
      </c>
      <c r="P19" s="108">
        <f t="shared" si="1"/>
        <v>1320</v>
      </c>
    </row>
    <row r="20" spans="1:16">
      <c r="A20" s="30" t="s">
        <v>286</v>
      </c>
      <c r="B20" s="33">
        <v>23</v>
      </c>
      <c r="C20" s="33" t="s">
        <v>310</v>
      </c>
      <c r="D20" s="33"/>
      <c r="E20" s="106" t="s">
        <v>55</v>
      </c>
      <c r="G20" s="108">
        <v>129</v>
      </c>
      <c r="H20" s="108"/>
      <c r="I20" s="108"/>
      <c r="J20" s="108"/>
      <c r="N20" s="108">
        <f t="shared" si="0"/>
        <v>129</v>
      </c>
      <c r="O20" s="108">
        <f>IF(D20="X",0,IF(E20="X",0,VLOOKUP(E20,'4'!$K$3:$L$16,2,FALSE)))</f>
        <v>200</v>
      </c>
      <c r="P20" s="108">
        <f t="shared" si="1"/>
        <v>25800</v>
      </c>
    </row>
    <row r="21" spans="1:16">
      <c r="A21" s="30" t="s">
        <v>286</v>
      </c>
      <c r="B21" s="106" t="s">
        <v>356</v>
      </c>
      <c r="C21" s="33" t="s">
        <v>310</v>
      </c>
      <c r="D21" s="33"/>
      <c r="E21" s="106" t="s">
        <v>55</v>
      </c>
      <c r="F21" s="108">
        <v>6.8</v>
      </c>
      <c r="G21" s="108"/>
      <c r="H21" s="108"/>
      <c r="I21" s="108"/>
      <c r="J21" s="108"/>
      <c r="N21" s="108">
        <f t="shared" si="0"/>
        <v>6.8</v>
      </c>
      <c r="O21" s="108">
        <f>IF(D21="X",0,IF(E21="X",0,VLOOKUP(E21,'4'!$K$3:$L$16,2,FALSE)))</f>
        <v>200</v>
      </c>
      <c r="P21" s="108">
        <f t="shared" si="1"/>
        <v>1360</v>
      </c>
    </row>
    <row r="22" spans="1:16">
      <c r="A22" s="30" t="s">
        <v>286</v>
      </c>
      <c r="B22" s="33">
        <v>24</v>
      </c>
      <c r="C22" s="33" t="s">
        <v>301</v>
      </c>
      <c r="D22" s="33"/>
      <c r="E22" s="106" t="s">
        <v>57</v>
      </c>
      <c r="G22" s="108">
        <v>6.7</v>
      </c>
      <c r="H22" s="108"/>
      <c r="I22" s="108"/>
      <c r="J22" s="108"/>
      <c r="N22" s="108">
        <f t="shared" si="0"/>
        <v>6.7</v>
      </c>
      <c r="O22" s="108">
        <f>IF(D22="X",0,IF(E22="X",0,VLOOKUP(E22,'4'!$K$3:$L$16,2,FALSE)))</f>
        <v>200</v>
      </c>
      <c r="P22" s="108">
        <f t="shared" si="1"/>
        <v>1340</v>
      </c>
    </row>
    <row r="23" spans="1:16">
      <c r="A23" s="30" t="s">
        <v>286</v>
      </c>
      <c r="B23" s="33">
        <v>25</v>
      </c>
      <c r="C23" s="33" t="s">
        <v>302</v>
      </c>
      <c r="D23" s="33"/>
      <c r="E23" s="106" t="s">
        <v>316</v>
      </c>
      <c r="G23" s="108"/>
      <c r="H23" s="108"/>
      <c r="I23" s="108"/>
      <c r="J23" s="108">
        <v>2.4</v>
      </c>
      <c r="N23" s="108">
        <f t="shared" si="0"/>
        <v>2.4</v>
      </c>
      <c r="O23" s="108">
        <f>IF(D23="X",0,IF(E23="X",0,VLOOKUP(E23,'4'!$K$3:$L$16,2,FALSE)))</f>
        <v>0</v>
      </c>
      <c r="P23" s="108">
        <f t="shared" si="1"/>
        <v>0</v>
      </c>
    </row>
    <row r="24" spans="1:16">
      <c r="A24" s="30" t="s">
        <v>286</v>
      </c>
      <c r="B24" s="33">
        <v>26</v>
      </c>
      <c r="C24" s="33" t="s">
        <v>311</v>
      </c>
      <c r="D24" s="33"/>
      <c r="E24" s="106" t="s">
        <v>58</v>
      </c>
      <c r="F24" s="108">
        <v>15.6</v>
      </c>
      <c r="G24" s="108"/>
      <c r="H24" s="108"/>
      <c r="I24" s="108"/>
      <c r="J24" s="108"/>
      <c r="N24" s="108">
        <f t="shared" si="0"/>
        <v>15.6</v>
      </c>
      <c r="O24" s="108">
        <f>IF(D24="X",0,IF(E24="X",0,VLOOKUP(E24,'4'!$K$3:$L$16,2,FALSE)))</f>
        <v>200</v>
      </c>
      <c r="P24" s="108">
        <f t="shared" si="1"/>
        <v>3120</v>
      </c>
    </row>
    <row r="25" spans="1:16">
      <c r="A25" s="30" t="s">
        <v>286</v>
      </c>
      <c r="B25" s="106" t="s">
        <v>357</v>
      </c>
      <c r="C25" s="33" t="s">
        <v>299</v>
      </c>
      <c r="D25" s="33"/>
      <c r="E25" s="106" t="s">
        <v>54</v>
      </c>
      <c r="G25" s="108">
        <v>13.7</v>
      </c>
      <c r="H25" s="108"/>
      <c r="I25" s="108"/>
      <c r="J25" s="108"/>
      <c r="N25" s="108">
        <f t="shared" si="0"/>
        <v>13.7</v>
      </c>
      <c r="O25" s="108">
        <f>IF(D25="X",0,IF(E25="X",0,VLOOKUP(E25,'4'!$K$3:$L$16,2,FALSE)))</f>
        <v>200</v>
      </c>
      <c r="P25" s="108">
        <f t="shared" si="1"/>
        <v>2740</v>
      </c>
    </row>
    <row r="26" spans="1:16">
      <c r="A26" s="30" t="s">
        <v>286</v>
      </c>
      <c r="B26" s="33">
        <v>3</v>
      </c>
      <c r="C26" s="33" t="s">
        <v>308</v>
      </c>
      <c r="D26" s="33"/>
      <c r="E26" s="106" t="s">
        <v>60</v>
      </c>
      <c r="G26" s="108">
        <v>9.5</v>
      </c>
      <c r="H26" s="108"/>
      <c r="I26" s="108"/>
      <c r="J26" s="108"/>
      <c r="N26" s="108">
        <f t="shared" si="0"/>
        <v>9.5</v>
      </c>
      <c r="O26" s="108">
        <f>IF(D26="X",0,IF(E26="X",0,VLOOKUP(E26,'4'!$K$3:$L$16,2,FALSE)))</f>
        <v>12</v>
      </c>
      <c r="P26" s="108">
        <f t="shared" si="1"/>
        <v>114</v>
      </c>
    </row>
    <row r="27" spans="1:16">
      <c r="A27" s="30" t="s">
        <v>286</v>
      </c>
      <c r="B27" s="33">
        <v>4</v>
      </c>
      <c r="C27" s="33" t="s">
        <v>299</v>
      </c>
      <c r="D27" s="33"/>
      <c r="E27" s="106" t="s">
        <v>54</v>
      </c>
      <c r="F27" s="108">
        <v>41.3</v>
      </c>
      <c r="G27" s="108"/>
      <c r="H27" s="108"/>
      <c r="I27" s="108"/>
      <c r="J27" s="108"/>
      <c r="N27" s="108">
        <f t="shared" si="0"/>
        <v>41.3</v>
      </c>
      <c r="O27" s="108">
        <f>IF(D27="X",0,IF(E27="X",0,VLOOKUP(E27,'4'!$K$3:$L$16,2,FALSE)))</f>
        <v>200</v>
      </c>
      <c r="P27" s="108">
        <f t="shared" si="1"/>
        <v>8260</v>
      </c>
    </row>
    <row r="28" spans="1:16">
      <c r="A28" s="30" t="s">
        <v>286</v>
      </c>
      <c r="B28" s="106" t="s">
        <v>294</v>
      </c>
      <c r="C28" s="33" t="s">
        <v>299</v>
      </c>
      <c r="D28" s="33"/>
      <c r="E28" s="106" t="s">
        <v>54</v>
      </c>
      <c r="G28" s="108">
        <v>13.7</v>
      </c>
      <c r="H28" s="108"/>
      <c r="I28" s="108"/>
      <c r="J28" s="108"/>
      <c r="N28" s="108">
        <f t="shared" si="0"/>
        <v>13.7</v>
      </c>
      <c r="O28" s="108">
        <f>IF(D28="X",0,IF(E28="X",0,VLOOKUP(E28,'4'!$K$3:$L$16,2,FALSE)))</f>
        <v>200</v>
      </c>
      <c r="P28" s="108">
        <f t="shared" si="1"/>
        <v>2740</v>
      </c>
    </row>
    <row r="29" spans="1:16">
      <c r="A29" s="30" t="s">
        <v>286</v>
      </c>
      <c r="B29" s="33">
        <v>5</v>
      </c>
      <c r="C29" s="33" t="s">
        <v>299</v>
      </c>
      <c r="D29" s="33"/>
      <c r="E29" s="106" t="s">
        <v>54</v>
      </c>
      <c r="F29" s="108">
        <v>41.3</v>
      </c>
      <c r="G29" s="108"/>
      <c r="H29" s="108"/>
      <c r="I29" s="108"/>
      <c r="J29" s="108"/>
      <c r="N29" s="108">
        <f t="shared" si="0"/>
        <v>41.3</v>
      </c>
      <c r="O29" s="108">
        <f>IF(D29="X",0,IF(E29="X",0,VLOOKUP(E29,'4'!$K$3:$L$16,2,FALSE)))</f>
        <v>200</v>
      </c>
      <c r="P29" s="108">
        <f t="shared" si="1"/>
        <v>8260</v>
      </c>
    </row>
    <row r="30" spans="1:16">
      <c r="A30" s="30" t="s">
        <v>286</v>
      </c>
      <c r="B30" s="106" t="s">
        <v>358</v>
      </c>
      <c r="C30" s="33" t="s">
        <v>299</v>
      </c>
      <c r="D30" s="33"/>
      <c r="E30" s="106" t="s">
        <v>54</v>
      </c>
      <c r="F30" s="108">
        <v>13.7</v>
      </c>
      <c r="G30" s="108"/>
      <c r="H30" s="108"/>
      <c r="I30" s="108"/>
      <c r="J30" s="108"/>
      <c r="N30" s="108">
        <f t="shared" si="0"/>
        <v>13.7</v>
      </c>
      <c r="O30" s="108">
        <f>IF(D30="X",0,IF(E30="X",0,VLOOKUP(E30,'4'!$K$3:$L$16,2,FALSE)))</f>
        <v>200</v>
      </c>
      <c r="P30" s="108">
        <f t="shared" si="1"/>
        <v>2740</v>
      </c>
    </row>
    <row r="31" spans="1:16">
      <c r="A31" s="30" t="s">
        <v>286</v>
      </c>
      <c r="B31" s="33">
        <v>6</v>
      </c>
      <c r="C31" s="33" t="s">
        <v>299</v>
      </c>
      <c r="D31" s="33"/>
      <c r="E31" s="106" t="s">
        <v>54</v>
      </c>
      <c r="G31" s="108">
        <v>45.3</v>
      </c>
      <c r="H31" s="108"/>
      <c r="I31" s="108"/>
      <c r="J31" s="108"/>
      <c r="N31" s="108">
        <f t="shared" si="0"/>
        <v>45.3</v>
      </c>
      <c r="O31" s="108">
        <f>IF(D31="X",0,IF(E31="X",0,VLOOKUP(E31,'4'!$K$3:$L$16,2,FALSE)))</f>
        <v>200</v>
      </c>
      <c r="P31" s="108">
        <f t="shared" si="1"/>
        <v>9060</v>
      </c>
    </row>
    <row r="32" spans="1:16">
      <c r="A32" s="30" t="s">
        <v>286</v>
      </c>
      <c r="B32" s="106" t="s">
        <v>359</v>
      </c>
      <c r="C32" s="33" t="s">
        <v>299</v>
      </c>
      <c r="D32" s="33"/>
      <c r="E32" s="106" t="s">
        <v>54</v>
      </c>
      <c r="G32" s="108">
        <v>18.399999999999999</v>
      </c>
      <c r="H32" s="108"/>
      <c r="I32" s="108"/>
      <c r="J32" s="108"/>
      <c r="N32" s="108">
        <f t="shared" si="0"/>
        <v>18.399999999999999</v>
      </c>
      <c r="O32" s="108">
        <f>IF(D32="X",0,IF(E32="X",0,VLOOKUP(E32,'4'!$K$3:$L$16,2,FALSE)))</f>
        <v>200</v>
      </c>
      <c r="P32" s="108">
        <f t="shared" si="1"/>
        <v>3679.9999999999995</v>
      </c>
    </row>
    <row r="33" spans="1:20">
      <c r="A33" s="30" t="s">
        <v>286</v>
      </c>
      <c r="B33" s="33">
        <v>7</v>
      </c>
      <c r="C33" s="33" t="s">
        <v>299</v>
      </c>
      <c r="D33" s="33"/>
      <c r="E33" s="106" t="s">
        <v>54</v>
      </c>
      <c r="G33" s="108">
        <v>14</v>
      </c>
      <c r="H33" s="108"/>
      <c r="I33" s="108"/>
      <c r="J33" s="108"/>
      <c r="N33" s="108">
        <f t="shared" si="0"/>
        <v>14</v>
      </c>
      <c r="O33" s="108">
        <f>IF(D33="X",0,IF(E33="X",0,VLOOKUP(E33,'4'!$K$3:$L$16,2,FALSE)))</f>
        <v>200</v>
      </c>
      <c r="P33" s="108">
        <f t="shared" si="1"/>
        <v>2800</v>
      </c>
    </row>
    <row r="34" spans="1:20">
      <c r="A34" s="30" t="s">
        <v>286</v>
      </c>
      <c r="B34" s="106" t="s">
        <v>295</v>
      </c>
      <c r="C34" s="33" t="s">
        <v>299</v>
      </c>
      <c r="D34" s="33"/>
      <c r="E34" s="106" t="s">
        <v>54</v>
      </c>
      <c r="F34" s="108">
        <v>43.1</v>
      </c>
      <c r="G34" s="108"/>
      <c r="H34" s="108"/>
      <c r="I34" s="108"/>
      <c r="J34" s="108"/>
      <c r="N34" s="108">
        <f t="shared" si="0"/>
        <v>43.1</v>
      </c>
      <c r="O34" s="108">
        <f>IF(D34="X",0,IF(E34="X",0,VLOOKUP(E34,'4'!$K$3:$L$16,2,FALSE)))</f>
        <v>200</v>
      </c>
      <c r="P34" s="108">
        <f t="shared" si="1"/>
        <v>8620</v>
      </c>
    </row>
    <row r="35" spans="1:20">
      <c r="A35" s="30" t="s">
        <v>286</v>
      </c>
      <c r="B35" s="33">
        <v>8</v>
      </c>
      <c r="C35" s="33" t="s">
        <v>299</v>
      </c>
      <c r="D35" s="33"/>
      <c r="E35" s="106" t="s">
        <v>54</v>
      </c>
      <c r="F35" s="108">
        <v>55</v>
      </c>
      <c r="G35" s="108"/>
      <c r="H35" s="108"/>
      <c r="I35" s="108"/>
      <c r="J35" s="108"/>
      <c r="N35" s="108">
        <f t="shared" si="0"/>
        <v>55</v>
      </c>
      <c r="O35" s="108">
        <f>IF(D35="X",0,IF(E35="X",0,VLOOKUP(E35,'4'!$K$3:$L$16,2,FALSE)))</f>
        <v>200</v>
      </c>
      <c r="P35" s="108">
        <f t="shared" si="1"/>
        <v>11000</v>
      </c>
    </row>
    <row r="36" spans="1:20">
      <c r="A36" s="30" t="s">
        <v>286</v>
      </c>
      <c r="B36" s="106" t="s">
        <v>296</v>
      </c>
      <c r="C36" s="33" t="s">
        <v>299</v>
      </c>
      <c r="D36" s="33"/>
      <c r="E36" s="106" t="s">
        <v>54</v>
      </c>
      <c r="G36" s="108">
        <v>2.1</v>
      </c>
      <c r="H36" s="108"/>
      <c r="I36" s="108"/>
      <c r="J36" s="108"/>
      <c r="N36" s="108">
        <f t="shared" si="0"/>
        <v>2.1</v>
      </c>
      <c r="O36" s="108">
        <f>IF(D36="X",0,IF(E36="X",0,VLOOKUP(E36,'4'!$K$3:$L$16,2,FALSE)))</f>
        <v>200</v>
      </c>
      <c r="P36" s="108">
        <f t="shared" si="1"/>
        <v>420</v>
      </c>
    </row>
    <row r="37" spans="1:20">
      <c r="A37" s="30" t="s">
        <v>286</v>
      </c>
      <c r="B37" s="33">
        <v>9</v>
      </c>
      <c r="C37" s="33" t="s">
        <v>306</v>
      </c>
      <c r="D37" s="33"/>
      <c r="E37" s="106" t="s">
        <v>316</v>
      </c>
      <c r="G37" s="108"/>
      <c r="H37" s="108"/>
      <c r="I37" s="108"/>
      <c r="J37" s="108">
        <v>5.7</v>
      </c>
      <c r="N37" s="108">
        <f t="shared" si="0"/>
        <v>5.7</v>
      </c>
      <c r="O37" s="108">
        <f>IF(D37="X",0,IF(E37="X",0,VLOOKUP(E37,'4'!$K$3:$L$16,2,FALSE)))</f>
        <v>0</v>
      </c>
      <c r="P37" s="108">
        <f t="shared" si="1"/>
        <v>0</v>
      </c>
    </row>
    <row r="38" spans="1:20">
      <c r="A38" s="30" t="s">
        <v>286</v>
      </c>
      <c r="B38" s="33">
        <v>27</v>
      </c>
      <c r="C38" s="33" t="s">
        <v>299</v>
      </c>
      <c r="D38" s="33"/>
      <c r="E38" s="106" t="s">
        <v>54</v>
      </c>
      <c r="G38" s="108">
        <v>65.099999999999994</v>
      </c>
      <c r="H38" s="108"/>
      <c r="I38" s="108"/>
      <c r="J38" s="108"/>
      <c r="N38" s="108">
        <f t="shared" si="0"/>
        <v>65.099999999999994</v>
      </c>
      <c r="O38" s="108">
        <f>IF(D38="X",0,IF(E38="X",0,VLOOKUP(E38,'4'!$K$3:$L$16,2,FALSE)))</f>
        <v>200</v>
      </c>
      <c r="P38" s="108">
        <f t="shared" si="1"/>
        <v>13019.999999999998</v>
      </c>
      <c r="R38">
        <v>255.8</v>
      </c>
      <c r="S38">
        <v>255.8</v>
      </c>
      <c r="T38">
        <f>52*2</f>
        <v>104</v>
      </c>
    </row>
    <row r="39" spans="1:20" hidden="1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/>
      <c r="O39" s="108"/>
      <c r="P39" s="108"/>
    </row>
    <row r="40" spans="1:20" hidden="1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/>
      <c r="O40" s="108"/>
      <c r="P40" s="108"/>
    </row>
    <row r="41" spans="1:20" hidden="1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/>
      <c r="O41" s="108"/>
      <c r="P41" s="108"/>
    </row>
    <row r="42" spans="1:20" hidden="1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/>
      <c r="O42" s="108"/>
      <c r="P42" s="108"/>
    </row>
    <row r="43" spans="1:20" hidden="1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/>
      <c r="O43" s="108"/>
      <c r="P43" s="108"/>
    </row>
    <row r="44" spans="1:20" hidden="1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/>
      <c r="O44" s="108"/>
      <c r="P44" s="108"/>
    </row>
    <row r="45" spans="1:20" hidden="1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/>
      <c r="O45" s="108"/>
      <c r="P45" s="108"/>
    </row>
    <row r="46" spans="1:20" hidden="1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/>
      <c r="O46" s="108"/>
      <c r="P46" s="108"/>
    </row>
    <row r="47" spans="1:20" hidden="1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/>
      <c r="O47" s="108"/>
      <c r="P47" s="108"/>
    </row>
    <row r="48" spans="1:20" hidden="1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/>
      <c r="O48" s="108"/>
      <c r="P48" s="108"/>
    </row>
    <row r="49" spans="1:16" hidden="1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/>
      <c r="O49" s="108"/>
      <c r="P49" s="108"/>
    </row>
    <row r="50" spans="1:16" hidden="1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/>
      <c r="O50" s="108"/>
      <c r="P50" s="108"/>
    </row>
    <row r="51" spans="1:16" hidden="1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/>
      <c r="O51" s="108"/>
      <c r="P51" s="108"/>
    </row>
    <row r="52" spans="1:16" hidden="1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/>
      <c r="O52" s="108"/>
      <c r="P52" s="108"/>
    </row>
    <row r="53" spans="1:16" hidden="1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/>
      <c r="O53" s="108"/>
      <c r="P53" s="108"/>
    </row>
    <row r="54" spans="1:16" hidden="1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/>
      <c r="O54" s="108"/>
      <c r="P54" s="108"/>
    </row>
    <row r="55" spans="1:16" hidden="1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/>
      <c r="O55" s="108"/>
      <c r="P55" s="108"/>
    </row>
    <row r="56" spans="1:16" hidden="1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/>
      <c r="O56" s="108"/>
      <c r="P56" s="108"/>
    </row>
    <row r="57" spans="1:16" hidden="1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/>
      <c r="O57" s="108"/>
      <c r="P57" s="108"/>
    </row>
    <row r="58" spans="1:16" hidden="1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/>
      <c r="O58" s="108"/>
      <c r="P58" s="108"/>
    </row>
    <row r="59" spans="1:16" hidden="1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/>
      <c r="O59" s="108"/>
      <c r="P59" s="108"/>
    </row>
    <row r="60" spans="1:16" hidden="1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/>
      <c r="O60" s="108"/>
      <c r="P60" s="108"/>
    </row>
    <row r="61" spans="1:16" hidden="1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/>
      <c r="O61" s="108"/>
      <c r="P61" s="108"/>
    </row>
    <row r="62" spans="1:16" hidden="1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/>
      <c r="O62" s="108"/>
      <c r="P62" s="108"/>
    </row>
    <row r="63" spans="1:16" hidden="1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/>
      <c r="O63" s="108"/>
      <c r="P63" s="108"/>
    </row>
    <row r="64" spans="1:16" hidden="1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/>
      <c r="O64" s="108"/>
      <c r="P64" s="108"/>
    </row>
    <row r="65" spans="1:16" hidden="1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/>
      <c r="O65" s="108"/>
      <c r="P65" s="108"/>
    </row>
    <row r="66" spans="1:16" hidden="1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/>
      <c r="O66" s="108"/>
      <c r="P66" s="108"/>
    </row>
    <row r="67" spans="1:16" hidden="1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/>
      <c r="O67" s="108"/>
      <c r="P67" s="108"/>
    </row>
    <row r="68" spans="1:16" hidden="1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/>
      <c r="O68" s="108"/>
      <c r="P68" s="108"/>
    </row>
    <row r="69" spans="1:16" hidden="1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/>
      <c r="O69" s="108"/>
      <c r="P69" s="108"/>
    </row>
    <row r="70" spans="1:16" hidden="1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/>
      <c r="O70" s="108"/>
      <c r="P70" s="108"/>
    </row>
    <row r="71" spans="1:16" hidden="1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/>
      <c r="O71" s="108"/>
      <c r="P71" s="108"/>
    </row>
    <row r="72" spans="1:16" hidden="1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/>
      <c r="O72" s="108"/>
      <c r="P72" s="108"/>
    </row>
    <row r="73" spans="1:16" hidden="1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/>
      <c r="O73" s="108"/>
      <c r="P73" s="108"/>
    </row>
    <row r="74" spans="1:16" hidden="1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/>
      <c r="O74" s="108"/>
      <c r="P74" s="108"/>
    </row>
    <row r="75" spans="1:16" hidden="1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/>
      <c r="O75" s="108"/>
      <c r="P75" s="108"/>
    </row>
    <row r="76" spans="1:16" hidden="1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/>
      <c r="O76" s="108"/>
      <c r="P76" s="108"/>
    </row>
    <row r="77" spans="1:16" hidden="1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/>
      <c r="O77" s="108"/>
      <c r="P77" s="108"/>
    </row>
    <row r="78" spans="1:16" hidden="1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/>
      <c r="O78" s="108"/>
      <c r="P78" s="108"/>
    </row>
    <row r="79" spans="1:16" hidden="1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/>
      <c r="O79" s="108"/>
      <c r="P79" s="108"/>
    </row>
    <row r="80" spans="1:16" hidden="1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/>
      <c r="O80" s="108"/>
      <c r="P80" s="108"/>
    </row>
    <row r="81" spans="1:16" hidden="1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/>
      <c r="O81" s="108"/>
      <c r="P81" s="108"/>
    </row>
    <row r="82" spans="1:16" hidden="1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/>
      <c r="O82" s="108"/>
      <c r="P82" s="108"/>
    </row>
    <row r="83" spans="1:16" hidden="1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/>
      <c r="O83" s="108"/>
      <c r="P83" s="108"/>
    </row>
    <row r="84" spans="1:16" hidden="1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/>
      <c r="O84" s="108"/>
      <c r="P84" s="108"/>
    </row>
    <row r="85" spans="1:16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/>
      <c r="O85" s="108"/>
      <c r="P85" s="108"/>
    </row>
    <row r="86" spans="1:16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/>
      <c r="O86" s="108"/>
      <c r="P86" s="108"/>
    </row>
    <row r="87" spans="1:16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/>
      <c r="O87" s="108"/>
      <c r="P87" s="108"/>
    </row>
    <row r="88" spans="1:16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/>
      <c r="O88" s="108"/>
      <c r="P88" s="108"/>
    </row>
    <row r="89" spans="1:16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/>
      <c r="O89" s="108"/>
      <c r="P89" s="108"/>
    </row>
    <row r="90" spans="1:16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/>
      <c r="O90" s="108"/>
      <c r="P90" s="108"/>
    </row>
    <row r="91" spans="1:16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/>
      <c r="O91" s="108"/>
      <c r="P91" s="108"/>
    </row>
    <row r="92" spans="1:16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/>
      <c r="O92" s="108"/>
      <c r="P92" s="108"/>
    </row>
    <row r="93" spans="1:16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/>
      <c r="O93" s="108"/>
      <c r="P93" s="108"/>
    </row>
    <row r="94" spans="1:16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/>
      <c r="O94" s="108"/>
      <c r="P94" s="108"/>
    </row>
    <row r="95" spans="1:16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/>
      <c r="O95" s="108"/>
      <c r="P95" s="108"/>
    </row>
    <row r="96" spans="1:16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/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/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/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/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/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/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/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/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/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/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/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/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/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/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/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/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/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/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/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/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/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/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/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/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/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/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/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/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/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/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/>
      <c r="O126" s="108"/>
      <c r="P126" s="108"/>
    </row>
    <row r="127" spans="1:16" hidden="1">
      <c r="N127" s="108"/>
      <c r="O127" s="108"/>
      <c r="P127" s="108"/>
    </row>
    <row r="128" spans="1:16" hidden="1">
      <c r="N128" s="108"/>
      <c r="O128" s="108"/>
      <c r="P128" s="108"/>
    </row>
    <row r="129" spans="14:16" hidden="1">
      <c r="N129" s="108"/>
      <c r="O129" s="108"/>
      <c r="P129" s="108"/>
    </row>
    <row r="130" spans="14:16" hidden="1">
      <c r="N130" s="108"/>
      <c r="O130" s="108"/>
      <c r="P130" s="108"/>
    </row>
    <row r="131" spans="14:16" hidden="1">
      <c r="N131" s="108"/>
      <c r="O131" s="108"/>
      <c r="P131" s="108"/>
    </row>
    <row r="132" spans="14:16" hidden="1">
      <c r="N132" s="108"/>
      <c r="O132" s="108"/>
      <c r="P132" s="108"/>
    </row>
    <row r="133" spans="14:16" hidden="1">
      <c r="N133" s="108"/>
      <c r="O133" s="108"/>
      <c r="P133" s="108"/>
    </row>
    <row r="134" spans="14:16" hidden="1">
      <c r="N134" s="108"/>
      <c r="O134" s="108"/>
      <c r="P134" s="108"/>
    </row>
    <row r="135" spans="14:16" hidden="1">
      <c r="N135" s="108"/>
      <c r="O135" s="108"/>
      <c r="P135" s="108"/>
    </row>
    <row r="136" spans="14:16" hidden="1">
      <c r="N136" s="108"/>
      <c r="O136" s="108"/>
      <c r="P136" s="108"/>
    </row>
    <row r="137" spans="14:16" hidden="1">
      <c r="N137" s="108"/>
      <c r="O137" s="108"/>
      <c r="P137" s="108"/>
    </row>
    <row r="138" spans="14:16" hidden="1">
      <c r="N138" s="108"/>
      <c r="O138" s="108"/>
      <c r="P138" s="108"/>
    </row>
    <row r="139" spans="14:16" hidden="1">
      <c r="N139" s="108"/>
      <c r="O139" s="108"/>
      <c r="P139" s="108"/>
    </row>
    <row r="140" spans="14:16" hidden="1">
      <c r="N140" s="108"/>
      <c r="O140" s="108"/>
      <c r="P140" s="108"/>
    </row>
    <row r="141" spans="14:16" hidden="1">
      <c r="N141" s="108"/>
      <c r="O141" s="108"/>
      <c r="P141" s="108"/>
    </row>
    <row r="142" spans="14:16" hidden="1">
      <c r="N142" s="108"/>
      <c r="O142" s="108"/>
      <c r="P142" s="108"/>
    </row>
    <row r="143" spans="14:16" hidden="1">
      <c r="N143" s="108"/>
      <c r="O143" s="108"/>
      <c r="P143" s="108"/>
    </row>
    <row r="144" spans="14:16" hidden="1">
      <c r="N144" s="108"/>
      <c r="O144" s="108"/>
      <c r="P144" s="108"/>
    </row>
    <row r="145" spans="14:16" hidden="1">
      <c r="N145" s="108"/>
      <c r="O145" s="108"/>
      <c r="P145" s="108"/>
    </row>
    <row r="146" spans="14:16" hidden="1">
      <c r="N146" s="108"/>
      <c r="O146" s="108"/>
      <c r="P146" s="108"/>
    </row>
    <row r="147" spans="14:16" hidden="1">
      <c r="N147" s="108"/>
      <c r="O147" s="108"/>
      <c r="P147" s="108"/>
    </row>
    <row r="148" spans="14:16" hidden="1">
      <c r="N148" s="108"/>
      <c r="O148" s="108"/>
      <c r="P148" s="108"/>
    </row>
    <row r="149" spans="14:16" hidden="1">
      <c r="N149" s="108"/>
      <c r="O149" s="108"/>
      <c r="P149" s="108"/>
    </row>
    <row r="150" spans="14:16" hidden="1">
      <c r="N150" s="108"/>
      <c r="O150" s="108"/>
      <c r="P150" s="108"/>
    </row>
    <row r="151" spans="14:16" hidden="1">
      <c r="N151" s="108"/>
      <c r="O151" s="108"/>
      <c r="P151" s="108"/>
    </row>
    <row r="152" spans="14:16" hidden="1">
      <c r="N152" s="108"/>
      <c r="O152" s="108"/>
      <c r="P152" s="108"/>
    </row>
    <row r="153" spans="14:16" hidden="1">
      <c r="N153" s="108"/>
      <c r="O153" s="108"/>
      <c r="P153" s="108"/>
    </row>
    <row r="154" spans="14:16" hidden="1">
      <c r="N154" s="108"/>
      <c r="O154" s="108"/>
      <c r="P154" s="108"/>
    </row>
    <row r="155" spans="14:16" hidden="1">
      <c r="N155" s="108"/>
      <c r="O155" s="108"/>
      <c r="P155" s="108"/>
    </row>
    <row r="156" spans="14:16" hidden="1">
      <c r="N156" s="108"/>
      <c r="O156" s="108"/>
      <c r="P156" s="108"/>
    </row>
    <row r="157" spans="14:16" hidden="1">
      <c r="N157" s="108"/>
      <c r="O157" s="108"/>
      <c r="P157" s="108"/>
    </row>
    <row r="158" spans="14:16" hidden="1">
      <c r="N158" s="108"/>
      <c r="O158" s="108"/>
      <c r="P158" s="108"/>
    </row>
    <row r="159" spans="14:16" hidden="1">
      <c r="N159" s="108"/>
      <c r="O159" s="108"/>
      <c r="P159" s="108"/>
    </row>
    <row r="160" spans="14:16" hidden="1">
      <c r="N160" s="108"/>
      <c r="O160" s="108"/>
      <c r="P160" s="108"/>
    </row>
    <row r="161" spans="14:16" hidden="1">
      <c r="N161" s="108"/>
      <c r="O161" s="108"/>
      <c r="P161" s="108"/>
    </row>
    <row r="162" spans="14:16" hidden="1">
      <c r="N162" s="108"/>
      <c r="O162" s="108"/>
      <c r="P162" s="108"/>
    </row>
    <row r="163" spans="14:16" hidden="1">
      <c r="N163" s="108"/>
      <c r="O163" s="108"/>
      <c r="P163" s="108"/>
    </row>
    <row r="164" spans="14:16" hidden="1">
      <c r="N164" s="108"/>
      <c r="O164" s="108"/>
      <c r="P164" s="108"/>
    </row>
    <row r="165" spans="14:16" hidden="1">
      <c r="N165" s="108"/>
      <c r="O165" s="108"/>
      <c r="P165" s="108"/>
    </row>
    <row r="166" spans="14:16" hidden="1">
      <c r="N166" s="108"/>
      <c r="O166" s="108"/>
      <c r="P166" s="108"/>
    </row>
    <row r="167" spans="14:16" hidden="1">
      <c r="N167" s="108"/>
      <c r="O167" s="108"/>
      <c r="P167" s="108"/>
    </row>
    <row r="168" spans="14:16" hidden="1">
      <c r="N168" s="108"/>
      <c r="O168" s="108"/>
      <c r="P168" s="108"/>
    </row>
    <row r="169" spans="14:16" hidden="1">
      <c r="N169" s="108"/>
      <c r="O169" s="108"/>
      <c r="P169" s="108"/>
    </row>
    <row r="170" spans="14:16" hidden="1">
      <c r="N170" s="108"/>
      <c r="O170" s="108"/>
      <c r="P170" s="108"/>
    </row>
    <row r="171" spans="14:16" hidden="1">
      <c r="N171" s="108"/>
      <c r="O171" s="108"/>
      <c r="P171" s="108"/>
    </row>
    <row r="172" spans="14:16" hidden="1">
      <c r="N172" s="108"/>
      <c r="O172" s="108"/>
      <c r="P172" s="108"/>
    </row>
    <row r="173" spans="14:16" hidden="1">
      <c r="N173" s="108"/>
      <c r="O173" s="108"/>
      <c r="P173" s="108"/>
    </row>
    <row r="174" spans="14:16" hidden="1">
      <c r="N174" s="108"/>
      <c r="O174" s="108"/>
      <c r="P174" s="108"/>
    </row>
    <row r="175" spans="14:16" hidden="1">
      <c r="N175" s="108"/>
      <c r="O175" s="108"/>
      <c r="P175" s="108"/>
    </row>
    <row r="176" spans="14:16" hidden="1">
      <c r="N176" s="108"/>
      <c r="O176" s="108"/>
      <c r="P176" s="108"/>
    </row>
    <row r="177" spans="14:16" hidden="1">
      <c r="N177" s="108"/>
      <c r="O177" s="108"/>
      <c r="P177" s="108"/>
    </row>
    <row r="178" spans="14:16" hidden="1">
      <c r="N178" s="108"/>
      <c r="O178" s="108"/>
      <c r="P178" s="108"/>
    </row>
    <row r="179" spans="14:16" hidden="1">
      <c r="N179" s="108"/>
      <c r="O179" s="108"/>
      <c r="P179" s="108"/>
    </row>
    <row r="180" spans="14:16" hidden="1">
      <c r="N180" s="108"/>
      <c r="O180" s="108"/>
      <c r="P180" s="108"/>
    </row>
    <row r="181" spans="14:16" hidden="1">
      <c r="N181" s="108"/>
      <c r="O181" s="108"/>
      <c r="P181" s="108"/>
    </row>
    <row r="182" spans="14:16" hidden="1">
      <c r="N182" s="108"/>
      <c r="O182" s="108"/>
      <c r="P182" s="108"/>
    </row>
    <row r="183" spans="14:16" hidden="1">
      <c r="N183" s="108"/>
      <c r="O183" s="108"/>
      <c r="P183" s="108"/>
    </row>
    <row r="184" spans="14:16" hidden="1">
      <c r="N184" s="108"/>
      <c r="O184" s="108"/>
      <c r="P184" s="108"/>
    </row>
    <row r="185" spans="14:16" hidden="1">
      <c r="N185" s="108"/>
      <c r="O185" s="108"/>
      <c r="P185" s="108"/>
    </row>
    <row r="186" spans="14:16" hidden="1">
      <c r="N186" s="108"/>
      <c r="O186" s="108"/>
      <c r="P186" s="108"/>
    </row>
    <row r="187" spans="14:16" hidden="1">
      <c r="N187" s="108"/>
      <c r="O187" s="108"/>
      <c r="P187" s="108"/>
    </row>
    <row r="188" spans="14:16" hidden="1">
      <c r="N188" s="108"/>
      <c r="O188" s="108"/>
      <c r="P188" s="108"/>
    </row>
    <row r="189" spans="14:16" hidden="1">
      <c r="N189" s="108"/>
      <c r="O189" s="108"/>
      <c r="P189" s="108"/>
    </row>
    <row r="190" spans="14:16" hidden="1">
      <c r="N190" s="108"/>
      <c r="O190" s="108"/>
      <c r="P190" s="108"/>
    </row>
    <row r="191" spans="14:16" hidden="1">
      <c r="N191" s="108"/>
      <c r="O191" s="108"/>
      <c r="P191" s="108"/>
    </row>
    <row r="192" spans="14:16" hidden="1">
      <c r="N192" s="108"/>
      <c r="O192" s="108"/>
      <c r="P192" s="108"/>
    </row>
    <row r="193" spans="14:16" hidden="1">
      <c r="N193" s="108"/>
      <c r="O193" s="108"/>
      <c r="P193" s="108"/>
    </row>
    <row r="194" spans="14:16" hidden="1">
      <c r="N194" s="108"/>
      <c r="O194" s="108"/>
      <c r="P194" s="108"/>
    </row>
    <row r="195" spans="14:16" hidden="1">
      <c r="N195" s="108"/>
      <c r="O195" s="108"/>
      <c r="P195" s="108"/>
    </row>
    <row r="196" spans="14:16" hidden="1">
      <c r="N196" s="108"/>
      <c r="O196" s="108"/>
      <c r="P196" s="108"/>
    </row>
    <row r="197" spans="14:16" hidden="1">
      <c r="N197" s="108"/>
      <c r="O197" s="108"/>
      <c r="P197" s="108"/>
    </row>
    <row r="198" spans="14:16" hidden="1">
      <c r="N198" s="108"/>
      <c r="O198" s="108"/>
      <c r="P198" s="108"/>
    </row>
    <row r="199" spans="14:16" hidden="1">
      <c r="N199" s="108"/>
      <c r="O199" s="108"/>
      <c r="P199" s="108"/>
    </row>
    <row r="200" spans="14:16" hidden="1">
      <c r="N200" s="108"/>
      <c r="O200" s="108"/>
      <c r="P200" s="108"/>
    </row>
    <row r="201" spans="14:16" hidden="1">
      <c r="N201" s="108"/>
      <c r="O201" s="108"/>
      <c r="P201" s="108"/>
    </row>
    <row r="202" spans="14:16" hidden="1">
      <c r="N202" s="108"/>
      <c r="O202" s="108"/>
      <c r="P202" s="108"/>
    </row>
    <row r="203" spans="14:16" hidden="1">
      <c r="N203" s="108"/>
      <c r="O203" s="108"/>
      <c r="P203" s="108"/>
    </row>
    <row r="204" spans="14:16" hidden="1">
      <c r="N204" s="108"/>
      <c r="O204" s="108"/>
      <c r="P204" s="108"/>
    </row>
    <row r="205" spans="14:16" hidden="1">
      <c r="N205" s="108"/>
      <c r="O205" s="108"/>
      <c r="P205" s="108"/>
    </row>
    <row r="206" spans="14:16" hidden="1">
      <c r="N206" s="108"/>
      <c r="O206" s="108"/>
      <c r="P206" s="108"/>
    </row>
    <row r="207" spans="14:16" hidden="1">
      <c r="N207" s="108"/>
      <c r="O207" s="108"/>
      <c r="P207" s="108"/>
    </row>
    <row r="208" spans="14:16" hidden="1">
      <c r="N208" s="108"/>
      <c r="O208" s="108"/>
      <c r="P208" s="108"/>
    </row>
    <row r="209" spans="14:16" hidden="1">
      <c r="N209" s="108"/>
      <c r="O209" s="108"/>
      <c r="P209" s="108"/>
    </row>
    <row r="210" spans="14:16" hidden="1">
      <c r="N210" s="108"/>
      <c r="O210" s="108"/>
      <c r="P210" s="108"/>
    </row>
    <row r="211" spans="14:16" hidden="1">
      <c r="N211" s="108"/>
      <c r="O211" s="108"/>
      <c r="P211" s="108"/>
    </row>
    <row r="212" spans="14:16" hidden="1">
      <c r="N212" s="108"/>
      <c r="O212" s="108"/>
      <c r="P212" s="108"/>
    </row>
    <row r="213" spans="14:16" hidden="1">
      <c r="N213" s="108"/>
      <c r="O213" s="108"/>
      <c r="P213" s="108"/>
    </row>
    <row r="214" spans="14:16" hidden="1">
      <c r="N214" s="108"/>
      <c r="O214" s="108"/>
      <c r="P214" s="108"/>
    </row>
    <row r="215" spans="14:16" hidden="1">
      <c r="N215" s="108"/>
      <c r="O215" s="108"/>
      <c r="P215" s="108"/>
    </row>
    <row r="216" spans="14:16" hidden="1">
      <c r="N216" s="108"/>
      <c r="O216" s="108"/>
      <c r="P216" s="108"/>
    </row>
    <row r="217" spans="14:16" hidden="1">
      <c r="N217" s="108"/>
      <c r="O217" s="108"/>
      <c r="P217" s="108"/>
    </row>
    <row r="218" spans="14:16" hidden="1">
      <c r="N218" s="108"/>
      <c r="O218" s="108"/>
      <c r="P218" s="108"/>
    </row>
    <row r="219" spans="14:16" hidden="1">
      <c r="N219" s="108"/>
      <c r="O219" s="108"/>
      <c r="P219" s="108"/>
    </row>
    <row r="220" spans="14:16" hidden="1">
      <c r="N220" s="108"/>
      <c r="O220" s="108"/>
      <c r="P220" s="108"/>
    </row>
    <row r="221" spans="14:16" hidden="1">
      <c r="N221" s="108"/>
      <c r="O221" s="108"/>
      <c r="P221" s="108"/>
    </row>
    <row r="222" spans="14:16" hidden="1">
      <c r="N222" s="108"/>
      <c r="O222" s="108"/>
      <c r="P222" s="108"/>
    </row>
    <row r="223" spans="14:16" hidden="1">
      <c r="N223" s="108"/>
      <c r="O223" s="108"/>
      <c r="P223" s="108"/>
    </row>
    <row r="224" spans="14:16" hidden="1">
      <c r="N224" s="108"/>
      <c r="O224" s="108"/>
      <c r="P224" s="108"/>
    </row>
    <row r="225" spans="14:16" hidden="1">
      <c r="N225" s="108"/>
      <c r="O225" s="108"/>
      <c r="P225" s="108"/>
    </row>
    <row r="226" spans="14:16" hidden="1">
      <c r="N226" s="108"/>
      <c r="O226" s="108"/>
      <c r="P226" s="108"/>
    </row>
    <row r="227" spans="14:16" hidden="1">
      <c r="N227" s="108"/>
      <c r="O227" s="108"/>
      <c r="P227" s="108"/>
    </row>
    <row r="228" spans="14:16" hidden="1">
      <c r="N228" s="108"/>
      <c r="O228" s="108"/>
      <c r="P228" s="108"/>
    </row>
    <row r="229" spans="14:16" hidden="1">
      <c r="N229" s="108"/>
      <c r="O229" s="108"/>
      <c r="P229" s="108"/>
    </row>
    <row r="230" spans="14:16" hidden="1">
      <c r="N230" s="108"/>
      <c r="O230" s="108"/>
      <c r="P230" s="108"/>
    </row>
    <row r="231" spans="14:16" hidden="1">
      <c r="N231" s="108"/>
      <c r="O231" s="108"/>
      <c r="P231" s="108"/>
    </row>
    <row r="232" spans="14:16" hidden="1">
      <c r="N232" s="108"/>
      <c r="O232" s="108"/>
      <c r="P232" s="108"/>
    </row>
    <row r="233" spans="14:16" hidden="1">
      <c r="N233" s="108"/>
      <c r="O233" s="108"/>
      <c r="P233" s="108"/>
    </row>
    <row r="234" spans="14:16" hidden="1">
      <c r="N234" s="108"/>
      <c r="O234" s="108"/>
      <c r="P234" s="108"/>
    </row>
    <row r="235" spans="14:16" hidden="1">
      <c r="N235" s="108"/>
      <c r="O235" s="108"/>
      <c r="P235" s="108"/>
    </row>
    <row r="236" spans="14:16" hidden="1">
      <c r="N236" s="108"/>
      <c r="O236" s="108"/>
      <c r="P236" s="108"/>
    </row>
    <row r="237" spans="14:16" hidden="1">
      <c r="N237" s="108"/>
      <c r="O237" s="108"/>
      <c r="P237" s="108"/>
    </row>
    <row r="238" spans="14:16" hidden="1">
      <c r="N238" s="108"/>
      <c r="O238" s="108"/>
      <c r="P238" s="108"/>
    </row>
    <row r="239" spans="14:16" hidden="1">
      <c r="N239" s="108"/>
      <c r="O239" s="108"/>
      <c r="P239" s="108"/>
    </row>
    <row r="240" spans="14:16" hidden="1">
      <c r="N240" s="108"/>
      <c r="O240" s="108"/>
      <c r="P240" s="108"/>
    </row>
    <row r="241" spans="14:16" hidden="1">
      <c r="N241" s="108"/>
      <c r="O241" s="108"/>
      <c r="P241" s="108"/>
    </row>
    <row r="242" spans="14:16" hidden="1">
      <c r="N242" s="108"/>
      <c r="O242" s="108"/>
      <c r="P242" s="108"/>
    </row>
    <row r="243" spans="14:16" hidden="1">
      <c r="N243" s="108"/>
      <c r="O243" s="108"/>
      <c r="P243" s="108"/>
    </row>
    <row r="244" spans="14:16" hidden="1">
      <c r="N244" s="108"/>
      <c r="O244" s="108"/>
      <c r="P244" s="108"/>
    </row>
    <row r="245" spans="14:16" hidden="1">
      <c r="N245" s="108"/>
      <c r="O245" s="108"/>
      <c r="P245" s="108"/>
    </row>
    <row r="246" spans="14:16" hidden="1">
      <c r="N246" s="108"/>
      <c r="O246" s="108"/>
      <c r="P246" s="108"/>
    </row>
    <row r="247" spans="14:16" hidden="1">
      <c r="N247" s="108"/>
      <c r="O247" s="108"/>
      <c r="P247" s="108"/>
    </row>
    <row r="248" spans="14:16" hidden="1">
      <c r="N248" s="108"/>
      <c r="O248" s="108"/>
      <c r="P248" s="108"/>
    </row>
    <row r="249" spans="14:16" hidden="1">
      <c r="N249" s="108"/>
      <c r="O249" s="108"/>
      <c r="P249" s="108"/>
    </row>
    <row r="250" spans="14:16" hidden="1">
      <c r="N250" s="108"/>
      <c r="O250" s="108"/>
      <c r="P250" s="108"/>
    </row>
    <row r="251" spans="14:16" hidden="1">
      <c r="N251" s="108"/>
      <c r="O251" s="108"/>
      <c r="P251" s="108"/>
    </row>
    <row r="252" spans="14:16" hidden="1">
      <c r="N252" s="108"/>
      <c r="O252" s="108"/>
      <c r="P252" s="108"/>
    </row>
    <row r="253" spans="14:16" hidden="1">
      <c r="N253" s="108"/>
      <c r="O253" s="108"/>
      <c r="P253" s="108"/>
    </row>
    <row r="254" spans="14:16" hidden="1">
      <c r="N254" s="108"/>
      <c r="O254" s="108"/>
      <c r="P254" s="108"/>
    </row>
    <row r="255" spans="14:16" hidden="1">
      <c r="N255" s="108"/>
      <c r="O255" s="108"/>
      <c r="P255" s="108"/>
    </row>
    <row r="256" spans="14:16" hidden="1">
      <c r="N256" s="108"/>
      <c r="O256" s="108"/>
      <c r="P256" s="108"/>
    </row>
    <row r="257" spans="14:16" hidden="1">
      <c r="N257" s="108"/>
      <c r="O257" s="108"/>
      <c r="P257" s="108"/>
    </row>
    <row r="258" spans="14:16" hidden="1">
      <c r="N258" s="108"/>
      <c r="O258" s="108"/>
      <c r="P258" s="108"/>
    </row>
    <row r="259" spans="14:16" hidden="1">
      <c r="N259" s="108"/>
      <c r="O259" s="108"/>
      <c r="P259" s="108"/>
    </row>
    <row r="260" spans="14:16" hidden="1">
      <c r="N260" s="108"/>
      <c r="O260" s="108"/>
      <c r="P260" s="108"/>
    </row>
    <row r="261" spans="14:16" hidden="1">
      <c r="N261" s="108"/>
      <c r="O261" s="108"/>
      <c r="P261" s="108"/>
    </row>
    <row r="262" spans="14:16" hidden="1">
      <c r="N262" s="108"/>
      <c r="O262" s="108"/>
      <c r="P262" s="108"/>
    </row>
    <row r="263" spans="14:16" hidden="1">
      <c r="N263" s="108"/>
      <c r="O263" s="108"/>
      <c r="P263" s="108"/>
    </row>
    <row r="264" spans="14:16" hidden="1">
      <c r="N264" s="108"/>
      <c r="O264" s="108"/>
      <c r="P264" s="108"/>
    </row>
    <row r="265" spans="14:16" hidden="1">
      <c r="N265" s="108"/>
      <c r="O265" s="108"/>
      <c r="P265" s="108"/>
    </row>
    <row r="266" spans="14:16" hidden="1">
      <c r="N266" s="108"/>
      <c r="O266" s="108"/>
      <c r="P266" s="108"/>
    </row>
    <row r="267" spans="14:16" hidden="1">
      <c r="N267" s="108"/>
      <c r="O267" s="108"/>
      <c r="P267" s="108"/>
    </row>
    <row r="268" spans="14:16" hidden="1">
      <c r="N268" s="108"/>
      <c r="O268" s="108"/>
      <c r="P268" s="108"/>
    </row>
    <row r="269" spans="14:16" hidden="1">
      <c r="N269" s="108"/>
      <c r="O269" s="108"/>
      <c r="P269" s="108"/>
    </row>
    <row r="270" spans="14:16" hidden="1">
      <c r="N270" s="108"/>
      <c r="O270" s="108"/>
      <c r="P270" s="108"/>
    </row>
    <row r="271" spans="14:16" hidden="1">
      <c r="N271" s="108"/>
      <c r="O271" s="108"/>
      <c r="P271" s="108"/>
    </row>
    <row r="272" spans="14:16" hidden="1">
      <c r="N272" s="108"/>
      <c r="O272" s="108"/>
      <c r="P272" s="108"/>
    </row>
    <row r="273" spans="14:16" hidden="1">
      <c r="N273" s="108"/>
      <c r="O273" s="108"/>
      <c r="P273" s="108"/>
    </row>
    <row r="274" spans="14:16" hidden="1">
      <c r="N274" s="108"/>
      <c r="O274" s="108"/>
      <c r="P274" s="108"/>
    </row>
    <row r="275" spans="14:16" hidden="1">
      <c r="N275" s="108"/>
      <c r="O275" s="108"/>
      <c r="P275" s="108"/>
    </row>
    <row r="276" spans="14:16" hidden="1">
      <c r="N276" s="108"/>
      <c r="O276" s="108"/>
      <c r="P276" s="108"/>
    </row>
    <row r="277" spans="14:16" hidden="1">
      <c r="N277" s="108"/>
      <c r="O277" s="108"/>
      <c r="P277" s="108"/>
    </row>
    <row r="278" spans="14:16" hidden="1">
      <c r="N278" s="108"/>
      <c r="O278" s="108"/>
      <c r="P278" s="108"/>
    </row>
    <row r="279" spans="14:16" hidden="1">
      <c r="N279" s="108"/>
      <c r="O279" s="108"/>
      <c r="P279" s="108"/>
    </row>
    <row r="280" spans="14:16" hidden="1">
      <c r="N280" s="108"/>
      <c r="O280" s="108"/>
      <c r="P280" s="108"/>
    </row>
    <row r="281" spans="14:16" hidden="1">
      <c r="N281" s="108"/>
      <c r="O281" s="108"/>
      <c r="P281" s="108"/>
    </row>
    <row r="282" spans="14:16" hidden="1">
      <c r="N282" s="108"/>
      <c r="O282" s="108"/>
      <c r="P282" s="108"/>
    </row>
    <row r="283" spans="14:16" hidden="1">
      <c r="N283" s="108"/>
      <c r="O283" s="108"/>
      <c r="P283" s="108"/>
    </row>
    <row r="284" spans="14:16" hidden="1">
      <c r="N284" s="108"/>
      <c r="O284" s="108"/>
      <c r="P284" s="108"/>
    </row>
    <row r="285" spans="14:16" hidden="1">
      <c r="N285" s="108"/>
      <c r="O285" s="108"/>
      <c r="P285" s="108"/>
    </row>
    <row r="286" spans="14:16" hidden="1">
      <c r="N286" s="108"/>
      <c r="O286" s="108"/>
      <c r="P286" s="108"/>
    </row>
    <row r="287" spans="14:16" hidden="1">
      <c r="N287" s="108"/>
      <c r="O287" s="108"/>
      <c r="P287" s="108"/>
    </row>
    <row r="288" spans="14:16" hidden="1">
      <c r="N288" s="108"/>
      <c r="O288" s="108"/>
      <c r="P288" s="108"/>
    </row>
    <row r="289" spans="14:16" hidden="1">
      <c r="N289" s="108"/>
      <c r="O289" s="108"/>
      <c r="P289" s="108"/>
    </row>
    <row r="290" spans="14:16" hidden="1">
      <c r="N290" s="108"/>
      <c r="O290" s="108"/>
      <c r="P290" s="108"/>
    </row>
    <row r="291" spans="14:16" hidden="1">
      <c r="N291" s="108"/>
      <c r="O291" s="108"/>
      <c r="P291" s="108"/>
    </row>
    <row r="292" spans="14:16" hidden="1">
      <c r="N292" s="108"/>
      <c r="O292" s="108"/>
      <c r="P292" s="108"/>
    </row>
    <row r="293" spans="14:16" hidden="1">
      <c r="N293" s="108"/>
      <c r="O293" s="108"/>
      <c r="P293" s="108"/>
    </row>
    <row r="294" spans="14:16" hidden="1">
      <c r="N294" s="108"/>
      <c r="O294" s="108"/>
      <c r="P294" s="108"/>
    </row>
    <row r="295" spans="14:16" hidden="1">
      <c r="N295" s="108"/>
      <c r="O295" s="108"/>
      <c r="P295" s="108"/>
    </row>
    <row r="296" spans="14:16" hidden="1">
      <c r="N296" s="108"/>
      <c r="O296" s="108"/>
      <c r="P296" s="108"/>
    </row>
    <row r="297" spans="14:16" hidden="1">
      <c r="N297" s="108"/>
      <c r="O297" s="108"/>
      <c r="P297" s="108"/>
    </row>
    <row r="298" spans="14:16" hidden="1">
      <c r="N298" s="108"/>
      <c r="O298" s="108"/>
      <c r="P298" s="108"/>
    </row>
    <row r="299" spans="14:16" hidden="1">
      <c r="N299" s="108"/>
      <c r="O299" s="108"/>
      <c r="P299" s="108"/>
    </row>
    <row r="300" spans="14:16" hidden="1">
      <c r="N300" s="108"/>
      <c r="O300" s="108"/>
      <c r="P300" s="108"/>
    </row>
    <row r="301" spans="14:16" hidden="1">
      <c r="N301" s="108"/>
      <c r="O301" s="108"/>
      <c r="P301" s="108"/>
    </row>
    <row r="302" spans="14:16" hidden="1">
      <c r="N302" s="108"/>
      <c r="O302" s="108"/>
      <c r="P302" s="108"/>
    </row>
    <row r="303" spans="14:16" hidden="1">
      <c r="N303" s="108"/>
      <c r="O303" s="108"/>
      <c r="P303" s="108"/>
    </row>
    <row r="304" spans="14:16" hidden="1">
      <c r="N304" s="108"/>
      <c r="O304" s="108"/>
      <c r="P304" s="108"/>
    </row>
    <row r="305" spans="14:16" hidden="1">
      <c r="N305" s="108"/>
      <c r="O305" s="108"/>
      <c r="P305" s="108"/>
    </row>
    <row r="306" spans="14:16" hidden="1">
      <c r="N306" s="108"/>
      <c r="O306" s="108"/>
      <c r="P306" s="108"/>
    </row>
    <row r="307" spans="14:16" hidden="1">
      <c r="N307" s="108"/>
      <c r="O307" s="108"/>
      <c r="P307" s="108"/>
    </row>
    <row r="308" spans="14:16" hidden="1">
      <c r="N308" s="108"/>
      <c r="O308" s="108"/>
      <c r="P308" s="108"/>
    </row>
    <row r="309" spans="14:16" hidden="1">
      <c r="N309" s="108"/>
      <c r="O309" s="108"/>
      <c r="P309" s="108"/>
    </row>
    <row r="310" spans="14:16" hidden="1">
      <c r="N310" s="108"/>
      <c r="O310" s="108"/>
      <c r="P310" s="108"/>
    </row>
    <row r="311" spans="14:16" hidden="1">
      <c r="N311" s="108"/>
      <c r="O311" s="108"/>
      <c r="P311" s="108"/>
    </row>
    <row r="312" spans="14:16" hidden="1">
      <c r="N312" s="108"/>
      <c r="O312" s="108"/>
      <c r="P312" s="108"/>
    </row>
    <row r="313" spans="14:16" hidden="1">
      <c r="N313" s="108"/>
      <c r="O313" s="108"/>
      <c r="P313" s="108"/>
    </row>
    <row r="314" spans="14:16" hidden="1">
      <c r="N314" s="108"/>
      <c r="O314" s="108"/>
      <c r="P314" s="108"/>
    </row>
    <row r="315" spans="14:16" hidden="1">
      <c r="N315" s="108"/>
      <c r="O315" s="108"/>
      <c r="P315" s="108"/>
    </row>
    <row r="316" spans="14:16" hidden="1">
      <c r="N316" s="108"/>
      <c r="O316" s="108"/>
      <c r="P316" s="108"/>
    </row>
    <row r="317" spans="14:16" hidden="1">
      <c r="N317" s="108"/>
      <c r="O317" s="108"/>
      <c r="P317" s="108"/>
    </row>
    <row r="318" spans="14:16" hidden="1">
      <c r="N318" s="108"/>
      <c r="O318" s="108"/>
      <c r="P318" s="108"/>
    </row>
    <row r="319" spans="14:16" hidden="1">
      <c r="N319" s="108"/>
      <c r="O319" s="108"/>
      <c r="P319" s="108"/>
    </row>
    <row r="320" spans="14:16" hidden="1">
      <c r="N320" s="108"/>
      <c r="O320" s="108"/>
      <c r="P320" s="108"/>
    </row>
    <row r="321" spans="14:16" hidden="1">
      <c r="N321" s="108"/>
      <c r="O321" s="108"/>
      <c r="P321" s="108"/>
    </row>
    <row r="322" spans="14:16" hidden="1">
      <c r="N322" s="108"/>
      <c r="O322" s="108"/>
      <c r="P322" s="108"/>
    </row>
    <row r="323" spans="14:16" hidden="1">
      <c r="N323" s="108"/>
      <c r="O323" s="108"/>
      <c r="P323" s="108"/>
    </row>
    <row r="324" spans="14:16" hidden="1">
      <c r="N324" s="108"/>
      <c r="O324" s="108"/>
      <c r="P324" s="108"/>
    </row>
    <row r="325" spans="14:16" hidden="1">
      <c r="N325" s="108"/>
      <c r="O325" s="108"/>
      <c r="P325" s="108"/>
    </row>
    <row r="326" spans="14:16" hidden="1">
      <c r="N326" s="108"/>
      <c r="O326" s="108"/>
      <c r="P326" s="108"/>
    </row>
    <row r="327" spans="14:16" hidden="1">
      <c r="N327" s="108"/>
      <c r="O327" s="108"/>
      <c r="P327" s="108"/>
    </row>
    <row r="328" spans="14:16" hidden="1">
      <c r="N328" s="108"/>
      <c r="O328" s="108"/>
      <c r="P328" s="108"/>
    </row>
    <row r="329" spans="14:16" hidden="1">
      <c r="N329" s="108"/>
      <c r="O329" s="108"/>
      <c r="P329" s="108"/>
    </row>
    <row r="330" spans="14:16" hidden="1">
      <c r="N330" s="108"/>
      <c r="O330" s="108"/>
      <c r="P330" s="108"/>
    </row>
    <row r="331" spans="14:16" hidden="1">
      <c r="N331" s="108"/>
      <c r="O331" s="108"/>
      <c r="P331" s="108"/>
    </row>
    <row r="332" spans="14:16" hidden="1">
      <c r="N332" s="108"/>
      <c r="O332" s="108"/>
      <c r="P332" s="108"/>
    </row>
    <row r="333" spans="14:16" hidden="1">
      <c r="N333" s="108"/>
      <c r="O333" s="108"/>
      <c r="P333" s="108"/>
    </row>
    <row r="334" spans="14:16" hidden="1">
      <c r="N334" s="108"/>
      <c r="O334" s="108"/>
      <c r="P334" s="108"/>
    </row>
    <row r="335" spans="14:16" hidden="1">
      <c r="N335" s="108"/>
      <c r="O335" s="108"/>
      <c r="P335" s="108"/>
    </row>
    <row r="336" spans="14:16" hidden="1">
      <c r="N336" s="108"/>
      <c r="O336" s="108"/>
      <c r="P336" s="108"/>
    </row>
    <row r="337" spans="14:16" hidden="1">
      <c r="N337" s="108"/>
      <c r="O337" s="108"/>
      <c r="P337" s="108"/>
    </row>
    <row r="338" spans="14:16" hidden="1">
      <c r="N338" s="108"/>
      <c r="O338" s="108"/>
      <c r="P338" s="108"/>
    </row>
    <row r="339" spans="14:16" hidden="1">
      <c r="N339" s="108"/>
      <c r="O339" s="108"/>
      <c r="P339" s="108"/>
    </row>
    <row r="340" spans="14:16" hidden="1">
      <c r="N340" s="108"/>
      <c r="O340" s="108"/>
      <c r="P340" s="108"/>
    </row>
    <row r="341" spans="14:16" hidden="1">
      <c r="N341" s="108"/>
      <c r="O341" s="108"/>
      <c r="P341" s="108"/>
    </row>
    <row r="342" spans="14:16" hidden="1">
      <c r="N342" s="108"/>
      <c r="O342" s="108"/>
      <c r="P342" s="108"/>
    </row>
    <row r="343" spans="14:16" hidden="1">
      <c r="N343" s="108"/>
      <c r="O343" s="108"/>
      <c r="P343" s="108"/>
    </row>
    <row r="344" spans="14:16" hidden="1">
      <c r="N344" s="108"/>
      <c r="O344" s="108"/>
      <c r="P344" s="108"/>
    </row>
    <row r="345" spans="14:16" hidden="1">
      <c r="N345" s="108"/>
      <c r="O345" s="108"/>
      <c r="P345" s="108"/>
    </row>
    <row r="346" spans="14:16" hidden="1">
      <c r="N346" s="108"/>
      <c r="O346" s="108"/>
      <c r="P346" s="108"/>
    </row>
    <row r="347" spans="14:16" hidden="1">
      <c r="N347" s="108"/>
      <c r="O347" s="108"/>
      <c r="P347" s="108"/>
    </row>
    <row r="348" spans="14:16" hidden="1">
      <c r="N348" s="108"/>
      <c r="O348" s="108"/>
      <c r="P348" s="108"/>
    </row>
    <row r="349" spans="14:16" hidden="1">
      <c r="N349" s="108"/>
      <c r="O349" s="108"/>
      <c r="P349" s="108"/>
    </row>
    <row r="350" spans="14:16" hidden="1">
      <c r="N350" s="108"/>
      <c r="O350" s="108"/>
      <c r="P350" s="108"/>
    </row>
    <row r="351" spans="14:16" hidden="1">
      <c r="N351" s="108"/>
      <c r="O351" s="108"/>
      <c r="P351" s="108"/>
    </row>
    <row r="352" spans="14:16" hidden="1">
      <c r="N352" s="108"/>
      <c r="O352" s="108"/>
      <c r="P352" s="108"/>
    </row>
    <row r="353" spans="14:16" hidden="1">
      <c r="N353" s="108"/>
      <c r="O353" s="108"/>
      <c r="P353" s="108"/>
    </row>
    <row r="354" spans="14:16" hidden="1">
      <c r="N354" s="108"/>
      <c r="O354" s="108"/>
      <c r="P354" s="108"/>
    </row>
    <row r="355" spans="14:16" hidden="1">
      <c r="N355" s="108"/>
      <c r="O355" s="108"/>
      <c r="P355" s="108"/>
    </row>
    <row r="356" spans="14:16" hidden="1">
      <c r="N356" s="108"/>
      <c r="O356" s="108"/>
      <c r="P356" s="108"/>
    </row>
    <row r="357" spans="14:16" hidden="1">
      <c r="N357" s="108"/>
      <c r="O357" s="108"/>
      <c r="P357" s="108"/>
    </row>
    <row r="358" spans="14:16" hidden="1">
      <c r="N358" s="108"/>
      <c r="O358" s="108"/>
      <c r="P358" s="108"/>
    </row>
    <row r="359" spans="14:16" hidden="1">
      <c r="N359" s="108"/>
      <c r="O359" s="108"/>
      <c r="P359" s="108"/>
    </row>
    <row r="360" spans="14:16" hidden="1">
      <c r="N360" s="108"/>
      <c r="O360" s="108"/>
      <c r="P360" s="108"/>
    </row>
    <row r="361" spans="14:16" hidden="1">
      <c r="N361" s="108"/>
      <c r="O361" s="108"/>
      <c r="P361" s="108"/>
    </row>
    <row r="362" spans="14:16" hidden="1">
      <c r="N362" s="108"/>
      <c r="O362" s="108"/>
      <c r="P362" s="108"/>
    </row>
    <row r="363" spans="14:16" hidden="1">
      <c r="N363" s="108"/>
      <c r="O363" s="108"/>
      <c r="P363" s="108"/>
    </row>
    <row r="364" spans="14:16" hidden="1">
      <c r="N364" s="108"/>
      <c r="O364" s="108"/>
      <c r="P364" s="108"/>
    </row>
    <row r="365" spans="14:16" hidden="1">
      <c r="N365" s="108"/>
      <c r="O365" s="108"/>
      <c r="P365" s="108"/>
    </row>
    <row r="366" spans="14:16" hidden="1">
      <c r="N366" s="108"/>
      <c r="O366" s="108"/>
      <c r="P366" s="108"/>
    </row>
    <row r="367" spans="14:16" hidden="1">
      <c r="N367" s="108"/>
      <c r="O367" s="108"/>
      <c r="P367" s="108"/>
    </row>
    <row r="368" spans="14:16" hidden="1">
      <c r="N368" s="108"/>
      <c r="O368" s="108"/>
      <c r="P368" s="108"/>
    </row>
    <row r="369" spans="14:16" hidden="1">
      <c r="N369" s="108"/>
      <c r="O369" s="108"/>
      <c r="P369" s="108"/>
    </row>
    <row r="370" spans="14:16" hidden="1">
      <c r="N370" s="108"/>
      <c r="O370" s="108"/>
      <c r="P370" s="108"/>
    </row>
    <row r="371" spans="14:16" hidden="1">
      <c r="N371" s="108"/>
      <c r="O371" s="108"/>
      <c r="P371" s="108"/>
    </row>
    <row r="372" spans="14:16" hidden="1">
      <c r="N372" s="108"/>
      <c r="O372" s="108"/>
      <c r="P372" s="108"/>
    </row>
    <row r="373" spans="14:16" hidden="1">
      <c r="N373" s="108"/>
      <c r="O373" s="108"/>
      <c r="P373" s="108"/>
    </row>
    <row r="374" spans="14:16" hidden="1">
      <c r="N374" s="108"/>
      <c r="O374" s="108"/>
      <c r="P374" s="108"/>
    </row>
    <row r="375" spans="14:16" hidden="1">
      <c r="N375" s="108"/>
      <c r="O375" s="108"/>
      <c r="P375" s="108"/>
    </row>
    <row r="376" spans="14:16" hidden="1">
      <c r="N376" s="108"/>
      <c r="O376" s="108"/>
      <c r="P376" s="108"/>
    </row>
    <row r="377" spans="14:16" hidden="1">
      <c r="N377" s="108"/>
      <c r="O377" s="108"/>
      <c r="P377" s="108"/>
    </row>
    <row r="378" spans="14:16" hidden="1">
      <c r="N378" s="108"/>
      <c r="O378" s="108"/>
      <c r="P378" s="108"/>
    </row>
    <row r="379" spans="14:16" hidden="1">
      <c r="N379" s="108"/>
      <c r="O379" s="108"/>
      <c r="P379" s="108"/>
    </row>
    <row r="380" spans="14:16" hidden="1">
      <c r="N380" s="108"/>
      <c r="O380" s="108"/>
      <c r="P380" s="108"/>
    </row>
    <row r="381" spans="14:16" hidden="1">
      <c r="N381" s="108"/>
      <c r="O381" s="108"/>
      <c r="P381" s="108"/>
    </row>
    <row r="382" spans="14:16" hidden="1">
      <c r="N382" s="108"/>
      <c r="O382" s="108"/>
      <c r="P382" s="108"/>
    </row>
    <row r="383" spans="14:16" hidden="1">
      <c r="N383" s="108"/>
      <c r="O383" s="108"/>
      <c r="P383" s="108"/>
    </row>
    <row r="384" spans="14:16" hidden="1">
      <c r="N384" s="108"/>
      <c r="O384" s="108"/>
      <c r="P384" s="108"/>
    </row>
    <row r="385" spans="14:16" hidden="1">
      <c r="N385" s="108"/>
      <c r="O385" s="108"/>
      <c r="P385" s="108"/>
    </row>
    <row r="386" spans="14:16" hidden="1">
      <c r="N386" s="108"/>
      <c r="O386" s="108"/>
      <c r="P386" s="108"/>
    </row>
    <row r="387" spans="14:16" hidden="1">
      <c r="N387" s="108"/>
      <c r="O387" s="108"/>
      <c r="P387" s="108"/>
    </row>
    <row r="388" spans="14:16" hidden="1">
      <c r="N388" s="108"/>
      <c r="O388" s="108"/>
      <c r="P388" s="108"/>
    </row>
    <row r="389" spans="14:16" hidden="1">
      <c r="N389" s="108"/>
      <c r="O389" s="108"/>
      <c r="P389" s="108"/>
    </row>
    <row r="390" spans="14:16" hidden="1">
      <c r="N390" s="108"/>
      <c r="O390" s="108"/>
      <c r="P390" s="108"/>
    </row>
    <row r="391" spans="14:16" hidden="1">
      <c r="N391" s="108"/>
      <c r="O391" s="108"/>
      <c r="P391" s="108"/>
    </row>
    <row r="392" spans="14:16" hidden="1">
      <c r="N392" s="108"/>
      <c r="O392" s="108"/>
      <c r="P392" s="108"/>
    </row>
    <row r="393" spans="14:16" hidden="1">
      <c r="N393" s="108"/>
      <c r="O393" s="108"/>
      <c r="P393" s="108"/>
    </row>
    <row r="394" spans="14:16" hidden="1">
      <c r="N394" s="108"/>
      <c r="O394" s="108"/>
      <c r="P394" s="108"/>
    </row>
    <row r="395" spans="14:16" hidden="1">
      <c r="N395" s="108"/>
      <c r="O395" s="108"/>
      <c r="P395" s="108"/>
    </row>
    <row r="396" spans="14:16" hidden="1">
      <c r="N396" s="108"/>
      <c r="O396" s="108"/>
      <c r="P396" s="108"/>
    </row>
    <row r="397" spans="14:16" hidden="1">
      <c r="N397" s="108"/>
      <c r="O397" s="108"/>
      <c r="P397" s="108"/>
    </row>
    <row r="398" spans="14:16" hidden="1">
      <c r="N398" s="108"/>
      <c r="O398" s="108"/>
      <c r="P398" s="108"/>
    </row>
    <row r="399" spans="14:16" hidden="1">
      <c r="N399" s="108"/>
      <c r="O399" s="108"/>
      <c r="P399" s="108"/>
    </row>
    <row r="400" spans="14:16" hidden="1">
      <c r="N400" s="108"/>
      <c r="O400" s="108"/>
      <c r="P400" s="108"/>
    </row>
    <row r="401" spans="14:16" hidden="1">
      <c r="N401" s="108"/>
      <c r="O401" s="108"/>
      <c r="P401" s="108"/>
    </row>
    <row r="402" spans="14:16" hidden="1">
      <c r="N402" s="108"/>
      <c r="O402" s="108"/>
      <c r="P402" s="108"/>
    </row>
    <row r="403" spans="14:16" hidden="1">
      <c r="N403" s="108"/>
      <c r="O403" s="108"/>
      <c r="P403" s="108"/>
    </row>
    <row r="404" spans="14:16" hidden="1">
      <c r="N404" s="108"/>
      <c r="O404" s="108"/>
      <c r="P404" s="108"/>
    </row>
    <row r="405" spans="14:16" hidden="1">
      <c r="N405" s="108"/>
      <c r="O405" s="108"/>
      <c r="P405" s="108"/>
    </row>
    <row r="406" spans="14:16" hidden="1">
      <c r="N406" s="108"/>
      <c r="O406" s="108"/>
      <c r="P406" s="108"/>
    </row>
    <row r="407" spans="14:16" hidden="1">
      <c r="N407" s="108"/>
      <c r="O407" s="108"/>
      <c r="P407" s="108"/>
    </row>
    <row r="408" spans="14:16" hidden="1">
      <c r="N408" s="108"/>
      <c r="O408" s="108"/>
      <c r="P408" s="108"/>
    </row>
    <row r="409" spans="14:16" hidden="1">
      <c r="N409" s="108"/>
      <c r="O409" s="108"/>
      <c r="P409" s="108"/>
    </row>
    <row r="410" spans="14:16" hidden="1">
      <c r="N410" s="108"/>
      <c r="O410" s="108"/>
      <c r="P410" s="108"/>
    </row>
    <row r="411" spans="14:16" hidden="1">
      <c r="N411" s="108"/>
      <c r="O411" s="108"/>
      <c r="P411" s="108"/>
    </row>
    <row r="412" spans="14:16" hidden="1">
      <c r="N412" s="108"/>
      <c r="O412" s="108"/>
      <c r="P412" s="108"/>
    </row>
    <row r="413" spans="14:16" hidden="1">
      <c r="N413" s="108"/>
      <c r="O413" s="108"/>
      <c r="P413" s="108"/>
    </row>
    <row r="414" spans="14:16" hidden="1">
      <c r="N414" s="108"/>
      <c r="O414" s="108"/>
      <c r="P414" s="108"/>
    </row>
    <row r="415" spans="14:16" hidden="1">
      <c r="N415" s="108"/>
      <c r="O415" s="108"/>
      <c r="P415" s="108"/>
    </row>
    <row r="416" spans="14:16" hidden="1">
      <c r="N416" s="108"/>
      <c r="O416" s="108"/>
      <c r="P416" s="108"/>
    </row>
    <row r="417" spans="14:16" hidden="1">
      <c r="N417" s="108"/>
      <c r="O417" s="108"/>
      <c r="P417" s="108"/>
    </row>
    <row r="418" spans="14:16" hidden="1">
      <c r="N418" s="108"/>
      <c r="O418" s="108"/>
      <c r="P418" s="108"/>
    </row>
    <row r="419" spans="14:16" hidden="1">
      <c r="N419" s="108"/>
      <c r="O419" s="108"/>
      <c r="P419" s="108"/>
    </row>
    <row r="420" spans="14:16" hidden="1">
      <c r="N420" s="108"/>
      <c r="O420" s="108"/>
      <c r="P420" s="108"/>
    </row>
    <row r="421" spans="14:16" hidden="1">
      <c r="N421" s="108"/>
      <c r="O421" s="108"/>
      <c r="P421" s="108"/>
    </row>
    <row r="422" spans="14:16" hidden="1">
      <c r="N422" s="108"/>
      <c r="O422" s="108"/>
      <c r="P422" s="108"/>
    </row>
    <row r="423" spans="14:16" hidden="1">
      <c r="N423" s="108"/>
      <c r="O423" s="108"/>
      <c r="P423" s="108"/>
    </row>
    <row r="424" spans="14:16" hidden="1">
      <c r="N424" s="108"/>
      <c r="O424" s="108"/>
      <c r="P424" s="108"/>
    </row>
    <row r="425" spans="14:16" hidden="1">
      <c r="N425" s="108"/>
      <c r="O425" s="108"/>
      <c r="P425" s="108"/>
    </row>
    <row r="426" spans="14:16" hidden="1">
      <c r="N426" s="108"/>
      <c r="O426" s="108"/>
      <c r="P426" s="108"/>
    </row>
    <row r="427" spans="14:16" hidden="1">
      <c r="N427" s="108"/>
      <c r="O427" s="108"/>
      <c r="P427" s="108"/>
    </row>
    <row r="428" spans="14:16" hidden="1">
      <c r="N428" s="108"/>
      <c r="O428" s="108"/>
      <c r="P428" s="108"/>
    </row>
    <row r="429" spans="14:16" hidden="1">
      <c r="N429" s="108"/>
      <c r="O429" s="108"/>
      <c r="P429" s="108"/>
    </row>
    <row r="430" spans="14:16" hidden="1">
      <c r="N430" s="108"/>
      <c r="O430" s="108"/>
      <c r="P430" s="108"/>
    </row>
    <row r="431" spans="14:16" hidden="1">
      <c r="N431" s="108"/>
      <c r="O431" s="108"/>
      <c r="P431" s="108"/>
    </row>
    <row r="432" spans="14:16" hidden="1">
      <c r="N432" s="108"/>
      <c r="O432" s="108"/>
      <c r="P432" s="108"/>
    </row>
    <row r="433" spans="14:16" hidden="1">
      <c r="N433" s="108"/>
      <c r="O433" s="108"/>
      <c r="P433" s="108"/>
    </row>
    <row r="434" spans="14:16" hidden="1">
      <c r="N434" s="108"/>
      <c r="O434" s="108"/>
      <c r="P434" s="108"/>
    </row>
    <row r="435" spans="14:16" hidden="1">
      <c r="N435" s="108"/>
      <c r="O435" s="108"/>
      <c r="P435" s="108"/>
    </row>
    <row r="436" spans="14:16" hidden="1">
      <c r="N436" s="108"/>
      <c r="O436" s="108"/>
      <c r="P436" s="108"/>
    </row>
    <row r="437" spans="14:16" hidden="1">
      <c r="N437" s="108"/>
      <c r="O437" s="108"/>
      <c r="P437" s="108"/>
    </row>
    <row r="438" spans="14:16" hidden="1">
      <c r="N438" s="108"/>
      <c r="O438" s="108"/>
      <c r="P438" s="108"/>
    </row>
    <row r="439" spans="14:16" hidden="1">
      <c r="N439" s="108"/>
      <c r="O439" s="108"/>
      <c r="P439" s="108"/>
    </row>
    <row r="440" spans="14:16" hidden="1">
      <c r="N440" s="108"/>
      <c r="O440" s="108"/>
      <c r="P440" s="108"/>
    </row>
    <row r="441" spans="14:16" hidden="1">
      <c r="N441" s="108"/>
      <c r="O441" s="108"/>
      <c r="P441" s="108"/>
    </row>
    <row r="442" spans="14:16" hidden="1">
      <c r="N442" s="108"/>
      <c r="O442" s="108"/>
      <c r="P442" s="108"/>
    </row>
    <row r="443" spans="14:16" hidden="1">
      <c r="N443" s="108"/>
      <c r="O443" s="108"/>
      <c r="P443" s="108"/>
    </row>
    <row r="444" spans="14:16" hidden="1">
      <c r="N444" s="108"/>
      <c r="O444" s="108"/>
      <c r="P444" s="108"/>
    </row>
    <row r="445" spans="14:16" hidden="1">
      <c r="N445" s="108"/>
      <c r="O445" s="108"/>
      <c r="P445" s="108"/>
    </row>
    <row r="446" spans="14:16" hidden="1">
      <c r="N446" s="108"/>
      <c r="O446" s="108"/>
      <c r="P446" s="108"/>
    </row>
    <row r="447" spans="14:16" hidden="1">
      <c r="N447" s="108"/>
      <c r="O447" s="108"/>
      <c r="P447" s="108"/>
    </row>
    <row r="448" spans="14:16" hidden="1">
      <c r="N448" s="108"/>
      <c r="O448" s="108"/>
      <c r="P448" s="108"/>
    </row>
    <row r="449" spans="14:16" hidden="1">
      <c r="N449" s="108"/>
      <c r="O449" s="108"/>
      <c r="P449" s="108"/>
    </row>
    <row r="450" spans="14:16" hidden="1">
      <c r="N450" s="108"/>
      <c r="O450" s="108"/>
      <c r="P450" s="108"/>
    </row>
    <row r="451" spans="14:16" hidden="1">
      <c r="N451" s="108"/>
      <c r="O451" s="108"/>
      <c r="P451" s="108"/>
    </row>
    <row r="452" spans="14:16" hidden="1">
      <c r="N452" s="108"/>
      <c r="O452" s="108"/>
      <c r="P452" s="108"/>
    </row>
    <row r="453" spans="14:16" hidden="1">
      <c r="N453" s="108"/>
      <c r="O453" s="108"/>
      <c r="P453" s="108"/>
    </row>
    <row r="454" spans="14:16" hidden="1">
      <c r="N454" s="108"/>
      <c r="O454" s="108"/>
      <c r="P454" s="108"/>
    </row>
    <row r="455" spans="14:16" hidden="1">
      <c r="N455" s="108"/>
      <c r="O455" s="108"/>
      <c r="P455" s="108"/>
    </row>
    <row r="456" spans="14:16" hidden="1">
      <c r="N456" s="108"/>
      <c r="O456" s="108"/>
      <c r="P456" s="108"/>
    </row>
    <row r="457" spans="14:16" hidden="1">
      <c r="N457" s="108"/>
      <c r="O457" s="108"/>
      <c r="P457" s="108"/>
    </row>
    <row r="458" spans="14:16" hidden="1">
      <c r="N458" s="108"/>
      <c r="O458" s="108"/>
      <c r="P458" s="108"/>
    </row>
    <row r="459" spans="14:16" hidden="1">
      <c r="N459" s="108"/>
      <c r="O459" s="108"/>
      <c r="P459" s="108"/>
    </row>
    <row r="460" spans="14:16" hidden="1">
      <c r="N460" s="108"/>
      <c r="O460" s="108"/>
      <c r="P460" s="108"/>
    </row>
    <row r="461" spans="14:16" hidden="1">
      <c r="N461" s="108"/>
      <c r="O461" s="108"/>
      <c r="P461" s="108"/>
    </row>
    <row r="462" spans="14:16" hidden="1">
      <c r="N462" s="108"/>
      <c r="O462" s="108"/>
      <c r="P462" s="108"/>
    </row>
    <row r="463" spans="14:16" hidden="1">
      <c r="N463" s="108"/>
      <c r="O463" s="108"/>
      <c r="P463" s="108"/>
    </row>
    <row r="464" spans="14:16" hidden="1">
      <c r="N464" s="108"/>
      <c r="O464" s="108"/>
      <c r="P464" s="108"/>
    </row>
    <row r="465" spans="14:16" hidden="1">
      <c r="N465" s="108"/>
      <c r="O465" s="108"/>
      <c r="P465" s="108"/>
    </row>
    <row r="466" spans="14:16" hidden="1">
      <c r="N466" s="108"/>
      <c r="O466" s="108"/>
      <c r="P466" s="108"/>
    </row>
    <row r="467" spans="14:16" hidden="1">
      <c r="N467" s="108"/>
      <c r="O467" s="108"/>
      <c r="P467" s="108"/>
    </row>
    <row r="468" spans="14:16" hidden="1">
      <c r="N468" s="108"/>
      <c r="O468" s="108"/>
      <c r="P468" s="108"/>
    </row>
    <row r="469" spans="14:16" hidden="1">
      <c r="N469" s="108"/>
      <c r="O469" s="108"/>
      <c r="P469" s="108"/>
    </row>
    <row r="470" spans="14:16" hidden="1">
      <c r="N470" s="108"/>
      <c r="O470" s="108"/>
      <c r="P470" s="108"/>
    </row>
    <row r="471" spans="14:16" hidden="1">
      <c r="N471" s="108"/>
      <c r="O471" s="108"/>
      <c r="P471" s="108"/>
    </row>
    <row r="472" spans="14:16" hidden="1">
      <c r="N472" s="108"/>
      <c r="O472" s="108"/>
      <c r="P472" s="108"/>
    </row>
    <row r="473" spans="14:16" hidden="1">
      <c r="N473" s="108"/>
      <c r="O473" s="108"/>
      <c r="P473" s="108"/>
    </row>
    <row r="474" spans="14:16" hidden="1">
      <c r="N474" s="108"/>
      <c r="O474" s="108"/>
      <c r="P474" s="108"/>
    </row>
    <row r="475" spans="14:16" hidden="1">
      <c r="N475" s="108"/>
      <c r="O475" s="108"/>
      <c r="P475" s="108"/>
    </row>
    <row r="476" spans="14:16" hidden="1">
      <c r="N476" s="108"/>
      <c r="O476" s="108"/>
      <c r="P476" s="108"/>
    </row>
    <row r="477" spans="14:16" hidden="1">
      <c r="N477" s="108"/>
      <c r="O477" s="108"/>
      <c r="P477" s="108"/>
    </row>
    <row r="478" spans="14:16" hidden="1">
      <c r="N478" s="108"/>
      <c r="O478" s="108"/>
      <c r="P478" s="108"/>
    </row>
    <row r="479" spans="14:16" hidden="1">
      <c r="N479" s="108"/>
      <c r="O479" s="108"/>
      <c r="P479" s="108"/>
    </row>
    <row r="480" spans="14:16" hidden="1">
      <c r="N480" s="108"/>
      <c r="O480" s="108"/>
      <c r="P480" s="108"/>
    </row>
    <row r="481" spans="3:23" hidden="1">
      <c r="N481" s="108"/>
      <c r="O481" s="108"/>
      <c r="P481" s="108"/>
    </row>
    <row r="482" spans="3:23" hidden="1">
      <c r="N482" s="108"/>
      <c r="O482" s="108"/>
      <c r="P482" s="108"/>
    </row>
    <row r="483" spans="3:23" hidden="1">
      <c r="N483" s="108"/>
      <c r="O483" s="108"/>
      <c r="P483" s="108"/>
    </row>
    <row r="484" spans="3:23" hidden="1">
      <c r="N484" s="108"/>
      <c r="O484" s="108"/>
      <c r="P484" s="108"/>
    </row>
    <row r="485" spans="3:23" hidden="1">
      <c r="N485" s="108"/>
      <c r="O485" s="108"/>
      <c r="P485" s="108"/>
    </row>
    <row r="486" spans="3:23" hidden="1">
      <c r="N486" s="108"/>
      <c r="O486" s="108"/>
      <c r="P486" s="108"/>
    </row>
    <row r="487" spans="3:23" hidden="1">
      <c r="N487" s="108"/>
      <c r="O487" s="108"/>
      <c r="P487" s="108"/>
    </row>
    <row r="488" spans="3:23" hidden="1">
      <c r="N488" s="108"/>
      <c r="O488" s="108"/>
      <c r="P488" s="108"/>
    </row>
    <row r="489" spans="3:23" hidden="1">
      <c r="N489" s="108"/>
      <c r="O489" s="108"/>
      <c r="P489" s="108"/>
    </row>
    <row r="490" spans="3:23" hidden="1">
      <c r="N490" s="108"/>
      <c r="O490" s="108"/>
      <c r="P490" s="108"/>
    </row>
    <row r="491" spans="3:23" hidden="1">
      <c r="N491" s="108"/>
      <c r="O491" s="108"/>
      <c r="P491" s="108"/>
    </row>
    <row r="492" spans="3:23" hidden="1">
      <c r="N492" s="108"/>
      <c r="O492" s="108"/>
      <c r="P492" s="108"/>
    </row>
    <row r="493" spans="3:23" hidden="1">
      <c r="N493" s="108"/>
      <c r="O493" s="108"/>
      <c r="P493" s="108"/>
    </row>
    <row r="494" spans="3:23" hidden="1">
      <c r="N494" s="108"/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2">SUM(F4:F494)</f>
        <v>347.5</v>
      </c>
      <c r="G495" s="91">
        <f t="shared" si="2"/>
        <v>437.19999999999993</v>
      </c>
      <c r="H495" s="91">
        <f t="shared" si="2"/>
        <v>6.5</v>
      </c>
      <c r="I495" s="91">
        <f t="shared" si="2"/>
        <v>0</v>
      </c>
      <c r="J495" s="91">
        <f t="shared" si="2"/>
        <v>32.5</v>
      </c>
      <c r="K495" s="91">
        <f t="shared" si="2"/>
        <v>0</v>
      </c>
      <c r="L495" s="91">
        <f t="shared" si="2"/>
        <v>0</v>
      </c>
      <c r="M495" s="91">
        <f t="shared" si="2"/>
        <v>0</v>
      </c>
      <c r="Q495" s="79" t="s">
        <v>136</v>
      </c>
      <c r="R495" s="91">
        <f t="shared" ref="R495:W495" si="3">SUM(R4:R494)</f>
        <v>255.8</v>
      </c>
      <c r="S495" s="91">
        <f t="shared" si="3"/>
        <v>255.8</v>
      </c>
      <c r="T495" s="91">
        <f t="shared" si="3"/>
        <v>104</v>
      </c>
      <c r="U495" s="91">
        <f t="shared" si="3"/>
        <v>0</v>
      </c>
      <c r="V495" s="91">
        <f t="shared" si="3"/>
        <v>0</v>
      </c>
      <c r="W495" s="91">
        <f t="shared" si="3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IF('4'!K3="", "Vrije categorie",'4'!K3)</f>
        <v>A</v>
      </c>
      <c r="F499" s="92" cm="1">
        <f t="array" ref="F499">SUMPRODUCT(--($E$4:$E$494=C499),--($D$4:$D$494=""),$F$4:$F$494)</f>
        <v>277</v>
      </c>
      <c r="G499" s="92" cm="1">
        <f t="array" ref="G499">SUMPRODUCT(--($E$4:$E$494=C499),--($D$4:$D$494=""),$G$4:$G$494)</f>
        <v>185.99999999999997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463</v>
      </c>
      <c r="O499" s="81"/>
      <c r="P499" s="92" cm="1">
        <f t="array" ref="P499">SUMPRODUCT(--($E$4:$E$494=C499),--($D$4:$D$494=""),$P$4:$P$494)</f>
        <v>92600</v>
      </c>
    </row>
    <row r="500" spans="3:16">
      <c r="C500" s="81" t="str">
        <f>IF('4'!K4="", "Vrije categorie",'4'!K4)</f>
        <v>B</v>
      </c>
      <c r="F500" s="92" cm="1">
        <f t="array" ref="F500">SUMPRODUCT(--($E$4:$E$494=C500),--($D$4:$D$494=""),$F$4:$F$494)</f>
        <v>28.1</v>
      </c>
      <c r="G500" s="92" cm="1">
        <f t="array" ref="G500">SUMPRODUCT(--($E$4:$E$494=C500),--($D$4:$D$494=""),$G$4:$G$494)</f>
        <v>6.7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4">SUM(F500:M500)</f>
        <v>34.800000000000004</v>
      </c>
      <c r="O500" s="81"/>
      <c r="P500" s="92" cm="1">
        <f t="array" ref="P500">SUMPRODUCT(--($E$4:$E$494=C500),--($D$4:$D$494=""),$P$4:$P$494)</f>
        <v>6960</v>
      </c>
    </row>
    <row r="501" spans="3:16">
      <c r="C501" s="81" t="str">
        <f>IF('4'!K5="", "Vrije categorie",'4'!K5)</f>
        <v>C</v>
      </c>
      <c r="F501" s="92" cm="1">
        <f t="array" ref="F501">SUMPRODUCT(--($E$4:$E$494=C501),--($D$4:$D$494=""),$F$4:$F$494)</f>
        <v>35.6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4"/>
        <v>35.6</v>
      </c>
      <c r="O501" s="81"/>
      <c r="P501" s="92" cm="1">
        <f t="array" ref="P501">SUMPRODUCT(--($E$4:$E$494=C501),--($D$4:$D$494=""),$P$4:$P$494)</f>
        <v>7120</v>
      </c>
    </row>
    <row r="502" spans="3:16">
      <c r="C502" s="81" t="str">
        <f>IF('4'!K6="", "Vrije categorie",'4'!K6)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6.6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4"/>
        <v>6.6</v>
      </c>
      <c r="O502" s="81"/>
      <c r="P502" s="92" cm="1">
        <f t="array" ref="P502">SUMPRODUCT(--($E$4:$E$494=C502),--($D$4:$D$494=""),$P$4:$P$494)</f>
        <v>1320</v>
      </c>
    </row>
    <row r="503" spans="3:16">
      <c r="C503" s="81" t="str">
        <f>IF('4'!K7="", "Vrije categorie",'4'!K7)</f>
        <v>E</v>
      </c>
      <c r="F503" s="92" cm="1">
        <f t="array" ref="F503">SUMPRODUCT(--($E$4:$E$494=C503),--($D$4:$D$494=""),$F$4:$F$494)</f>
        <v>6.8</v>
      </c>
      <c r="G503" s="92" cm="1">
        <f t="array" ref="G503">SUMPRODUCT(--($E$4:$E$494=C503),--($D$4:$D$494=""),$G$4:$G$494)</f>
        <v>138.1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4"/>
        <v>144.9</v>
      </c>
      <c r="O503" s="81"/>
      <c r="P503" s="92" cm="1">
        <f t="array" ref="P503">SUMPRODUCT(--($E$4:$E$494=C503),--($D$4:$D$494=""),$P$4:$P$494)</f>
        <v>28980</v>
      </c>
    </row>
    <row r="504" spans="3:16">
      <c r="C504" s="81" t="str">
        <f>IF('4'!K8="", "Vrije categorie",'4'!K8)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19.5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4"/>
        <v>19.5</v>
      </c>
      <c r="O504" s="81"/>
      <c r="P504" s="92" cm="1">
        <f t="array" ref="P504">SUMPRODUCT(--($E$4:$E$494=C504),--($D$4:$D$494=""),$P$4:$P$494)</f>
        <v>234</v>
      </c>
    </row>
    <row r="505" spans="3:16">
      <c r="C505" s="81" t="str">
        <f>IF('4'!K9="", "Vrije categorie",'4'!K9)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6.5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17.8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4"/>
        <v>24.3</v>
      </c>
      <c r="O505" s="81"/>
      <c r="P505" s="92" cm="1">
        <f t="array" ref="P505">SUMPRODUCT(--($E$4:$E$494=C505),--($D$4:$D$494=""),$P$4:$P$494)</f>
        <v>4860</v>
      </c>
    </row>
    <row r="506" spans="3:16">
      <c r="C506" s="81" t="str">
        <f>IF('4'!K10="", "Vrije categorie",'4'!K10)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86.9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4"/>
        <v>86.9</v>
      </c>
      <c r="O506" s="81"/>
      <c r="P506" s="92" cm="1">
        <f t="array" ref="P506">SUMPRODUCT(--($E$4:$E$494=C506),--($D$4:$D$494=""),$P$4:$P$494)</f>
        <v>17380</v>
      </c>
    </row>
    <row r="507" spans="3:16">
      <c r="C507" s="81" t="str">
        <f>IF('4'!K11="", "Vrije categorie",'4'!K11)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4"/>
        <v>0</v>
      </c>
      <c r="O507" s="81"/>
      <c r="P507" s="92" cm="1">
        <f t="array" ref="P507">SUMPRODUCT(--($E$4:$E$494=C507),--($D$4:$D$494=""),$P$4:$P$494)</f>
        <v>0</v>
      </c>
    </row>
    <row r="508" spans="3:16">
      <c r="C508" s="81" t="str">
        <f>IF('4'!K12="", "Vrije categorie",'4'!K12)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4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IF('4'!K13="", "Vrije categorie",'4'!K13)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4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IF('4'!K14="", "Vrije categorie",'4'!K14)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4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IF('4'!K15="", "Vrije categorie",'4'!K15)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4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347.50000000000006</v>
      </c>
      <c r="G512" s="93">
        <f t="shared" ref="G512:M512" si="5">SUM(G499:G511)</f>
        <v>437.19999999999993</v>
      </c>
      <c r="H512" s="93">
        <f t="shared" si="5"/>
        <v>6.5</v>
      </c>
      <c r="I512" s="93">
        <f t="shared" si="5"/>
        <v>0</v>
      </c>
      <c r="J512" s="93">
        <f t="shared" si="5"/>
        <v>24.4</v>
      </c>
      <c r="K512" s="93">
        <f t="shared" si="5"/>
        <v>0</v>
      </c>
      <c r="L512" s="93">
        <f t="shared" si="5"/>
        <v>0</v>
      </c>
      <c r="M512" s="93">
        <f t="shared" si="5"/>
        <v>0</v>
      </c>
      <c r="N512" s="93">
        <f t="shared" si="4"/>
        <v>815.6</v>
      </c>
      <c r="O512" s="93"/>
      <c r="P512" s="93">
        <f>SUM(P499:P511)</f>
        <v>159454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8.1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6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7">SUM(F519:M519)</f>
        <v>0</v>
      </c>
    </row>
    <row r="520" spans="3:16">
      <c r="C520" s="95" t="str">
        <f t="shared" si="6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7"/>
        <v>0</v>
      </c>
    </row>
    <row r="521" spans="3:16">
      <c r="C521" s="95" t="str">
        <f t="shared" si="6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7"/>
        <v>0</v>
      </c>
    </row>
    <row r="522" spans="3:16">
      <c r="C522" s="95" t="str">
        <f t="shared" si="6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7"/>
        <v>0</v>
      </c>
    </row>
    <row r="523" spans="3:16">
      <c r="C523" s="95" t="str">
        <f t="shared" si="6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7"/>
        <v>0</v>
      </c>
    </row>
    <row r="524" spans="3:16">
      <c r="C524" s="95" t="str">
        <f t="shared" si="6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7"/>
        <v>0</v>
      </c>
    </row>
    <row r="525" spans="3:16">
      <c r="C525" s="95" t="str">
        <f t="shared" si="6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7"/>
        <v>0</v>
      </c>
    </row>
    <row r="526" spans="3:16">
      <c r="C526" s="95" t="str">
        <f t="shared" si="6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7"/>
        <v>0</v>
      </c>
    </row>
    <row r="527" spans="3:16">
      <c r="C527" s="95" t="str">
        <f t="shared" si="6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7"/>
        <v>0</v>
      </c>
    </row>
    <row r="528" spans="3:16">
      <c r="C528" s="95" t="str">
        <f t="shared" si="6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7"/>
        <v>0</v>
      </c>
    </row>
    <row r="529" spans="3:14">
      <c r="C529" s="95" t="str">
        <f t="shared" si="6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7"/>
        <v>0</v>
      </c>
    </row>
    <row r="530" spans="3:14">
      <c r="C530" s="95" t="str">
        <f t="shared" si="6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7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8">SUM(G518:G530)</f>
        <v>0</v>
      </c>
      <c r="H531" s="100">
        <f t="shared" si="8"/>
        <v>0</v>
      </c>
      <c r="I531" s="100">
        <f t="shared" si="8"/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>SUM(N518:N530)</f>
        <v>0</v>
      </c>
    </row>
    <row r="532" spans="3:14" ht="15.75" thickTop="1"/>
  </sheetData>
  <sheetProtection algorithmName="SHA-512" hashValue="KrPVNCV0ljlKuZLEJ5mfPs8PG7jUtIzvPiVejcJAQ6uJr1XDI+g9hnIb/LH7194t3MbJAlwDCd4yhjs9ltZAEg==" saltValue="XpMNreizL2eCZbRBwFwkm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0087-D9FB-481D-B38E-4A7F3EE1B63A}">
  <sheetPr codeName="Blad13">
    <tabColor rgb="FFC2E76B"/>
  </sheetPr>
  <dimension ref="A2:N63"/>
  <sheetViews>
    <sheetView showGridLines="0" topLeftCell="A22" workbookViewId="0">
      <selection activeCell="J40" sqref="J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5,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'5a'!P499/M3</f>
        <v>#DIV/0!</v>
      </c>
    </row>
    <row r="4" spans="1:14">
      <c r="A4" s="42" t="s">
        <v>82</v>
      </c>
      <c r="B4" s="195" t="str">
        <f>VLOOKUP(H5,'Kosten VSR (her)controles'!A5:E54,3)</f>
        <v>OBS Angelslo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'5a'!P500/M4</f>
        <v>#DIV/0!</v>
      </c>
    </row>
    <row r="5" spans="1:14">
      <c r="A5" s="43" t="s">
        <v>83</v>
      </c>
      <c r="B5" s="196" t="str">
        <f>VLOOKUP(H5,'Kosten VSR (her)controles'!A5:E54,4)</f>
        <v>Smedingeslag 1</v>
      </c>
      <c r="C5" s="196"/>
      <c r="D5" s="196"/>
      <c r="E5" s="196"/>
      <c r="F5" s="192" t="s">
        <v>85</v>
      </c>
      <c r="G5" s="192"/>
      <c r="H5" s="39">
        <f>'Kosten VSR (her)controles'!A9</f>
        <v>5</v>
      </c>
      <c r="K5" s="60" t="s">
        <v>58</v>
      </c>
      <c r="L5" s="72">
        <v>200</v>
      </c>
      <c r="M5" s="249"/>
      <c r="N5" s="113" t="e">
        <f>'5a'!P501/M5</f>
        <v>#DIV/0!</v>
      </c>
    </row>
    <row r="6" spans="1:14">
      <c r="A6" s="44" t="s">
        <v>84</v>
      </c>
      <c r="B6" s="197" t="str">
        <f>VLOOKUP(H5,'Kosten VSR (her)controles'!A5:E54,5)</f>
        <v>Emmen</v>
      </c>
      <c r="C6" s="197"/>
      <c r="D6" s="197"/>
      <c r="E6" s="197"/>
      <c r="F6" s="193" t="s">
        <v>86</v>
      </c>
      <c r="G6" s="193"/>
      <c r="H6" s="40" t="str">
        <f>CONCATENATE(H5,"a")</f>
        <v>5a</v>
      </c>
      <c r="K6" s="60" t="s">
        <v>59</v>
      </c>
      <c r="L6" s="72">
        <v>200</v>
      </c>
      <c r="M6" s="249"/>
      <c r="N6" s="113" t="e">
        <f>'5a'!P502/M6</f>
        <v>#DIV/0!</v>
      </c>
    </row>
    <row r="7" spans="1:14">
      <c r="K7" s="60" t="s">
        <v>55</v>
      </c>
      <c r="L7" s="72">
        <v>200</v>
      </c>
      <c r="M7" s="249"/>
      <c r="N7" s="113" t="e">
        <f>'5a'!P503/M7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'5a'!P504/M8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'5a'!P505/M9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'5a'!P506/M10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'5a'!P507/M11</f>
        <v>#DIV/0!</v>
      </c>
    </row>
    <row r="12" spans="1:14">
      <c r="F12" s="33" t="s">
        <v>64</v>
      </c>
      <c r="G12" s="33" t="s">
        <v>90</v>
      </c>
      <c r="K12" s="60" t="s">
        <v>63</v>
      </c>
      <c r="L12" s="72">
        <v>200</v>
      </c>
      <c r="M12" s="249"/>
      <c r="N12" s="113" t="e">
        <f>'5a'!P508/M12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'5a'!N512</f>
        <v>2617.2999999999997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'5a'!P509/M13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49"/>
      <c r="N14" s="113"/>
    </row>
    <row r="15" spans="1:14">
      <c r="K15" s="60"/>
      <c r="L15" s="72"/>
      <c r="M15" s="249"/>
      <c r="N15" s="113"/>
    </row>
    <row r="16" spans="1:14">
      <c r="A16" t="s">
        <v>127</v>
      </c>
      <c r="K16" s="62"/>
      <c r="L16" s="73"/>
      <c r="M16" s="259"/>
      <c r="N16" s="114"/>
    </row>
    <row r="17" spans="1:9">
      <c r="A17" s="188" t="s">
        <v>128</v>
      </c>
      <c r="B17" s="188"/>
      <c r="C17" s="188"/>
      <c r="D17" s="70">
        <f>'5a'!P512</f>
        <v>500636.8</v>
      </c>
      <c r="E17" s="188" t="s">
        <v>129</v>
      </c>
      <c r="F17" s="188"/>
      <c r="G17" s="70">
        <f>D17/E8</f>
        <v>2503.1839999999997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'5a'!G512</f>
        <v>890.8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890.8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890.8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890.8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'5a'!F512-E27</f>
        <v>1599.9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'5a'!S495</f>
        <v>419.8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'5a'!R495</f>
        <v>419.8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'5a'!T495</f>
        <v>226.8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'5a'!U495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'5a'!V495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'5a'!W495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'5a'!N505</f>
        <v>95.1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qkkdRGuinqCiaCf/mSj3D+LsOI25f3CeFRgaerqYhXgAUnWUgVuG/wEkbvKRMX1aXUQylFkqC5vD7WGvCoBeaQ==" saltValue="O/AZ6NBi5aCd4pedoyUt1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B80E-4A51-43FA-A688-51D9939370D4}">
  <sheetPr codeName="Blad14">
    <tabColor rgb="FF173583"/>
  </sheetPr>
  <dimension ref="A1:Z532"/>
  <sheetViews>
    <sheetView topLeftCell="A37" workbookViewId="0">
      <selection activeCell="C37" sqref="C37"/>
    </sheetView>
  </sheetViews>
  <sheetFormatPr defaultRowHeight="15"/>
  <cols>
    <col min="1" max="1" width="5.42578125" bestFit="1" customWidth="1"/>
    <col min="2" max="2" width="6.2851562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'5'!H5</f>
        <v>5</v>
      </c>
      <c r="B1" s="219" t="s">
        <v>82</v>
      </c>
      <c r="C1" s="220"/>
      <c r="D1" s="221" t="str">
        <f>VLOOKUP(A1,'Kosten VSR (her)controles'!A5:J54,3)</f>
        <v>OBS Angelslo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>Smedingeslag 1 te Emmen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305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172" t="s">
        <v>317</v>
      </c>
      <c r="D4" s="33"/>
      <c r="E4" s="106"/>
      <c r="F4" s="108"/>
      <c r="G4" s="108"/>
      <c r="H4" s="108"/>
      <c r="I4" s="108"/>
      <c r="J4" s="108"/>
      <c r="N4" s="108"/>
      <c r="O4" s="108"/>
      <c r="P4" s="108"/>
    </row>
    <row r="5" spans="1:24">
      <c r="A5">
        <v>-1</v>
      </c>
      <c r="B5" s="33">
        <v>54</v>
      </c>
      <c r="C5" s="33" t="s">
        <v>360</v>
      </c>
      <c r="D5" s="33"/>
      <c r="E5" s="106" t="s">
        <v>60</v>
      </c>
      <c r="G5" s="108">
        <v>76.7</v>
      </c>
      <c r="H5" s="108"/>
      <c r="I5" s="108"/>
      <c r="J5" s="108"/>
      <c r="N5" s="108">
        <f>SUM(F5:M5)</f>
        <v>76.7</v>
      </c>
      <c r="O5" s="108">
        <f>IF(D5="X",0,IF(E5="X",0,VLOOKUP(E5,'5'!$K$3:$L$16,2,FALSE)))</f>
        <v>12</v>
      </c>
      <c r="P5" s="108">
        <f t="shared" ref="P5:P67" si="0">N5*O5</f>
        <v>920.40000000000009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/>
      <c r="O6" s="108"/>
      <c r="P6" s="108"/>
    </row>
    <row r="7" spans="1:24">
      <c r="A7" s="30" t="s">
        <v>286</v>
      </c>
      <c r="B7" s="33">
        <v>1</v>
      </c>
      <c r="C7" s="33" t="s">
        <v>299</v>
      </c>
      <c r="D7" s="33"/>
      <c r="E7" s="106" t="s">
        <v>54</v>
      </c>
      <c r="G7" s="108">
        <v>55.2</v>
      </c>
      <c r="H7" s="108"/>
      <c r="I7" s="108"/>
      <c r="J7" s="108"/>
      <c r="N7" s="108">
        <f>SUM(F7:M7)</f>
        <v>55.2</v>
      </c>
      <c r="O7" s="108">
        <f>IF(D7="X",0,IF(E7="X",0,VLOOKUP(E7,'5'!$K$3:$L$16,2,FALSE)))</f>
        <v>200</v>
      </c>
      <c r="P7" s="108">
        <f t="shared" si="0"/>
        <v>11040</v>
      </c>
    </row>
    <row r="8" spans="1:24">
      <c r="A8" s="30" t="s">
        <v>286</v>
      </c>
      <c r="B8" s="33">
        <v>10</v>
      </c>
      <c r="C8" s="33" t="s">
        <v>299</v>
      </c>
      <c r="D8" s="33"/>
      <c r="E8" s="106" t="s">
        <v>54</v>
      </c>
      <c r="F8" s="108">
        <v>39.5</v>
      </c>
      <c r="G8" s="108"/>
      <c r="H8" s="108"/>
      <c r="I8" s="108"/>
      <c r="J8" s="108"/>
      <c r="N8" s="108">
        <f t="shared" ref="N8:N71" si="1">SUM(F8:M8)</f>
        <v>39.5</v>
      </c>
      <c r="O8" s="108">
        <f>IF(D8="X",0,IF(E8="X",0,VLOOKUP(E8,'5'!$K$3:$L$16,2,FALSE)))</f>
        <v>200</v>
      </c>
      <c r="P8" s="108">
        <f t="shared" si="0"/>
        <v>7900</v>
      </c>
    </row>
    <row r="9" spans="1:24">
      <c r="A9" s="30" t="s">
        <v>286</v>
      </c>
      <c r="B9" s="33" t="s">
        <v>361</v>
      </c>
      <c r="C9" s="33" t="s">
        <v>299</v>
      </c>
      <c r="D9" s="33"/>
      <c r="E9" s="106" t="s">
        <v>54</v>
      </c>
      <c r="G9" s="108">
        <v>14.9</v>
      </c>
      <c r="H9" s="108"/>
      <c r="I9" s="108"/>
      <c r="J9" s="108"/>
      <c r="N9" s="108">
        <f t="shared" si="1"/>
        <v>14.9</v>
      </c>
      <c r="O9" s="108">
        <f>IF(D9="X",0,IF(E9="X",0,VLOOKUP(E9,'5'!$K$3:$L$16,2,FALSE)))</f>
        <v>200</v>
      </c>
      <c r="P9" s="108">
        <f t="shared" si="0"/>
        <v>2980</v>
      </c>
    </row>
    <row r="10" spans="1:24">
      <c r="A10" s="30" t="s">
        <v>286</v>
      </c>
      <c r="B10" s="33">
        <v>11</v>
      </c>
      <c r="C10" s="33" t="s">
        <v>299</v>
      </c>
      <c r="D10" s="33"/>
      <c r="E10" s="106" t="s">
        <v>54</v>
      </c>
      <c r="F10" s="108">
        <v>39.5</v>
      </c>
      <c r="G10" s="108"/>
      <c r="H10" s="108"/>
      <c r="I10" s="108"/>
      <c r="J10" s="108"/>
      <c r="N10" s="108">
        <f t="shared" si="1"/>
        <v>39.5</v>
      </c>
      <c r="O10" s="108">
        <f>IF(D10="X",0,IF(E10="X",0,VLOOKUP(E10,'5'!$K$3:$L$16,2,FALSE)))</f>
        <v>200</v>
      </c>
      <c r="P10" s="108">
        <f t="shared" si="0"/>
        <v>7900</v>
      </c>
    </row>
    <row r="11" spans="1:24">
      <c r="A11" s="30" t="s">
        <v>286</v>
      </c>
      <c r="B11" s="33" t="s">
        <v>287</v>
      </c>
      <c r="C11" s="33" t="s">
        <v>299</v>
      </c>
      <c r="D11" s="33"/>
      <c r="E11" s="106" t="s">
        <v>54</v>
      </c>
      <c r="G11" s="108">
        <v>14.9</v>
      </c>
      <c r="H11" s="108"/>
      <c r="I11" s="108"/>
      <c r="J11" s="108"/>
      <c r="N11" s="108">
        <f t="shared" si="1"/>
        <v>14.9</v>
      </c>
      <c r="O11" s="108">
        <f>IF(D11="X",0,IF(E11="X",0,VLOOKUP(E11,'5'!$K$3:$L$16,2,FALSE)))</f>
        <v>200</v>
      </c>
      <c r="P11" s="108">
        <f t="shared" si="0"/>
        <v>2980</v>
      </c>
    </row>
    <row r="12" spans="1:24">
      <c r="A12" s="30" t="s">
        <v>286</v>
      </c>
      <c r="B12" s="33">
        <v>12</v>
      </c>
      <c r="C12" s="33" t="s">
        <v>299</v>
      </c>
      <c r="D12" s="33"/>
      <c r="E12" s="106" t="s">
        <v>54</v>
      </c>
      <c r="F12" s="108">
        <v>39.5</v>
      </c>
      <c r="G12" s="108"/>
      <c r="H12" s="108"/>
      <c r="I12" s="108"/>
      <c r="J12" s="108"/>
      <c r="N12" s="108">
        <f t="shared" si="1"/>
        <v>39.5</v>
      </c>
      <c r="O12" s="108">
        <f>IF(D12="X",0,IF(E12="X",0,VLOOKUP(E12,'5'!$K$3:$L$16,2,FALSE)))</f>
        <v>200</v>
      </c>
      <c r="P12" s="108">
        <f t="shared" si="0"/>
        <v>7900</v>
      </c>
    </row>
    <row r="13" spans="1:24">
      <c r="A13" s="30" t="s">
        <v>286</v>
      </c>
      <c r="B13" s="33" t="s">
        <v>362</v>
      </c>
      <c r="C13" s="33" t="s">
        <v>299</v>
      </c>
      <c r="D13" s="33"/>
      <c r="E13" s="106" t="s">
        <v>54</v>
      </c>
      <c r="G13" s="108">
        <v>14.9</v>
      </c>
      <c r="H13" s="108"/>
      <c r="I13" s="108"/>
      <c r="J13" s="108"/>
      <c r="N13" s="108">
        <f t="shared" si="1"/>
        <v>14.9</v>
      </c>
      <c r="O13" s="108">
        <f>IF(D13="X",0,IF(E13="X",0,VLOOKUP(E13,'5'!$K$3:$L$16,2,FALSE)))</f>
        <v>200</v>
      </c>
      <c r="P13" s="108">
        <f t="shared" si="0"/>
        <v>2980</v>
      </c>
    </row>
    <row r="14" spans="1:24">
      <c r="A14" s="30" t="s">
        <v>286</v>
      </c>
      <c r="B14" s="33">
        <v>13</v>
      </c>
      <c r="C14" s="33" t="s">
        <v>299</v>
      </c>
      <c r="D14" s="33"/>
      <c r="E14" s="106" t="s">
        <v>54</v>
      </c>
      <c r="F14" s="108">
        <v>39.5</v>
      </c>
      <c r="G14" s="108"/>
      <c r="H14" s="108"/>
      <c r="I14" s="108"/>
      <c r="J14" s="108"/>
      <c r="N14" s="108">
        <f t="shared" si="1"/>
        <v>39.5</v>
      </c>
      <c r="O14" s="108">
        <f>IF(D14="X",0,IF(E14="X",0,VLOOKUP(E14,'5'!$K$3:$L$16,2,FALSE)))</f>
        <v>200</v>
      </c>
      <c r="P14" s="108">
        <f t="shared" si="0"/>
        <v>7900</v>
      </c>
    </row>
    <row r="15" spans="1:24">
      <c r="A15" s="30" t="s">
        <v>286</v>
      </c>
      <c r="B15" s="33" t="s">
        <v>288</v>
      </c>
      <c r="C15" s="33" t="s">
        <v>299</v>
      </c>
      <c r="D15" s="33"/>
      <c r="E15" s="106" t="s">
        <v>54</v>
      </c>
      <c r="G15" s="108">
        <v>14.9</v>
      </c>
      <c r="H15" s="108"/>
      <c r="I15" s="108"/>
      <c r="J15" s="108"/>
      <c r="N15" s="108">
        <f t="shared" si="1"/>
        <v>14.9</v>
      </c>
      <c r="O15" s="108">
        <f>IF(D15="X",0,IF(E15="X",0,VLOOKUP(E15,'5'!$K$3:$L$16,2,FALSE)))</f>
        <v>200</v>
      </c>
      <c r="P15" s="108">
        <f t="shared" si="0"/>
        <v>2980</v>
      </c>
    </row>
    <row r="16" spans="1:24">
      <c r="A16" s="30" t="s">
        <v>286</v>
      </c>
      <c r="B16" s="33">
        <v>14</v>
      </c>
      <c r="C16" s="33" t="s">
        <v>299</v>
      </c>
      <c r="D16" s="33"/>
      <c r="E16" s="106" t="s">
        <v>54</v>
      </c>
      <c r="F16" s="108">
        <v>51.4</v>
      </c>
      <c r="G16" s="108"/>
      <c r="H16" s="108"/>
      <c r="I16" s="108"/>
      <c r="J16" s="108"/>
      <c r="N16" s="108">
        <f t="shared" si="1"/>
        <v>51.4</v>
      </c>
      <c r="O16" s="108">
        <f>IF(D16="X",0,IF(E16="X",0,VLOOKUP(E16,'5'!$K$3:$L$16,2,FALSE)))</f>
        <v>200</v>
      </c>
      <c r="P16" s="108">
        <f t="shared" si="0"/>
        <v>10280</v>
      </c>
    </row>
    <row r="17" spans="1:16">
      <c r="A17" s="30" t="s">
        <v>286</v>
      </c>
      <c r="B17" s="33" t="s">
        <v>322</v>
      </c>
      <c r="C17" s="33" t="s">
        <v>299</v>
      </c>
      <c r="D17" s="33"/>
      <c r="E17" s="106" t="s">
        <v>54</v>
      </c>
      <c r="G17" s="108">
        <v>3</v>
      </c>
      <c r="H17" s="108"/>
      <c r="I17" s="108"/>
      <c r="J17" s="108"/>
      <c r="N17" s="108">
        <f t="shared" si="1"/>
        <v>3</v>
      </c>
      <c r="O17" s="108">
        <f>IF(D17="X",0,IF(E17="X",0,VLOOKUP(E17,'5'!$K$3:$L$16,2,FALSE)))</f>
        <v>200</v>
      </c>
      <c r="P17" s="108">
        <f t="shared" si="0"/>
        <v>600</v>
      </c>
    </row>
    <row r="18" spans="1:16">
      <c r="A18" s="30" t="s">
        <v>286</v>
      </c>
      <c r="B18" s="33">
        <v>16</v>
      </c>
      <c r="C18" s="33" t="s">
        <v>308</v>
      </c>
      <c r="D18" s="33"/>
      <c r="E18" s="106" t="s">
        <v>60</v>
      </c>
      <c r="G18" s="108">
        <v>25.3</v>
      </c>
      <c r="H18" s="108"/>
      <c r="I18" s="108"/>
      <c r="J18" s="108"/>
      <c r="N18" s="108">
        <f t="shared" si="1"/>
        <v>25.3</v>
      </c>
      <c r="O18" s="108">
        <f>IF(D18="X",0,IF(E18="X",0,VLOOKUP(E18,'5'!$K$3:$L$16,2,FALSE)))</f>
        <v>12</v>
      </c>
      <c r="P18" s="108">
        <f t="shared" si="0"/>
        <v>303.60000000000002</v>
      </c>
    </row>
    <row r="19" spans="1:16">
      <c r="A19" s="30" t="s">
        <v>286</v>
      </c>
      <c r="B19" s="33">
        <v>17</v>
      </c>
      <c r="C19" s="33" t="s">
        <v>299</v>
      </c>
      <c r="D19" s="33"/>
      <c r="E19" s="106" t="s">
        <v>54</v>
      </c>
      <c r="F19" s="108">
        <v>59.1</v>
      </c>
      <c r="G19" s="108"/>
      <c r="H19" s="108"/>
      <c r="I19" s="108"/>
      <c r="J19" s="108"/>
      <c r="N19" s="108">
        <f t="shared" si="1"/>
        <v>59.1</v>
      </c>
      <c r="O19" s="108">
        <f>IF(D19="X",0,IF(E19="X",0,VLOOKUP(E19,'5'!$K$3:$L$16,2,FALSE)))</f>
        <v>200</v>
      </c>
      <c r="P19" s="108">
        <f t="shared" si="0"/>
        <v>11820</v>
      </c>
    </row>
    <row r="20" spans="1:16">
      <c r="A20" s="30" t="s">
        <v>286</v>
      </c>
      <c r="B20" s="33" t="s">
        <v>363</v>
      </c>
      <c r="C20" s="33" t="s">
        <v>299</v>
      </c>
      <c r="D20" s="33"/>
      <c r="E20" s="106" t="s">
        <v>54</v>
      </c>
      <c r="G20" s="108">
        <v>14.7</v>
      </c>
      <c r="H20" s="108"/>
      <c r="I20" s="108"/>
      <c r="J20" s="108"/>
      <c r="N20" s="108">
        <f t="shared" si="1"/>
        <v>14.7</v>
      </c>
      <c r="O20" s="108">
        <f>IF(D20="X",0,IF(E20="X",0,VLOOKUP(E20,'5'!$K$3:$L$16,2,FALSE)))</f>
        <v>200</v>
      </c>
      <c r="P20" s="108">
        <f t="shared" si="0"/>
        <v>2940</v>
      </c>
    </row>
    <row r="21" spans="1:16">
      <c r="A21" s="30" t="s">
        <v>286</v>
      </c>
      <c r="B21" s="33">
        <v>18</v>
      </c>
      <c r="C21" s="33" t="s">
        <v>299</v>
      </c>
      <c r="D21" s="33"/>
      <c r="E21" s="106" t="s">
        <v>54</v>
      </c>
      <c r="F21" s="108">
        <v>59.1</v>
      </c>
      <c r="G21" s="108"/>
      <c r="H21" s="108"/>
      <c r="I21" s="108"/>
      <c r="J21" s="108"/>
      <c r="N21" s="108">
        <f t="shared" si="1"/>
        <v>59.1</v>
      </c>
      <c r="O21" s="108">
        <f>IF(D21="X",0,IF(E21="X",0,VLOOKUP(E21,'5'!$K$3:$L$16,2,FALSE)))</f>
        <v>200</v>
      </c>
      <c r="P21" s="108">
        <f t="shared" si="0"/>
        <v>11820</v>
      </c>
    </row>
    <row r="22" spans="1:16">
      <c r="A22" s="30" t="s">
        <v>286</v>
      </c>
      <c r="B22" s="33" t="s">
        <v>290</v>
      </c>
      <c r="C22" s="33" t="s">
        <v>299</v>
      </c>
      <c r="D22" s="33"/>
      <c r="E22" s="106" t="s">
        <v>54</v>
      </c>
      <c r="G22" s="108">
        <v>14.8</v>
      </c>
      <c r="H22" s="108"/>
      <c r="I22" s="108"/>
      <c r="J22" s="108"/>
      <c r="N22" s="108">
        <f t="shared" si="1"/>
        <v>14.8</v>
      </c>
      <c r="O22" s="108">
        <f>IF(D22="X",0,IF(E22="X",0,VLOOKUP(E22,'5'!$K$3:$L$16,2,FALSE)))</f>
        <v>200</v>
      </c>
      <c r="P22" s="108">
        <f t="shared" si="0"/>
        <v>2960</v>
      </c>
    </row>
    <row r="23" spans="1:16">
      <c r="A23" s="30" t="s">
        <v>286</v>
      </c>
      <c r="B23" s="33">
        <v>19</v>
      </c>
      <c r="C23" s="33" t="s">
        <v>302</v>
      </c>
      <c r="D23" s="33"/>
      <c r="E23" s="106" t="s">
        <v>316</v>
      </c>
      <c r="G23" s="108">
        <v>6.1</v>
      </c>
      <c r="H23" s="108"/>
      <c r="I23" s="108"/>
      <c r="J23" s="108"/>
      <c r="N23" s="108">
        <f t="shared" si="1"/>
        <v>6.1</v>
      </c>
      <c r="O23" s="108">
        <f>IF(D23="X",0,IF(E23="X",0,VLOOKUP(E23,'5'!$K$3:$L$16,2,FALSE)))</f>
        <v>0</v>
      </c>
      <c r="P23" s="108">
        <f t="shared" si="0"/>
        <v>0</v>
      </c>
    </row>
    <row r="24" spans="1:16">
      <c r="A24" s="30" t="s">
        <v>286</v>
      </c>
      <c r="B24" s="33">
        <v>2</v>
      </c>
      <c r="C24" s="33" t="s">
        <v>299</v>
      </c>
      <c r="D24" s="33"/>
      <c r="E24" s="106" t="s">
        <v>54</v>
      </c>
      <c r="G24" s="108">
        <v>54.5</v>
      </c>
      <c r="H24" s="108"/>
      <c r="I24" s="108"/>
      <c r="J24" s="108"/>
      <c r="N24" s="108">
        <f t="shared" si="1"/>
        <v>54.5</v>
      </c>
      <c r="O24" s="108">
        <f>IF(D24="X",0,IF(E24="X",0,VLOOKUP(E24,'5'!$K$3:$L$16,2,FALSE)))</f>
        <v>200</v>
      </c>
      <c r="P24" s="108">
        <f t="shared" si="0"/>
        <v>10900</v>
      </c>
    </row>
    <row r="25" spans="1:16">
      <c r="A25" s="30" t="s">
        <v>286</v>
      </c>
      <c r="B25" s="33">
        <v>20</v>
      </c>
      <c r="C25" s="33" t="s">
        <v>299</v>
      </c>
      <c r="D25" s="33"/>
      <c r="E25" s="106" t="s">
        <v>54</v>
      </c>
      <c r="F25" s="108">
        <v>48.9</v>
      </c>
      <c r="G25" s="108"/>
      <c r="H25" s="108"/>
      <c r="I25" s="108"/>
      <c r="J25" s="108"/>
      <c r="N25" s="108">
        <f t="shared" si="1"/>
        <v>48.9</v>
      </c>
      <c r="O25" s="108">
        <f>IF(D25="X",0,IF(E25="X",0,VLOOKUP(E25,'5'!$K$3:$L$16,2,FALSE)))</f>
        <v>200</v>
      </c>
      <c r="P25" s="108">
        <f t="shared" si="0"/>
        <v>9780</v>
      </c>
    </row>
    <row r="26" spans="1:16">
      <c r="A26" s="30" t="s">
        <v>286</v>
      </c>
      <c r="B26" s="33" t="s">
        <v>364</v>
      </c>
      <c r="C26" s="33" t="s">
        <v>299</v>
      </c>
      <c r="D26" s="33"/>
      <c r="E26" s="106" t="s">
        <v>54</v>
      </c>
      <c r="G26" s="108">
        <v>17.899999999999999</v>
      </c>
      <c r="H26" s="108"/>
      <c r="I26" s="108"/>
      <c r="J26" s="108"/>
      <c r="N26" s="108">
        <f t="shared" si="1"/>
        <v>17.899999999999999</v>
      </c>
      <c r="O26" s="108">
        <f>IF(D26="X",0,IF(E26="X",0,VLOOKUP(E26,'5'!$K$3:$L$16,2,FALSE)))</f>
        <v>200</v>
      </c>
      <c r="P26" s="108">
        <f t="shared" si="0"/>
        <v>3579.9999999999995</v>
      </c>
    </row>
    <row r="27" spans="1:16">
      <c r="A27" s="30" t="s">
        <v>286</v>
      </c>
      <c r="B27" s="33">
        <v>21</v>
      </c>
      <c r="C27" s="33" t="s">
        <v>299</v>
      </c>
      <c r="D27" s="33"/>
      <c r="E27" s="106" t="s">
        <v>54</v>
      </c>
      <c r="G27" s="108">
        <v>48.9</v>
      </c>
      <c r="H27" s="108"/>
      <c r="I27" s="108"/>
      <c r="J27" s="108"/>
      <c r="N27" s="108">
        <f t="shared" si="1"/>
        <v>48.9</v>
      </c>
      <c r="O27" s="108">
        <f>IF(D27="X",0,IF(E27="X",0,VLOOKUP(E27,'5'!$K$3:$L$16,2,FALSE)))</f>
        <v>200</v>
      </c>
      <c r="P27" s="108">
        <f t="shared" si="0"/>
        <v>9780</v>
      </c>
    </row>
    <row r="28" spans="1:16">
      <c r="A28" s="30" t="s">
        <v>286</v>
      </c>
      <c r="B28" s="33" t="s">
        <v>323</v>
      </c>
      <c r="C28" s="33" t="s">
        <v>299</v>
      </c>
      <c r="D28" s="33"/>
      <c r="E28" s="106" t="s">
        <v>54</v>
      </c>
      <c r="F28" s="108">
        <v>17.899999999999999</v>
      </c>
      <c r="G28" s="108"/>
      <c r="H28" s="108"/>
      <c r="I28" s="108"/>
      <c r="J28" s="108"/>
      <c r="N28" s="108">
        <f t="shared" si="1"/>
        <v>17.899999999999999</v>
      </c>
      <c r="O28" s="108">
        <f>IF(D28="X",0,IF(E28="X",0,VLOOKUP(E28,'5'!$K$3:$L$16,2,FALSE)))</f>
        <v>200</v>
      </c>
      <c r="P28" s="108">
        <f t="shared" si="0"/>
        <v>3579.9999999999995</v>
      </c>
    </row>
    <row r="29" spans="1:16">
      <c r="A29" s="30" t="s">
        <v>286</v>
      </c>
      <c r="B29" s="33">
        <v>22</v>
      </c>
      <c r="C29" s="33" t="s">
        <v>297</v>
      </c>
      <c r="D29" s="33"/>
      <c r="E29" s="106" t="s">
        <v>55</v>
      </c>
      <c r="F29" s="108">
        <v>14</v>
      </c>
      <c r="G29" s="108"/>
      <c r="H29" s="108"/>
      <c r="I29" s="108"/>
      <c r="J29" s="108"/>
      <c r="N29" s="108">
        <f t="shared" si="1"/>
        <v>14</v>
      </c>
      <c r="O29" s="108">
        <f>IF(D29="X",0,IF(E29="X",0,VLOOKUP(E29,'5'!$K$3:$L$16,2,FALSE)))</f>
        <v>200</v>
      </c>
      <c r="P29" s="108">
        <f t="shared" si="0"/>
        <v>2800</v>
      </c>
    </row>
    <row r="30" spans="1:16">
      <c r="A30" s="30" t="s">
        <v>286</v>
      </c>
      <c r="B30" s="33" t="s">
        <v>365</v>
      </c>
      <c r="C30" s="33" t="s">
        <v>350</v>
      </c>
      <c r="D30" s="33"/>
      <c r="E30" s="106" t="s">
        <v>55</v>
      </c>
      <c r="F30" s="108">
        <v>63.3</v>
      </c>
      <c r="G30" s="108"/>
      <c r="H30" s="108"/>
      <c r="I30" s="108"/>
      <c r="J30" s="108"/>
      <c r="N30" s="108">
        <f t="shared" si="1"/>
        <v>63.3</v>
      </c>
      <c r="O30" s="108">
        <f>IF(D30="X",0,IF(E30="X",0,VLOOKUP(E30,'5'!$K$3:$L$16,2,FALSE)))</f>
        <v>200</v>
      </c>
      <c r="P30" s="108">
        <f t="shared" si="0"/>
        <v>12660</v>
      </c>
    </row>
    <row r="31" spans="1:16">
      <c r="A31" s="30" t="s">
        <v>286</v>
      </c>
      <c r="B31" s="33">
        <v>23</v>
      </c>
      <c r="C31" s="33" t="s">
        <v>301</v>
      </c>
      <c r="D31" s="33"/>
      <c r="E31" s="106" t="s">
        <v>57</v>
      </c>
      <c r="F31" s="108">
        <v>3.7</v>
      </c>
      <c r="G31" s="108"/>
      <c r="H31" s="108"/>
      <c r="I31" s="108"/>
      <c r="J31" s="108"/>
      <c r="N31" s="108">
        <f t="shared" si="1"/>
        <v>3.7</v>
      </c>
      <c r="O31" s="108">
        <f>IF(D31="X",0,IF(E31="X",0,VLOOKUP(E31,'5'!$K$3:$L$16,2,FALSE)))</f>
        <v>200</v>
      </c>
      <c r="P31" s="108">
        <f t="shared" si="0"/>
        <v>740</v>
      </c>
    </row>
    <row r="32" spans="1:16">
      <c r="A32" s="30" t="s">
        <v>286</v>
      </c>
      <c r="B32" s="33" t="s">
        <v>356</v>
      </c>
      <c r="C32" s="33" t="s">
        <v>351</v>
      </c>
      <c r="D32" s="33"/>
      <c r="E32" s="106" t="s">
        <v>57</v>
      </c>
      <c r="G32" s="108">
        <v>8</v>
      </c>
      <c r="H32" s="108"/>
      <c r="I32" s="108"/>
      <c r="J32" s="108"/>
      <c r="N32" s="108">
        <f t="shared" si="1"/>
        <v>8</v>
      </c>
      <c r="O32" s="108">
        <f>IF(D32="X",0,IF(E32="X",0,VLOOKUP(E32,'5'!$K$3:$L$16,2,FALSE)))</f>
        <v>200</v>
      </c>
      <c r="P32" s="108">
        <f t="shared" si="0"/>
        <v>1600</v>
      </c>
    </row>
    <row r="33" spans="1:16">
      <c r="A33" s="30" t="s">
        <v>286</v>
      </c>
      <c r="B33" s="33">
        <v>24</v>
      </c>
      <c r="C33" s="33" t="s">
        <v>301</v>
      </c>
      <c r="D33" s="33"/>
      <c r="E33" s="106" t="s">
        <v>57</v>
      </c>
      <c r="F33" s="108">
        <v>25.1</v>
      </c>
      <c r="G33" s="108"/>
      <c r="H33" s="108"/>
      <c r="I33" s="108"/>
      <c r="J33" s="108"/>
      <c r="N33" s="108">
        <f t="shared" si="1"/>
        <v>25.1</v>
      </c>
      <c r="O33" s="108">
        <f>IF(D33="X",0,IF(E33="X",0,VLOOKUP(E33,'5'!$K$3:$L$16,2,FALSE)))</f>
        <v>200</v>
      </c>
      <c r="P33" s="108">
        <f t="shared" si="0"/>
        <v>5020</v>
      </c>
    </row>
    <row r="34" spans="1:16">
      <c r="A34" s="30" t="s">
        <v>286</v>
      </c>
      <c r="B34" s="33">
        <v>25</v>
      </c>
      <c r="C34" s="33" t="s">
        <v>301</v>
      </c>
      <c r="D34" s="33"/>
      <c r="E34" s="106" t="s">
        <v>57</v>
      </c>
      <c r="F34" s="108">
        <v>25.1</v>
      </c>
      <c r="G34" s="108"/>
      <c r="H34" s="108"/>
      <c r="I34" s="108"/>
      <c r="J34" s="108"/>
      <c r="N34" s="108">
        <f t="shared" si="1"/>
        <v>25.1</v>
      </c>
      <c r="O34" s="108">
        <f>IF(D34="X",0,IF(E34="X",0,VLOOKUP(E34,'5'!$K$3:$L$16,2,FALSE)))</f>
        <v>200</v>
      </c>
      <c r="P34" s="108">
        <f t="shared" si="0"/>
        <v>5020</v>
      </c>
    </row>
    <row r="35" spans="1:16">
      <c r="A35" s="30" t="s">
        <v>286</v>
      </c>
      <c r="B35" s="33">
        <v>26</v>
      </c>
      <c r="C35" s="33" t="s">
        <v>301</v>
      </c>
      <c r="D35" s="33"/>
      <c r="E35" s="106" t="s">
        <v>57</v>
      </c>
      <c r="F35" s="108">
        <v>25.1</v>
      </c>
      <c r="G35" s="108"/>
      <c r="H35" s="108"/>
      <c r="I35" s="108"/>
      <c r="J35" s="108"/>
      <c r="N35" s="108">
        <f t="shared" si="1"/>
        <v>25.1</v>
      </c>
      <c r="O35" s="108">
        <f>IF(D35="X",0,IF(E35="X",0,VLOOKUP(E35,'5'!$K$3:$L$16,2,FALSE)))</f>
        <v>200</v>
      </c>
      <c r="P35" s="108">
        <f t="shared" si="0"/>
        <v>5020</v>
      </c>
    </row>
    <row r="36" spans="1:16">
      <c r="A36" s="30" t="s">
        <v>286</v>
      </c>
      <c r="B36" s="33">
        <v>27</v>
      </c>
      <c r="C36" s="33" t="s">
        <v>301</v>
      </c>
      <c r="D36" s="33"/>
      <c r="E36" s="106" t="s">
        <v>57</v>
      </c>
      <c r="F36" s="108">
        <v>12.2</v>
      </c>
      <c r="G36" s="108"/>
      <c r="H36" s="108"/>
      <c r="I36" s="108"/>
      <c r="J36" s="108"/>
      <c r="N36" s="108">
        <f t="shared" si="1"/>
        <v>12.2</v>
      </c>
      <c r="O36" s="108">
        <f>IF(D36="X",0,IF(E36="X",0,VLOOKUP(E36,'5'!$K$3:$L$16,2,FALSE)))</f>
        <v>200</v>
      </c>
      <c r="P36" s="108">
        <f t="shared" si="0"/>
        <v>2440</v>
      </c>
    </row>
    <row r="37" spans="1:16">
      <c r="A37" s="30" t="s">
        <v>286</v>
      </c>
      <c r="B37" s="33">
        <v>28</v>
      </c>
      <c r="C37" s="33" t="s">
        <v>311</v>
      </c>
      <c r="D37" s="33"/>
      <c r="E37" s="106" t="s">
        <v>58</v>
      </c>
      <c r="G37" s="108">
        <v>62.7</v>
      </c>
      <c r="H37" s="108"/>
      <c r="I37" s="108"/>
      <c r="J37" s="108"/>
      <c r="N37" s="108">
        <f t="shared" si="1"/>
        <v>62.7</v>
      </c>
      <c r="O37" s="108">
        <f>IF(D37="X",0,IF(E37="X",0,VLOOKUP(E37,'5'!$K$3:$L$16,2,FALSE)))</f>
        <v>200</v>
      </c>
      <c r="P37" s="108">
        <f t="shared" si="0"/>
        <v>12540</v>
      </c>
    </row>
    <row r="38" spans="1:16">
      <c r="A38" s="30" t="s">
        <v>286</v>
      </c>
      <c r="B38" s="33">
        <v>29</v>
      </c>
      <c r="C38" s="33" t="s">
        <v>298</v>
      </c>
      <c r="D38" s="33"/>
      <c r="E38" s="106" t="s">
        <v>149</v>
      </c>
      <c r="G38" s="108"/>
      <c r="H38" s="108">
        <v>8</v>
      </c>
      <c r="I38" s="108"/>
      <c r="J38" s="108"/>
      <c r="N38" s="108">
        <f t="shared" si="1"/>
        <v>8</v>
      </c>
      <c r="O38" s="108">
        <f>IF(D38="X",0,IF(E38="X",0,VLOOKUP(E38,'5'!$K$3:$L$16,2,FALSE)))</f>
        <v>200</v>
      </c>
      <c r="P38" s="108">
        <f t="shared" si="0"/>
        <v>1600</v>
      </c>
    </row>
    <row r="39" spans="1:16">
      <c r="A39" s="30" t="s">
        <v>286</v>
      </c>
      <c r="B39" s="33">
        <v>3</v>
      </c>
      <c r="C39" s="33" t="s">
        <v>299</v>
      </c>
      <c r="D39" s="33"/>
      <c r="E39" s="106" t="s">
        <v>54</v>
      </c>
      <c r="G39" s="108">
        <v>54.5</v>
      </c>
      <c r="H39" s="108"/>
      <c r="I39" s="108"/>
      <c r="J39" s="108"/>
      <c r="N39" s="108">
        <f t="shared" si="1"/>
        <v>54.5</v>
      </c>
      <c r="O39" s="108">
        <f>IF(D39="X",0,IF(E39="X",0,VLOOKUP(E39,'5'!$K$3:$L$16,2,FALSE)))</f>
        <v>200</v>
      </c>
      <c r="P39" s="108">
        <f t="shared" si="0"/>
        <v>10900</v>
      </c>
    </row>
    <row r="40" spans="1:16">
      <c r="A40" s="30" t="s">
        <v>286</v>
      </c>
      <c r="B40" s="33">
        <v>30</v>
      </c>
      <c r="C40" s="33" t="s">
        <v>298</v>
      </c>
      <c r="D40" s="33"/>
      <c r="E40" s="106" t="s">
        <v>149</v>
      </c>
      <c r="G40" s="108"/>
      <c r="H40" s="108">
        <v>8.8000000000000007</v>
      </c>
      <c r="I40" s="108"/>
      <c r="J40" s="108"/>
      <c r="N40" s="108">
        <f t="shared" si="1"/>
        <v>8.8000000000000007</v>
      </c>
      <c r="O40" s="108">
        <f>IF(D40="X",0,IF(E40="X",0,VLOOKUP(E40,'5'!$K$3:$L$16,2,FALSE)))</f>
        <v>200</v>
      </c>
      <c r="P40" s="108">
        <f t="shared" si="0"/>
        <v>1760.0000000000002</v>
      </c>
    </row>
    <row r="41" spans="1:16">
      <c r="A41" s="30" t="s">
        <v>286</v>
      </c>
      <c r="B41" s="33"/>
      <c r="C41" s="33" t="s">
        <v>298</v>
      </c>
      <c r="D41" s="33"/>
      <c r="E41" s="106" t="s">
        <v>149</v>
      </c>
      <c r="G41" s="108"/>
      <c r="H41" s="108">
        <v>15</v>
      </c>
      <c r="I41" s="108"/>
      <c r="J41" s="108"/>
      <c r="N41" s="108">
        <f t="shared" si="1"/>
        <v>15</v>
      </c>
      <c r="O41" s="108">
        <f>IF(D41="X",0,IF(E41="X",0,VLOOKUP(E41,'5'!$K$3:$L$16,2,FALSE)))</f>
        <v>200</v>
      </c>
      <c r="P41" s="108">
        <f t="shared" si="0"/>
        <v>3000</v>
      </c>
    </row>
    <row r="42" spans="1:16">
      <c r="A42" s="30" t="s">
        <v>286</v>
      </c>
      <c r="B42" s="33">
        <v>31</v>
      </c>
      <c r="C42" s="33" t="s">
        <v>308</v>
      </c>
      <c r="D42" s="33"/>
      <c r="E42" s="106" t="s">
        <v>60</v>
      </c>
      <c r="G42" s="108">
        <v>3.1</v>
      </c>
      <c r="H42" s="108"/>
      <c r="I42" s="108"/>
      <c r="J42" s="108"/>
      <c r="N42" s="108">
        <f t="shared" si="1"/>
        <v>3.1</v>
      </c>
      <c r="O42" s="108">
        <f>IF(D42="X",0,IF(E42="X",0,VLOOKUP(E42,'5'!$K$3:$L$16,2,FALSE)))</f>
        <v>12</v>
      </c>
      <c r="P42" s="108">
        <f t="shared" si="0"/>
        <v>37.200000000000003</v>
      </c>
    </row>
    <row r="43" spans="1:16">
      <c r="A43" s="30" t="s">
        <v>286</v>
      </c>
      <c r="B43" s="33">
        <v>32</v>
      </c>
      <c r="C43" s="33" t="s">
        <v>299</v>
      </c>
      <c r="D43" s="33"/>
      <c r="E43" s="106" t="s">
        <v>54</v>
      </c>
      <c r="G43" s="108">
        <v>50.2</v>
      </c>
      <c r="H43" s="108"/>
      <c r="I43" s="108"/>
      <c r="J43" s="108"/>
      <c r="N43" s="108">
        <f t="shared" si="1"/>
        <v>50.2</v>
      </c>
      <c r="O43" s="108">
        <f>IF(D43="X",0,IF(E43="X",0,VLOOKUP(E43,'5'!$K$3:$L$16,2,FALSE)))</f>
        <v>200</v>
      </c>
      <c r="P43" s="108">
        <f t="shared" si="0"/>
        <v>10040</v>
      </c>
    </row>
    <row r="44" spans="1:16">
      <c r="A44" s="30" t="s">
        <v>286</v>
      </c>
      <c r="B44" s="33">
        <v>33</v>
      </c>
      <c r="C44" s="33" t="s">
        <v>299</v>
      </c>
      <c r="D44" s="33"/>
      <c r="E44" s="106" t="s">
        <v>54</v>
      </c>
      <c r="G44" s="108">
        <v>57.4</v>
      </c>
      <c r="H44" s="108"/>
      <c r="I44" s="108"/>
      <c r="J44" s="108"/>
      <c r="N44" s="108">
        <f t="shared" si="1"/>
        <v>57.4</v>
      </c>
      <c r="O44" s="108">
        <f>IF(D44="X",0,IF(E44="X",0,VLOOKUP(E44,'5'!$K$3:$L$16,2,FALSE)))</f>
        <v>200</v>
      </c>
      <c r="P44" s="108">
        <f t="shared" si="0"/>
        <v>11480</v>
      </c>
    </row>
    <row r="45" spans="1:16">
      <c r="A45" s="30" t="s">
        <v>286</v>
      </c>
      <c r="B45" s="33">
        <v>34</v>
      </c>
      <c r="C45" s="33" t="s">
        <v>297</v>
      </c>
      <c r="D45" s="33"/>
      <c r="E45" s="106" t="s">
        <v>55</v>
      </c>
      <c r="F45" s="108">
        <v>5.5</v>
      </c>
      <c r="G45" s="108"/>
      <c r="H45" s="108"/>
      <c r="I45" s="108"/>
      <c r="J45" s="108"/>
      <c r="N45" s="108">
        <f t="shared" si="1"/>
        <v>5.5</v>
      </c>
      <c r="O45" s="108">
        <f>IF(D45="X",0,IF(E45="X",0,VLOOKUP(E45,'5'!$K$3:$L$16,2,FALSE)))</f>
        <v>200</v>
      </c>
      <c r="P45" s="108">
        <f t="shared" si="0"/>
        <v>1100</v>
      </c>
    </row>
    <row r="46" spans="1:16">
      <c r="A46" s="30" t="s">
        <v>286</v>
      </c>
      <c r="B46" s="33">
        <v>35</v>
      </c>
      <c r="C46" s="33" t="s">
        <v>307</v>
      </c>
      <c r="D46" s="33"/>
      <c r="E46" s="106" t="s">
        <v>61</v>
      </c>
      <c r="G46" s="108">
        <v>61.6</v>
      </c>
      <c r="H46" s="108"/>
      <c r="I46" s="108"/>
      <c r="J46" s="108"/>
      <c r="N46" s="108">
        <f t="shared" si="1"/>
        <v>61.6</v>
      </c>
      <c r="O46" s="108">
        <f>IF(D46="X",0,IF(E46="X",0,VLOOKUP(E46,'5'!$K$3:$L$16,2,FALSE)))</f>
        <v>200</v>
      </c>
      <c r="P46" s="108">
        <f t="shared" si="0"/>
        <v>12320</v>
      </c>
    </row>
    <row r="47" spans="1:16">
      <c r="A47" s="30" t="s">
        <v>286</v>
      </c>
      <c r="B47" s="33">
        <v>36</v>
      </c>
      <c r="C47" s="33" t="s">
        <v>307</v>
      </c>
      <c r="D47" s="33"/>
      <c r="E47" s="106" t="s">
        <v>61</v>
      </c>
      <c r="G47" s="108">
        <v>92.9</v>
      </c>
      <c r="H47" s="108"/>
      <c r="I47" s="108"/>
      <c r="J47" s="108"/>
      <c r="N47" s="108">
        <f t="shared" si="1"/>
        <v>92.9</v>
      </c>
      <c r="O47" s="108">
        <f>IF(D47="X",0,IF(E47="X",0,VLOOKUP(E47,'5'!$K$3:$L$16,2,FALSE)))</f>
        <v>200</v>
      </c>
      <c r="P47" s="108">
        <f t="shared" si="0"/>
        <v>18580</v>
      </c>
    </row>
    <row r="48" spans="1:16">
      <c r="A48" s="30" t="s">
        <v>286</v>
      </c>
      <c r="B48" s="33">
        <v>37</v>
      </c>
      <c r="C48" s="33" t="s">
        <v>298</v>
      </c>
      <c r="D48" s="33"/>
      <c r="E48" s="106" t="s">
        <v>149</v>
      </c>
      <c r="G48" s="108"/>
      <c r="H48" s="108"/>
      <c r="I48" s="108"/>
      <c r="J48" s="108"/>
      <c r="L48" s="108">
        <v>16.600000000000001</v>
      </c>
      <c r="N48" s="108">
        <f t="shared" si="1"/>
        <v>16.600000000000001</v>
      </c>
      <c r="O48" s="108">
        <f>IF(D48="X",0,IF(E48="X",0,VLOOKUP(E48,'5'!$K$3:$L$16,2,FALSE)))</f>
        <v>200</v>
      </c>
      <c r="P48" s="108">
        <f t="shared" si="0"/>
        <v>3320.0000000000005</v>
      </c>
    </row>
    <row r="49" spans="1:16">
      <c r="A49" s="30" t="s">
        <v>286</v>
      </c>
      <c r="B49" s="33">
        <v>38</v>
      </c>
      <c r="C49" s="33" t="s">
        <v>298</v>
      </c>
      <c r="D49" s="33"/>
      <c r="E49" s="106" t="s">
        <v>149</v>
      </c>
      <c r="G49" s="108"/>
      <c r="H49" s="108"/>
      <c r="I49" s="108"/>
      <c r="J49" s="108"/>
      <c r="L49" s="108">
        <v>2.4</v>
      </c>
      <c r="N49" s="108">
        <f t="shared" si="1"/>
        <v>2.4</v>
      </c>
      <c r="O49" s="108">
        <f>IF(D49="X",0,IF(E49="X",0,VLOOKUP(E49,'5'!$K$3:$L$16,2,FALSE)))</f>
        <v>200</v>
      </c>
      <c r="P49" s="108">
        <f t="shared" si="0"/>
        <v>480</v>
      </c>
    </row>
    <row r="50" spans="1:16">
      <c r="A50" s="30" t="s">
        <v>286</v>
      </c>
      <c r="B50" s="33">
        <v>39</v>
      </c>
      <c r="C50" s="33" t="s">
        <v>302</v>
      </c>
      <c r="D50" s="33"/>
      <c r="E50" s="106" t="s">
        <v>316</v>
      </c>
      <c r="G50" s="108">
        <v>5</v>
      </c>
      <c r="H50" s="108"/>
      <c r="I50" s="108"/>
      <c r="J50" s="108"/>
      <c r="N50" s="108">
        <f t="shared" si="1"/>
        <v>5</v>
      </c>
      <c r="O50" s="108">
        <f>IF(D50="X",0,IF(E50="X",0,VLOOKUP(E50,'5'!$K$3:$L$16,2,FALSE)))</f>
        <v>0</v>
      </c>
      <c r="P50" s="108">
        <f t="shared" si="0"/>
        <v>0</v>
      </c>
    </row>
    <row r="51" spans="1:16">
      <c r="A51" s="30" t="s">
        <v>286</v>
      </c>
      <c r="B51" s="33">
        <v>4</v>
      </c>
      <c r="C51" s="33" t="s">
        <v>299</v>
      </c>
      <c r="D51" s="33"/>
      <c r="E51" s="106" t="s">
        <v>54</v>
      </c>
      <c r="G51" s="108">
        <v>54.4</v>
      </c>
      <c r="H51" s="108"/>
      <c r="I51" s="108"/>
      <c r="J51" s="108"/>
      <c r="N51" s="108">
        <f t="shared" si="1"/>
        <v>54.4</v>
      </c>
      <c r="O51" s="108">
        <f>IF(D51="X",0,IF(E51="X",0,VLOOKUP(E51,'5'!$K$3:$L$16,2,FALSE)))</f>
        <v>200</v>
      </c>
      <c r="P51" s="108">
        <f t="shared" si="0"/>
        <v>10880</v>
      </c>
    </row>
    <row r="52" spans="1:16">
      <c r="A52" s="30" t="s">
        <v>286</v>
      </c>
      <c r="B52" s="33">
        <v>40</v>
      </c>
      <c r="C52" s="33" t="s">
        <v>310</v>
      </c>
      <c r="D52" s="33"/>
      <c r="E52" s="106" t="s">
        <v>55</v>
      </c>
      <c r="F52" s="108">
        <v>38.9</v>
      </c>
      <c r="G52" s="108"/>
      <c r="H52" s="108"/>
      <c r="I52" s="108"/>
      <c r="J52" s="108"/>
      <c r="N52" s="108">
        <f t="shared" si="1"/>
        <v>38.9</v>
      </c>
      <c r="O52" s="108">
        <f>IF(D52="X",0,IF(E52="X",0,VLOOKUP(E52,'5'!$K$3:$L$16,2,FALSE)))</f>
        <v>200</v>
      </c>
      <c r="P52" s="108">
        <f t="shared" si="0"/>
        <v>7780</v>
      </c>
    </row>
    <row r="53" spans="1:16">
      <c r="A53" s="30" t="s">
        <v>286</v>
      </c>
      <c r="B53" s="33" t="s">
        <v>366</v>
      </c>
      <c r="C53" s="33" t="s">
        <v>308</v>
      </c>
      <c r="D53" s="33"/>
      <c r="E53" s="106" t="s">
        <v>60</v>
      </c>
      <c r="G53" s="108">
        <v>8.3000000000000007</v>
      </c>
      <c r="H53" s="108"/>
      <c r="I53" s="108"/>
      <c r="J53" s="108"/>
      <c r="N53" s="108">
        <f>SUM(F53:M53)</f>
        <v>8.3000000000000007</v>
      </c>
      <c r="O53" s="108">
        <f>IF(D53="X",0,IF(E53="X",0,VLOOKUP(E53,'5'!$K$3:$L$16,2,FALSE)))</f>
        <v>12</v>
      </c>
      <c r="P53" s="108">
        <f t="shared" si="0"/>
        <v>99.600000000000009</v>
      </c>
    </row>
    <row r="54" spans="1:16">
      <c r="A54" s="30" t="s">
        <v>286</v>
      </c>
      <c r="B54" s="33">
        <v>41</v>
      </c>
      <c r="C54" s="33" t="s">
        <v>310</v>
      </c>
      <c r="D54" s="33"/>
      <c r="E54" s="106" t="s">
        <v>55</v>
      </c>
      <c r="F54" s="108">
        <v>54.5</v>
      </c>
      <c r="G54" s="108"/>
      <c r="H54" s="108"/>
      <c r="I54" s="108"/>
      <c r="J54" s="108"/>
      <c r="N54" s="108">
        <f t="shared" si="1"/>
        <v>54.5</v>
      </c>
      <c r="O54" s="108">
        <f>IF(D54="X",0,IF(E54="X",0,VLOOKUP(E54,'5'!$K$3:$L$16,2,FALSE)))</f>
        <v>200</v>
      </c>
      <c r="P54" s="108">
        <f t="shared" si="0"/>
        <v>10900</v>
      </c>
    </row>
    <row r="55" spans="1:16">
      <c r="A55" s="30" t="s">
        <v>286</v>
      </c>
      <c r="B55" s="33">
        <v>42</v>
      </c>
      <c r="C55" s="33" t="s">
        <v>300</v>
      </c>
      <c r="D55" s="33"/>
      <c r="E55" s="106" t="s">
        <v>59</v>
      </c>
      <c r="F55" s="108">
        <v>19.7</v>
      </c>
      <c r="G55" s="108"/>
      <c r="H55" s="108"/>
      <c r="I55" s="108"/>
      <c r="J55" s="108"/>
      <c r="N55" s="108">
        <f t="shared" si="1"/>
        <v>19.7</v>
      </c>
      <c r="O55" s="108">
        <f>IF(D55="X",0,IF(E55="X",0,VLOOKUP(E55,'5'!$K$3:$L$16,2,FALSE)))</f>
        <v>200</v>
      </c>
      <c r="P55" s="108">
        <f t="shared" si="0"/>
        <v>3940</v>
      </c>
    </row>
    <row r="56" spans="1:16">
      <c r="A56" s="30" t="s">
        <v>286</v>
      </c>
      <c r="B56" s="33" t="s">
        <v>367</v>
      </c>
      <c r="C56" s="33" t="s">
        <v>308</v>
      </c>
      <c r="D56" s="33"/>
      <c r="E56" s="106" t="s">
        <v>60</v>
      </c>
      <c r="F56" s="108">
        <v>2.2000000000000002</v>
      </c>
      <c r="G56" s="108"/>
      <c r="H56" s="108"/>
      <c r="I56" s="108"/>
      <c r="J56" s="108"/>
      <c r="N56" s="108">
        <f t="shared" si="1"/>
        <v>2.2000000000000002</v>
      </c>
      <c r="O56" s="108">
        <f>IF(D56="X",0,IF(E56="X",0,VLOOKUP(E56,'5'!$K$3:$L$16,2,FALSE)))</f>
        <v>12</v>
      </c>
      <c r="P56" s="108">
        <f t="shared" si="0"/>
        <v>26.400000000000002</v>
      </c>
    </row>
    <row r="57" spans="1:16">
      <c r="A57" s="30" t="s">
        <v>286</v>
      </c>
      <c r="B57" s="33">
        <v>46</v>
      </c>
      <c r="C57" s="33" t="s">
        <v>368</v>
      </c>
      <c r="D57" s="33"/>
      <c r="E57" s="106" t="s">
        <v>55</v>
      </c>
      <c r="G57" s="108"/>
      <c r="H57" s="108">
        <v>14.1</v>
      </c>
      <c r="I57" s="108"/>
      <c r="J57" s="108"/>
      <c r="N57" s="108">
        <f t="shared" si="1"/>
        <v>14.1</v>
      </c>
      <c r="O57" s="108">
        <f>IF(D57="X",0,IF(E57="X",0,VLOOKUP(E57,'5'!$K$3:$L$16,2,FALSE)))</f>
        <v>200</v>
      </c>
      <c r="P57" s="108">
        <f t="shared" si="0"/>
        <v>2820</v>
      </c>
    </row>
    <row r="58" spans="1:16">
      <c r="A58" s="30" t="s">
        <v>286</v>
      </c>
      <c r="B58" s="33">
        <v>47</v>
      </c>
      <c r="C58" s="33" t="s">
        <v>313</v>
      </c>
      <c r="D58" s="33"/>
      <c r="E58" s="106" t="s">
        <v>149</v>
      </c>
      <c r="G58" s="108"/>
      <c r="H58" s="108">
        <v>6.3</v>
      </c>
      <c r="I58" s="108"/>
      <c r="J58" s="108"/>
      <c r="N58" s="108">
        <f t="shared" si="1"/>
        <v>6.3</v>
      </c>
      <c r="O58" s="108">
        <f>IF(D58="X",0,IF(E58="X",0,VLOOKUP(E58,'5'!$K$3:$L$16,2,FALSE)))</f>
        <v>200</v>
      </c>
      <c r="P58" s="108">
        <f t="shared" si="0"/>
        <v>1260</v>
      </c>
    </row>
    <row r="59" spans="1:16">
      <c r="A59" s="30" t="s">
        <v>286</v>
      </c>
      <c r="B59" s="33">
        <v>48</v>
      </c>
      <c r="C59" s="33" t="s">
        <v>298</v>
      </c>
      <c r="D59" s="33"/>
      <c r="E59" s="106" t="s">
        <v>149</v>
      </c>
      <c r="G59" s="108"/>
      <c r="H59" s="108">
        <v>19</v>
      </c>
      <c r="I59" s="108"/>
      <c r="J59" s="108"/>
      <c r="N59" s="108">
        <f t="shared" si="1"/>
        <v>19</v>
      </c>
      <c r="O59" s="108">
        <f>IF(D59="X",0,IF(E59="X",0,VLOOKUP(E59,'5'!$K$3:$L$16,2,FALSE)))</f>
        <v>200</v>
      </c>
      <c r="P59" s="108">
        <f t="shared" si="0"/>
        <v>3800</v>
      </c>
    </row>
    <row r="60" spans="1:16">
      <c r="A60" s="30" t="s">
        <v>286</v>
      </c>
      <c r="B60" s="33">
        <v>49</v>
      </c>
      <c r="C60" s="33" t="s">
        <v>298</v>
      </c>
      <c r="D60" s="33"/>
      <c r="E60" s="106" t="s">
        <v>149</v>
      </c>
      <c r="G60" s="108"/>
      <c r="H60" s="108">
        <v>19</v>
      </c>
      <c r="I60" s="108"/>
      <c r="J60" s="108"/>
      <c r="N60" s="108">
        <f t="shared" si="1"/>
        <v>19</v>
      </c>
      <c r="O60" s="108">
        <f>IF(D60="X",0,IF(E60="X",0,VLOOKUP(E60,'5'!$K$3:$L$16,2,FALSE)))</f>
        <v>200</v>
      </c>
      <c r="P60" s="108">
        <f t="shared" si="0"/>
        <v>3800</v>
      </c>
    </row>
    <row r="61" spans="1:16">
      <c r="A61" s="30" t="s">
        <v>286</v>
      </c>
      <c r="B61" s="33">
        <v>5</v>
      </c>
      <c r="C61" s="33" t="s">
        <v>299</v>
      </c>
      <c r="D61" s="33"/>
      <c r="E61" s="106" t="s">
        <v>54</v>
      </c>
      <c r="F61" s="108">
        <v>39.5</v>
      </c>
      <c r="G61" s="108"/>
      <c r="H61" s="108"/>
      <c r="I61" s="108"/>
      <c r="J61" s="108"/>
      <c r="N61" s="108">
        <f t="shared" si="1"/>
        <v>39.5</v>
      </c>
      <c r="O61" s="108">
        <f>IF(D61="X",0,IF(E61="X",0,VLOOKUP(E61,'5'!$K$3:$L$16,2,FALSE)))</f>
        <v>200</v>
      </c>
      <c r="P61" s="108">
        <f t="shared" si="0"/>
        <v>7900</v>
      </c>
    </row>
    <row r="62" spans="1:16">
      <c r="A62" s="30" t="s">
        <v>286</v>
      </c>
      <c r="B62" s="33">
        <v>50</v>
      </c>
      <c r="C62" s="33" t="s">
        <v>308</v>
      </c>
      <c r="D62" s="33"/>
      <c r="E62" s="106" t="s">
        <v>60</v>
      </c>
      <c r="G62" s="108"/>
      <c r="H62" s="108">
        <v>5.8</v>
      </c>
      <c r="I62" s="108"/>
      <c r="J62" s="108"/>
      <c r="N62" s="108">
        <f t="shared" si="1"/>
        <v>5.8</v>
      </c>
      <c r="O62" s="108">
        <f>IF(D62="X",0,IF(E62="X",0,VLOOKUP(E62,'5'!$K$3:$L$16,2,FALSE)))</f>
        <v>12</v>
      </c>
      <c r="P62" s="108">
        <f t="shared" si="0"/>
        <v>69.599999999999994</v>
      </c>
    </row>
    <row r="63" spans="1:16">
      <c r="A63" s="30" t="s">
        <v>286</v>
      </c>
      <c r="B63" s="33">
        <v>51</v>
      </c>
      <c r="C63" s="33" t="s">
        <v>310</v>
      </c>
      <c r="D63" s="33"/>
      <c r="E63" s="106" t="s">
        <v>55</v>
      </c>
      <c r="F63" s="108">
        <v>643.29999999999995</v>
      </c>
      <c r="G63" s="108"/>
      <c r="H63" s="108"/>
      <c r="I63" s="108"/>
      <c r="J63" s="108"/>
      <c r="N63" s="108">
        <f t="shared" si="1"/>
        <v>643.29999999999995</v>
      </c>
      <c r="O63" s="108">
        <f>IF(D63="X",0,IF(E63="X",0,VLOOKUP(E63,'5'!$K$3:$L$16,2,FALSE)))</f>
        <v>200</v>
      </c>
      <c r="P63" s="108">
        <f t="shared" si="0"/>
        <v>128659.99999999999</v>
      </c>
    </row>
    <row r="64" spans="1:16">
      <c r="A64" s="30" t="s">
        <v>286</v>
      </c>
      <c r="B64" s="33">
        <v>53</v>
      </c>
      <c r="C64" s="33" t="s">
        <v>306</v>
      </c>
      <c r="D64" s="33"/>
      <c r="E64" s="106" t="s">
        <v>316</v>
      </c>
      <c r="F64" s="108"/>
      <c r="G64" s="108"/>
      <c r="H64" s="108"/>
      <c r="I64" s="108"/>
      <c r="J64" s="108"/>
      <c r="N64" s="108">
        <f t="shared" si="1"/>
        <v>0</v>
      </c>
      <c r="O64" s="108">
        <f>IF(D64="X",0,IF(E64="X",0,VLOOKUP(E64,'5'!$K$3:$L$16,2,FALSE)))</f>
        <v>0</v>
      </c>
      <c r="P64" s="108">
        <f t="shared" si="0"/>
        <v>0</v>
      </c>
    </row>
    <row r="65" spans="1:16">
      <c r="A65" s="30" t="s">
        <v>286</v>
      </c>
      <c r="B65" s="33">
        <v>55</v>
      </c>
      <c r="C65" s="33" t="s">
        <v>299</v>
      </c>
      <c r="D65" s="33"/>
      <c r="E65" s="106" t="s">
        <v>54</v>
      </c>
      <c r="F65" s="108">
        <v>20.9</v>
      </c>
      <c r="G65" s="108"/>
      <c r="H65" s="108"/>
      <c r="I65" s="108"/>
      <c r="J65" s="108"/>
      <c r="N65" s="108">
        <f t="shared" si="1"/>
        <v>20.9</v>
      </c>
      <c r="O65" s="108">
        <f>IF(D65="X",0,IF(E65="X",0,VLOOKUP(E65,'5'!$K$3:$L$16,2,FALSE)))</f>
        <v>200</v>
      </c>
      <c r="P65" s="108">
        <f t="shared" si="0"/>
        <v>4180</v>
      </c>
    </row>
    <row r="66" spans="1:16">
      <c r="A66" s="30" t="s">
        <v>286</v>
      </c>
      <c r="B66" s="33">
        <v>56</v>
      </c>
      <c r="C66" s="33" t="s">
        <v>301</v>
      </c>
      <c r="D66" s="33"/>
      <c r="E66" s="106" t="s">
        <v>57</v>
      </c>
      <c r="G66" s="108"/>
      <c r="H66" s="108">
        <v>5.8</v>
      </c>
      <c r="I66" s="108"/>
      <c r="J66" s="108"/>
      <c r="N66" s="108">
        <f t="shared" si="1"/>
        <v>5.8</v>
      </c>
      <c r="O66" s="108">
        <f>IF(D66="X",0,IF(E66="X",0,VLOOKUP(E66,'5'!$K$3:$L$16,2,FALSE)))</f>
        <v>200</v>
      </c>
      <c r="P66" s="108">
        <f t="shared" si="0"/>
        <v>1160</v>
      </c>
    </row>
    <row r="67" spans="1:16">
      <c r="A67" s="30" t="s">
        <v>286</v>
      </c>
      <c r="B67" s="33">
        <v>57</v>
      </c>
      <c r="C67" s="33" t="s">
        <v>301</v>
      </c>
      <c r="D67" s="33"/>
      <c r="E67" s="106" t="s">
        <v>57</v>
      </c>
      <c r="G67" s="108"/>
      <c r="H67" s="108">
        <v>5.8</v>
      </c>
      <c r="I67" s="108"/>
      <c r="J67" s="108"/>
      <c r="N67" s="108">
        <f t="shared" si="1"/>
        <v>5.8</v>
      </c>
      <c r="O67" s="108">
        <f>IF(D67="X",0,IF(E67="X",0,VLOOKUP(E67,'5'!$K$3:$L$16,2,FALSE)))</f>
        <v>200</v>
      </c>
      <c r="P67" s="108">
        <f t="shared" si="0"/>
        <v>1160</v>
      </c>
    </row>
    <row r="68" spans="1:16">
      <c r="A68" s="30" t="s">
        <v>286</v>
      </c>
      <c r="B68" s="33">
        <v>58</v>
      </c>
      <c r="C68" s="33" t="s">
        <v>369</v>
      </c>
      <c r="D68" s="33"/>
      <c r="E68" s="106" t="s">
        <v>57</v>
      </c>
      <c r="G68" s="108">
        <v>11.7</v>
      </c>
      <c r="H68" s="108"/>
      <c r="I68" s="108"/>
      <c r="J68" s="108"/>
      <c r="N68" s="108">
        <f t="shared" si="1"/>
        <v>11.7</v>
      </c>
      <c r="O68" s="108">
        <f>IF(D68="X",0,IF(E68="X",0,VLOOKUP(E68,'5'!$K$3:$L$16,2,FALSE)))</f>
        <v>200</v>
      </c>
      <c r="P68" s="108">
        <f t="shared" ref="P68:P84" si="2">N68*O68</f>
        <v>2340</v>
      </c>
    </row>
    <row r="69" spans="1:16">
      <c r="A69" s="30" t="s">
        <v>286</v>
      </c>
      <c r="B69" s="33">
        <v>59</v>
      </c>
      <c r="C69" s="33" t="s">
        <v>310</v>
      </c>
      <c r="D69" s="33"/>
      <c r="E69" s="106" t="s">
        <v>55</v>
      </c>
      <c r="F69" s="108">
        <v>24.3</v>
      </c>
      <c r="G69" s="108"/>
      <c r="H69" s="108"/>
      <c r="I69" s="108"/>
      <c r="J69" s="108"/>
      <c r="N69" s="108">
        <f t="shared" si="1"/>
        <v>24.3</v>
      </c>
      <c r="O69" s="108">
        <f>IF(D69="X",0,IF(E69="X",0,VLOOKUP(E69,'5'!$K$3:$L$16,2,FALSE)))</f>
        <v>200</v>
      </c>
      <c r="P69" s="108">
        <f t="shared" si="2"/>
        <v>4860</v>
      </c>
    </row>
    <row r="70" spans="1:16">
      <c r="A70" s="30" t="s">
        <v>286</v>
      </c>
      <c r="B70" s="33" t="s">
        <v>358</v>
      </c>
      <c r="C70" s="33" t="s">
        <v>299</v>
      </c>
      <c r="D70" s="33"/>
      <c r="E70" s="106" t="s">
        <v>54</v>
      </c>
      <c r="G70" s="108">
        <v>14.9</v>
      </c>
      <c r="H70" s="108"/>
      <c r="I70" s="108"/>
      <c r="J70" s="108"/>
      <c r="N70" s="108">
        <f t="shared" si="1"/>
        <v>14.9</v>
      </c>
      <c r="O70" s="108">
        <f>IF(D70="X",0,IF(E70="X",0,VLOOKUP(E70,'5'!$K$3:$L$16,2,FALSE)))</f>
        <v>200</v>
      </c>
      <c r="P70" s="108">
        <f t="shared" si="2"/>
        <v>2980</v>
      </c>
    </row>
    <row r="71" spans="1:16">
      <c r="A71" s="30" t="s">
        <v>286</v>
      </c>
      <c r="B71" s="33">
        <v>6</v>
      </c>
      <c r="C71" s="33" t="s">
        <v>299</v>
      </c>
      <c r="D71" s="33"/>
      <c r="E71" s="106" t="s">
        <v>54</v>
      </c>
      <c r="F71" s="108">
        <v>39.700000000000003</v>
      </c>
      <c r="G71" s="108"/>
      <c r="H71" s="108"/>
      <c r="I71" s="108"/>
      <c r="J71" s="108"/>
      <c r="N71" s="108">
        <f t="shared" si="1"/>
        <v>39.700000000000003</v>
      </c>
      <c r="O71" s="108">
        <f>IF(D71="X",0,IF(E71="X",0,VLOOKUP(E71,'5'!$K$3:$L$16,2,FALSE)))</f>
        <v>200</v>
      </c>
      <c r="P71" s="108">
        <f t="shared" si="2"/>
        <v>7940.0000000000009</v>
      </c>
    </row>
    <row r="72" spans="1:16">
      <c r="A72" s="30" t="s">
        <v>286</v>
      </c>
      <c r="B72" s="33">
        <v>60</v>
      </c>
      <c r="C72" s="33" t="s">
        <v>370</v>
      </c>
      <c r="D72" s="33"/>
      <c r="E72" s="106" t="s">
        <v>316</v>
      </c>
      <c r="F72" s="108"/>
      <c r="G72" s="108"/>
      <c r="H72" s="108"/>
      <c r="I72" s="108"/>
      <c r="J72" s="108"/>
      <c r="N72" s="108">
        <f t="shared" ref="N72:N84" si="3">SUM(F72:M72)</f>
        <v>0</v>
      </c>
      <c r="O72" s="108">
        <f>IF(D72="X",0,IF(E72="X",0,VLOOKUP(E72,'5'!$K$3:$L$16,2,FALSE)))</f>
        <v>0</v>
      </c>
      <c r="P72" s="108">
        <f t="shared" si="2"/>
        <v>0</v>
      </c>
    </row>
    <row r="73" spans="1:16">
      <c r="A73" s="30" t="s">
        <v>286</v>
      </c>
      <c r="B73" s="173">
        <v>61</v>
      </c>
      <c r="C73" s="173" t="s">
        <v>370</v>
      </c>
      <c r="D73" s="173"/>
      <c r="E73" s="174" t="s">
        <v>316</v>
      </c>
      <c r="F73" s="175"/>
      <c r="G73" s="175"/>
      <c r="H73" s="175"/>
      <c r="I73" s="108"/>
      <c r="J73" s="108"/>
      <c r="N73" s="108">
        <f t="shared" si="3"/>
        <v>0</v>
      </c>
      <c r="O73" s="108">
        <f>IF(D73="X",0,IF(E73="X",0,VLOOKUP(E73,'5'!$K$3:$L$16,2,FALSE)))</f>
        <v>0</v>
      </c>
      <c r="P73" s="108">
        <f t="shared" si="2"/>
        <v>0</v>
      </c>
    </row>
    <row r="74" spans="1:16">
      <c r="A74" s="30" t="s">
        <v>286</v>
      </c>
      <c r="B74" s="173">
        <v>62</v>
      </c>
      <c r="C74" s="173" t="s">
        <v>309</v>
      </c>
      <c r="D74" s="173"/>
      <c r="E74" s="174" t="s">
        <v>316</v>
      </c>
      <c r="F74" s="175"/>
      <c r="G74" s="175"/>
      <c r="H74" s="175"/>
      <c r="I74" s="118"/>
      <c r="J74" s="118"/>
      <c r="K74" s="118"/>
      <c r="L74" s="118"/>
      <c r="M74" s="118"/>
      <c r="N74" s="108">
        <f t="shared" si="3"/>
        <v>0</v>
      </c>
      <c r="O74" s="108">
        <f>IF(D74="X",0,IF(E74="X",0,VLOOKUP(E74,'5'!$K$3:$L$16,2,FALSE)))</f>
        <v>0</v>
      </c>
      <c r="P74" s="108">
        <f t="shared" si="2"/>
        <v>0</v>
      </c>
    </row>
    <row r="75" spans="1:16">
      <c r="A75" s="30" t="s">
        <v>286</v>
      </c>
      <c r="B75" s="173">
        <v>63</v>
      </c>
      <c r="C75" s="173" t="s">
        <v>309</v>
      </c>
      <c r="D75" s="173"/>
      <c r="E75" s="174" t="s">
        <v>316</v>
      </c>
      <c r="F75" s="175"/>
      <c r="G75" s="175"/>
      <c r="H75" s="175"/>
      <c r="I75" s="108"/>
      <c r="J75" s="108"/>
      <c r="N75" s="108">
        <f t="shared" si="3"/>
        <v>0</v>
      </c>
      <c r="O75" s="108">
        <f>IF(D75="X",0,IF(E75="X",0,VLOOKUP(E75,'5'!$K$3:$L$16,2,FALSE)))</f>
        <v>0</v>
      </c>
      <c r="P75" s="108">
        <f t="shared" si="2"/>
        <v>0</v>
      </c>
    </row>
    <row r="76" spans="1:16">
      <c r="A76" s="30" t="s">
        <v>286</v>
      </c>
      <c r="B76" s="173">
        <v>64</v>
      </c>
      <c r="C76" s="173" t="s">
        <v>371</v>
      </c>
      <c r="D76" s="173"/>
      <c r="E76" s="174" t="s">
        <v>316</v>
      </c>
      <c r="F76" s="175"/>
      <c r="G76" s="175"/>
      <c r="H76" s="175"/>
      <c r="I76" s="108"/>
      <c r="J76" s="108"/>
      <c r="N76" s="108">
        <f t="shared" si="3"/>
        <v>0</v>
      </c>
      <c r="O76" s="108">
        <f>IF(D76="X",0,IF(E76="X",0,VLOOKUP(E76,'5'!$K$3:$L$16,2,FALSE)))</f>
        <v>0</v>
      </c>
      <c r="P76" s="108">
        <f t="shared" si="2"/>
        <v>0</v>
      </c>
    </row>
    <row r="77" spans="1:16">
      <c r="A77" s="30" t="s">
        <v>286</v>
      </c>
      <c r="B77" s="173">
        <v>65</v>
      </c>
      <c r="C77" s="173" t="s">
        <v>319</v>
      </c>
      <c r="D77" s="173"/>
      <c r="E77" s="174" t="s">
        <v>316</v>
      </c>
      <c r="F77" s="175"/>
      <c r="G77" s="175"/>
      <c r="H77" s="175"/>
      <c r="I77" s="108"/>
      <c r="J77" s="108"/>
      <c r="N77" s="108">
        <f t="shared" si="3"/>
        <v>0</v>
      </c>
      <c r="O77" s="108">
        <f>IF(D77="X",0,IF(E77="X",0,VLOOKUP(E77,'5'!$K$3:$L$16,2,FALSE)))</f>
        <v>0</v>
      </c>
      <c r="P77" s="108">
        <f t="shared" si="2"/>
        <v>0</v>
      </c>
    </row>
    <row r="78" spans="1:16">
      <c r="A78" s="30" t="s">
        <v>286</v>
      </c>
      <c r="B78" s="173">
        <v>66</v>
      </c>
      <c r="C78" s="173" t="s">
        <v>301</v>
      </c>
      <c r="D78" s="173"/>
      <c r="E78" s="174" t="s">
        <v>57</v>
      </c>
      <c r="G78" s="175">
        <v>7.9</v>
      </c>
      <c r="H78" s="175"/>
      <c r="I78" s="108"/>
      <c r="J78" s="108"/>
      <c r="N78" s="108">
        <f t="shared" si="3"/>
        <v>7.9</v>
      </c>
      <c r="O78" s="108">
        <f>IF(D78="X",0,IF(E78="X",0,VLOOKUP(E78,'5'!$K$3:$L$16,2,FALSE)))</f>
        <v>200</v>
      </c>
      <c r="P78" s="108">
        <f t="shared" si="2"/>
        <v>1580</v>
      </c>
    </row>
    <row r="79" spans="1:16">
      <c r="A79" s="30" t="s">
        <v>286</v>
      </c>
      <c r="B79" s="33" t="s">
        <v>359</v>
      </c>
      <c r="C79" s="33" t="s">
        <v>299</v>
      </c>
      <c r="D79" s="33"/>
      <c r="E79" s="106" t="s">
        <v>54</v>
      </c>
      <c r="G79" s="108">
        <v>14.7</v>
      </c>
      <c r="H79" s="108"/>
      <c r="I79" s="108"/>
      <c r="J79" s="108"/>
      <c r="N79" s="108">
        <f t="shared" si="3"/>
        <v>14.7</v>
      </c>
      <c r="O79" s="108">
        <f>IF(D79="X",0,IF(E79="X",0,VLOOKUP(E79,'5'!$K$3:$L$16,2,FALSE)))</f>
        <v>200</v>
      </c>
      <c r="P79" s="108">
        <f t="shared" si="2"/>
        <v>2940</v>
      </c>
    </row>
    <row r="80" spans="1:16">
      <c r="A80" s="30" t="s">
        <v>286</v>
      </c>
      <c r="B80" s="33">
        <v>7</v>
      </c>
      <c r="C80" s="33" t="s">
        <v>299</v>
      </c>
      <c r="D80" s="33"/>
      <c r="E80" s="106" t="s">
        <v>54</v>
      </c>
      <c r="F80" s="108">
        <v>57</v>
      </c>
      <c r="G80" s="108"/>
      <c r="H80" s="108"/>
      <c r="I80" s="108"/>
      <c r="J80" s="108"/>
      <c r="N80" s="108">
        <f t="shared" si="3"/>
        <v>57</v>
      </c>
      <c r="O80" s="108">
        <f>IF(D80="X",0,IF(E80="X",0,VLOOKUP(E80,'5'!$K$3:$L$16,2,FALSE)))</f>
        <v>200</v>
      </c>
      <c r="P80" s="108">
        <f t="shared" si="2"/>
        <v>11400</v>
      </c>
    </row>
    <row r="81" spans="1:20">
      <c r="A81" s="30" t="s">
        <v>286</v>
      </c>
      <c r="B81" s="33" t="s">
        <v>295</v>
      </c>
      <c r="C81" s="33" t="s">
        <v>303</v>
      </c>
      <c r="D81" s="33"/>
      <c r="E81" s="106" t="s">
        <v>54</v>
      </c>
      <c r="G81" s="108">
        <v>3</v>
      </c>
      <c r="H81" s="108"/>
      <c r="I81" s="108"/>
      <c r="J81" s="108"/>
      <c r="N81" s="108">
        <f t="shared" si="3"/>
        <v>3</v>
      </c>
      <c r="O81" s="108">
        <f>IF(D81="X",0,IF(E81="X",0,VLOOKUP(E81,'5'!$K$3:$L$16,2,FALSE)))</f>
        <v>200</v>
      </c>
      <c r="P81" s="108">
        <f t="shared" si="2"/>
        <v>600</v>
      </c>
    </row>
    <row r="82" spans="1:20">
      <c r="A82" s="30" t="s">
        <v>286</v>
      </c>
      <c r="B82" s="33">
        <v>8</v>
      </c>
      <c r="C82" s="33" t="s">
        <v>299</v>
      </c>
      <c r="D82" s="33"/>
      <c r="E82" s="106" t="s">
        <v>54</v>
      </c>
      <c r="F82" s="108">
        <v>52</v>
      </c>
      <c r="G82" s="108"/>
      <c r="H82" s="108"/>
      <c r="I82" s="108"/>
      <c r="J82" s="108"/>
      <c r="N82" s="108">
        <f t="shared" si="3"/>
        <v>52</v>
      </c>
      <c r="O82" s="108">
        <f>IF(D82="X",0,IF(E82="X",0,VLOOKUP(E82,'5'!$K$3:$L$16,2,FALSE)))</f>
        <v>200</v>
      </c>
      <c r="P82" s="108">
        <f t="shared" si="2"/>
        <v>10400</v>
      </c>
    </row>
    <row r="83" spans="1:20">
      <c r="A83" s="30" t="s">
        <v>286</v>
      </c>
      <c r="B83" s="33">
        <v>9</v>
      </c>
      <c r="C83" s="33" t="s">
        <v>299</v>
      </c>
      <c r="D83" s="33"/>
      <c r="E83" s="106" t="s">
        <v>54</v>
      </c>
      <c r="F83" s="108">
        <v>39.5</v>
      </c>
      <c r="G83" s="108"/>
      <c r="H83" s="108"/>
      <c r="I83" s="108"/>
      <c r="J83" s="108"/>
      <c r="N83" s="108">
        <f t="shared" si="3"/>
        <v>39.5</v>
      </c>
      <c r="O83" s="108">
        <f>IF(D83="X",0,IF(E83="X",0,VLOOKUP(E83,'5'!$K$3:$L$16,2,FALSE)))</f>
        <v>200</v>
      </c>
      <c r="P83" s="108">
        <f t="shared" si="2"/>
        <v>7900</v>
      </c>
    </row>
    <row r="84" spans="1:20">
      <c r="A84" s="30" t="s">
        <v>286</v>
      </c>
      <c r="B84" s="33" t="s">
        <v>372</v>
      </c>
      <c r="C84" s="33" t="s">
        <v>299</v>
      </c>
      <c r="D84" s="33"/>
      <c r="E84" s="106" t="s">
        <v>54</v>
      </c>
      <c r="G84" s="108">
        <v>14.9</v>
      </c>
      <c r="H84" s="108"/>
      <c r="I84" s="108"/>
      <c r="J84" s="108"/>
      <c r="N84" s="108">
        <f t="shared" si="3"/>
        <v>14.9</v>
      </c>
      <c r="O84" s="108">
        <f>IF(D84="X",0,IF(E84="X",0,VLOOKUP(E84,'5'!$K$3:$L$16,2,FALSE)))</f>
        <v>200</v>
      </c>
      <c r="P84" s="108">
        <f t="shared" si="2"/>
        <v>2980</v>
      </c>
      <c r="R84">
        <v>419.8</v>
      </c>
      <c r="S84">
        <v>419.8</v>
      </c>
      <c r="T84">
        <f>113.4*2</f>
        <v>226.8</v>
      </c>
    </row>
    <row r="85" spans="1:20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/>
      <c r="O85" s="108"/>
      <c r="P85" s="108"/>
    </row>
    <row r="86" spans="1:20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/>
      <c r="O86" s="108"/>
      <c r="P86" s="108"/>
    </row>
    <row r="87" spans="1:20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/>
      <c r="O87" s="108"/>
      <c r="P87" s="108"/>
    </row>
    <row r="88" spans="1:20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/>
      <c r="O88" s="108"/>
      <c r="P88" s="108"/>
    </row>
    <row r="89" spans="1:20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/>
      <c r="O89" s="108"/>
      <c r="P89" s="108"/>
    </row>
    <row r="90" spans="1:20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/>
      <c r="O90" s="108"/>
      <c r="P90" s="108"/>
    </row>
    <row r="91" spans="1:20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/>
      <c r="O91" s="108"/>
      <c r="P91" s="108"/>
    </row>
    <row r="92" spans="1:20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/>
      <c r="O92" s="108"/>
      <c r="P92" s="108"/>
    </row>
    <row r="93" spans="1:20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/>
      <c r="O93" s="108"/>
      <c r="P93" s="108"/>
    </row>
    <row r="94" spans="1:20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/>
      <c r="O94" s="108"/>
      <c r="P94" s="108"/>
    </row>
    <row r="95" spans="1:20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/>
      <c r="O95" s="108"/>
      <c r="P95" s="108"/>
    </row>
    <row r="96" spans="1:20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/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/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/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/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/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/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/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/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/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/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/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/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/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/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/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/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/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/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/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/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/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/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/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/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/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/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/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/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/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/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/>
      <c r="O126" s="108"/>
      <c r="P126" s="108"/>
    </row>
    <row r="127" spans="1:16" hidden="1">
      <c r="N127" s="108"/>
      <c r="O127" s="108"/>
      <c r="P127" s="108"/>
    </row>
    <row r="128" spans="1:16" hidden="1">
      <c r="N128" s="108"/>
      <c r="O128" s="108"/>
      <c r="P128" s="108"/>
    </row>
    <row r="129" spans="14:16" hidden="1">
      <c r="N129" s="108"/>
      <c r="O129" s="108"/>
      <c r="P129" s="108"/>
    </row>
    <row r="130" spans="14:16" hidden="1">
      <c r="N130" s="108"/>
      <c r="O130" s="108"/>
      <c r="P130" s="108"/>
    </row>
    <row r="131" spans="14:16" hidden="1">
      <c r="N131" s="108"/>
      <c r="O131" s="108"/>
      <c r="P131" s="108"/>
    </row>
    <row r="132" spans="14:16" hidden="1">
      <c r="N132" s="108"/>
      <c r="O132" s="108"/>
      <c r="P132" s="108"/>
    </row>
    <row r="133" spans="14:16" hidden="1">
      <c r="N133" s="108"/>
      <c r="O133" s="108"/>
      <c r="P133" s="108"/>
    </row>
    <row r="134" spans="14:16" hidden="1">
      <c r="N134" s="108"/>
      <c r="O134" s="108"/>
      <c r="P134" s="108"/>
    </row>
    <row r="135" spans="14:16" hidden="1">
      <c r="N135" s="108"/>
      <c r="O135" s="108"/>
      <c r="P135" s="108"/>
    </row>
    <row r="136" spans="14:16" hidden="1">
      <c r="N136" s="108"/>
      <c r="O136" s="108"/>
      <c r="P136" s="108"/>
    </row>
    <row r="137" spans="14:16" hidden="1">
      <c r="N137" s="108"/>
      <c r="O137" s="108"/>
      <c r="P137" s="108"/>
    </row>
    <row r="138" spans="14:16" hidden="1">
      <c r="N138" s="108"/>
      <c r="O138" s="108"/>
      <c r="P138" s="108"/>
    </row>
    <row r="139" spans="14:16" hidden="1">
      <c r="N139" s="108"/>
      <c r="O139" s="108"/>
      <c r="P139" s="108"/>
    </row>
    <row r="140" spans="14:16" hidden="1">
      <c r="N140" s="108"/>
      <c r="O140" s="108"/>
      <c r="P140" s="108"/>
    </row>
    <row r="141" spans="14:16" hidden="1">
      <c r="N141" s="108"/>
      <c r="O141" s="108"/>
      <c r="P141" s="108"/>
    </row>
    <row r="142" spans="14:16" hidden="1">
      <c r="N142" s="108"/>
      <c r="O142" s="108"/>
      <c r="P142" s="108"/>
    </row>
    <row r="143" spans="14:16" hidden="1">
      <c r="N143" s="108"/>
      <c r="O143" s="108"/>
      <c r="P143" s="108"/>
    </row>
    <row r="144" spans="14:16" hidden="1">
      <c r="N144" s="108"/>
      <c r="O144" s="108"/>
      <c r="P144" s="108"/>
    </row>
    <row r="145" spans="14:16" hidden="1">
      <c r="N145" s="108"/>
      <c r="O145" s="108"/>
      <c r="P145" s="108"/>
    </row>
    <row r="146" spans="14:16" hidden="1">
      <c r="N146" s="108"/>
      <c r="O146" s="108"/>
      <c r="P146" s="108"/>
    </row>
    <row r="147" spans="14:16" hidden="1">
      <c r="N147" s="108"/>
      <c r="O147" s="108"/>
      <c r="P147" s="108"/>
    </row>
    <row r="148" spans="14:16" hidden="1">
      <c r="N148" s="108"/>
      <c r="O148" s="108"/>
      <c r="P148" s="108"/>
    </row>
    <row r="149" spans="14:16" hidden="1">
      <c r="N149" s="108"/>
      <c r="O149" s="108"/>
      <c r="P149" s="108"/>
    </row>
    <row r="150" spans="14:16" hidden="1">
      <c r="N150" s="108"/>
      <c r="O150" s="108"/>
      <c r="P150" s="108"/>
    </row>
    <row r="151" spans="14:16" hidden="1">
      <c r="N151" s="108"/>
      <c r="O151" s="108"/>
      <c r="P151" s="108"/>
    </row>
    <row r="152" spans="14:16" hidden="1">
      <c r="N152" s="108"/>
      <c r="O152" s="108"/>
      <c r="P152" s="108"/>
    </row>
    <row r="153" spans="14:16" hidden="1">
      <c r="N153" s="108"/>
      <c r="O153" s="108"/>
      <c r="P153" s="108"/>
    </row>
    <row r="154" spans="14:16" hidden="1">
      <c r="N154" s="108"/>
      <c r="O154" s="108"/>
      <c r="P154" s="108"/>
    </row>
    <row r="155" spans="14:16" hidden="1">
      <c r="N155" s="108"/>
      <c r="O155" s="108"/>
      <c r="P155" s="108"/>
    </row>
    <row r="156" spans="14:16" hidden="1">
      <c r="N156" s="108"/>
      <c r="O156" s="108"/>
      <c r="P156" s="108"/>
    </row>
    <row r="157" spans="14:16" hidden="1">
      <c r="N157" s="108"/>
      <c r="O157" s="108"/>
      <c r="P157" s="108"/>
    </row>
    <row r="158" spans="14:16" hidden="1">
      <c r="N158" s="108"/>
      <c r="O158" s="108"/>
      <c r="P158" s="108"/>
    </row>
    <row r="159" spans="14:16" hidden="1">
      <c r="N159" s="108"/>
      <c r="O159" s="108"/>
      <c r="P159" s="108"/>
    </row>
    <row r="160" spans="14:16" hidden="1">
      <c r="N160" s="108"/>
      <c r="O160" s="108"/>
      <c r="P160" s="108"/>
    </row>
    <row r="161" spans="14:16" hidden="1">
      <c r="N161" s="108"/>
      <c r="O161" s="108"/>
      <c r="P161" s="108"/>
    </row>
    <row r="162" spans="14:16" hidden="1">
      <c r="N162" s="108"/>
      <c r="O162" s="108"/>
      <c r="P162" s="108"/>
    </row>
    <row r="163" spans="14:16" hidden="1">
      <c r="N163" s="108"/>
      <c r="O163" s="108"/>
      <c r="P163" s="108"/>
    </row>
    <row r="164" spans="14:16" hidden="1">
      <c r="N164" s="108"/>
      <c r="O164" s="108"/>
      <c r="P164" s="108"/>
    </row>
    <row r="165" spans="14:16" hidden="1">
      <c r="N165" s="108"/>
      <c r="O165" s="108"/>
      <c r="P165" s="108"/>
    </row>
    <row r="166" spans="14:16" hidden="1">
      <c r="N166" s="108"/>
      <c r="O166" s="108"/>
      <c r="P166" s="108"/>
    </row>
    <row r="167" spans="14:16" hidden="1">
      <c r="N167" s="108"/>
      <c r="O167" s="108"/>
      <c r="P167" s="108"/>
    </row>
    <row r="168" spans="14:16" hidden="1">
      <c r="N168" s="108"/>
      <c r="O168" s="108"/>
      <c r="P168" s="108"/>
    </row>
    <row r="169" spans="14:16" hidden="1">
      <c r="N169" s="108"/>
      <c r="O169" s="108"/>
      <c r="P169" s="108"/>
    </row>
    <row r="170" spans="14:16" hidden="1">
      <c r="N170" s="108"/>
      <c r="O170" s="108"/>
      <c r="P170" s="108"/>
    </row>
    <row r="171" spans="14:16" hidden="1">
      <c r="N171" s="108"/>
      <c r="O171" s="108"/>
      <c r="P171" s="108"/>
    </row>
    <row r="172" spans="14:16" hidden="1">
      <c r="N172" s="108"/>
      <c r="O172" s="108"/>
      <c r="P172" s="108"/>
    </row>
    <row r="173" spans="14:16" hidden="1">
      <c r="N173" s="108"/>
      <c r="O173" s="108"/>
      <c r="P173" s="108"/>
    </row>
    <row r="174" spans="14:16" hidden="1">
      <c r="N174" s="108"/>
      <c r="O174" s="108"/>
      <c r="P174" s="108"/>
    </row>
    <row r="175" spans="14:16" hidden="1">
      <c r="N175" s="108"/>
      <c r="O175" s="108"/>
      <c r="P175" s="108"/>
    </row>
    <row r="176" spans="14:16" hidden="1">
      <c r="N176" s="108"/>
      <c r="O176" s="108"/>
      <c r="P176" s="108"/>
    </row>
    <row r="177" spans="14:16" hidden="1">
      <c r="N177" s="108"/>
      <c r="O177" s="108"/>
      <c r="P177" s="108"/>
    </row>
    <row r="178" spans="14:16" hidden="1">
      <c r="N178" s="108"/>
      <c r="O178" s="108"/>
      <c r="P178" s="108"/>
    </row>
    <row r="179" spans="14:16" hidden="1">
      <c r="N179" s="108"/>
      <c r="O179" s="108"/>
      <c r="P179" s="108"/>
    </row>
    <row r="180" spans="14:16" hidden="1">
      <c r="N180" s="108"/>
      <c r="O180" s="108"/>
      <c r="P180" s="108"/>
    </row>
    <row r="181" spans="14:16" hidden="1">
      <c r="N181" s="108"/>
      <c r="O181" s="108"/>
      <c r="P181" s="108"/>
    </row>
    <row r="182" spans="14:16" hidden="1">
      <c r="N182" s="108"/>
      <c r="O182" s="108"/>
      <c r="P182" s="108"/>
    </row>
    <row r="183" spans="14:16" hidden="1">
      <c r="N183" s="108"/>
      <c r="O183" s="108"/>
      <c r="P183" s="108"/>
    </row>
    <row r="184" spans="14:16" hidden="1">
      <c r="N184" s="108"/>
      <c r="O184" s="108"/>
      <c r="P184" s="108"/>
    </row>
    <row r="185" spans="14:16" hidden="1">
      <c r="N185" s="108"/>
      <c r="O185" s="108"/>
      <c r="P185" s="108"/>
    </row>
    <row r="186" spans="14:16" hidden="1">
      <c r="N186" s="108"/>
      <c r="O186" s="108"/>
      <c r="P186" s="108"/>
    </row>
    <row r="187" spans="14:16" hidden="1">
      <c r="N187" s="108"/>
      <c r="O187" s="108"/>
      <c r="P187" s="108"/>
    </row>
    <row r="188" spans="14:16" hidden="1">
      <c r="N188" s="108"/>
      <c r="O188" s="108"/>
      <c r="P188" s="108"/>
    </row>
    <row r="189" spans="14:16" hidden="1">
      <c r="N189" s="108"/>
      <c r="O189" s="108"/>
      <c r="P189" s="108"/>
    </row>
    <row r="190" spans="14:16" hidden="1">
      <c r="N190" s="108"/>
      <c r="O190" s="108"/>
      <c r="P190" s="108"/>
    </row>
    <row r="191" spans="14:16" hidden="1">
      <c r="N191" s="108"/>
      <c r="O191" s="108"/>
      <c r="P191" s="108"/>
    </row>
    <row r="192" spans="14:16" hidden="1">
      <c r="N192" s="108"/>
      <c r="O192" s="108"/>
      <c r="P192" s="108"/>
    </row>
    <row r="193" spans="14:16" hidden="1">
      <c r="N193" s="108"/>
      <c r="O193" s="108"/>
      <c r="P193" s="108"/>
    </row>
    <row r="194" spans="14:16" hidden="1">
      <c r="N194" s="108"/>
      <c r="O194" s="108"/>
      <c r="P194" s="108"/>
    </row>
    <row r="195" spans="14:16" hidden="1">
      <c r="N195" s="108"/>
      <c r="O195" s="108"/>
      <c r="P195" s="108"/>
    </row>
    <row r="196" spans="14:16" hidden="1">
      <c r="N196" s="108"/>
      <c r="O196" s="108"/>
      <c r="P196" s="108"/>
    </row>
    <row r="197" spans="14:16" hidden="1">
      <c r="N197" s="108"/>
      <c r="O197" s="108"/>
      <c r="P197" s="108"/>
    </row>
    <row r="198" spans="14:16" hidden="1">
      <c r="N198" s="108"/>
      <c r="O198" s="108"/>
      <c r="P198" s="108"/>
    </row>
    <row r="199" spans="14:16" hidden="1">
      <c r="N199" s="108"/>
      <c r="O199" s="108"/>
      <c r="P199" s="108"/>
    </row>
    <row r="200" spans="14:16" hidden="1">
      <c r="N200" s="108"/>
      <c r="O200" s="108"/>
      <c r="P200" s="108"/>
    </row>
    <row r="201" spans="14:16" hidden="1">
      <c r="N201" s="108"/>
      <c r="O201" s="108"/>
      <c r="P201" s="108"/>
    </row>
    <row r="202" spans="14:16" hidden="1">
      <c r="N202" s="108"/>
      <c r="O202" s="108"/>
      <c r="P202" s="108"/>
    </row>
    <row r="203" spans="14:16" hidden="1">
      <c r="N203" s="108"/>
      <c r="O203" s="108"/>
      <c r="P203" s="108"/>
    </row>
    <row r="204" spans="14:16" hidden="1">
      <c r="N204" s="108"/>
      <c r="O204" s="108"/>
      <c r="P204" s="108"/>
    </row>
    <row r="205" spans="14:16" hidden="1">
      <c r="N205" s="108"/>
      <c r="O205" s="108"/>
      <c r="P205" s="108"/>
    </row>
    <row r="206" spans="14:16" hidden="1">
      <c r="N206" s="108"/>
      <c r="O206" s="108"/>
      <c r="P206" s="108"/>
    </row>
    <row r="207" spans="14:16" hidden="1">
      <c r="N207" s="108"/>
      <c r="O207" s="108"/>
      <c r="P207" s="108"/>
    </row>
    <row r="208" spans="14:16" hidden="1">
      <c r="N208" s="108"/>
      <c r="O208" s="108"/>
      <c r="P208" s="108"/>
    </row>
    <row r="209" spans="14:16" hidden="1">
      <c r="N209" s="108"/>
      <c r="O209" s="108"/>
      <c r="P209" s="108"/>
    </row>
    <row r="210" spans="14:16" hidden="1">
      <c r="N210" s="108"/>
      <c r="O210" s="108"/>
      <c r="P210" s="108"/>
    </row>
    <row r="211" spans="14:16" hidden="1">
      <c r="N211" s="108"/>
      <c r="O211" s="108"/>
      <c r="P211" s="108"/>
    </row>
    <row r="212" spans="14:16" hidden="1">
      <c r="N212" s="108"/>
      <c r="O212" s="108"/>
      <c r="P212" s="108"/>
    </row>
    <row r="213" spans="14:16" hidden="1">
      <c r="N213" s="108"/>
      <c r="O213" s="108"/>
      <c r="P213" s="108"/>
    </row>
    <row r="214" spans="14:16" hidden="1">
      <c r="N214" s="108"/>
      <c r="O214" s="108"/>
      <c r="P214" s="108"/>
    </row>
    <row r="215" spans="14:16" hidden="1">
      <c r="N215" s="108"/>
      <c r="O215" s="108"/>
      <c r="P215" s="108"/>
    </row>
    <row r="216" spans="14:16" hidden="1">
      <c r="N216" s="108"/>
      <c r="O216" s="108"/>
      <c r="P216" s="108"/>
    </row>
    <row r="217" spans="14:16" hidden="1">
      <c r="N217" s="108"/>
      <c r="O217" s="108"/>
      <c r="P217" s="108"/>
    </row>
    <row r="218" spans="14:16" hidden="1">
      <c r="N218" s="108"/>
      <c r="O218" s="108"/>
      <c r="P218" s="108"/>
    </row>
    <row r="219" spans="14:16" hidden="1">
      <c r="N219" s="108"/>
      <c r="O219" s="108"/>
      <c r="P219" s="108"/>
    </row>
    <row r="220" spans="14:16" hidden="1">
      <c r="N220" s="108"/>
      <c r="O220" s="108"/>
      <c r="P220" s="108"/>
    </row>
    <row r="221" spans="14:16" hidden="1">
      <c r="N221" s="108"/>
      <c r="O221" s="108"/>
      <c r="P221" s="108"/>
    </row>
    <row r="222" spans="14:16" hidden="1">
      <c r="N222" s="108"/>
      <c r="O222" s="108"/>
      <c r="P222" s="108"/>
    </row>
    <row r="223" spans="14:16" hidden="1">
      <c r="N223" s="108"/>
      <c r="O223" s="108"/>
      <c r="P223" s="108"/>
    </row>
    <row r="224" spans="14:16" hidden="1">
      <c r="N224" s="108"/>
      <c r="O224" s="108"/>
      <c r="P224" s="108"/>
    </row>
    <row r="225" spans="14:16" hidden="1">
      <c r="N225" s="108"/>
      <c r="O225" s="108"/>
      <c r="P225" s="108"/>
    </row>
    <row r="226" spans="14:16" hidden="1">
      <c r="N226" s="108"/>
      <c r="O226" s="108"/>
      <c r="P226" s="108"/>
    </row>
    <row r="227" spans="14:16" hidden="1">
      <c r="N227" s="108"/>
      <c r="O227" s="108"/>
      <c r="P227" s="108"/>
    </row>
    <row r="228" spans="14:16" hidden="1">
      <c r="N228" s="108"/>
      <c r="O228" s="108"/>
      <c r="P228" s="108"/>
    </row>
    <row r="229" spans="14:16" hidden="1">
      <c r="N229" s="108"/>
      <c r="O229" s="108"/>
      <c r="P229" s="108"/>
    </row>
    <row r="230" spans="14:16" hidden="1">
      <c r="N230" s="108"/>
      <c r="O230" s="108"/>
      <c r="P230" s="108"/>
    </row>
    <row r="231" spans="14:16" hidden="1">
      <c r="N231" s="108"/>
      <c r="O231" s="108"/>
      <c r="P231" s="108"/>
    </row>
    <row r="232" spans="14:16" hidden="1">
      <c r="N232" s="108"/>
      <c r="O232" s="108"/>
      <c r="P232" s="108"/>
    </row>
    <row r="233" spans="14:16" hidden="1">
      <c r="N233" s="108"/>
      <c r="O233" s="108"/>
      <c r="P233" s="108"/>
    </row>
    <row r="234" spans="14:16" hidden="1">
      <c r="N234" s="108"/>
      <c r="O234" s="108"/>
      <c r="P234" s="108"/>
    </row>
    <row r="235" spans="14:16" hidden="1">
      <c r="N235" s="108"/>
      <c r="O235" s="108"/>
      <c r="P235" s="108"/>
    </row>
    <row r="236" spans="14:16" hidden="1">
      <c r="N236" s="108"/>
      <c r="O236" s="108"/>
      <c r="P236" s="108"/>
    </row>
    <row r="237" spans="14:16" hidden="1">
      <c r="N237" s="108"/>
      <c r="O237" s="108"/>
      <c r="P237" s="108"/>
    </row>
    <row r="238" spans="14:16" hidden="1">
      <c r="N238" s="108"/>
      <c r="O238" s="108"/>
      <c r="P238" s="108"/>
    </row>
    <row r="239" spans="14:16" hidden="1">
      <c r="N239" s="108"/>
      <c r="O239" s="108"/>
      <c r="P239" s="108"/>
    </row>
    <row r="240" spans="14:16" hidden="1">
      <c r="N240" s="108"/>
      <c r="O240" s="108"/>
      <c r="P240" s="108"/>
    </row>
    <row r="241" spans="14:16" hidden="1">
      <c r="N241" s="108"/>
      <c r="O241" s="108"/>
      <c r="P241" s="108"/>
    </row>
    <row r="242" spans="14:16" hidden="1">
      <c r="N242" s="108"/>
      <c r="O242" s="108"/>
      <c r="P242" s="108"/>
    </row>
    <row r="243" spans="14:16" hidden="1">
      <c r="N243" s="108"/>
      <c r="O243" s="108"/>
      <c r="P243" s="108"/>
    </row>
    <row r="244" spans="14:16" hidden="1">
      <c r="N244" s="108"/>
      <c r="O244" s="108"/>
      <c r="P244" s="108"/>
    </row>
    <row r="245" spans="14:16" hidden="1">
      <c r="N245" s="108"/>
      <c r="O245" s="108"/>
      <c r="P245" s="108"/>
    </row>
    <row r="246" spans="14:16" hidden="1">
      <c r="N246" s="108"/>
      <c r="O246" s="108"/>
      <c r="P246" s="108"/>
    </row>
    <row r="247" spans="14:16" hidden="1">
      <c r="N247" s="108"/>
      <c r="O247" s="108"/>
      <c r="P247" s="108"/>
    </row>
    <row r="248" spans="14:16" hidden="1">
      <c r="N248" s="108"/>
      <c r="O248" s="108"/>
      <c r="P248" s="108"/>
    </row>
    <row r="249" spans="14:16" hidden="1">
      <c r="N249" s="108"/>
      <c r="O249" s="108"/>
      <c r="P249" s="108"/>
    </row>
    <row r="250" spans="14:16" hidden="1">
      <c r="N250" s="108"/>
      <c r="O250" s="108"/>
      <c r="P250" s="108"/>
    </row>
    <row r="251" spans="14:16" hidden="1">
      <c r="N251" s="108"/>
      <c r="O251" s="108"/>
      <c r="P251" s="108"/>
    </row>
    <row r="252" spans="14:16" hidden="1">
      <c r="N252" s="108"/>
      <c r="O252" s="108"/>
      <c r="P252" s="108"/>
    </row>
    <row r="253" spans="14:16" hidden="1">
      <c r="N253" s="108"/>
      <c r="O253" s="108"/>
      <c r="P253" s="108"/>
    </row>
    <row r="254" spans="14:16" hidden="1">
      <c r="N254" s="108"/>
      <c r="O254" s="108"/>
      <c r="P254" s="108"/>
    </row>
    <row r="255" spans="14:16" hidden="1">
      <c r="N255" s="108"/>
      <c r="O255" s="108"/>
      <c r="P255" s="108"/>
    </row>
    <row r="256" spans="14:16" hidden="1">
      <c r="N256" s="108"/>
      <c r="O256" s="108"/>
      <c r="P256" s="108"/>
    </row>
    <row r="257" spans="14:16" hidden="1">
      <c r="N257" s="108"/>
      <c r="O257" s="108"/>
      <c r="P257" s="108"/>
    </row>
    <row r="258" spans="14:16" hidden="1">
      <c r="N258" s="108"/>
      <c r="O258" s="108"/>
      <c r="P258" s="108"/>
    </row>
    <row r="259" spans="14:16" hidden="1">
      <c r="N259" s="108"/>
      <c r="O259" s="108"/>
      <c r="P259" s="108"/>
    </row>
    <row r="260" spans="14:16" hidden="1">
      <c r="N260" s="108"/>
      <c r="O260" s="108"/>
      <c r="P260" s="108"/>
    </row>
    <row r="261" spans="14:16" hidden="1">
      <c r="N261" s="108"/>
      <c r="O261" s="108"/>
      <c r="P261" s="108"/>
    </row>
    <row r="262" spans="14:16" hidden="1">
      <c r="N262" s="108"/>
      <c r="O262" s="108"/>
      <c r="P262" s="108"/>
    </row>
    <row r="263" spans="14:16" hidden="1">
      <c r="N263" s="108"/>
      <c r="O263" s="108"/>
      <c r="P263" s="108"/>
    </row>
    <row r="264" spans="14:16" hidden="1">
      <c r="N264" s="108"/>
      <c r="O264" s="108"/>
      <c r="P264" s="108"/>
    </row>
    <row r="265" spans="14:16" hidden="1">
      <c r="N265" s="108"/>
      <c r="O265" s="108"/>
      <c r="P265" s="108"/>
    </row>
    <row r="266" spans="14:16" hidden="1">
      <c r="N266" s="108"/>
      <c r="O266" s="108"/>
      <c r="P266" s="108"/>
    </row>
    <row r="267" spans="14:16" hidden="1">
      <c r="N267" s="108"/>
      <c r="O267" s="108"/>
      <c r="P267" s="108"/>
    </row>
    <row r="268" spans="14:16" hidden="1">
      <c r="N268" s="108"/>
      <c r="O268" s="108"/>
      <c r="P268" s="108"/>
    </row>
    <row r="269" spans="14:16" hidden="1">
      <c r="N269" s="108"/>
      <c r="O269" s="108"/>
      <c r="P269" s="108"/>
    </row>
    <row r="270" spans="14:16" hidden="1">
      <c r="N270" s="108"/>
      <c r="O270" s="108"/>
      <c r="P270" s="108"/>
    </row>
    <row r="271" spans="14:16" hidden="1">
      <c r="N271" s="108"/>
      <c r="O271" s="108"/>
      <c r="P271" s="108"/>
    </row>
    <row r="272" spans="14:16" hidden="1">
      <c r="N272" s="108"/>
      <c r="O272" s="108"/>
      <c r="P272" s="108"/>
    </row>
    <row r="273" spans="14:16" hidden="1">
      <c r="N273" s="108"/>
      <c r="O273" s="108"/>
      <c r="P273" s="108"/>
    </row>
    <row r="274" spans="14:16" hidden="1">
      <c r="N274" s="108"/>
      <c r="O274" s="108"/>
      <c r="P274" s="108"/>
    </row>
    <row r="275" spans="14:16" hidden="1">
      <c r="N275" s="108"/>
      <c r="O275" s="108"/>
      <c r="P275" s="108"/>
    </row>
    <row r="276" spans="14:16" hidden="1">
      <c r="N276" s="108"/>
      <c r="O276" s="108"/>
      <c r="P276" s="108"/>
    </row>
    <row r="277" spans="14:16" hidden="1">
      <c r="N277" s="108"/>
      <c r="O277" s="108"/>
      <c r="P277" s="108"/>
    </row>
    <row r="278" spans="14:16" hidden="1">
      <c r="N278" s="108"/>
      <c r="O278" s="108"/>
      <c r="P278" s="108"/>
    </row>
    <row r="279" spans="14:16" hidden="1">
      <c r="N279" s="108"/>
      <c r="O279" s="108"/>
      <c r="P279" s="108"/>
    </row>
    <row r="280" spans="14:16" hidden="1">
      <c r="N280" s="108"/>
      <c r="O280" s="108"/>
      <c r="P280" s="108"/>
    </row>
    <row r="281" spans="14:16" hidden="1">
      <c r="N281" s="108"/>
      <c r="O281" s="108"/>
      <c r="P281" s="108"/>
    </row>
    <row r="282" spans="14:16" hidden="1">
      <c r="N282" s="108"/>
      <c r="O282" s="108"/>
      <c r="P282" s="108"/>
    </row>
    <row r="283" spans="14:16" hidden="1">
      <c r="N283" s="108"/>
      <c r="O283" s="108"/>
      <c r="P283" s="108"/>
    </row>
    <row r="284" spans="14:16" hidden="1">
      <c r="N284" s="108"/>
      <c r="O284" s="108"/>
      <c r="P284" s="108"/>
    </row>
    <row r="285" spans="14:16" hidden="1">
      <c r="N285" s="108"/>
      <c r="O285" s="108"/>
      <c r="P285" s="108"/>
    </row>
    <row r="286" spans="14:16" hidden="1">
      <c r="N286" s="108"/>
      <c r="O286" s="108"/>
      <c r="P286" s="108"/>
    </row>
    <row r="287" spans="14:16" hidden="1">
      <c r="N287" s="108"/>
      <c r="O287" s="108"/>
      <c r="P287" s="108"/>
    </row>
    <row r="288" spans="14:16" hidden="1">
      <c r="N288" s="108"/>
      <c r="O288" s="108"/>
      <c r="P288" s="108"/>
    </row>
    <row r="289" spans="14:16" hidden="1">
      <c r="N289" s="108"/>
      <c r="O289" s="108"/>
      <c r="P289" s="108"/>
    </row>
    <row r="290" spans="14:16" hidden="1">
      <c r="N290" s="108"/>
      <c r="O290" s="108"/>
      <c r="P290" s="108"/>
    </row>
    <row r="291" spans="14:16" hidden="1">
      <c r="N291" s="108"/>
      <c r="O291" s="108"/>
      <c r="P291" s="108"/>
    </row>
    <row r="292" spans="14:16" hidden="1">
      <c r="N292" s="108"/>
      <c r="O292" s="108"/>
      <c r="P292" s="108"/>
    </row>
    <row r="293" spans="14:16" hidden="1">
      <c r="N293" s="108"/>
      <c r="O293" s="108"/>
      <c r="P293" s="108"/>
    </row>
    <row r="294" spans="14:16" hidden="1">
      <c r="N294" s="108"/>
      <c r="O294" s="108"/>
      <c r="P294" s="108"/>
    </row>
    <row r="295" spans="14:16" hidden="1">
      <c r="N295" s="108"/>
      <c r="O295" s="108"/>
      <c r="P295" s="108"/>
    </row>
    <row r="296" spans="14:16" hidden="1">
      <c r="N296" s="108"/>
      <c r="O296" s="108"/>
      <c r="P296" s="108"/>
    </row>
    <row r="297" spans="14:16" hidden="1">
      <c r="N297" s="108"/>
      <c r="O297" s="108"/>
      <c r="P297" s="108"/>
    </row>
    <row r="298" spans="14:16" hidden="1">
      <c r="N298" s="108"/>
      <c r="O298" s="108"/>
      <c r="P298" s="108"/>
    </row>
    <row r="299" spans="14:16" hidden="1">
      <c r="N299" s="108"/>
      <c r="O299" s="108"/>
      <c r="P299" s="108"/>
    </row>
    <row r="300" spans="14:16" hidden="1">
      <c r="N300" s="108"/>
      <c r="O300" s="108"/>
      <c r="P300" s="108"/>
    </row>
    <row r="301" spans="14:16" hidden="1">
      <c r="N301" s="108"/>
      <c r="O301" s="108"/>
      <c r="P301" s="108"/>
    </row>
    <row r="302" spans="14:16" hidden="1">
      <c r="N302" s="108"/>
      <c r="O302" s="108"/>
      <c r="P302" s="108"/>
    </row>
    <row r="303" spans="14:16" hidden="1">
      <c r="N303" s="108"/>
      <c r="O303" s="108"/>
      <c r="P303" s="108"/>
    </row>
    <row r="304" spans="14:16" hidden="1">
      <c r="N304" s="108"/>
      <c r="O304" s="108"/>
      <c r="P304" s="108"/>
    </row>
    <row r="305" spans="14:16" hidden="1">
      <c r="N305" s="108"/>
      <c r="O305" s="108"/>
      <c r="P305" s="108"/>
    </row>
    <row r="306" spans="14:16" hidden="1">
      <c r="N306" s="108"/>
      <c r="O306" s="108"/>
      <c r="P306" s="108"/>
    </row>
    <row r="307" spans="14:16" hidden="1">
      <c r="N307" s="108"/>
      <c r="O307" s="108"/>
      <c r="P307" s="108"/>
    </row>
    <row r="308" spans="14:16" hidden="1">
      <c r="N308" s="108"/>
      <c r="O308" s="108"/>
      <c r="P308" s="108"/>
    </row>
    <row r="309" spans="14:16" hidden="1">
      <c r="N309" s="108"/>
      <c r="O309" s="108"/>
      <c r="P309" s="108"/>
    </row>
    <row r="310" spans="14:16" hidden="1">
      <c r="N310" s="108"/>
      <c r="O310" s="108"/>
      <c r="P310" s="108"/>
    </row>
    <row r="311" spans="14:16" hidden="1">
      <c r="N311" s="108"/>
      <c r="O311" s="108"/>
      <c r="P311" s="108"/>
    </row>
    <row r="312" spans="14:16" hidden="1">
      <c r="N312" s="108"/>
      <c r="O312" s="108"/>
      <c r="P312" s="108"/>
    </row>
    <row r="313" spans="14:16" hidden="1">
      <c r="N313" s="108"/>
      <c r="O313" s="108"/>
      <c r="P313" s="108"/>
    </row>
    <row r="314" spans="14:16" hidden="1">
      <c r="N314" s="108"/>
      <c r="O314" s="108"/>
      <c r="P314" s="108"/>
    </row>
    <row r="315" spans="14:16" hidden="1">
      <c r="N315" s="108"/>
      <c r="O315" s="108"/>
      <c r="P315" s="108"/>
    </row>
    <row r="316" spans="14:16" hidden="1">
      <c r="N316" s="108"/>
      <c r="O316" s="108"/>
      <c r="P316" s="108"/>
    </row>
    <row r="317" spans="14:16" hidden="1">
      <c r="N317" s="108"/>
      <c r="O317" s="108"/>
      <c r="P317" s="108"/>
    </row>
    <row r="318" spans="14:16" hidden="1">
      <c r="N318" s="108"/>
      <c r="O318" s="108"/>
      <c r="P318" s="108"/>
    </row>
    <row r="319" spans="14:16" hidden="1">
      <c r="N319" s="108"/>
      <c r="O319" s="108"/>
      <c r="P319" s="108"/>
    </row>
    <row r="320" spans="14:16" hidden="1">
      <c r="N320" s="108"/>
      <c r="O320" s="108"/>
      <c r="P320" s="108"/>
    </row>
    <row r="321" spans="14:16" hidden="1">
      <c r="N321" s="108"/>
      <c r="O321" s="108"/>
      <c r="P321" s="108"/>
    </row>
    <row r="322" spans="14:16" hidden="1">
      <c r="N322" s="108"/>
      <c r="O322" s="108"/>
      <c r="P322" s="108"/>
    </row>
    <row r="323" spans="14:16" hidden="1">
      <c r="N323" s="108"/>
      <c r="O323" s="108"/>
      <c r="P323" s="108"/>
    </row>
    <row r="324" spans="14:16" hidden="1">
      <c r="N324" s="108"/>
      <c r="O324" s="108"/>
      <c r="P324" s="108"/>
    </row>
    <row r="325" spans="14:16" hidden="1">
      <c r="N325" s="108"/>
      <c r="O325" s="108"/>
      <c r="P325" s="108"/>
    </row>
    <row r="326" spans="14:16" hidden="1">
      <c r="N326" s="108"/>
      <c r="O326" s="108"/>
      <c r="P326" s="108"/>
    </row>
    <row r="327" spans="14:16" hidden="1">
      <c r="N327" s="108"/>
      <c r="O327" s="108"/>
      <c r="P327" s="108"/>
    </row>
    <row r="328" spans="14:16" hidden="1">
      <c r="N328" s="108"/>
      <c r="O328" s="108"/>
      <c r="P328" s="108"/>
    </row>
    <row r="329" spans="14:16" hidden="1">
      <c r="N329" s="108"/>
      <c r="O329" s="108"/>
      <c r="P329" s="108"/>
    </row>
    <row r="330" spans="14:16" hidden="1">
      <c r="N330" s="108"/>
      <c r="O330" s="108"/>
      <c r="P330" s="108"/>
    </row>
    <row r="331" spans="14:16" hidden="1">
      <c r="N331" s="108"/>
      <c r="O331" s="108"/>
      <c r="P331" s="108"/>
    </row>
    <row r="332" spans="14:16" hidden="1">
      <c r="N332" s="108"/>
      <c r="O332" s="108"/>
      <c r="P332" s="108"/>
    </row>
    <row r="333" spans="14:16" hidden="1">
      <c r="N333" s="108"/>
      <c r="O333" s="108"/>
      <c r="P333" s="108"/>
    </row>
    <row r="334" spans="14:16" hidden="1">
      <c r="N334" s="108"/>
      <c r="O334" s="108"/>
      <c r="P334" s="108"/>
    </row>
    <row r="335" spans="14:16" hidden="1">
      <c r="N335" s="108"/>
      <c r="O335" s="108"/>
      <c r="P335" s="108"/>
    </row>
    <row r="336" spans="14:16" hidden="1">
      <c r="N336" s="108"/>
      <c r="O336" s="108"/>
      <c r="P336" s="108"/>
    </row>
    <row r="337" spans="14:16" hidden="1">
      <c r="N337" s="108"/>
      <c r="O337" s="108"/>
      <c r="P337" s="108"/>
    </row>
    <row r="338" spans="14:16" hidden="1">
      <c r="N338" s="108"/>
      <c r="O338" s="108"/>
      <c r="P338" s="108"/>
    </row>
    <row r="339" spans="14:16" hidden="1">
      <c r="N339" s="108"/>
      <c r="O339" s="108"/>
      <c r="P339" s="108"/>
    </row>
    <row r="340" spans="14:16" hidden="1">
      <c r="N340" s="108"/>
      <c r="O340" s="108"/>
      <c r="P340" s="108"/>
    </row>
    <row r="341" spans="14:16" hidden="1">
      <c r="N341" s="108"/>
      <c r="O341" s="108"/>
      <c r="P341" s="108"/>
    </row>
    <row r="342" spans="14:16" hidden="1">
      <c r="N342" s="108"/>
      <c r="O342" s="108"/>
      <c r="P342" s="108"/>
    </row>
    <row r="343" spans="14:16" hidden="1">
      <c r="N343" s="108"/>
      <c r="O343" s="108"/>
      <c r="P343" s="108"/>
    </row>
    <row r="344" spans="14:16" hidden="1">
      <c r="N344" s="108"/>
      <c r="O344" s="108"/>
      <c r="P344" s="108"/>
    </row>
    <row r="345" spans="14:16" hidden="1">
      <c r="N345" s="108"/>
      <c r="O345" s="108"/>
      <c r="P345" s="108"/>
    </row>
    <row r="346" spans="14:16" hidden="1">
      <c r="N346" s="108"/>
      <c r="O346" s="108"/>
      <c r="P346" s="108"/>
    </row>
    <row r="347" spans="14:16" hidden="1">
      <c r="N347" s="108"/>
      <c r="O347" s="108"/>
      <c r="P347" s="108"/>
    </row>
    <row r="348" spans="14:16" hidden="1">
      <c r="N348" s="108"/>
      <c r="O348" s="108"/>
      <c r="P348" s="108"/>
    </row>
    <row r="349" spans="14:16" hidden="1">
      <c r="N349" s="108"/>
      <c r="O349" s="108"/>
      <c r="P349" s="108"/>
    </row>
    <row r="350" spans="14:16" hidden="1">
      <c r="N350" s="108"/>
      <c r="O350" s="108"/>
      <c r="P350" s="108"/>
    </row>
    <row r="351" spans="14:16" hidden="1">
      <c r="N351" s="108"/>
      <c r="O351" s="108"/>
      <c r="P351" s="108"/>
    </row>
    <row r="352" spans="14:16" hidden="1">
      <c r="N352" s="108"/>
      <c r="O352" s="108"/>
      <c r="P352" s="108"/>
    </row>
    <row r="353" spans="14:16" hidden="1">
      <c r="N353" s="108"/>
      <c r="O353" s="108"/>
      <c r="P353" s="108"/>
    </row>
    <row r="354" spans="14:16" hidden="1">
      <c r="N354" s="108"/>
      <c r="O354" s="108"/>
      <c r="P354" s="108"/>
    </row>
    <row r="355" spans="14:16" hidden="1">
      <c r="N355" s="108"/>
      <c r="O355" s="108"/>
      <c r="P355" s="108"/>
    </row>
    <row r="356" spans="14:16" hidden="1">
      <c r="N356" s="108"/>
      <c r="O356" s="108"/>
      <c r="P356" s="108"/>
    </row>
    <row r="357" spans="14:16" hidden="1">
      <c r="N357" s="108"/>
      <c r="O357" s="108"/>
      <c r="P357" s="108"/>
    </row>
    <row r="358" spans="14:16" hidden="1">
      <c r="N358" s="108"/>
      <c r="O358" s="108"/>
      <c r="P358" s="108"/>
    </row>
    <row r="359" spans="14:16" hidden="1">
      <c r="N359" s="108"/>
      <c r="O359" s="108"/>
      <c r="P359" s="108"/>
    </row>
    <row r="360" spans="14:16" hidden="1">
      <c r="N360" s="108"/>
      <c r="O360" s="108"/>
      <c r="P360" s="108"/>
    </row>
    <row r="361" spans="14:16" hidden="1">
      <c r="N361" s="108"/>
      <c r="O361" s="108"/>
      <c r="P361" s="108"/>
    </row>
    <row r="362" spans="14:16" hidden="1">
      <c r="N362" s="108"/>
      <c r="O362" s="108"/>
      <c r="P362" s="108"/>
    </row>
    <row r="363" spans="14:16" hidden="1">
      <c r="N363" s="108"/>
      <c r="O363" s="108"/>
      <c r="P363" s="108"/>
    </row>
    <row r="364" spans="14:16" hidden="1">
      <c r="N364" s="108"/>
      <c r="O364" s="108"/>
      <c r="P364" s="108"/>
    </row>
    <row r="365" spans="14:16" hidden="1">
      <c r="N365" s="108"/>
      <c r="O365" s="108"/>
      <c r="P365" s="108"/>
    </row>
    <row r="366" spans="14:16" hidden="1">
      <c r="N366" s="108"/>
      <c r="O366" s="108"/>
      <c r="P366" s="108"/>
    </row>
    <row r="367" spans="14:16" hidden="1">
      <c r="N367" s="108"/>
      <c r="O367" s="108"/>
      <c r="P367" s="108"/>
    </row>
    <row r="368" spans="14:16" hidden="1">
      <c r="N368" s="108"/>
      <c r="O368" s="108"/>
      <c r="P368" s="108"/>
    </row>
    <row r="369" spans="14:16" hidden="1">
      <c r="N369" s="108"/>
      <c r="O369" s="108"/>
      <c r="P369" s="108"/>
    </row>
    <row r="370" spans="14:16" hidden="1">
      <c r="N370" s="108"/>
      <c r="O370" s="108"/>
      <c r="P370" s="108"/>
    </row>
    <row r="371" spans="14:16" hidden="1">
      <c r="N371" s="108"/>
      <c r="O371" s="108"/>
      <c r="P371" s="108"/>
    </row>
    <row r="372" spans="14:16" hidden="1">
      <c r="N372" s="108"/>
      <c r="O372" s="108"/>
      <c r="P372" s="108"/>
    </row>
    <row r="373" spans="14:16" hidden="1">
      <c r="N373" s="108"/>
      <c r="O373" s="108"/>
      <c r="P373" s="108"/>
    </row>
    <row r="374" spans="14:16" hidden="1">
      <c r="N374" s="108"/>
      <c r="O374" s="108"/>
      <c r="P374" s="108"/>
    </row>
    <row r="375" spans="14:16" hidden="1">
      <c r="N375" s="108"/>
      <c r="O375" s="108"/>
      <c r="P375" s="108"/>
    </row>
    <row r="376" spans="14:16" hidden="1">
      <c r="N376" s="108"/>
      <c r="O376" s="108"/>
      <c r="P376" s="108"/>
    </row>
    <row r="377" spans="14:16" hidden="1">
      <c r="N377" s="108"/>
      <c r="O377" s="108"/>
      <c r="P377" s="108"/>
    </row>
    <row r="378" spans="14:16" hidden="1">
      <c r="N378" s="108"/>
      <c r="O378" s="108"/>
      <c r="P378" s="108"/>
    </row>
    <row r="379" spans="14:16" hidden="1">
      <c r="N379" s="108"/>
      <c r="O379" s="108"/>
      <c r="P379" s="108"/>
    </row>
    <row r="380" spans="14:16" hidden="1">
      <c r="N380" s="108"/>
      <c r="O380" s="108"/>
      <c r="P380" s="108"/>
    </row>
    <row r="381" spans="14:16" hidden="1">
      <c r="N381" s="108"/>
      <c r="O381" s="108"/>
      <c r="P381" s="108"/>
    </row>
    <row r="382" spans="14:16" hidden="1">
      <c r="N382" s="108"/>
      <c r="O382" s="108"/>
      <c r="P382" s="108"/>
    </row>
    <row r="383" spans="14:16" hidden="1">
      <c r="N383" s="108"/>
      <c r="O383" s="108"/>
      <c r="P383" s="108"/>
    </row>
    <row r="384" spans="14:16" hidden="1">
      <c r="N384" s="108"/>
      <c r="O384" s="108"/>
      <c r="P384" s="108"/>
    </row>
    <row r="385" spans="14:16" hidden="1">
      <c r="N385" s="108"/>
      <c r="O385" s="108"/>
      <c r="P385" s="108"/>
    </row>
    <row r="386" spans="14:16" hidden="1">
      <c r="N386" s="108"/>
      <c r="O386" s="108"/>
      <c r="P386" s="108"/>
    </row>
    <row r="387" spans="14:16" hidden="1">
      <c r="N387" s="108"/>
      <c r="O387" s="108"/>
      <c r="P387" s="108"/>
    </row>
    <row r="388" spans="14:16" hidden="1">
      <c r="N388" s="108"/>
      <c r="O388" s="108"/>
      <c r="P388" s="108"/>
    </row>
    <row r="389" spans="14:16" hidden="1">
      <c r="N389" s="108"/>
      <c r="O389" s="108"/>
      <c r="P389" s="108"/>
    </row>
    <row r="390" spans="14:16" hidden="1">
      <c r="N390" s="108"/>
      <c r="O390" s="108"/>
      <c r="P390" s="108"/>
    </row>
    <row r="391" spans="14:16" hidden="1">
      <c r="N391" s="108"/>
      <c r="O391" s="108"/>
      <c r="P391" s="108"/>
    </row>
    <row r="392" spans="14:16" hidden="1">
      <c r="N392" s="108"/>
      <c r="O392" s="108"/>
      <c r="P392" s="108"/>
    </row>
    <row r="393" spans="14:16" hidden="1">
      <c r="N393" s="108"/>
      <c r="O393" s="108"/>
      <c r="P393" s="108"/>
    </row>
    <row r="394" spans="14:16" hidden="1">
      <c r="N394" s="108"/>
      <c r="O394" s="108"/>
      <c r="P394" s="108"/>
    </row>
    <row r="395" spans="14:16" hidden="1">
      <c r="N395" s="108"/>
      <c r="O395" s="108"/>
      <c r="P395" s="108"/>
    </row>
    <row r="396" spans="14:16" hidden="1">
      <c r="N396" s="108"/>
      <c r="O396" s="108"/>
      <c r="P396" s="108"/>
    </row>
    <row r="397" spans="14:16" hidden="1">
      <c r="N397" s="108"/>
      <c r="O397" s="108"/>
      <c r="P397" s="108"/>
    </row>
    <row r="398" spans="14:16" hidden="1">
      <c r="N398" s="108"/>
      <c r="O398" s="108"/>
      <c r="P398" s="108"/>
    </row>
    <row r="399" spans="14:16" hidden="1">
      <c r="N399" s="108"/>
      <c r="O399" s="108"/>
      <c r="P399" s="108"/>
    </row>
    <row r="400" spans="14:16" hidden="1">
      <c r="N400" s="108"/>
      <c r="O400" s="108"/>
      <c r="P400" s="108"/>
    </row>
    <row r="401" spans="14:16" hidden="1">
      <c r="N401" s="108"/>
      <c r="O401" s="108"/>
      <c r="P401" s="108"/>
    </row>
    <row r="402" spans="14:16" hidden="1">
      <c r="N402" s="108"/>
      <c r="O402" s="108"/>
      <c r="P402" s="108"/>
    </row>
    <row r="403" spans="14:16" hidden="1">
      <c r="N403" s="108"/>
      <c r="O403" s="108"/>
      <c r="P403" s="108"/>
    </row>
    <row r="404" spans="14:16" hidden="1">
      <c r="N404" s="108"/>
      <c r="O404" s="108"/>
      <c r="P404" s="108"/>
    </row>
    <row r="405" spans="14:16" hidden="1">
      <c r="N405" s="108"/>
      <c r="O405" s="108"/>
      <c r="P405" s="108"/>
    </row>
    <row r="406" spans="14:16" hidden="1">
      <c r="N406" s="108"/>
      <c r="O406" s="108"/>
      <c r="P406" s="108"/>
    </row>
    <row r="407" spans="14:16" hidden="1">
      <c r="N407" s="108"/>
      <c r="O407" s="108"/>
      <c r="P407" s="108"/>
    </row>
    <row r="408" spans="14:16" hidden="1">
      <c r="N408" s="108"/>
      <c r="O408" s="108"/>
      <c r="P408" s="108"/>
    </row>
    <row r="409" spans="14:16" hidden="1">
      <c r="N409" s="108"/>
      <c r="O409" s="108"/>
      <c r="P409" s="108"/>
    </row>
    <row r="410" spans="14:16" hidden="1">
      <c r="N410" s="108"/>
      <c r="O410" s="108"/>
      <c r="P410" s="108"/>
    </row>
    <row r="411" spans="14:16" hidden="1">
      <c r="N411" s="108"/>
      <c r="O411" s="108"/>
      <c r="P411" s="108"/>
    </row>
    <row r="412" spans="14:16" hidden="1">
      <c r="N412" s="108"/>
      <c r="O412" s="108"/>
      <c r="P412" s="108"/>
    </row>
    <row r="413" spans="14:16" hidden="1">
      <c r="N413" s="108"/>
      <c r="O413" s="108"/>
      <c r="P413" s="108"/>
    </row>
    <row r="414" spans="14:16" hidden="1">
      <c r="N414" s="108"/>
      <c r="O414" s="108"/>
      <c r="P414" s="108"/>
    </row>
    <row r="415" spans="14:16" hidden="1">
      <c r="N415" s="108"/>
      <c r="O415" s="108"/>
      <c r="P415" s="108"/>
    </row>
    <row r="416" spans="14:16" hidden="1">
      <c r="N416" s="108"/>
      <c r="O416" s="108"/>
      <c r="P416" s="108"/>
    </row>
    <row r="417" spans="14:16" hidden="1">
      <c r="N417" s="108"/>
      <c r="O417" s="108"/>
      <c r="P417" s="108"/>
    </row>
    <row r="418" spans="14:16" hidden="1">
      <c r="N418" s="108"/>
      <c r="O418" s="108"/>
      <c r="P418" s="108"/>
    </row>
    <row r="419" spans="14:16" hidden="1">
      <c r="N419" s="108"/>
      <c r="O419" s="108"/>
      <c r="P419" s="108"/>
    </row>
    <row r="420" spans="14:16" hidden="1">
      <c r="N420" s="108"/>
      <c r="O420" s="108"/>
      <c r="P420" s="108"/>
    </row>
    <row r="421" spans="14:16" hidden="1">
      <c r="N421" s="108"/>
      <c r="O421" s="108"/>
      <c r="P421" s="108"/>
    </row>
    <row r="422" spans="14:16" hidden="1">
      <c r="N422" s="108"/>
      <c r="O422" s="108"/>
      <c r="P422" s="108"/>
    </row>
    <row r="423" spans="14:16" hidden="1">
      <c r="N423" s="108"/>
      <c r="O423" s="108"/>
      <c r="P423" s="108"/>
    </row>
    <row r="424" spans="14:16" hidden="1">
      <c r="N424" s="108"/>
      <c r="O424" s="108"/>
      <c r="P424" s="108"/>
    </row>
    <row r="425" spans="14:16" hidden="1">
      <c r="N425" s="108"/>
      <c r="O425" s="108"/>
      <c r="P425" s="108"/>
    </row>
    <row r="426" spans="14:16" hidden="1">
      <c r="N426" s="108"/>
      <c r="O426" s="108"/>
      <c r="P426" s="108"/>
    </row>
    <row r="427" spans="14:16" hidden="1">
      <c r="N427" s="108"/>
      <c r="O427" s="108"/>
      <c r="P427" s="108"/>
    </row>
    <row r="428" spans="14:16" hidden="1">
      <c r="N428" s="108"/>
      <c r="O428" s="108"/>
      <c r="P428" s="108"/>
    </row>
    <row r="429" spans="14:16" hidden="1">
      <c r="N429" s="108"/>
      <c r="O429" s="108"/>
      <c r="P429" s="108"/>
    </row>
    <row r="430" spans="14:16" hidden="1">
      <c r="N430" s="108"/>
      <c r="O430" s="108"/>
      <c r="P430" s="108"/>
    </row>
    <row r="431" spans="14:16" hidden="1">
      <c r="N431" s="108"/>
      <c r="O431" s="108"/>
      <c r="P431" s="108"/>
    </row>
    <row r="432" spans="14:16" hidden="1">
      <c r="N432" s="108"/>
      <c r="O432" s="108"/>
      <c r="P432" s="108"/>
    </row>
    <row r="433" spans="14:16" hidden="1">
      <c r="N433" s="108"/>
      <c r="O433" s="108"/>
      <c r="P433" s="108"/>
    </row>
    <row r="434" spans="14:16" hidden="1">
      <c r="N434" s="108"/>
      <c r="O434" s="108"/>
      <c r="P434" s="108"/>
    </row>
    <row r="435" spans="14:16" hidden="1">
      <c r="N435" s="108"/>
      <c r="O435" s="108"/>
      <c r="P435" s="108"/>
    </row>
    <row r="436" spans="14:16" hidden="1">
      <c r="N436" s="108"/>
      <c r="O436" s="108"/>
      <c r="P436" s="108"/>
    </row>
    <row r="437" spans="14:16" hidden="1">
      <c r="N437" s="108"/>
      <c r="O437" s="108"/>
      <c r="P437" s="108"/>
    </row>
    <row r="438" spans="14:16" hidden="1">
      <c r="N438" s="108"/>
      <c r="O438" s="108"/>
      <c r="P438" s="108"/>
    </row>
    <row r="439" spans="14:16" hidden="1">
      <c r="N439" s="108"/>
      <c r="O439" s="108"/>
      <c r="P439" s="108"/>
    </row>
    <row r="440" spans="14:16" hidden="1">
      <c r="N440" s="108"/>
      <c r="O440" s="108"/>
      <c r="P440" s="108"/>
    </row>
    <row r="441" spans="14:16" hidden="1">
      <c r="N441" s="108"/>
      <c r="O441" s="108"/>
      <c r="P441" s="108"/>
    </row>
    <row r="442" spans="14:16" hidden="1">
      <c r="N442" s="108"/>
      <c r="O442" s="108"/>
      <c r="P442" s="108"/>
    </row>
    <row r="443" spans="14:16" hidden="1">
      <c r="N443" s="108"/>
      <c r="O443" s="108"/>
      <c r="P443" s="108"/>
    </row>
    <row r="444" spans="14:16" hidden="1">
      <c r="N444" s="108"/>
      <c r="O444" s="108"/>
      <c r="P444" s="108"/>
    </row>
    <row r="445" spans="14:16" hidden="1">
      <c r="N445" s="108"/>
      <c r="O445" s="108"/>
      <c r="P445" s="108"/>
    </row>
    <row r="446" spans="14:16" hidden="1">
      <c r="N446" s="108"/>
      <c r="O446" s="108"/>
      <c r="P446" s="108"/>
    </row>
    <row r="447" spans="14:16" hidden="1">
      <c r="N447" s="108"/>
      <c r="O447" s="108"/>
      <c r="P447" s="108"/>
    </row>
    <row r="448" spans="14:16" hidden="1">
      <c r="N448" s="108"/>
      <c r="O448" s="108"/>
      <c r="P448" s="108"/>
    </row>
    <row r="449" spans="14:16" hidden="1">
      <c r="N449" s="108"/>
      <c r="O449" s="108"/>
      <c r="P449" s="108"/>
    </row>
    <row r="450" spans="14:16" hidden="1">
      <c r="N450" s="108"/>
      <c r="O450" s="108"/>
      <c r="P450" s="108"/>
    </row>
    <row r="451" spans="14:16" hidden="1">
      <c r="N451" s="108"/>
      <c r="O451" s="108"/>
      <c r="P451" s="108"/>
    </row>
    <row r="452" spans="14:16" hidden="1">
      <c r="N452" s="108"/>
      <c r="O452" s="108"/>
      <c r="P452" s="108"/>
    </row>
    <row r="453" spans="14:16" hidden="1">
      <c r="N453" s="108"/>
      <c r="O453" s="108"/>
      <c r="P453" s="108"/>
    </row>
    <row r="454" spans="14:16" hidden="1">
      <c r="N454" s="108"/>
      <c r="O454" s="108"/>
      <c r="P454" s="108"/>
    </row>
    <row r="455" spans="14:16" hidden="1">
      <c r="N455" s="108"/>
      <c r="O455" s="108"/>
      <c r="P455" s="108"/>
    </row>
    <row r="456" spans="14:16" hidden="1">
      <c r="N456" s="108"/>
      <c r="O456" s="108"/>
      <c r="P456" s="108"/>
    </row>
    <row r="457" spans="14:16" hidden="1">
      <c r="N457" s="108"/>
      <c r="O457" s="108"/>
      <c r="P457" s="108"/>
    </row>
    <row r="458" spans="14:16" hidden="1">
      <c r="N458" s="108"/>
      <c r="O458" s="108"/>
      <c r="P458" s="108"/>
    </row>
    <row r="459" spans="14:16" hidden="1">
      <c r="N459" s="108"/>
      <c r="O459" s="108"/>
      <c r="P459" s="108"/>
    </row>
    <row r="460" spans="14:16" hidden="1">
      <c r="N460" s="108"/>
      <c r="O460" s="108"/>
      <c r="P460" s="108"/>
    </row>
    <row r="461" spans="14:16" hidden="1">
      <c r="N461" s="108"/>
      <c r="O461" s="108"/>
      <c r="P461" s="108"/>
    </row>
    <row r="462" spans="14:16" hidden="1">
      <c r="N462" s="108"/>
      <c r="O462" s="108"/>
      <c r="P462" s="108"/>
    </row>
    <row r="463" spans="14:16" hidden="1">
      <c r="N463" s="108"/>
      <c r="O463" s="108"/>
      <c r="P463" s="108"/>
    </row>
    <row r="464" spans="14:16" hidden="1">
      <c r="N464" s="108"/>
      <c r="O464" s="108"/>
      <c r="P464" s="108"/>
    </row>
    <row r="465" spans="14:16" hidden="1">
      <c r="N465" s="108"/>
      <c r="O465" s="108"/>
      <c r="P465" s="108"/>
    </row>
    <row r="466" spans="14:16" hidden="1">
      <c r="N466" s="108"/>
      <c r="O466" s="108"/>
      <c r="P466" s="108"/>
    </row>
    <row r="467" spans="14:16" hidden="1">
      <c r="N467" s="108"/>
      <c r="O467" s="108"/>
      <c r="P467" s="108"/>
    </row>
    <row r="468" spans="14:16" hidden="1">
      <c r="N468" s="108"/>
      <c r="O468" s="108"/>
      <c r="P468" s="108"/>
    </row>
    <row r="469" spans="14:16" hidden="1">
      <c r="N469" s="108"/>
      <c r="O469" s="108"/>
      <c r="P469" s="108"/>
    </row>
    <row r="470" spans="14:16" hidden="1">
      <c r="N470" s="108"/>
      <c r="O470" s="108"/>
      <c r="P470" s="108"/>
    </row>
    <row r="471" spans="14:16" hidden="1">
      <c r="N471" s="108"/>
      <c r="O471" s="108"/>
      <c r="P471" s="108"/>
    </row>
    <row r="472" spans="14:16" hidden="1">
      <c r="N472" s="108"/>
      <c r="O472" s="108"/>
      <c r="P472" s="108"/>
    </row>
    <row r="473" spans="14:16" hidden="1">
      <c r="N473" s="108"/>
      <c r="O473" s="108"/>
      <c r="P473" s="108"/>
    </row>
    <row r="474" spans="14:16" hidden="1">
      <c r="N474" s="108"/>
      <c r="O474" s="108"/>
      <c r="P474" s="108"/>
    </row>
    <row r="475" spans="14:16" hidden="1">
      <c r="N475" s="108"/>
      <c r="O475" s="108"/>
      <c r="P475" s="108"/>
    </row>
    <row r="476" spans="14:16" hidden="1">
      <c r="N476" s="108"/>
      <c r="O476" s="108"/>
      <c r="P476" s="108"/>
    </row>
    <row r="477" spans="14:16" hidden="1">
      <c r="N477" s="108"/>
      <c r="O477" s="108"/>
      <c r="P477" s="108"/>
    </row>
    <row r="478" spans="14:16" hidden="1">
      <c r="N478" s="108"/>
      <c r="O478" s="108"/>
      <c r="P478" s="108"/>
    </row>
    <row r="479" spans="14:16" hidden="1">
      <c r="N479" s="108"/>
      <c r="O479" s="108"/>
      <c r="P479" s="108"/>
    </row>
    <row r="480" spans="14:16" hidden="1">
      <c r="N480" s="108"/>
      <c r="O480" s="108"/>
      <c r="P480" s="108"/>
    </row>
    <row r="481" spans="3:23" hidden="1">
      <c r="N481" s="108"/>
      <c r="O481" s="108"/>
      <c r="P481" s="108"/>
    </row>
    <row r="482" spans="3:23" hidden="1">
      <c r="N482" s="108"/>
      <c r="O482" s="108"/>
      <c r="P482" s="108"/>
    </row>
    <row r="483" spans="3:23" hidden="1">
      <c r="N483" s="108"/>
      <c r="O483" s="108"/>
      <c r="P483" s="108"/>
    </row>
    <row r="484" spans="3:23" hidden="1">
      <c r="N484" s="108"/>
      <c r="O484" s="108"/>
      <c r="P484" s="108"/>
    </row>
    <row r="485" spans="3:23" hidden="1">
      <c r="N485" s="108"/>
      <c r="O485" s="108"/>
      <c r="P485" s="108"/>
    </row>
    <row r="486" spans="3:23" hidden="1">
      <c r="N486" s="108"/>
      <c r="O486" s="108"/>
      <c r="P486" s="108"/>
    </row>
    <row r="487" spans="3:23" hidden="1">
      <c r="N487" s="108"/>
      <c r="O487" s="108"/>
      <c r="P487" s="108"/>
    </row>
    <row r="488" spans="3:23" hidden="1">
      <c r="N488" s="108"/>
      <c r="O488" s="108"/>
      <c r="P488" s="108"/>
    </row>
    <row r="489" spans="3:23" hidden="1">
      <c r="N489" s="108"/>
      <c r="O489" s="108"/>
      <c r="P489" s="108"/>
    </row>
    <row r="490" spans="3:23" hidden="1">
      <c r="N490" s="108"/>
      <c r="O490" s="108"/>
      <c r="P490" s="108"/>
    </row>
    <row r="491" spans="3:23" hidden="1">
      <c r="N491" s="108"/>
      <c r="O491" s="108"/>
      <c r="P491" s="108"/>
    </row>
    <row r="492" spans="3:23" hidden="1">
      <c r="N492" s="108"/>
      <c r="O492" s="108"/>
      <c r="P492" s="108"/>
    </row>
    <row r="493" spans="3:23" hidden="1">
      <c r="N493" s="108"/>
      <c r="O493" s="108"/>
      <c r="P493" s="108"/>
    </row>
    <row r="494" spans="3:23" hidden="1">
      <c r="N494" s="108"/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4">SUM(F4:F494)</f>
        <v>1599.9</v>
      </c>
      <c r="G495" s="91">
        <f t="shared" si="4"/>
        <v>901.9</v>
      </c>
      <c r="H495" s="91">
        <f t="shared" si="4"/>
        <v>107.59999999999998</v>
      </c>
      <c r="I495" s="91">
        <f t="shared" si="4"/>
        <v>0</v>
      </c>
      <c r="J495" s="91">
        <f t="shared" si="4"/>
        <v>0</v>
      </c>
      <c r="K495" s="91">
        <f t="shared" si="4"/>
        <v>0</v>
      </c>
      <c r="L495" s="91">
        <f t="shared" si="4"/>
        <v>19</v>
      </c>
      <c r="M495" s="91">
        <f t="shared" si="4"/>
        <v>0</v>
      </c>
      <c r="Q495" s="79" t="s">
        <v>136</v>
      </c>
      <c r="R495" s="91">
        <f t="shared" ref="R495:W495" si="5">SUM(R4:R494)</f>
        <v>419.8</v>
      </c>
      <c r="S495" s="91">
        <f t="shared" si="5"/>
        <v>419.8</v>
      </c>
      <c r="T495" s="91">
        <f t="shared" si="5"/>
        <v>226.8</v>
      </c>
      <c r="U495" s="91">
        <f t="shared" si="5"/>
        <v>0</v>
      </c>
      <c r="V495" s="91">
        <f t="shared" si="5"/>
        <v>0</v>
      </c>
      <c r="W495" s="91">
        <f t="shared" si="5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IF('5'!K3="", "Vrije categorie",'5'!K3)</f>
        <v>A</v>
      </c>
      <c r="F499" s="92" cm="1">
        <f t="array" ref="F499">SUMPRODUCT(--($E$4:$E$494=C499),--($D$4:$D$494=""),$F$4:$F$494)</f>
        <v>643</v>
      </c>
      <c r="G499" s="92" cm="1">
        <f t="array" ref="G499">SUMPRODUCT(--($E$4:$E$494=C499),--($D$4:$D$494=""),$G$4:$G$494)</f>
        <v>532.59999999999991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1175.5999999999999</v>
      </c>
      <c r="O499" s="81"/>
      <c r="P499" s="92" cm="1">
        <f t="array" ref="P499">SUMPRODUCT(--($E$4:$E$494=C499),--($D$4:$D$494=""),$P$4:$P$494)</f>
        <v>235120</v>
      </c>
    </row>
    <row r="500" spans="3:16">
      <c r="C500" s="81" t="str">
        <f>IF('5'!K4="", "Vrije categorie",'5'!K4)</f>
        <v>B</v>
      </c>
      <c r="F500" s="92" cm="1">
        <f t="array" ref="F500">SUMPRODUCT(--($E$4:$E$494=C500),--($D$4:$D$494=""),$F$4:$F$494)</f>
        <v>91.2</v>
      </c>
      <c r="G500" s="92" cm="1">
        <f t="array" ref="G500">SUMPRODUCT(--($E$4:$E$494=C500),--($D$4:$D$494=""),$G$4:$G$494)</f>
        <v>27.6</v>
      </c>
      <c r="H500" s="92" cm="1">
        <f t="array" ref="H500">SUMPRODUCT(--($E$4:$E$494=C500),--($D$4:$D$494=""),$H$4:$H$494)</f>
        <v>11.6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6">SUM(F500:M500)</f>
        <v>130.4</v>
      </c>
      <c r="O500" s="81"/>
      <c r="P500" s="92" cm="1">
        <f t="array" ref="P500">SUMPRODUCT(--($E$4:$E$494=C500),--($D$4:$D$494=""),$P$4:$P$494)</f>
        <v>26080</v>
      </c>
    </row>
    <row r="501" spans="3:16">
      <c r="C501" s="81" t="str">
        <f>IF('5'!K5="", "Vrije categorie",'5'!K5)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62.7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6"/>
        <v>62.7</v>
      </c>
      <c r="O501" s="81"/>
      <c r="P501" s="92" cm="1">
        <f t="array" ref="P501">SUMPRODUCT(--($E$4:$E$494=C501),--($D$4:$D$494=""),$P$4:$P$494)</f>
        <v>12540</v>
      </c>
    </row>
    <row r="502" spans="3:16">
      <c r="C502" s="81" t="str">
        <f>IF('5'!K6="", "Vrije categorie",'5'!K6)</f>
        <v>D</v>
      </c>
      <c r="F502" s="92" cm="1">
        <f t="array" ref="F502">SUMPRODUCT(--($E$4:$E$494=C502),--($D$4:$D$494=""),$F$4:$F$494)</f>
        <v>19.7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6"/>
        <v>19.7</v>
      </c>
      <c r="O502" s="81"/>
      <c r="P502" s="92" cm="1">
        <f t="array" ref="P502">SUMPRODUCT(--($E$4:$E$494=C502),--($D$4:$D$494=""),$P$4:$P$494)</f>
        <v>3940</v>
      </c>
    </row>
    <row r="503" spans="3:16">
      <c r="C503" s="81" t="str">
        <f>IF('5'!K7="", "Vrije categorie",'5'!K7)</f>
        <v>E</v>
      </c>
      <c r="F503" s="92" cm="1">
        <f t="array" ref="F503">SUMPRODUCT(--($E$4:$E$494=C503),--($D$4:$D$494=""),$F$4:$F$494)</f>
        <v>843.8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14.1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6"/>
        <v>857.9</v>
      </c>
      <c r="O503" s="81"/>
      <c r="P503" s="92" cm="1">
        <f t="array" ref="P503">SUMPRODUCT(--($E$4:$E$494=C503),--($D$4:$D$494=""),$P$4:$P$494)</f>
        <v>171580</v>
      </c>
    </row>
    <row r="504" spans="3:16">
      <c r="C504" s="81" t="str">
        <f>IF('5'!K8="", "Vrije categorie",'5'!K8)</f>
        <v>F</v>
      </c>
      <c r="F504" s="92" cm="1">
        <f t="array" ref="F504">SUMPRODUCT(--($E$4:$E$494=C504),--($D$4:$D$494=""),$F$4:$F$494)</f>
        <v>2.2000000000000002</v>
      </c>
      <c r="G504" s="92" cm="1">
        <f t="array" ref="G504">SUMPRODUCT(--($E$4:$E$494=C504),--($D$4:$D$494=""),$G$4:$G$494)</f>
        <v>113.39999999999999</v>
      </c>
      <c r="H504" s="92" cm="1">
        <f t="array" ref="H504">SUMPRODUCT(--($E$4:$E$494=C504),--($D$4:$D$494=""),$H$4:$H$494)</f>
        <v>5.8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6"/>
        <v>121.39999999999999</v>
      </c>
      <c r="O504" s="81"/>
      <c r="P504" s="92" cm="1">
        <f t="array" ref="P504">SUMPRODUCT(--($E$4:$E$494=C504),--($D$4:$D$494=""),$P$4:$P$494)</f>
        <v>1456.8</v>
      </c>
    </row>
    <row r="505" spans="3:16">
      <c r="C505" s="81" t="str">
        <f>IF('5'!K9="", "Vrije categorie",'5'!K9)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76.099999999999994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19</v>
      </c>
      <c r="M505" s="92" cm="1">
        <f t="array" ref="M505">SUMPRODUCT(--($E$4:$E$494=C505),--($D$4:$D$494=""),$M$4:$M$494)</f>
        <v>0</v>
      </c>
      <c r="N505" s="92">
        <f t="shared" si="6"/>
        <v>95.1</v>
      </c>
      <c r="O505" s="81"/>
      <c r="P505" s="92" cm="1">
        <f t="array" ref="P505">SUMPRODUCT(--($E$4:$E$494=C505),--($D$4:$D$494=""),$P$4:$P$494)</f>
        <v>19020</v>
      </c>
    </row>
    <row r="506" spans="3:16">
      <c r="C506" s="81" t="str">
        <f>IF('5'!K10="", "Vrije categorie",'5'!K10)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154.5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6"/>
        <v>154.5</v>
      </c>
      <c r="O506" s="81"/>
      <c r="P506" s="92" cm="1">
        <f t="array" ref="P506">SUMPRODUCT(--($E$4:$E$494=C506),--($D$4:$D$494=""),$P$4:$P$494)</f>
        <v>30900</v>
      </c>
    </row>
    <row r="507" spans="3:16">
      <c r="C507" s="81" t="str">
        <f>IF('5'!K11="", "Vrije categorie",'5'!K11)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6"/>
        <v>0</v>
      </c>
      <c r="O507" s="81"/>
      <c r="P507" s="92" cm="1">
        <f t="array" ref="P507">SUMPRODUCT(--($E$4:$E$494=C507),--($D$4:$D$494=""),$P$4:$P$494)</f>
        <v>0</v>
      </c>
    </row>
    <row r="508" spans="3:16">
      <c r="C508" s="81" t="str">
        <f>IF('5'!K12="", "Vrije categorie",'5'!K12)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6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IF('5'!K13="", "Vrije categorie",'5'!K13)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6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IF('5'!K14="", "Vrije categorie",'5'!K14)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6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IF('5'!K15="", "Vrije categorie",'5'!K15)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6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1599.9</v>
      </c>
      <c r="G512" s="93">
        <f t="shared" ref="G512:M512" si="7">SUM(G499:G511)</f>
        <v>890.8</v>
      </c>
      <c r="H512" s="93">
        <f t="shared" si="7"/>
        <v>107.6</v>
      </c>
      <c r="I512" s="93">
        <f t="shared" si="7"/>
        <v>0</v>
      </c>
      <c r="J512" s="93">
        <f t="shared" si="7"/>
        <v>0</v>
      </c>
      <c r="K512" s="93">
        <f t="shared" si="7"/>
        <v>0</v>
      </c>
      <c r="L512" s="93">
        <f t="shared" si="7"/>
        <v>19</v>
      </c>
      <c r="M512" s="93">
        <f t="shared" si="7"/>
        <v>0</v>
      </c>
      <c r="N512" s="93">
        <f t="shared" si="6"/>
        <v>2617.2999999999997</v>
      </c>
      <c r="O512" s="93"/>
      <c r="P512" s="93">
        <f>SUM(P499:P511)</f>
        <v>500636.8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11.1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8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9">SUM(F519:M519)</f>
        <v>0</v>
      </c>
    </row>
    <row r="520" spans="3:16">
      <c r="C520" s="95" t="str">
        <f t="shared" si="8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9"/>
        <v>0</v>
      </c>
    </row>
    <row r="521" spans="3:16">
      <c r="C521" s="95" t="str">
        <f t="shared" si="8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9"/>
        <v>0</v>
      </c>
    </row>
    <row r="522" spans="3:16">
      <c r="C522" s="95" t="str">
        <f t="shared" si="8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9"/>
        <v>0</v>
      </c>
    </row>
    <row r="523" spans="3:16">
      <c r="C523" s="95" t="str">
        <f t="shared" si="8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9"/>
        <v>0</v>
      </c>
    </row>
    <row r="524" spans="3:16">
      <c r="C524" s="95" t="str">
        <f t="shared" si="8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9"/>
        <v>0</v>
      </c>
    </row>
    <row r="525" spans="3:16">
      <c r="C525" s="95" t="str">
        <f t="shared" si="8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9"/>
        <v>0</v>
      </c>
    </row>
    <row r="526" spans="3:16">
      <c r="C526" s="95" t="str">
        <f t="shared" si="8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9"/>
        <v>0</v>
      </c>
    </row>
    <row r="527" spans="3:16">
      <c r="C527" s="95" t="str">
        <f t="shared" si="8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9"/>
        <v>0</v>
      </c>
    </row>
    <row r="528" spans="3:16">
      <c r="C528" s="95" t="str">
        <f t="shared" si="8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9"/>
        <v>0</v>
      </c>
    </row>
    <row r="529" spans="3:14">
      <c r="C529" s="95" t="str">
        <f t="shared" si="8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9"/>
        <v>0</v>
      </c>
    </row>
    <row r="530" spans="3:14">
      <c r="C530" s="95" t="str">
        <f t="shared" si="8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9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10">SUM(G518:G530)</f>
        <v>0</v>
      </c>
      <c r="H531" s="100">
        <f t="shared" si="10"/>
        <v>0</v>
      </c>
      <c r="I531" s="100">
        <f t="shared" si="10"/>
        <v>0</v>
      </c>
      <c r="J531" s="100">
        <f t="shared" si="10"/>
        <v>0</v>
      </c>
      <c r="K531" s="100">
        <f t="shared" si="10"/>
        <v>0</v>
      </c>
      <c r="L531" s="100">
        <f t="shared" si="10"/>
        <v>0</v>
      </c>
      <c r="M531" s="100">
        <f t="shared" si="10"/>
        <v>0</v>
      </c>
      <c r="N531" s="100">
        <f>SUM(N518:N530)</f>
        <v>0</v>
      </c>
    </row>
    <row r="532" spans="3:14" ht="15.75" thickTop="1"/>
  </sheetData>
  <sheetProtection algorithmName="SHA-512" hashValue="CtTr5lfsYxathRQs5B+n7QUwJVC+f25hcFxZo7xrfSNgYCY4jDqxcAFqVfQtPukm5Eap8NGS1MpE2aX6Q4YSCg==" saltValue="D9gn4Xn5zqgTEQVH78hUS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00713-A2F6-43AB-A20F-CE64F90DEEC4}">
  <sheetPr>
    <tabColor rgb="FFC2E76B"/>
  </sheetPr>
  <dimension ref="A2:N63"/>
  <sheetViews>
    <sheetView showGridLines="0" topLeftCell="A17" workbookViewId="0">
      <selection activeCell="J40" sqref="J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6,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'6a'!P499/M3</f>
        <v>#DIV/0!</v>
      </c>
    </row>
    <row r="4" spans="1:14">
      <c r="A4" s="42" t="s">
        <v>82</v>
      </c>
      <c r="B4" s="195" t="str">
        <f>VLOOKUP(H5,'Kosten VSR (her)controles'!A5:E54,3)</f>
        <v>OBS op 't Veld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'6a'!P500/M4</f>
        <v>#DIV/0!</v>
      </c>
    </row>
    <row r="5" spans="1:14">
      <c r="A5" s="43" t="s">
        <v>83</v>
      </c>
      <c r="B5" s="196" t="str">
        <f>VLOOKUP(H5,'Kosten VSR (her)controles'!A5:E54,4)</f>
        <v>Barbar 5a</v>
      </c>
      <c r="C5" s="196"/>
      <c r="D5" s="196"/>
      <c r="E5" s="196"/>
      <c r="F5" s="192" t="s">
        <v>85</v>
      </c>
      <c r="G5" s="192"/>
      <c r="H5" s="39">
        <f>'Kosten VSR (her)controles'!A10</f>
        <v>6</v>
      </c>
      <c r="K5" s="60" t="s">
        <v>58</v>
      </c>
      <c r="L5" s="72">
        <v>200</v>
      </c>
      <c r="M5" s="249"/>
      <c r="N5" s="113" t="e">
        <f>'6a'!P501/M5</f>
        <v>#DIV/0!</v>
      </c>
    </row>
    <row r="6" spans="1:14">
      <c r="A6" s="44" t="s">
        <v>84</v>
      </c>
      <c r="B6" s="197" t="str">
        <f>VLOOKUP(H5,'Kosten VSR (her)controles'!A5:E54,5)</f>
        <v>Emmen</v>
      </c>
      <c r="C6" s="197"/>
      <c r="D6" s="197"/>
      <c r="E6" s="197"/>
      <c r="F6" s="193" t="s">
        <v>86</v>
      </c>
      <c r="G6" s="193"/>
      <c r="H6" s="40" t="str">
        <f>CONCATENATE(H5,"a")</f>
        <v>6a</v>
      </c>
      <c r="K6" s="60" t="s">
        <v>59</v>
      </c>
      <c r="L6" s="72">
        <v>200</v>
      </c>
      <c r="M6" s="249"/>
      <c r="N6" s="113" t="e">
        <f>'6a'!P502/M6</f>
        <v>#DIV/0!</v>
      </c>
    </row>
    <row r="7" spans="1:14">
      <c r="K7" s="60" t="s">
        <v>55</v>
      </c>
      <c r="L7" s="72">
        <v>200</v>
      </c>
      <c r="M7" s="249"/>
      <c r="N7" s="113" t="e">
        <f>'6a'!P503/M7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'6a'!P504/M8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'6a'!P505/M9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'6a'!P506/M10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'6a'!P507/M11</f>
        <v>#DIV/0!</v>
      </c>
    </row>
    <row r="12" spans="1:14">
      <c r="F12" s="33" t="s">
        <v>64</v>
      </c>
      <c r="G12" s="33" t="s">
        <v>90</v>
      </c>
      <c r="K12" s="60" t="s">
        <v>63</v>
      </c>
      <c r="L12" s="72">
        <v>200</v>
      </c>
      <c r="M12" s="249"/>
      <c r="N12" s="113" t="e">
        <f>'6a'!P508/M12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'6a'!N512</f>
        <v>670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'6a'!P509/M13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49"/>
      <c r="N14" s="113"/>
    </row>
    <row r="15" spans="1:14">
      <c r="K15" s="60"/>
      <c r="L15" s="72"/>
      <c r="M15" s="249"/>
      <c r="N15" s="113"/>
    </row>
    <row r="16" spans="1:14">
      <c r="A16" t="s">
        <v>127</v>
      </c>
      <c r="K16" s="62"/>
      <c r="L16" s="73"/>
      <c r="M16" s="259"/>
      <c r="N16" s="114"/>
    </row>
    <row r="17" spans="1:9">
      <c r="A17" s="188" t="s">
        <v>128</v>
      </c>
      <c r="B17" s="188"/>
      <c r="C17" s="188"/>
      <c r="D17" s="70">
        <f>'6a'!P512</f>
        <v>126047.6</v>
      </c>
      <c r="E17" s="188" t="s">
        <v>129</v>
      </c>
      <c r="F17" s="188"/>
      <c r="G17" s="70">
        <f>D17/E8</f>
        <v>630.23800000000006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'6a'!G512</f>
        <v>435.3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435.3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435.3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435.3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'6a'!F512-E27</f>
        <v>173.5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'6a'!S495</f>
        <v>140.9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'6a'!R495</f>
        <v>140.9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'6a'!T495</f>
        <v>60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'6a'!U495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'6a'!V495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'6a'!W495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'6a'!N505</f>
        <v>31.4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lWrLGtBALAGcRvLJN5A4oC9SziiuiYqDYLwcSFxNt5j+AZPlvmg+DD4bmVjkWxqq0WCea1F8KP7tCY/Aop7rOw==" saltValue="RdvEzQApkE6b69hXg14Th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7896-2884-452B-AE6B-27731FD1AEDF}">
  <sheetPr>
    <tabColor rgb="FF173583"/>
  </sheetPr>
  <dimension ref="A1:Z532"/>
  <sheetViews>
    <sheetView workbookViewId="0">
      <selection activeCell="M24" sqref="M24"/>
    </sheetView>
  </sheetViews>
  <sheetFormatPr defaultRowHeight="1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'6'!H5</f>
        <v>6</v>
      </c>
      <c r="B1" s="219" t="s">
        <v>82</v>
      </c>
      <c r="C1" s="220"/>
      <c r="D1" s="221" t="str">
        <f>VLOOKUP(A1,'Kosten VSR (her)controles'!A5:J54,3)</f>
        <v>OBS op 't Veld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>Barbar 5a te Emmen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/>
      <c r="O4" s="108"/>
      <c r="P4" s="108"/>
    </row>
    <row r="5" spans="1:24">
      <c r="A5" s="30" t="s">
        <v>286</v>
      </c>
      <c r="B5" s="33">
        <v>1</v>
      </c>
      <c r="C5" s="33" t="s">
        <v>299</v>
      </c>
      <c r="D5" s="33"/>
      <c r="E5" s="106" t="s">
        <v>54</v>
      </c>
      <c r="G5" s="108">
        <v>59.4</v>
      </c>
      <c r="H5" s="108"/>
      <c r="I5" s="108"/>
      <c r="J5" s="108"/>
      <c r="N5" s="108">
        <f>SUM(F5:M5)</f>
        <v>59.4</v>
      </c>
      <c r="O5" s="108">
        <f>IF(D5="X",0,IF(E5="X",0,VLOOKUP(E5,'6'!$K$3:$L$16,2,FALSE)))</f>
        <v>200</v>
      </c>
      <c r="P5" s="108">
        <f t="shared" ref="P5:P37" si="0">N5*O5</f>
        <v>11880</v>
      </c>
    </row>
    <row r="6" spans="1:24">
      <c r="A6" s="30" t="s">
        <v>286</v>
      </c>
      <c r="B6" s="33">
        <v>10</v>
      </c>
      <c r="C6" s="33" t="s">
        <v>311</v>
      </c>
      <c r="D6" s="33"/>
      <c r="E6" s="106" t="s">
        <v>58</v>
      </c>
      <c r="F6" s="108">
        <v>25</v>
      </c>
      <c r="G6" s="108"/>
      <c r="H6" s="108"/>
      <c r="I6" s="108"/>
      <c r="J6" s="108"/>
      <c r="N6" s="108">
        <f t="shared" ref="N6:N37" si="1">SUM(F6:M6)</f>
        <v>25</v>
      </c>
      <c r="O6" s="108">
        <f>IF(D6="X",0,IF(E6="X",0,VLOOKUP(E6,'6'!$K$3:$L$16,2,FALSE)))</f>
        <v>200</v>
      </c>
      <c r="P6" s="108">
        <f t="shared" si="0"/>
        <v>5000</v>
      </c>
    </row>
    <row r="7" spans="1:24">
      <c r="A7" s="30" t="s">
        <v>286</v>
      </c>
      <c r="B7" s="106" t="s">
        <v>361</v>
      </c>
      <c r="C7" s="33" t="s">
        <v>311</v>
      </c>
      <c r="D7" s="33"/>
      <c r="E7" s="106" t="s">
        <v>58</v>
      </c>
      <c r="G7" s="108">
        <v>24</v>
      </c>
      <c r="H7" s="108"/>
      <c r="I7" s="108"/>
      <c r="J7" s="108"/>
      <c r="N7" s="108">
        <f t="shared" si="1"/>
        <v>24</v>
      </c>
      <c r="O7" s="108">
        <f>IF(D7="X",0,IF(E7="X",0,VLOOKUP(E7,'6'!$K$3:$L$16,2,FALSE)))</f>
        <v>200</v>
      </c>
      <c r="P7" s="108">
        <f t="shared" si="0"/>
        <v>4800</v>
      </c>
    </row>
    <row r="8" spans="1:24">
      <c r="A8" s="30" t="s">
        <v>286</v>
      </c>
      <c r="B8" s="33">
        <v>11</v>
      </c>
      <c r="C8" s="33" t="s">
        <v>351</v>
      </c>
      <c r="D8" s="33"/>
      <c r="E8" s="106" t="s">
        <v>57</v>
      </c>
      <c r="F8" s="108">
        <v>18.399999999999999</v>
      </c>
      <c r="G8" s="108"/>
      <c r="H8" s="108"/>
      <c r="I8" s="108"/>
      <c r="J8" s="108"/>
      <c r="N8" s="108">
        <f t="shared" si="1"/>
        <v>18.399999999999999</v>
      </c>
      <c r="O8" s="108">
        <f>IF(D8="X",0,IF(E8="X",0,VLOOKUP(E8,'6'!$K$3:$L$16,2,FALSE)))</f>
        <v>200</v>
      </c>
      <c r="P8" s="108">
        <f t="shared" si="0"/>
        <v>3679.9999999999995</v>
      </c>
    </row>
    <row r="9" spans="1:24">
      <c r="A9" s="30" t="s">
        <v>286</v>
      </c>
      <c r="B9" s="33">
        <v>12</v>
      </c>
      <c r="C9" s="33" t="s">
        <v>310</v>
      </c>
      <c r="D9" s="33"/>
      <c r="E9" s="106" t="s">
        <v>55</v>
      </c>
      <c r="G9" s="108"/>
      <c r="H9" s="108"/>
      <c r="I9" s="108"/>
      <c r="J9" s="108">
        <v>6.5</v>
      </c>
      <c r="N9" s="108">
        <f t="shared" si="1"/>
        <v>6.5</v>
      </c>
      <c r="O9" s="108">
        <f>IF(D9="X",0,IF(E9="X",0,VLOOKUP(E9,'6'!$K$3:$L$16,2,FALSE)))</f>
        <v>200</v>
      </c>
      <c r="P9" s="108">
        <f t="shared" si="0"/>
        <v>1300</v>
      </c>
    </row>
    <row r="10" spans="1:24">
      <c r="A10" s="30" t="s">
        <v>286</v>
      </c>
      <c r="B10" s="33">
        <v>13</v>
      </c>
      <c r="C10" s="33" t="s">
        <v>298</v>
      </c>
      <c r="D10" s="33"/>
      <c r="E10" s="106" t="s">
        <v>149</v>
      </c>
      <c r="G10" s="108"/>
      <c r="H10" s="108"/>
      <c r="I10" s="108"/>
      <c r="J10" s="108">
        <v>9.5</v>
      </c>
      <c r="N10" s="108">
        <f t="shared" si="1"/>
        <v>9.5</v>
      </c>
      <c r="O10" s="108">
        <f>IF(D10="X",0,IF(E10="X",0,VLOOKUP(E10,'6'!$K$3:$L$16,2,FALSE)))</f>
        <v>200</v>
      </c>
      <c r="P10" s="108">
        <f t="shared" si="0"/>
        <v>1900</v>
      </c>
    </row>
    <row r="11" spans="1:24">
      <c r="A11" s="30" t="s">
        <v>286</v>
      </c>
      <c r="B11" s="33">
        <v>14</v>
      </c>
      <c r="C11" s="33" t="s">
        <v>308</v>
      </c>
      <c r="D11" s="33"/>
      <c r="E11" s="106" t="s">
        <v>60</v>
      </c>
      <c r="G11" s="108">
        <v>2.9</v>
      </c>
      <c r="H11" s="108"/>
      <c r="I11" s="108"/>
      <c r="J11" s="108"/>
      <c r="N11" s="108">
        <f t="shared" si="1"/>
        <v>2.9</v>
      </c>
      <c r="O11" s="108">
        <f>IF(D11="X",0,IF(E11="X",0,VLOOKUP(E11,'6'!$K$3:$L$16,2,FALSE)))</f>
        <v>12</v>
      </c>
      <c r="P11" s="108">
        <f t="shared" si="0"/>
        <v>34.799999999999997</v>
      </c>
    </row>
    <row r="12" spans="1:24">
      <c r="A12" s="30" t="s">
        <v>286</v>
      </c>
      <c r="B12" s="33">
        <v>15</v>
      </c>
      <c r="C12" s="33" t="s">
        <v>299</v>
      </c>
      <c r="D12" s="33"/>
      <c r="E12" s="106" t="s">
        <v>54</v>
      </c>
      <c r="F12" s="108">
        <v>45</v>
      </c>
      <c r="H12" s="108"/>
      <c r="I12" s="108"/>
      <c r="J12" s="108"/>
      <c r="N12" s="108">
        <f t="shared" si="1"/>
        <v>45</v>
      </c>
      <c r="O12" s="108">
        <f>IF(D12="X",0,IF(E12="X",0,VLOOKUP(E12,'6'!$K$3:$L$16,2,FALSE)))</f>
        <v>200</v>
      </c>
      <c r="P12" s="108">
        <f t="shared" si="0"/>
        <v>9000</v>
      </c>
    </row>
    <row r="13" spans="1:24">
      <c r="A13" s="30" t="s">
        <v>286</v>
      </c>
      <c r="B13" s="33">
        <v>16</v>
      </c>
      <c r="C13" s="33" t="s">
        <v>310</v>
      </c>
      <c r="D13" s="33"/>
      <c r="E13" s="106" t="s">
        <v>55</v>
      </c>
      <c r="G13" s="108">
        <v>57.5</v>
      </c>
      <c r="H13" s="108"/>
      <c r="I13" s="108"/>
      <c r="J13" s="108"/>
      <c r="N13" s="108">
        <f t="shared" si="1"/>
        <v>57.5</v>
      </c>
      <c r="O13" s="108">
        <f>IF(D13="X",0,IF(E13="X",0,VLOOKUP(E13,'6'!$K$3:$L$16,2,FALSE)))</f>
        <v>200</v>
      </c>
      <c r="P13" s="108">
        <f t="shared" si="0"/>
        <v>11500</v>
      </c>
    </row>
    <row r="14" spans="1:24">
      <c r="A14" s="30" t="s">
        <v>286</v>
      </c>
      <c r="B14" s="106" t="s">
        <v>373</v>
      </c>
      <c r="C14" s="33" t="s">
        <v>310</v>
      </c>
      <c r="D14" s="33"/>
      <c r="E14" s="106" t="s">
        <v>55</v>
      </c>
      <c r="F14" s="108">
        <v>4</v>
      </c>
      <c r="G14" s="108"/>
      <c r="H14" s="108"/>
      <c r="I14" s="108"/>
      <c r="J14" s="108"/>
      <c r="N14" s="108">
        <f t="shared" si="1"/>
        <v>4</v>
      </c>
      <c r="O14" s="108">
        <f>IF(D14="X",0,IF(E14="X",0,VLOOKUP(E14,'6'!$K$3:$L$16,2,FALSE)))</f>
        <v>200</v>
      </c>
      <c r="P14" s="108">
        <f t="shared" si="0"/>
        <v>800</v>
      </c>
    </row>
    <row r="15" spans="1:24">
      <c r="A15" s="30" t="s">
        <v>286</v>
      </c>
      <c r="B15" s="33">
        <v>17</v>
      </c>
      <c r="C15" s="33" t="s">
        <v>374</v>
      </c>
      <c r="D15" s="33"/>
      <c r="E15" s="106" t="s">
        <v>57</v>
      </c>
      <c r="G15" s="108">
        <v>19.8</v>
      </c>
      <c r="H15" s="108"/>
      <c r="I15" s="108"/>
      <c r="J15" s="108"/>
      <c r="N15" s="108">
        <f t="shared" si="1"/>
        <v>19.8</v>
      </c>
      <c r="O15" s="108">
        <f>IF(D15="X",0,IF(E15="X",0,VLOOKUP(E15,'6'!$K$3:$L$16,2,FALSE)))</f>
        <v>200</v>
      </c>
      <c r="P15" s="108">
        <f t="shared" si="0"/>
        <v>3960</v>
      </c>
    </row>
    <row r="16" spans="1:24">
      <c r="A16" s="30" t="s">
        <v>286</v>
      </c>
      <c r="B16" s="33">
        <v>18</v>
      </c>
      <c r="C16" s="33" t="s">
        <v>307</v>
      </c>
      <c r="D16" s="33"/>
      <c r="E16" s="106" t="s">
        <v>61</v>
      </c>
      <c r="G16" s="108">
        <v>80.3</v>
      </c>
      <c r="H16" s="108"/>
      <c r="I16" s="108"/>
      <c r="J16" s="108"/>
      <c r="N16" s="108">
        <f t="shared" si="1"/>
        <v>80.3</v>
      </c>
      <c r="O16" s="108">
        <f>IF(D16="X",0,IF(E16="X",0,VLOOKUP(E16,'6'!$K$3:$L$16,2,FALSE)))</f>
        <v>200</v>
      </c>
      <c r="P16" s="108">
        <f t="shared" si="0"/>
        <v>16060</v>
      </c>
    </row>
    <row r="17" spans="1:16">
      <c r="A17" s="30" t="s">
        <v>286</v>
      </c>
      <c r="B17" s="33">
        <v>2</v>
      </c>
      <c r="C17" s="33" t="s">
        <v>310</v>
      </c>
      <c r="D17" s="33"/>
      <c r="E17" s="106" t="s">
        <v>55</v>
      </c>
      <c r="G17" s="108"/>
      <c r="H17" s="108"/>
      <c r="I17" s="108"/>
      <c r="J17" s="108">
        <v>7.5</v>
      </c>
      <c r="N17" s="108">
        <f t="shared" si="1"/>
        <v>7.5</v>
      </c>
      <c r="O17" s="108">
        <f>IF(D17="X",0,IF(E17="X",0,VLOOKUP(E17,'6'!$K$3:$L$16,2,FALSE)))</f>
        <v>200</v>
      </c>
      <c r="P17" s="108">
        <f t="shared" si="0"/>
        <v>1500</v>
      </c>
    </row>
    <row r="18" spans="1:16">
      <c r="A18" s="30" t="s">
        <v>286</v>
      </c>
      <c r="B18" s="33">
        <v>22</v>
      </c>
      <c r="C18" s="33" t="s">
        <v>299</v>
      </c>
      <c r="D18" s="33"/>
      <c r="E18" s="106" t="s">
        <v>54</v>
      </c>
      <c r="G18" s="108">
        <v>51</v>
      </c>
      <c r="H18" s="108"/>
      <c r="I18" s="108"/>
      <c r="J18" s="108"/>
      <c r="N18" s="108">
        <f t="shared" si="1"/>
        <v>51</v>
      </c>
      <c r="O18" s="108">
        <f>IF(D18="X",0,IF(E18="X",0,VLOOKUP(E18,'6'!$K$3:$L$16,2,FALSE)))</f>
        <v>200</v>
      </c>
      <c r="P18" s="108">
        <f t="shared" si="0"/>
        <v>10200</v>
      </c>
    </row>
    <row r="19" spans="1:16">
      <c r="A19" s="30" t="s">
        <v>286</v>
      </c>
      <c r="B19" s="33">
        <v>23</v>
      </c>
      <c r="C19" s="33" t="s">
        <v>299</v>
      </c>
      <c r="D19" s="33"/>
      <c r="E19" s="106" t="s">
        <v>54</v>
      </c>
      <c r="G19" s="108">
        <v>51.1</v>
      </c>
      <c r="H19" s="108"/>
      <c r="I19" s="108"/>
      <c r="J19" s="108"/>
      <c r="N19" s="108">
        <f t="shared" si="1"/>
        <v>51.1</v>
      </c>
      <c r="O19" s="108">
        <f>IF(D19="X",0,IF(E19="X",0,VLOOKUP(E19,'6'!$K$3:$L$16,2,FALSE)))</f>
        <v>200</v>
      </c>
      <c r="P19" s="108">
        <f t="shared" si="0"/>
        <v>10220</v>
      </c>
    </row>
    <row r="20" spans="1:16">
      <c r="A20" s="30" t="s">
        <v>286</v>
      </c>
      <c r="B20" s="33">
        <v>24</v>
      </c>
      <c r="C20" s="33" t="s">
        <v>308</v>
      </c>
      <c r="D20" s="33"/>
      <c r="E20" s="106" t="s">
        <v>60</v>
      </c>
      <c r="G20" s="108">
        <v>5.4</v>
      </c>
      <c r="H20" s="108"/>
      <c r="I20" s="108"/>
      <c r="J20" s="108"/>
      <c r="N20" s="108">
        <f t="shared" si="1"/>
        <v>5.4</v>
      </c>
      <c r="O20" s="108">
        <f>IF(D20="X",0,IF(E20="X",0,VLOOKUP(E20,'6'!$K$3:$L$16,2,FALSE)))</f>
        <v>12</v>
      </c>
      <c r="P20" s="108">
        <f t="shared" si="0"/>
        <v>64.800000000000011</v>
      </c>
    </row>
    <row r="21" spans="1:16">
      <c r="A21" s="30" t="s">
        <v>286</v>
      </c>
      <c r="B21" s="33">
        <v>26</v>
      </c>
      <c r="C21" s="33" t="s">
        <v>298</v>
      </c>
      <c r="D21" s="33"/>
      <c r="E21" s="106" t="s">
        <v>149</v>
      </c>
      <c r="G21" s="108"/>
      <c r="H21" s="108"/>
      <c r="I21" s="108"/>
      <c r="J21" s="108">
        <v>1.7</v>
      </c>
      <c r="N21" s="108">
        <f t="shared" si="1"/>
        <v>1.7</v>
      </c>
      <c r="O21" s="108">
        <f>IF(D21="X",0,IF(E21="X",0,VLOOKUP(E21,'6'!$K$3:$L$16,2,FALSE)))</f>
        <v>200</v>
      </c>
      <c r="P21" s="108">
        <f t="shared" si="0"/>
        <v>340</v>
      </c>
    </row>
    <row r="22" spans="1:16">
      <c r="A22" s="30" t="s">
        <v>286</v>
      </c>
      <c r="B22" s="33">
        <v>27</v>
      </c>
      <c r="C22" s="33" t="s">
        <v>298</v>
      </c>
      <c r="D22" s="33"/>
      <c r="E22" s="106" t="s">
        <v>149</v>
      </c>
      <c r="G22" s="108"/>
      <c r="H22" s="108"/>
      <c r="I22" s="108"/>
      <c r="J22" s="108">
        <v>1.7</v>
      </c>
      <c r="N22" s="108">
        <f t="shared" si="1"/>
        <v>1.7</v>
      </c>
      <c r="O22" s="108">
        <f>IF(D22="X",0,IF(E22="X",0,VLOOKUP(E22,'6'!$K$3:$L$16,2,FALSE)))</f>
        <v>200</v>
      </c>
      <c r="P22" s="108">
        <f t="shared" si="0"/>
        <v>340</v>
      </c>
    </row>
    <row r="23" spans="1:16">
      <c r="A23" s="30" t="s">
        <v>286</v>
      </c>
      <c r="B23" s="33">
        <v>28</v>
      </c>
      <c r="C23" s="33" t="s">
        <v>298</v>
      </c>
      <c r="D23" s="33"/>
      <c r="E23" s="106" t="s">
        <v>149</v>
      </c>
      <c r="G23" s="108"/>
      <c r="H23" s="108"/>
      <c r="I23" s="108"/>
      <c r="J23" s="108">
        <v>5.3</v>
      </c>
      <c r="N23" s="108">
        <f t="shared" si="1"/>
        <v>5.3</v>
      </c>
      <c r="O23" s="108">
        <f>IF(D23="X",0,IF(E23="X",0,VLOOKUP(E23,'6'!$K$3:$L$16,2,FALSE)))</f>
        <v>200</v>
      </c>
      <c r="P23" s="108">
        <f t="shared" si="0"/>
        <v>1060</v>
      </c>
    </row>
    <row r="24" spans="1:16">
      <c r="A24" s="30" t="s">
        <v>286</v>
      </c>
      <c r="B24" s="33">
        <v>29</v>
      </c>
      <c r="C24" s="33" t="s">
        <v>308</v>
      </c>
      <c r="D24" s="33"/>
      <c r="E24" s="106" t="s">
        <v>60</v>
      </c>
      <c r="G24" s="108"/>
      <c r="H24" s="108"/>
      <c r="I24" s="108"/>
      <c r="J24" s="108">
        <v>5.3</v>
      </c>
      <c r="N24" s="108">
        <f t="shared" si="1"/>
        <v>5.3</v>
      </c>
      <c r="O24" s="108">
        <f>IF(D24="X",0,IF(E24="X",0,VLOOKUP(E24,'6'!$K$3:$L$16,2,FALSE)))</f>
        <v>12</v>
      </c>
      <c r="P24" s="108">
        <f t="shared" si="0"/>
        <v>63.599999999999994</v>
      </c>
    </row>
    <row r="25" spans="1:16">
      <c r="A25" s="30" t="s">
        <v>286</v>
      </c>
      <c r="B25" s="33">
        <v>3</v>
      </c>
      <c r="C25" s="33" t="s">
        <v>298</v>
      </c>
      <c r="D25" s="33"/>
      <c r="E25" s="106" t="s">
        <v>149</v>
      </c>
      <c r="G25" s="108"/>
      <c r="H25" s="108"/>
      <c r="I25" s="108"/>
      <c r="J25" s="108">
        <v>9.6</v>
      </c>
      <c r="N25" s="108">
        <f t="shared" si="1"/>
        <v>9.6</v>
      </c>
      <c r="O25" s="108">
        <f>IF(D25="X",0,IF(E25="X",0,VLOOKUP(E25,'6'!$K$3:$L$16,2,FALSE)))</f>
        <v>200</v>
      </c>
      <c r="P25" s="108">
        <f t="shared" si="0"/>
        <v>1920</v>
      </c>
    </row>
    <row r="26" spans="1:16">
      <c r="A26" s="30" t="s">
        <v>286</v>
      </c>
      <c r="B26" s="33">
        <v>30</v>
      </c>
      <c r="C26" s="33" t="s">
        <v>308</v>
      </c>
      <c r="D26" s="33"/>
      <c r="E26" s="106" t="s">
        <v>60</v>
      </c>
      <c r="G26" s="108"/>
      <c r="H26" s="108"/>
      <c r="I26" s="108"/>
      <c r="J26" s="108">
        <v>10.5</v>
      </c>
      <c r="N26" s="108">
        <f t="shared" si="1"/>
        <v>10.5</v>
      </c>
      <c r="O26" s="108">
        <f>IF(D26="X",0,IF(E26="X",0,VLOOKUP(E26,'6'!$K$3:$L$16,2,FALSE)))</f>
        <v>12</v>
      </c>
      <c r="P26" s="108">
        <f t="shared" si="0"/>
        <v>126</v>
      </c>
    </row>
    <row r="27" spans="1:16">
      <c r="A27" s="30" t="s">
        <v>286</v>
      </c>
      <c r="B27" s="33">
        <v>4</v>
      </c>
      <c r="C27" s="33" t="s">
        <v>308</v>
      </c>
      <c r="D27" s="33"/>
      <c r="E27" s="106" t="s">
        <v>60</v>
      </c>
      <c r="G27" s="108">
        <v>3.7</v>
      </c>
      <c r="H27" s="108"/>
      <c r="I27" s="108"/>
      <c r="J27" s="108"/>
      <c r="N27" s="108">
        <f t="shared" si="1"/>
        <v>3.7</v>
      </c>
      <c r="O27" s="108">
        <f>IF(D27="X",0,IF(E27="X",0,VLOOKUP(E27,'6'!$K$3:$L$16,2,FALSE)))</f>
        <v>12</v>
      </c>
      <c r="P27" s="108">
        <f t="shared" si="0"/>
        <v>44.400000000000006</v>
      </c>
    </row>
    <row r="28" spans="1:16">
      <c r="A28" s="30" t="s">
        <v>286</v>
      </c>
      <c r="B28" s="33">
        <v>5</v>
      </c>
      <c r="C28" s="33" t="s">
        <v>299</v>
      </c>
      <c r="D28" s="33"/>
      <c r="E28" s="106" t="s">
        <v>54</v>
      </c>
      <c r="F28" s="108">
        <v>55.4</v>
      </c>
      <c r="G28" s="108"/>
      <c r="H28" s="108"/>
      <c r="I28" s="108"/>
      <c r="J28" s="108"/>
      <c r="N28" s="108">
        <f t="shared" si="1"/>
        <v>55.4</v>
      </c>
      <c r="O28" s="108">
        <f>IF(D28="X",0,IF(E28="X",0,VLOOKUP(E28,'6'!$K$3:$L$16,2,FALSE)))</f>
        <v>200</v>
      </c>
      <c r="P28" s="108">
        <f t="shared" si="0"/>
        <v>11080</v>
      </c>
    </row>
    <row r="29" spans="1:16">
      <c r="A29" s="30" t="s">
        <v>286</v>
      </c>
      <c r="B29" s="33">
        <v>6</v>
      </c>
      <c r="C29" s="33" t="s">
        <v>301</v>
      </c>
      <c r="D29" s="33"/>
      <c r="E29" s="106" t="s">
        <v>57</v>
      </c>
      <c r="F29" s="108">
        <v>12.3</v>
      </c>
      <c r="G29" s="108"/>
      <c r="H29" s="108"/>
      <c r="I29" s="108"/>
      <c r="J29" s="108"/>
      <c r="N29" s="108">
        <f t="shared" si="1"/>
        <v>12.3</v>
      </c>
      <c r="O29" s="108">
        <f>IF(D29="X",0,IF(E29="X",0,VLOOKUP(E29,'6'!$K$3:$L$16,2,FALSE)))</f>
        <v>200</v>
      </c>
      <c r="P29" s="108">
        <f t="shared" si="0"/>
        <v>2460</v>
      </c>
    </row>
    <row r="30" spans="1:16">
      <c r="A30" s="30" t="s">
        <v>286</v>
      </c>
      <c r="B30" s="33">
        <v>7</v>
      </c>
      <c r="C30" s="33" t="s">
        <v>313</v>
      </c>
      <c r="D30" s="33"/>
      <c r="E30" s="106" t="s">
        <v>149</v>
      </c>
      <c r="G30" s="108"/>
      <c r="H30" s="108"/>
      <c r="I30" s="108"/>
      <c r="J30" s="108">
        <v>3.6</v>
      </c>
      <c r="N30" s="108">
        <f t="shared" si="1"/>
        <v>3.6</v>
      </c>
      <c r="O30" s="108">
        <f>IF(D30="X",0,IF(E30="X",0,VLOOKUP(E30,'6'!$K$3:$L$16,2,FALSE)))</f>
        <v>200</v>
      </c>
      <c r="P30" s="108">
        <f t="shared" si="0"/>
        <v>720</v>
      </c>
    </row>
    <row r="31" spans="1:16">
      <c r="A31" s="30" t="s">
        <v>286</v>
      </c>
      <c r="B31" s="33">
        <v>8</v>
      </c>
      <c r="C31" s="33" t="s">
        <v>308</v>
      </c>
      <c r="D31" s="33"/>
      <c r="E31" s="106" t="s">
        <v>60</v>
      </c>
      <c r="G31" s="108">
        <v>7.1</v>
      </c>
      <c r="H31" s="108"/>
      <c r="I31" s="108"/>
      <c r="J31" s="108"/>
      <c r="N31" s="108">
        <f t="shared" si="1"/>
        <v>7.1</v>
      </c>
      <c r="O31" s="108">
        <f>IF(D31="X",0,IF(E31="X",0,VLOOKUP(E31,'6'!$K$3:$L$16,2,FALSE)))</f>
        <v>12</v>
      </c>
      <c r="P31" s="108">
        <f t="shared" si="0"/>
        <v>85.199999999999989</v>
      </c>
    </row>
    <row r="32" spans="1:16">
      <c r="A32" s="30" t="s">
        <v>286</v>
      </c>
      <c r="B32" s="33">
        <v>9</v>
      </c>
      <c r="C32" s="33" t="s">
        <v>297</v>
      </c>
      <c r="D32" s="33"/>
      <c r="E32" s="106" t="s">
        <v>55</v>
      </c>
      <c r="F32" s="108">
        <v>13.4</v>
      </c>
      <c r="G32" s="108"/>
      <c r="H32" s="108"/>
      <c r="I32" s="108"/>
      <c r="J32" s="108"/>
      <c r="N32" s="108">
        <f t="shared" si="1"/>
        <v>13.4</v>
      </c>
      <c r="O32" s="108">
        <f>IF(D32="X",0,IF(E32="X",0,VLOOKUP(E32,'6'!$K$3:$L$16,2,FALSE)))</f>
        <v>200</v>
      </c>
      <c r="P32" s="108">
        <f t="shared" si="0"/>
        <v>2680</v>
      </c>
    </row>
    <row r="33" spans="1:20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/>
      <c r="O33" s="108"/>
      <c r="P33" s="108"/>
    </row>
    <row r="34" spans="1:20">
      <c r="A34" s="30" t="s">
        <v>375</v>
      </c>
      <c r="B34" s="33">
        <v>19</v>
      </c>
      <c r="C34" s="33" t="s">
        <v>310</v>
      </c>
      <c r="D34" s="33"/>
      <c r="E34" s="106" t="s">
        <v>55</v>
      </c>
      <c r="G34" s="108">
        <v>14.7</v>
      </c>
      <c r="H34" s="108"/>
      <c r="I34" s="108"/>
      <c r="J34" s="108"/>
      <c r="N34" s="108">
        <f t="shared" si="1"/>
        <v>14.7</v>
      </c>
      <c r="O34" s="108">
        <f>IF(D34="X",0,IF(E34="X",0,VLOOKUP(E34,'6'!$K$3:$L$16,2,FALSE)))</f>
        <v>200</v>
      </c>
      <c r="P34" s="108">
        <f t="shared" si="0"/>
        <v>2940</v>
      </c>
    </row>
    <row r="35" spans="1:20">
      <c r="A35" s="30" t="s">
        <v>375</v>
      </c>
      <c r="B35" s="33">
        <v>20</v>
      </c>
      <c r="C35" s="33" t="s">
        <v>308</v>
      </c>
      <c r="D35" s="33"/>
      <c r="E35" s="106" t="s">
        <v>60</v>
      </c>
      <c r="G35" s="108">
        <v>7.4</v>
      </c>
      <c r="H35" s="108"/>
      <c r="I35" s="108"/>
      <c r="J35" s="108"/>
      <c r="N35" s="108">
        <f t="shared" si="1"/>
        <v>7.4</v>
      </c>
      <c r="O35" s="108">
        <f>IF(D35="X",0,IF(E35="X",0,VLOOKUP(E35,'6'!$K$3:$L$16,2,FALSE)))</f>
        <v>12</v>
      </c>
      <c r="P35" s="108">
        <f t="shared" si="0"/>
        <v>88.800000000000011</v>
      </c>
    </row>
    <row r="36" spans="1:20">
      <c r="A36" s="30" t="s">
        <v>375</v>
      </c>
      <c r="B36" s="33">
        <v>21</v>
      </c>
      <c r="C36" s="33" t="s">
        <v>306</v>
      </c>
      <c r="D36" s="33"/>
      <c r="E36" s="106" t="s">
        <v>316</v>
      </c>
      <c r="G36" s="108"/>
      <c r="H36" s="108"/>
      <c r="I36" s="108"/>
      <c r="J36" s="108">
        <v>13</v>
      </c>
      <c r="N36" s="108">
        <f t="shared" si="1"/>
        <v>13</v>
      </c>
      <c r="O36" s="108">
        <f>IF(D36="X",0,IF(E36="X",0,VLOOKUP(E36,'6'!$K$3:$L$16,2,FALSE)))</f>
        <v>0</v>
      </c>
      <c r="P36" s="108">
        <f t="shared" si="0"/>
        <v>0</v>
      </c>
    </row>
    <row r="37" spans="1:20">
      <c r="A37" s="30" t="s">
        <v>375</v>
      </c>
      <c r="B37" s="33">
        <v>25</v>
      </c>
      <c r="C37" s="33" t="s">
        <v>299</v>
      </c>
      <c r="D37" s="33"/>
      <c r="E37" s="106" t="s">
        <v>54</v>
      </c>
      <c r="G37" s="108">
        <v>51</v>
      </c>
      <c r="H37" s="108"/>
      <c r="I37" s="108"/>
      <c r="J37" s="108"/>
      <c r="N37" s="108">
        <f t="shared" si="1"/>
        <v>51</v>
      </c>
      <c r="O37" s="108">
        <f>IF(D37="X",0,IF(E37="X",0,VLOOKUP(E37,'6'!$K$3:$L$16,2,FALSE)))</f>
        <v>200</v>
      </c>
      <c r="P37" s="108">
        <f t="shared" si="0"/>
        <v>10200</v>
      </c>
      <c r="R37">
        <v>140.9</v>
      </c>
      <c r="S37">
        <v>140.9</v>
      </c>
      <c r="T37">
        <v>60</v>
      </c>
    </row>
    <row r="38" spans="1:20" hidden="1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/>
      <c r="O38" s="108"/>
      <c r="P38" s="108"/>
    </row>
    <row r="39" spans="1:20" hidden="1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/>
      <c r="O39" s="108"/>
      <c r="P39" s="108"/>
    </row>
    <row r="40" spans="1:20" hidden="1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/>
      <c r="O40" s="108"/>
      <c r="P40" s="108"/>
    </row>
    <row r="41" spans="1:20" hidden="1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/>
      <c r="O41" s="108"/>
      <c r="P41" s="108"/>
    </row>
    <row r="42" spans="1:20" hidden="1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/>
      <c r="O42" s="108"/>
      <c r="P42" s="108"/>
    </row>
    <row r="43" spans="1:20" hidden="1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/>
      <c r="O43" s="108"/>
      <c r="P43" s="108"/>
    </row>
    <row r="44" spans="1:20" hidden="1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/>
      <c r="O44" s="108"/>
      <c r="P44" s="108"/>
    </row>
    <row r="45" spans="1:20" hidden="1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/>
      <c r="O45" s="108"/>
      <c r="P45" s="108"/>
    </row>
    <row r="46" spans="1:20" hidden="1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/>
      <c r="O46" s="108"/>
      <c r="P46" s="108"/>
    </row>
    <row r="47" spans="1:20" hidden="1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/>
      <c r="O47" s="108"/>
      <c r="P47" s="108"/>
    </row>
    <row r="48" spans="1:20" hidden="1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/>
      <c r="O48" s="108"/>
      <c r="P48" s="108"/>
    </row>
    <row r="49" spans="1:16" hidden="1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/>
      <c r="O49" s="108"/>
      <c r="P49" s="108"/>
    </row>
    <row r="50" spans="1:16" hidden="1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/>
      <c r="O50" s="108"/>
      <c r="P50" s="108"/>
    </row>
    <row r="51" spans="1:16" hidden="1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/>
      <c r="O51" s="108"/>
      <c r="P51" s="108"/>
    </row>
    <row r="52" spans="1:16" hidden="1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/>
      <c r="O52" s="108"/>
      <c r="P52" s="108"/>
    </row>
    <row r="53" spans="1:16" hidden="1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/>
      <c r="O53" s="108"/>
      <c r="P53" s="108"/>
    </row>
    <row r="54" spans="1:16" hidden="1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/>
      <c r="O54" s="108"/>
      <c r="P54" s="108"/>
    </row>
    <row r="55" spans="1:16" hidden="1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/>
      <c r="O55" s="108"/>
      <c r="P55" s="108"/>
    </row>
    <row r="56" spans="1:16" hidden="1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/>
      <c r="O56" s="108"/>
      <c r="P56" s="108"/>
    </row>
    <row r="57" spans="1:16" hidden="1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/>
      <c r="O57" s="108"/>
      <c r="P57" s="108"/>
    </row>
    <row r="58" spans="1:16" hidden="1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/>
      <c r="O58" s="108"/>
      <c r="P58" s="108"/>
    </row>
    <row r="59" spans="1:16" hidden="1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/>
      <c r="O59" s="108"/>
      <c r="P59" s="108"/>
    </row>
    <row r="60" spans="1:16" hidden="1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/>
      <c r="O60" s="108"/>
      <c r="P60" s="108"/>
    </row>
    <row r="61" spans="1:16" hidden="1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/>
      <c r="O61" s="108"/>
      <c r="P61" s="108"/>
    </row>
    <row r="62" spans="1:16" hidden="1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/>
      <c r="O62" s="108"/>
      <c r="P62" s="108"/>
    </row>
    <row r="63" spans="1:16" hidden="1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/>
      <c r="O63" s="108"/>
      <c r="P63" s="108"/>
    </row>
    <row r="64" spans="1:16" hidden="1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/>
      <c r="O64" s="108"/>
      <c r="P64" s="108"/>
    </row>
    <row r="65" spans="1:16" hidden="1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/>
      <c r="O65" s="108"/>
      <c r="P65" s="108"/>
    </row>
    <row r="66" spans="1:16" hidden="1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/>
      <c r="O66" s="108"/>
      <c r="P66" s="108"/>
    </row>
    <row r="67" spans="1:16" hidden="1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/>
      <c r="O67" s="108"/>
      <c r="P67" s="108"/>
    </row>
    <row r="68" spans="1:16" hidden="1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/>
      <c r="O68" s="108"/>
      <c r="P68" s="108"/>
    </row>
    <row r="69" spans="1:16" hidden="1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/>
      <c r="O69" s="108"/>
      <c r="P69" s="108"/>
    </row>
    <row r="70" spans="1:16" hidden="1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/>
      <c r="O70" s="108"/>
      <c r="P70" s="108"/>
    </row>
    <row r="71" spans="1:16" hidden="1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/>
      <c r="O71" s="108"/>
      <c r="P71" s="108"/>
    </row>
    <row r="72" spans="1:16" hidden="1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/>
      <c r="O72" s="108"/>
      <c r="P72" s="108"/>
    </row>
    <row r="73" spans="1:16" hidden="1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/>
      <c r="O73" s="108"/>
      <c r="P73" s="108"/>
    </row>
    <row r="74" spans="1:16" hidden="1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/>
      <c r="O74" s="108"/>
      <c r="P74" s="108"/>
    </row>
    <row r="75" spans="1:16" hidden="1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/>
      <c r="O75" s="108"/>
      <c r="P75" s="108"/>
    </row>
    <row r="76" spans="1:16" hidden="1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/>
      <c r="O76" s="108"/>
      <c r="P76" s="108"/>
    </row>
    <row r="77" spans="1:16" hidden="1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/>
      <c r="O77" s="108"/>
      <c r="P77" s="108"/>
    </row>
    <row r="78" spans="1:16" hidden="1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/>
      <c r="O78" s="108"/>
      <c r="P78" s="108"/>
    </row>
    <row r="79" spans="1:16" hidden="1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/>
      <c r="O79" s="108"/>
      <c r="P79" s="108"/>
    </row>
    <row r="80" spans="1:16" hidden="1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/>
      <c r="O80" s="108"/>
      <c r="P80" s="108"/>
    </row>
    <row r="81" spans="1:16" hidden="1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/>
      <c r="O81" s="108"/>
      <c r="P81" s="108"/>
    </row>
    <row r="82" spans="1:16" hidden="1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/>
      <c r="O82" s="108"/>
      <c r="P82" s="108"/>
    </row>
    <row r="83" spans="1:16" hidden="1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/>
      <c r="O83" s="108"/>
      <c r="P83" s="108"/>
    </row>
    <row r="84" spans="1:16" hidden="1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/>
      <c r="O84" s="108"/>
      <c r="P84" s="108"/>
    </row>
    <row r="85" spans="1:16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/>
      <c r="O85" s="108"/>
      <c r="P85" s="108"/>
    </row>
    <row r="86" spans="1:16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/>
      <c r="O86" s="108"/>
      <c r="P86" s="108"/>
    </row>
    <row r="87" spans="1:16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/>
      <c r="O87" s="108"/>
      <c r="P87" s="108"/>
    </row>
    <row r="88" spans="1:16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/>
      <c r="O88" s="108"/>
      <c r="P88" s="108"/>
    </row>
    <row r="89" spans="1:16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/>
      <c r="O89" s="108"/>
      <c r="P89" s="108"/>
    </row>
    <row r="90" spans="1:16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/>
      <c r="O90" s="108"/>
      <c r="P90" s="108"/>
    </row>
    <row r="91" spans="1:16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/>
      <c r="O91" s="108"/>
      <c r="P91" s="108"/>
    </row>
    <row r="92" spans="1:16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/>
      <c r="O92" s="108"/>
      <c r="P92" s="108"/>
    </row>
    <row r="93" spans="1:16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/>
      <c r="O93" s="108"/>
      <c r="P93" s="108"/>
    </row>
    <row r="94" spans="1:16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/>
      <c r="O94" s="108"/>
      <c r="P94" s="108"/>
    </row>
    <row r="95" spans="1:16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/>
      <c r="O95" s="108"/>
      <c r="P95" s="108"/>
    </row>
    <row r="96" spans="1:16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/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/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/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/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/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/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/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/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/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/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/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/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/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/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/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/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/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/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/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/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/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/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/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/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/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/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/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/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/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/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/>
      <c r="O126" s="108"/>
      <c r="P126" s="108"/>
    </row>
    <row r="127" spans="1:16" hidden="1">
      <c r="N127" s="108"/>
      <c r="O127" s="108"/>
      <c r="P127" s="108"/>
    </row>
    <row r="128" spans="1:16" hidden="1">
      <c r="N128" s="108"/>
      <c r="O128" s="108"/>
      <c r="P128" s="108"/>
    </row>
    <row r="129" spans="14:16" hidden="1">
      <c r="N129" s="108"/>
      <c r="O129" s="108"/>
      <c r="P129" s="108"/>
    </row>
    <row r="130" spans="14:16" hidden="1">
      <c r="N130" s="108"/>
      <c r="O130" s="108"/>
      <c r="P130" s="108"/>
    </row>
    <row r="131" spans="14:16" hidden="1">
      <c r="N131" s="108"/>
      <c r="O131" s="108"/>
      <c r="P131" s="108"/>
    </row>
    <row r="132" spans="14:16" hidden="1">
      <c r="N132" s="108"/>
      <c r="O132" s="108"/>
      <c r="P132" s="108"/>
    </row>
    <row r="133" spans="14:16" hidden="1">
      <c r="N133" s="108"/>
      <c r="O133" s="108"/>
      <c r="P133" s="108"/>
    </row>
    <row r="134" spans="14:16" hidden="1">
      <c r="N134" s="108"/>
      <c r="O134" s="108"/>
      <c r="P134" s="108"/>
    </row>
    <row r="135" spans="14:16" hidden="1">
      <c r="N135" s="108"/>
      <c r="O135" s="108"/>
      <c r="P135" s="108"/>
    </row>
    <row r="136" spans="14:16" hidden="1">
      <c r="N136" s="108"/>
      <c r="O136" s="108"/>
      <c r="P136" s="108"/>
    </row>
    <row r="137" spans="14:16" hidden="1">
      <c r="N137" s="108"/>
      <c r="O137" s="108"/>
      <c r="P137" s="108"/>
    </row>
    <row r="138" spans="14:16" hidden="1">
      <c r="N138" s="108"/>
      <c r="O138" s="108"/>
      <c r="P138" s="108"/>
    </row>
    <row r="139" spans="14:16" hidden="1">
      <c r="N139" s="108"/>
      <c r="O139" s="108"/>
      <c r="P139" s="108"/>
    </row>
    <row r="140" spans="14:16" hidden="1">
      <c r="N140" s="108"/>
      <c r="O140" s="108"/>
      <c r="P140" s="108"/>
    </row>
    <row r="141" spans="14:16" hidden="1">
      <c r="N141" s="108"/>
      <c r="O141" s="108"/>
      <c r="P141" s="108"/>
    </row>
    <row r="142" spans="14:16" hidden="1">
      <c r="N142" s="108"/>
      <c r="O142" s="108"/>
      <c r="P142" s="108"/>
    </row>
    <row r="143" spans="14:16" hidden="1">
      <c r="N143" s="108"/>
      <c r="O143" s="108"/>
      <c r="P143" s="108"/>
    </row>
    <row r="144" spans="14:16" hidden="1">
      <c r="N144" s="108"/>
      <c r="O144" s="108"/>
      <c r="P144" s="108"/>
    </row>
    <row r="145" spans="14:16" hidden="1">
      <c r="N145" s="108"/>
      <c r="O145" s="108"/>
      <c r="P145" s="108"/>
    </row>
    <row r="146" spans="14:16" hidden="1">
      <c r="N146" s="108"/>
      <c r="O146" s="108"/>
      <c r="P146" s="108"/>
    </row>
    <row r="147" spans="14:16" hidden="1">
      <c r="N147" s="108"/>
      <c r="O147" s="108"/>
      <c r="P147" s="108"/>
    </row>
    <row r="148" spans="14:16" hidden="1">
      <c r="N148" s="108"/>
      <c r="O148" s="108"/>
      <c r="P148" s="108"/>
    </row>
    <row r="149" spans="14:16" hidden="1">
      <c r="N149" s="108"/>
      <c r="O149" s="108"/>
      <c r="P149" s="108"/>
    </row>
    <row r="150" spans="14:16" hidden="1">
      <c r="N150" s="108"/>
      <c r="O150" s="108"/>
      <c r="P150" s="108"/>
    </row>
    <row r="151" spans="14:16" hidden="1">
      <c r="N151" s="108"/>
      <c r="O151" s="108"/>
      <c r="P151" s="108"/>
    </row>
    <row r="152" spans="14:16" hidden="1">
      <c r="N152" s="108"/>
      <c r="O152" s="108"/>
      <c r="P152" s="108"/>
    </row>
    <row r="153" spans="14:16" hidden="1">
      <c r="N153" s="108"/>
      <c r="O153" s="108"/>
      <c r="P153" s="108"/>
    </row>
    <row r="154" spans="14:16" hidden="1">
      <c r="N154" s="108"/>
      <c r="O154" s="108"/>
      <c r="P154" s="108"/>
    </row>
    <row r="155" spans="14:16" hidden="1">
      <c r="N155" s="108"/>
      <c r="O155" s="108"/>
      <c r="P155" s="108"/>
    </row>
    <row r="156" spans="14:16" hidden="1">
      <c r="N156" s="108"/>
      <c r="O156" s="108"/>
      <c r="P156" s="108"/>
    </row>
    <row r="157" spans="14:16" hidden="1">
      <c r="N157" s="108"/>
      <c r="O157" s="108"/>
      <c r="P157" s="108"/>
    </row>
    <row r="158" spans="14:16" hidden="1">
      <c r="N158" s="108"/>
      <c r="O158" s="108"/>
      <c r="P158" s="108"/>
    </row>
    <row r="159" spans="14:16" hidden="1">
      <c r="N159" s="108"/>
      <c r="O159" s="108"/>
      <c r="P159" s="108"/>
    </row>
    <row r="160" spans="14:16" hidden="1">
      <c r="N160" s="108"/>
      <c r="O160" s="108"/>
      <c r="P160" s="108"/>
    </row>
    <row r="161" spans="14:16" hidden="1">
      <c r="N161" s="108"/>
      <c r="O161" s="108"/>
      <c r="P161" s="108"/>
    </row>
    <row r="162" spans="14:16" hidden="1">
      <c r="N162" s="108"/>
      <c r="O162" s="108"/>
      <c r="P162" s="108"/>
    </row>
    <row r="163" spans="14:16" hidden="1">
      <c r="N163" s="108"/>
      <c r="O163" s="108"/>
      <c r="P163" s="108"/>
    </row>
    <row r="164" spans="14:16" hidden="1">
      <c r="N164" s="108"/>
      <c r="O164" s="108"/>
      <c r="P164" s="108"/>
    </row>
    <row r="165" spans="14:16" hidden="1">
      <c r="N165" s="108"/>
      <c r="O165" s="108"/>
      <c r="P165" s="108"/>
    </row>
    <row r="166" spans="14:16" hidden="1">
      <c r="N166" s="108"/>
      <c r="O166" s="108"/>
      <c r="P166" s="108"/>
    </row>
    <row r="167" spans="14:16" hidden="1">
      <c r="N167" s="108"/>
      <c r="O167" s="108"/>
      <c r="P167" s="108"/>
    </row>
    <row r="168" spans="14:16" hidden="1">
      <c r="N168" s="108"/>
      <c r="O168" s="108"/>
      <c r="P168" s="108"/>
    </row>
    <row r="169" spans="14:16" hidden="1">
      <c r="N169" s="108"/>
      <c r="O169" s="108"/>
      <c r="P169" s="108"/>
    </row>
    <row r="170" spans="14:16" hidden="1">
      <c r="N170" s="108"/>
      <c r="O170" s="108"/>
      <c r="P170" s="108"/>
    </row>
    <row r="171" spans="14:16" hidden="1">
      <c r="N171" s="108"/>
      <c r="O171" s="108"/>
      <c r="P171" s="108"/>
    </row>
    <row r="172" spans="14:16" hidden="1">
      <c r="N172" s="108"/>
      <c r="O172" s="108"/>
      <c r="P172" s="108"/>
    </row>
    <row r="173" spans="14:16" hidden="1">
      <c r="N173" s="108"/>
      <c r="O173" s="108"/>
      <c r="P173" s="108"/>
    </row>
    <row r="174" spans="14:16" hidden="1">
      <c r="N174" s="108"/>
      <c r="O174" s="108"/>
      <c r="P174" s="108"/>
    </row>
    <row r="175" spans="14:16" hidden="1">
      <c r="N175" s="108"/>
      <c r="O175" s="108"/>
      <c r="P175" s="108"/>
    </row>
    <row r="176" spans="14:16" hidden="1">
      <c r="N176" s="108"/>
      <c r="O176" s="108"/>
      <c r="P176" s="108"/>
    </row>
    <row r="177" spans="14:16" hidden="1">
      <c r="N177" s="108"/>
      <c r="O177" s="108"/>
      <c r="P177" s="108"/>
    </row>
    <row r="178" spans="14:16" hidden="1">
      <c r="N178" s="108"/>
      <c r="O178" s="108"/>
      <c r="P178" s="108"/>
    </row>
    <row r="179" spans="14:16" hidden="1">
      <c r="N179" s="108"/>
      <c r="O179" s="108"/>
      <c r="P179" s="108"/>
    </row>
    <row r="180" spans="14:16" hidden="1">
      <c r="N180" s="108"/>
      <c r="O180" s="108"/>
      <c r="P180" s="108"/>
    </row>
    <row r="181" spans="14:16" hidden="1">
      <c r="N181" s="108"/>
      <c r="O181" s="108"/>
      <c r="P181" s="108"/>
    </row>
    <row r="182" spans="14:16" hidden="1">
      <c r="N182" s="108"/>
      <c r="O182" s="108"/>
      <c r="P182" s="108"/>
    </row>
    <row r="183" spans="14:16" hidden="1">
      <c r="N183" s="108"/>
      <c r="O183" s="108"/>
      <c r="P183" s="108"/>
    </row>
    <row r="184" spans="14:16" hidden="1">
      <c r="N184" s="108"/>
      <c r="O184" s="108"/>
      <c r="P184" s="108"/>
    </row>
    <row r="185" spans="14:16" hidden="1">
      <c r="N185" s="108"/>
      <c r="O185" s="108"/>
      <c r="P185" s="108"/>
    </row>
    <row r="186" spans="14:16" hidden="1">
      <c r="N186" s="108"/>
      <c r="O186" s="108"/>
      <c r="P186" s="108"/>
    </row>
    <row r="187" spans="14:16" hidden="1">
      <c r="N187" s="108"/>
      <c r="O187" s="108"/>
      <c r="P187" s="108"/>
    </row>
    <row r="188" spans="14:16" hidden="1">
      <c r="N188" s="108"/>
      <c r="O188" s="108"/>
      <c r="P188" s="108"/>
    </row>
    <row r="189" spans="14:16" hidden="1">
      <c r="N189" s="108"/>
      <c r="O189" s="108"/>
      <c r="P189" s="108"/>
    </row>
    <row r="190" spans="14:16" hidden="1">
      <c r="N190" s="108"/>
      <c r="O190" s="108"/>
      <c r="P190" s="108"/>
    </row>
    <row r="191" spans="14:16" hidden="1">
      <c r="N191" s="108"/>
      <c r="O191" s="108"/>
      <c r="P191" s="108"/>
    </row>
    <row r="192" spans="14:16" hidden="1">
      <c r="N192" s="108"/>
      <c r="O192" s="108"/>
      <c r="P192" s="108"/>
    </row>
    <row r="193" spans="14:16" hidden="1">
      <c r="N193" s="108"/>
      <c r="O193" s="108"/>
      <c r="P193" s="108"/>
    </row>
    <row r="194" spans="14:16" hidden="1">
      <c r="N194" s="108"/>
      <c r="O194" s="108"/>
      <c r="P194" s="108"/>
    </row>
    <row r="195" spans="14:16" hidden="1">
      <c r="N195" s="108"/>
      <c r="O195" s="108"/>
      <c r="P195" s="108"/>
    </row>
    <row r="196" spans="14:16" hidden="1">
      <c r="N196" s="108"/>
      <c r="O196" s="108"/>
      <c r="P196" s="108"/>
    </row>
    <row r="197" spans="14:16" hidden="1">
      <c r="N197" s="108"/>
      <c r="O197" s="108"/>
      <c r="P197" s="108"/>
    </row>
    <row r="198" spans="14:16" hidden="1">
      <c r="N198" s="108"/>
      <c r="O198" s="108"/>
      <c r="P198" s="108"/>
    </row>
    <row r="199" spans="14:16" hidden="1">
      <c r="N199" s="108"/>
      <c r="O199" s="108"/>
      <c r="P199" s="108"/>
    </row>
    <row r="200" spans="14:16" hidden="1">
      <c r="N200" s="108"/>
      <c r="O200" s="108"/>
      <c r="P200" s="108"/>
    </row>
    <row r="201" spans="14:16" hidden="1">
      <c r="N201" s="108"/>
      <c r="O201" s="108"/>
      <c r="P201" s="108"/>
    </row>
    <row r="202" spans="14:16" hidden="1">
      <c r="N202" s="108"/>
      <c r="O202" s="108"/>
      <c r="P202" s="108"/>
    </row>
    <row r="203" spans="14:16" hidden="1">
      <c r="N203" s="108"/>
      <c r="O203" s="108"/>
      <c r="P203" s="108"/>
    </row>
    <row r="204" spans="14:16" hidden="1">
      <c r="N204" s="108"/>
      <c r="O204" s="108"/>
      <c r="P204" s="108"/>
    </row>
    <row r="205" spans="14:16" hidden="1">
      <c r="N205" s="108"/>
      <c r="O205" s="108"/>
      <c r="P205" s="108"/>
    </row>
    <row r="206" spans="14:16" hidden="1">
      <c r="N206" s="108"/>
      <c r="O206" s="108"/>
      <c r="P206" s="108"/>
    </row>
    <row r="207" spans="14:16" hidden="1">
      <c r="N207" s="108"/>
      <c r="O207" s="108"/>
      <c r="P207" s="108"/>
    </row>
    <row r="208" spans="14:16" hidden="1">
      <c r="N208" s="108"/>
      <c r="O208" s="108"/>
      <c r="P208" s="108"/>
    </row>
    <row r="209" spans="14:16" hidden="1">
      <c r="N209" s="108"/>
      <c r="O209" s="108"/>
      <c r="P209" s="108"/>
    </row>
    <row r="210" spans="14:16" hidden="1">
      <c r="N210" s="108"/>
      <c r="O210" s="108"/>
      <c r="P210" s="108"/>
    </row>
    <row r="211" spans="14:16" hidden="1">
      <c r="N211" s="108"/>
      <c r="O211" s="108"/>
      <c r="P211" s="108"/>
    </row>
    <row r="212" spans="14:16" hidden="1">
      <c r="N212" s="108"/>
      <c r="O212" s="108"/>
      <c r="P212" s="108"/>
    </row>
    <row r="213" spans="14:16" hidden="1">
      <c r="N213" s="108"/>
      <c r="O213" s="108"/>
      <c r="P213" s="108"/>
    </row>
    <row r="214" spans="14:16" hidden="1">
      <c r="N214" s="108"/>
      <c r="O214" s="108"/>
      <c r="P214" s="108"/>
    </row>
    <row r="215" spans="14:16" hidden="1">
      <c r="N215" s="108"/>
      <c r="O215" s="108"/>
      <c r="P215" s="108"/>
    </row>
    <row r="216" spans="14:16" hidden="1">
      <c r="N216" s="108"/>
      <c r="O216" s="108"/>
      <c r="P216" s="108"/>
    </row>
    <row r="217" spans="14:16" hidden="1">
      <c r="N217" s="108"/>
      <c r="O217" s="108"/>
      <c r="P217" s="108"/>
    </row>
    <row r="218" spans="14:16" hidden="1">
      <c r="N218" s="108"/>
      <c r="O218" s="108"/>
      <c r="P218" s="108"/>
    </row>
    <row r="219" spans="14:16" hidden="1">
      <c r="N219" s="108"/>
      <c r="O219" s="108"/>
      <c r="P219" s="108"/>
    </row>
    <row r="220" spans="14:16" hidden="1">
      <c r="N220" s="108"/>
      <c r="O220" s="108"/>
      <c r="P220" s="108"/>
    </row>
    <row r="221" spans="14:16" hidden="1">
      <c r="N221" s="108"/>
      <c r="O221" s="108"/>
      <c r="P221" s="108"/>
    </row>
    <row r="222" spans="14:16" hidden="1">
      <c r="N222" s="108"/>
      <c r="O222" s="108"/>
      <c r="P222" s="108"/>
    </row>
    <row r="223" spans="14:16" hidden="1">
      <c r="N223" s="108"/>
      <c r="O223" s="108"/>
      <c r="P223" s="108"/>
    </row>
    <row r="224" spans="14:16" hidden="1">
      <c r="N224" s="108"/>
      <c r="O224" s="108"/>
      <c r="P224" s="108"/>
    </row>
    <row r="225" spans="14:16" hidden="1">
      <c r="N225" s="108"/>
      <c r="O225" s="108"/>
      <c r="P225" s="108"/>
    </row>
    <row r="226" spans="14:16" hidden="1">
      <c r="N226" s="108"/>
      <c r="O226" s="108"/>
      <c r="P226" s="108"/>
    </row>
    <row r="227" spans="14:16" hidden="1">
      <c r="N227" s="108"/>
      <c r="O227" s="108"/>
      <c r="P227" s="108"/>
    </row>
    <row r="228" spans="14:16" hidden="1">
      <c r="N228" s="108"/>
      <c r="O228" s="108"/>
      <c r="P228" s="108"/>
    </row>
    <row r="229" spans="14:16" hidden="1">
      <c r="N229" s="108"/>
      <c r="O229" s="108"/>
      <c r="P229" s="108"/>
    </row>
    <row r="230" spans="14:16" hidden="1">
      <c r="N230" s="108"/>
      <c r="O230" s="108"/>
      <c r="P230" s="108"/>
    </row>
    <row r="231" spans="14:16" hidden="1">
      <c r="N231" s="108"/>
      <c r="O231" s="108"/>
      <c r="P231" s="108"/>
    </row>
    <row r="232" spans="14:16" hidden="1">
      <c r="N232" s="108"/>
      <c r="O232" s="108"/>
      <c r="P232" s="108"/>
    </row>
    <row r="233" spans="14:16" hidden="1">
      <c r="N233" s="108"/>
      <c r="O233" s="108"/>
      <c r="P233" s="108"/>
    </row>
    <row r="234" spans="14:16" hidden="1">
      <c r="N234" s="108"/>
      <c r="O234" s="108"/>
      <c r="P234" s="108"/>
    </row>
    <row r="235" spans="14:16" hidden="1">
      <c r="N235" s="108"/>
      <c r="O235" s="108"/>
      <c r="P235" s="108"/>
    </row>
    <row r="236" spans="14:16" hidden="1">
      <c r="N236" s="108"/>
      <c r="O236" s="108"/>
      <c r="P236" s="108"/>
    </row>
    <row r="237" spans="14:16" hidden="1">
      <c r="N237" s="108"/>
      <c r="O237" s="108"/>
      <c r="P237" s="108"/>
    </row>
    <row r="238" spans="14:16" hidden="1">
      <c r="N238" s="108"/>
      <c r="O238" s="108"/>
      <c r="P238" s="108"/>
    </row>
    <row r="239" spans="14:16" hidden="1">
      <c r="N239" s="108"/>
      <c r="O239" s="108"/>
      <c r="P239" s="108"/>
    </row>
    <row r="240" spans="14:16" hidden="1">
      <c r="N240" s="108"/>
      <c r="O240" s="108"/>
      <c r="P240" s="108"/>
    </row>
    <row r="241" spans="14:16" hidden="1">
      <c r="N241" s="108"/>
      <c r="O241" s="108"/>
      <c r="P241" s="108"/>
    </row>
    <row r="242" spans="14:16" hidden="1">
      <c r="N242" s="108"/>
      <c r="O242" s="108"/>
      <c r="P242" s="108"/>
    </row>
    <row r="243" spans="14:16" hidden="1">
      <c r="N243" s="108"/>
      <c r="O243" s="108"/>
      <c r="P243" s="108"/>
    </row>
    <row r="244" spans="14:16" hidden="1">
      <c r="N244" s="108"/>
      <c r="O244" s="108"/>
      <c r="P244" s="108"/>
    </row>
    <row r="245" spans="14:16" hidden="1">
      <c r="N245" s="108"/>
      <c r="O245" s="108"/>
      <c r="P245" s="108"/>
    </row>
    <row r="246" spans="14:16" hidden="1">
      <c r="N246" s="108"/>
      <c r="O246" s="108"/>
      <c r="P246" s="108"/>
    </row>
    <row r="247" spans="14:16" hidden="1">
      <c r="N247" s="108"/>
      <c r="O247" s="108"/>
      <c r="P247" s="108"/>
    </row>
    <row r="248" spans="14:16" hidden="1">
      <c r="N248" s="108"/>
      <c r="O248" s="108"/>
      <c r="P248" s="108"/>
    </row>
    <row r="249" spans="14:16" hidden="1">
      <c r="N249" s="108"/>
      <c r="O249" s="108"/>
      <c r="P249" s="108"/>
    </row>
    <row r="250" spans="14:16" hidden="1">
      <c r="N250" s="108"/>
      <c r="O250" s="108"/>
      <c r="P250" s="108"/>
    </row>
    <row r="251" spans="14:16" hidden="1">
      <c r="N251" s="108"/>
      <c r="O251" s="108"/>
      <c r="P251" s="108"/>
    </row>
    <row r="252" spans="14:16" hidden="1">
      <c r="N252" s="108"/>
      <c r="O252" s="108"/>
      <c r="P252" s="108"/>
    </row>
    <row r="253" spans="14:16" hidden="1">
      <c r="N253" s="108"/>
      <c r="O253" s="108"/>
      <c r="P253" s="108"/>
    </row>
    <row r="254" spans="14:16" hidden="1">
      <c r="N254" s="108"/>
      <c r="O254" s="108"/>
      <c r="P254" s="108"/>
    </row>
    <row r="255" spans="14:16" hidden="1">
      <c r="N255" s="108"/>
      <c r="O255" s="108"/>
      <c r="P255" s="108"/>
    </row>
    <row r="256" spans="14:16" hidden="1">
      <c r="N256" s="108"/>
      <c r="O256" s="108"/>
      <c r="P256" s="108"/>
    </row>
    <row r="257" spans="14:16" hidden="1">
      <c r="N257" s="108"/>
      <c r="O257" s="108"/>
      <c r="P257" s="108"/>
    </row>
    <row r="258" spans="14:16" hidden="1">
      <c r="N258" s="108"/>
      <c r="O258" s="108"/>
      <c r="P258" s="108"/>
    </row>
    <row r="259" spans="14:16" hidden="1">
      <c r="N259" s="108"/>
      <c r="O259" s="108"/>
      <c r="P259" s="108"/>
    </row>
    <row r="260" spans="14:16" hidden="1">
      <c r="N260" s="108"/>
      <c r="O260" s="108"/>
      <c r="P260" s="108"/>
    </row>
    <row r="261" spans="14:16" hidden="1">
      <c r="N261" s="108"/>
      <c r="O261" s="108"/>
      <c r="P261" s="108"/>
    </row>
    <row r="262" spans="14:16" hidden="1">
      <c r="N262" s="108"/>
      <c r="O262" s="108"/>
      <c r="P262" s="108"/>
    </row>
    <row r="263" spans="14:16" hidden="1">
      <c r="N263" s="108"/>
      <c r="O263" s="108"/>
      <c r="P263" s="108"/>
    </row>
    <row r="264" spans="14:16" hidden="1">
      <c r="N264" s="108"/>
      <c r="O264" s="108"/>
      <c r="P264" s="108"/>
    </row>
    <row r="265" spans="14:16" hidden="1">
      <c r="N265" s="108"/>
      <c r="O265" s="108"/>
      <c r="P265" s="108"/>
    </row>
    <row r="266" spans="14:16" hidden="1">
      <c r="N266" s="108"/>
      <c r="O266" s="108"/>
      <c r="P266" s="108"/>
    </row>
    <row r="267" spans="14:16" hidden="1">
      <c r="N267" s="108"/>
      <c r="O267" s="108"/>
      <c r="P267" s="108"/>
    </row>
    <row r="268" spans="14:16" hidden="1">
      <c r="N268" s="108"/>
      <c r="O268" s="108"/>
      <c r="P268" s="108"/>
    </row>
    <row r="269" spans="14:16" hidden="1">
      <c r="N269" s="108"/>
      <c r="O269" s="108"/>
      <c r="P269" s="108"/>
    </row>
    <row r="270" spans="14:16" hidden="1">
      <c r="N270" s="108"/>
      <c r="O270" s="108"/>
      <c r="P270" s="108"/>
    </row>
    <row r="271" spans="14:16" hidden="1">
      <c r="N271" s="108"/>
      <c r="O271" s="108"/>
      <c r="P271" s="108"/>
    </row>
    <row r="272" spans="14:16" hidden="1">
      <c r="N272" s="108"/>
      <c r="O272" s="108"/>
      <c r="P272" s="108"/>
    </row>
    <row r="273" spans="14:16" hidden="1">
      <c r="N273" s="108"/>
      <c r="O273" s="108"/>
      <c r="P273" s="108"/>
    </row>
    <row r="274" spans="14:16" hidden="1">
      <c r="N274" s="108"/>
      <c r="O274" s="108"/>
      <c r="P274" s="108"/>
    </row>
    <row r="275" spans="14:16" hidden="1">
      <c r="N275" s="108"/>
      <c r="O275" s="108"/>
      <c r="P275" s="108"/>
    </row>
    <row r="276" spans="14:16" hidden="1">
      <c r="N276" s="108"/>
      <c r="O276" s="108"/>
      <c r="P276" s="108"/>
    </row>
    <row r="277" spans="14:16" hidden="1">
      <c r="N277" s="108"/>
      <c r="O277" s="108"/>
      <c r="P277" s="108"/>
    </row>
    <row r="278" spans="14:16" hidden="1">
      <c r="N278" s="108"/>
      <c r="O278" s="108"/>
      <c r="P278" s="108"/>
    </row>
    <row r="279" spans="14:16" hidden="1">
      <c r="N279" s="108"/>
      <c r="O279" s="108"/>
      <c r="P279" s="108"/>
    </row>
    <row r="280" spans="14:16" hidden="1">
      <c r="N280" s="108"/>
      <c r="O280" s="108"/>
      <c r="P280" s="108"/>
    </row>
    <row r="281" spans="14:16" hidden="1">
      <c r="N281" s="108"/>
      <c r="O281" s="108"/>
      <c r="P281" s="108"/>
    </row>
    <row r="282" spans="14:16" hidden="1">
      <c r="N282" s="108"/>
      <c r="O282" s="108"/>
      <c r="P282" s="108"/>
    </row>
    <row r="283" spans="14:16" hidden="1">
      <c r="N283" s="108"/>
      <c r="O283" s="108"/>
      <c r="P283" s="108"/>
    </row>
    <row r="284" spans="14:16" hidden="1">
      <c r="N284" s="108"/>
      <c r="O284" s="108"/>
      <c r="P284" s="108"/>
    </row>
    <row r="285" spans="14:16" hidden="1">
      <c r="N285" s="108"/>
      <c r="O285" s="108"/>
      <c r="P285" s="108"/>
    </row>
    <row r="286" spans="14:16" hidden="1">
      <c r="N286" s="108"/>
      <c r="O286" s="108"/>
      <c r="P286" s="108"/>
    </row>
    <row r="287" spans="14:16" hidden="1">
      <c r="N287" s="108"/>
      <c r="O287" s="108"/>
      <c r="P287" s="108"/>
    </row>
    <row r="288" spans="14:16" hidden="1">
      <c r="N288" s="108"/>
      <c r="O288" s="108"/>
      <c r="P288" s="108"/>
    </row>
    <row r="289" spans="14:16" hidden="1">
      <c r="N289" s="108"/>
      <c r="O289" s="108"/>
      <c r="P289" s="108"/>
    </row>
    <row r="290" spans="14:16" hidden="1">
      <c r="N290" s="108"/>
      <c r="O290" s="108"/>
      <c r="P290" s="108"/>
    </row>
    <row r="291" spans="14:16" hidden="1">
      <c r="N291" s="108"/>
      <c r="O291" s="108"/>
      <c r="P291" s="108"/>
    </row>
    <row r="292" spans="14:16" hidden="1">
      <c r="N292" s="108"/>
      <c r="O292" s="108"/>
      <c r="P292" s="108"/>
    </row>
    <row r="293" spans="14:16" hidden="1">
      <c r="N293" s="108"/>
      <c r="O293" s="108"/>
      <c r="P293" s="108"/>
    </row>
    <row r="294" spans="14:16" hidden="1">
      <c r="N294" s="108"/>
      <c r="O294" s="108"/>
      <c r="P294" s="108"/>
    </row>
    <row r="295" spans="14:16" hidden="1">
      <c r="N295" s="108"/>
      <c r="O295" s="108"/>
      <c r="P295" s="108"/>
    </row>
    <row r="296" spans="14:16" hidden="1">
      <c r="N296" s="108"/>
      <c r="O296" s="108"/>
      <c r="P296" s="108"/>
    </row>
    <row r="297" spans="14:16" hidden="1">
      <c r="N297" s="108"/>
      <c r="O297" s="108"/>
      <c r="P297" s="108"/>
    </row>
    <row r="298" spans="14:16" hidden="1">
      <c r="N298" s="108"/>
      <c r="O298" s="108"/>
      <c r="P298" s="108"/>
    </row>
    <row r="299" spans="14:16" hidden="1">
      <c r="N299" s="108"/>
      <c r="O299" s="108"/>
      <c r="P299" s="108"/>
    </row>
    <row r="300" spans="14:16" hidden="1">
      <c r="N300" s="108"/>
      <c r="O300" s="108"/>
      <c r="P300" s="108"/>
    </row>
    <row r="301" spans="14:16" hidden="1">
      <c r="N301" s="108"/>
      <c r="O301" s="108"/>
      <c r="P301" s="108"/>
    </row>
    <row r="302" spans="14:16" hidden="1">
      <c r="N302" s="108"/>
      <c r="O302" s="108"/>
      <c r="P302" s="108"/>
    </row>
    <row r="303" spans="14:16" hidden="1">
      <c r="N303" s="108"/>
      <c r="O303" s="108"/>
      <c r="P303" s="108"/>
    </row>
    <row r="304" spans="14:16" hidden="1">
      <c r="N304" s="108"/>
      <c r="O304" s="108"/>
      <c r="P304" s="108"/>
    </row>
    <row r="305" spans="14:16" hidden="1">
      <c r="N305" s="108"/>
      <c r="O305" s="108"/>
      <c r="P305" s="108"/>
    </row>
    <row r="306" spans="14:16" hidden="1">
      <c r="N306" s="108"/>
      <c r="O306" s="108"/>
      <c r="P306" s="108"/>
    </row>
    <row r="307" spans="14:16" hidden="1">
      <c r="N307" s="108"/>
      <c r="O307" s="108"/>
      <c r="P307" s="108"/>
    </row>
    <row r="308" spans="14:16" hidden="1">
      <c r="N308" s="108"/>
      <c r="O308" s="108"/>
      <c r="P308" s="108"/>
    </row>
    <row r="309" spans="14:16" hidden="1">
      <c r="N309" s="108"/>
      <c r="O309" s="108"/>
      <c r="P309" s="108"/>
    </row>
    <row r="310" spans="14:16" hidden="1">
      <c r="N310" s="108"/>
      <c r="O310" s="108"/>
      <c r="P310" s="108"/>
    </row>
    <row r="311" spans="14:16" hidden="1">
      <c r="N311" s="108"/>
      <c r="O311" s="108"/>
      <c r="P311" s="108"/>
    </row>
    <row r="312" spans="14:16" hidden="1">
      <c r="N312" s="108"/>
      <c r="O312" s="108"/>
      <c r="P312" s="108"/>
    </row>
    <row r="313" spans="14:16" hidden="1">
      <c r="N313" s="108"/>
      <c r="O313" s="108"/>
      <c r="P313" s="108"/>
    </row>
    <row r="314" spans="14:16" hidden="1">
      <c r="N314" s="108"/>
      <c r="O314" s="108"/>
      <c r="P314" s="108"/>
    </row>
    <row r="315" spans="14:16" hidden="1">
      <c r="N315" s="108"/>
      <c r="O315" s="108"/>
      <c r="P315" s="108"/>
    </row>
    <row r="316" spans="14:16" hidden="1">
      <c r="N316" s="108"/>
      <c r="O316" s="108"/>
      <c r="P316" s="108"/>
    </row>
    <row r="317" spans="14:16" hidden="1">
      <c r="N317" s="108"/>
      <c r="O317" s="108"/>
      <c r="P317" s="108"/>
    </row>
    <row r="318" spans="14:16" hidden="1">
      <c r="N318" s="108"/>
      <c r="O318" s="108"/>
      <c r="P318" s="108"/>
    </row>
    <row r="319" spans="14:16" hidden="1">
      <c r="N319" s="108"/>
      <c r="O319" s="108"/>
      <c r="P319" s="108"/>
    </row>
    <row r="320" spans="14:16" hidden="1">
      <c r="N320" s="108"/>
      <c r="O320" s="108"/>
      <c r="P320" s="108"/>
    </row>
    <row r="321" spans="14:16" hidden="1">
      <c r="N321" s="108"/>
      <c r="O321" s="108"/>
      <c r="P321" s="108"/>
    </row>
    <row r="322" spans="14:16" hidden="1">
      <c r="N322" s="108"/>
      <c r="O322" s="108"/>
      <c r="P322" s="108"/>
    </row>
    <row r="323" spans="14:16" hidden="1">
      <c r="N323" s="108"/>
      <c r="O323" s="108"/>
      <c r="P323" s="108"/>
    </row>
    <row r="324" spans="14:16" hidden="1">
      <c r="N324" s="108"/>
      <c r="O324" s="108"/>
      <c r="P324" s="108"/>
    </row>
    <row r="325" spans="14:16" hidden="1">
      <c r="N325" s="108"/>
      <c r="O325" s="108"/>
      <c r="P325" s="108"/>
    </row>
    <row r="326" spans="14:16" hidden="1">
      <c r="N326" s="108"/>
      <c r="O326" s="108"/>
      <c r="P326" s="108"/>
    </row>
    <row r="327" spans="14:16" hidden="1">
      <c r="N327" s="108"/>
      <c r="O327" s="108"/>
      <c r="P327" s="108"/>
    </row>
    <row r="328" spans="14:16" hidden="1">
      <c r="N328" s="108"/>
      <c r="O328" s="108"/>
      <c r="P328" s="108"/>
    </row>
    <row r="329" spans="14:16" hidden="1">
      <c r="N329" s="108"/>
      <c r="O329" s="108"/>
      <c r="P329" s="108"/>
    </row>
    <row r="330" spans="14:16" hidden="1">
      <c r="N330" s="108"/>
      <c r="O330" s="108"/>
      <c r="P330" s="108"/>
    </row>
    <row r="331" spans="14:16" hidden="1">
      <c r="N331" s="108"/>
      <c r="O331" s="108"/>
      <c r="P331" s="108"/>
    </row>
    <row r="332" spans="14:16" hidden="1">
      <c r="N332" s="108"/>
      <c r="O332" s="108"/>
      <c r="P332" s="108"/>
    </row>
    <row r="333" spans="14:16" hidden="1">
      <c r="N333" s="108"/>
      <c r="O333" s="108"/>
      <c r="P333" s="108"/>
    </row>
    <row r="334" spans="14:16" hidden="1">
      <c r="N334" s="108"/>
      <c r="O334" s="108"/>
      <c r="P334" s="108"/>
    </row>
    <row r="335" spans="14:16" hidden="1">
      <c r="N335" s="108"/>
      <c r="O335" s="108"/>
      <c r="P335" s="108"/>
    </row>
    <row r="336" spans="14:16" hidden="1">
      <c r="N336" s="108"/>
      <c r="O336" s="108"/>
      <c r="P336" s="108"/>
    </row>
    <row r="337" spans="14:16" hidden="1">
      <c r="N337" s="108"/>
      <c r="O337" s="108"/>
      <c r="P337" s="108"/>
    </row>
    <row r="338" spans="14:16" hidden="1">
      <c r="N338" s="108"/>
      <c r="O338" s="108"/>
      <c r="P338" s="108"/>
    </row>
    <row r="339" spans="14:16" hidden="1">
      <c r="N339" s="108"/>
      <c r="O339" s="108"/>
      <c r="P339" s="108"/>
    </row>
    <row r="340" spans="14:16" hidden="1">
      <c r="N340" s="108"/>
      <c r="O340" s="108"/>
      <c r="P340" s="108"/>
    </row>
    <row r="341" spans="14:16" hidden="1">
      <c r="N341" s="108"/>
      <c r="O341" s="108"/>
      <c r="P341" s="108"/>
    </row>
    <row r="342" spans="14:16" hidden="1">
      <c r="N342" s="108"/>
      <c r="O342" s="108"/>
      <c r="P342" s="108"/>
    </row>
    <row r="343" spans="14:16" hidden="1">
      <c r="N343" s="108"/>
      <c r="O343" s="108"/>
      <c r="P343" s="108"/>
    </row>
    <row r="344" spans="14:16" hidden="1">
      <c r="N344" s="108"/>
      <c r="O344" s="108"/>
      <c r="P344" s="108"/>
    </row>
    <row r="345" spans="14:16" hidden="1">
      <c r="N345" s="108"/>
      <c r="O345" s="108"/>
      <c r="P345" s="108"/>
    </row>
    <row r="346" spans="14:16" hidden="1">
      <c r="N346" s="108"/>
      <c r="O346" s="108"/>
      <c r="P346" s="108"/>
    </row>
    <row r="347" spans="14:16" hidden="1">
      <c r="N347" s="108"/>
      <c r="O347" s="108"/>
      <c r="P347" s="108"/>
    </row>
    <row r="348" spans="14:16" hidden="1">
      <c r="N348" s="108"/>
      <c r="O348" s="108"/>
      <c r="P348" s="108"/>
    </row>
    <row r="349" spans="14:16" hidden="1">
      <c r="N349" s="108"/>
      <c r="O349" s="108"/>
      <c r="P349" s="108"/>
    </row>
    <row r="350" spans="14:16" hidden="1">
      <c r="N350" s="108"/>
      <c r="O350" s="108"/>
      <c r="P350" s="108"/>
    </row>
    <row r="351" spans="14:16" hidden="1">
      <c r="N351" s="108"/>
      <c r="O351" s="108"/>
      <c r="P351" s="108"/>
    </row>
    <row r="352" spans="14:16" hidden="1">
      <c r="N352" s="108"/>
      <c r="O352" s="108"/>
      <c r="P352" s="108"/>
    </row>
    <row r="353" spans="14:16" hidden="1">
      <c r="N353" s="108"/>
      <c r="O353" s="108"/>
      <c r="P353" s="108"/>
    </row>
    <row r="354" spans="14:16" hidden="1">
      <c r="N354" s="108"/>
      <c r="O354" s="108"/>
      <c r="P354" s="108"/>
    </row>
    <row r="355" spans="14:16" hidden="1">
      <c r="N355" s="108"/>
      <c r="O355" s="108"/>
      <c r="P355" s="108"/>
    </row>
    <row r="356" spans="14:16" hidden="1">
      <c r="N356" s="108"/>
      <c r="O356" s="108"/>
      <c r="P356" s="108"/>
    </row>
    <row r="357" spans="14:16" hidden="1">
      <c r="N357" s="108"/>
      <c r="O357" s="108"/>
      <c r="P357" s="108"/>
    </row>
    <row r="358" spans="14:16" hidden="1">
      <c r="N358" s="108"/>
      <c r="O358" s="108"/>
      <c r="P358" s="108"/>
    </row>
    <row r="359" spans="14:16" hidden="1">
      <c r="N359" s="108"/>
      <c r="O359" s="108"/>
      <c r="P359" s="108"/>
    </row>
    <row r="360" spans="14:16" hidden="1">
      <c r="N360" s="108"/>
      <c r="O360" s="108"/>
      <c r="P360" s="108"/>
    </row>
    <row r="361" spans="14:16" hidden="1">
      <c r="N361" s="108"/>
      <c r="O361" s="108"/>
      <c r="P361" s="108"/>
    </row>
    <row r="362" spans="14:16" hidden="1">
      <c r="N362" s="108"/>
      <c r="O362" s="108"/>
      <c r="P362" s="108"/>
    </row>
    <row r="363" spans="14:16" hidden="1">
      <c r="N363" s="108"/>
      <c r="O363" s="108"/>
      <c r="P363" s="108"/>
    </row>
    <row r="364" spans="14:16" hidden="1">
      <c r="N364" s="108"/>
      <c r="O364" s="108"/>
      <c r="P364" s="108"/>
    </row>
    <row r="365" spans="14:16" hidden="1">
      <c r="N365" s="108"/>
      <c r="O365" s="108"/>
      <c r="P365" s="108"/>
    </row>
    <row r="366" spans="14:16" hidden="1">
      <c r="N366" s="108"/>
      <c r="O366" s="108"/>
      <c r="P366" s="108"/>
    </row>
    <row r="367" spans="14:16" hidden="1">
      <c r="N367" s="108"/>
      <c r="O367" s="108"/>
      <c r="P367" s="108"/>
    </row>
    <row r="368" spans="14:16" hidden="1">
      <c r="N368" s="108"/>
      <c r="O368" s="108"/>
      <c r="P368" s="108"/>
    </row>
    <row r="369" spans="14:16" hidden="1">
      <c r="N369" s="108"/>
      <c r="O369" s="108"/>
      <c r="P369" s="108"/>
    </row>
    <row r="370" spans="14:16" hidden="1">
      <c r="N370" s="108"/>
      <c r="O370" s="108"/>
      <c r="P370" s="108"/>
    </row>
    <row r="371" spans="14:16" hidden="1">
      <c r="N371" s="108"/>
      <c r="O371" s="108"/>
      <c r="P371" s="108"/>
    </row>
    <row r="372" spans="14:16" hidden="1">
      <c r="N372" s="108"/>
      <c r="O372" s="108"/>
      <c r="P372" s="108"/>
    </row>
    <row r="373" spans="14:16" hidden="1">
      <c r="N373" s="108"/>
      <c r="O373" s="108"/>
      <c r="P373" s="108"/>
    </row>
    <row r="374" spans="14:16" hidden="1">
      <c r="N374" s="108"/>
      <c r="O374" s="108"/>
      <c r="P374" s="108"/>
    </row>
    <row r="375" spans="14:16" hidden="1">
      <c r="N375" s="108"/>
      <c r="O375" s="108"/>
      <c r="P375" s="108"/>
    </row>
    <row r="376" spans="14:16" hidden="1">
      <c r="N376" s="108"/>
      <c r="O376" s="108"/>
      <c r="P376" s="108"/>
    </row>
    <row r="377" spans="14:16" hidden="1">
      <c r="N377" s="108"/>
      <c r="O377" s="108"/>
      <c r="P377" s="108"/>
    </row>
    <row r="378" spans="14:16" hidden="1">
      <c r="N378" s="108"/>
      <c r="O378" s="108"/>
      <c r="P378" s="108"/>
    </row>
    <row r="379" spans="14:16" hidden="1">
      <c r="N379" s="108"/>
      <c r="O379" s="108"/>
      <c r="P379" s="108"/>
    </row>
    <row r="380" spans="14:16" hidden="1">
      <c r="N380" s="108"/>
      <c r="O380" s="108"/>
      <c r="P380" s="108"/>
    </row>
    <row r="381" spans="14:16" hidden="1">
      <c r="N381" s="108"/>
      <c r="O381" s="108"/>
      <c r="P381" s="108"/>
    </row>
    <row r="382" spans="14:16" hidden="1">
      <c r="N382" s="108"/>
      <c r="O382" s="108"/>
      <c r="P382" s="108"/>
    </row>
    <row r="383" spans="14:16" hidden="1">
      <c r="N383" s="108"/>
      <c r="O383" s="108"/>
      <c r="P383" s="108"/>
    </row>
    <row r="384" spans="14:16" hidden="1">
      <c r="N384" s="108"/>
      <c r="O384" s="108"/>
      <c r="P384" s="108"/>
    </row>
    <row r="385" spans="14:16" hidden="1">
      <c r="N385" s="108"/>
      <c r="O385" s="108"/>
      <c r="P385" s="108"/>
    </row>
    <row r="386" spans="14:16" hidden="1">
      <c r="N386" s="108"/>
      <c r="O386" s="108"/>
      <c r="P386" s="108"/>
    </row>
    <row r="387" spans="14:16" hidden="1">
      <c r="N387" s="108"/>
      <c r="O387" s="108"/>
      <c r="P387" s="108"/>
    </row>
    <row r="388" spans="14:16" hidden="1">
      <c r="N388" s="108"/>
      <c r="O388" s="108"/>
      <c r="P388" s="108"/>
    </row>
    <row r="389" spans="14:16" hidden="1">
      <c r="N389" s="108"/>
      <c r="O389" s="108"/>
      <c r="P389" s="108"/>
    </row>
    <row r="390" spans="14:16" hidden="1">
      <c r="N390" s="108"/>
      <c r="O390" s="108"/>
      <c r="P390" s="108"/>
    </row>
    <row r="391" spans="14:16" hidden="1">
      <c r="N391" s="108"/>
      <c r="O391" s="108"/>
      <c r="P391" s="108"/>
    </row>
    <row r="392" spans="14:16" hidden="1">
      <c r="N392" s="108"/>
      <c r="O392" s="108"/>
      <c r="P392" s="108"/>
    </row>
    <row r="393" spans="14:16" hidden="1">
      <c r="N393" s="108"/>
      <c r="O393" s="108"/>
      <c r="P393" s="108"/>
    </row>
    <row r="394" spans="14:16" hidden="1">
      <c r="N394" s="108"/>
      <c r="O394" s="108"/>
      <c r="P394" s="108"/>
    </row>
    <row r="395" spans="14:16" hidden="1">
      <c r="N395" s="108"/>
      <c r="O395" s="108"/>
      <c r="P395" s="108"/>
    </row>
    <row r="396" spans="14:16" hidden="1">
      <c r="N396" s="108"/>
      <c r="O396" s="108"/>
      <c r="P396" s="108"/>
    </row>
    <row r="397" spans="14:16" hidden="1">
      <c r="N397" s="108"/>
      <c r="O397" s="108"/>
      <c r="P397" s="108"/>
    </row>
    <row r="398" spans="14:16" hidden="1">
      <c r="N398" s="108"/>
      <c r="O398" s="108"/>
      <c r="P398" s="108"/>
    </row>
    <row r="399" spans="14:16" hidden="1">
      <c r="N399" s="108"/>
      <c r="O399" s="108"/>
      <c r="P399" s="108"/>
    </row>
    <row r="400" spans="14:16" hidden="1">
      <c r="N400" s="108"/>
      <c r="O400" s="108"/>
      <c r="P400" s="108"/>
    </row>
    <row r="401" spans="14:16" hidden="1">
      <c r="N401" s="108"/>
      <c r="O401" s="108"/>
      <c r="P401" s="108"/>
    </row>
    <row r="402" spans="14:16" hidden="1">
      <c r="N402" s="108"/>
      <c r="O402" s="108"/>
      <c r="P402" s="108"/>
    </row>
    <row r="403" spans="14:16" hidden="1">
      <c r="N403" s="108"/>
      <c r="O403" s="108"/>
      <c r="P403" s="108"/>
    </row>
    <row r="404" spans="14:16" hidden="1">
      <c r="N404" s="108"/>
      <c r="O404" s="108"/>
      <c r="P404" s="108"/>
    </row>
    <row r="405" spans="14:16" hidden="1">
      <c r="N405" s="108"/>
      <c r="O405" s="108"/>
      <c r="P405" s="108"/>
    </row>
    <row r="406" spans="14:16" hidden="1">
      <c r="N406" s="108"/>
      <c r="O406" s="108"/>
      <c r="P406" s="108"/>
    </row>
    <row r="407" spans="14:16" hidden="1">
      <c r="N407" s="108"/>
      <c r="O407" s="108"/>
      <c r="P407" s="108"/>
    </row>
    <row r="408" spans="14:16" hidden="1">
      <c r="N408" s="108"/>
      <c r="O408" s="108"/>
      <c r="P408" s="108"/>
    </row>
    <row r="409" spans="14:16" hidden="1">
      <c r="N409" s="108"/>
      <c r="O409" s="108"/>
      <c r="P409" s="108"/>
    </row>
    <row r="410" spans="14:16" hidden="1">
      <c r="N410" s="108"/>
      <c r="O410" s="108"/>
      <c r="P410" s="108"/>
    </row>
    <row r="411" spans="14:16" hidden="1">
      <c r="N411" s="108"/>
      <c r="O411" s="108"/>
      <c r="P411" s="108"/>
    </row>
    <row r="412" spans="14:16" hidden="1">
      <c r="N412" s="108"/>
      <c r="O412" s="108"/>
      <c r="P412" s="108"/>
    </row>
    <row r="413" spans="14:16" hidden="1">
      <c r="N413" s="108"/>
      <c r="O413" s="108"/>
      <c r="P413" s="108"/>
    </row>
    <row r="414" spans="14:16" hidden="1">
      <c r="N414" s="108"/>
      <c r="O414" s="108"/>
      <c r="P414" s="108"/>
    </row>
    <row r="415" spans="14:16" hidden="1">
      <c r="N415" s="108"/>
      <c r="O415" s="108"/>
      <c r="P415" s="108"/>
    </row>
    <row r="416" spans="14:16" hidden="1">
      <c r="N416" s="108"/>
      <c r="O416" s="108"/>
      <c r="P416" s="108"/>
    </row>
    <row r="417" spans="14:16" hidden="1">
      <c r="N417" s="108"/>
      <c r="O417" s="108"/>
      <c r="P417" s="108"/>
    </row>
    <row r="418" spans="14:16" hidden="1">
      <c r="N418" s="108"/>
      <c r="O418" s="108"/>
      <c r="P418" s="108"/>
    </row>
    <row r="419" spans="14:16" hidden="1">
      <c r="N419" s="108"/>
      <c r="O419" s="108"/>
      <c r="P419" s="108"/>
    </row>
    <row r="420" spans="14:16" hidden="1">
      <c r="N420" s="108"/>
      <c r="O420" s="108"/>
      <c r="P420" s="108"/>
    </row>
    <row r="421" spans="14:16" hidden="1">
      <c r="N421" s="108"/>
      <c r="O421" s="108"/>
      <c r="P421" s="108"/>
    </row>
    <row r="422" spans="14:16" hidden="1">
      <c r="N422" s="108"/>
      <c r="O422" s="108"/>
      <c r="P422" s="108"/>
    </row>
    <row r="423" spans="14:16" hidden="1">
      <c r="N423" s="108"/>
      <c r="O423" s="108"/>
      <c r="P423" s="108"/>
    </row>
    <row r="424" spans="14:16" hidden="1">
      <c r="N424" s="108"/>
      <c r="O424" s="108"/>
      <c r="P424" s="108"/>
    </row>
    <row r="425" spans="14:16" hidden="1">
      <c r="N425" s="108"/>
      <c r="O425" s="108"/>
      <c r="P425" s="108"/>
    </row>
    <row r="426" spans="14:16" hidden="1">
      <c r="N426" s="108"/>
      <c r="O426" s="108"/>
      <c r="P426" s="108"/>
    </row>
    <row r="427" spans="14:16" hidden="1">
      <c r="N427" s="108"/>
      <c r="O427" s="108"/>
      <c r="P427" s="108"/>
    </row>
    <row r="428" spans="14:16" hidden="1">
      <c r="N428" s="108"/>
      <c r="O428" s="108"/>
      <c r="P428" s="108"/>
    </row>
    <row r="429" spans="14:16" hidden="1">
      <c r="N429" s="108"/>
      <c r="O429" s="108"/>
      <c r="P429" s="108"/>
    </row>
    <row r="430" spans="14:16" hidden="1">
      <c r="N430" s="108"/>
      <c r="O430" s="108"/>
      <c r="P430" s="108"/>
    </row>
    <row r="431" spans="14:16" hidden="1">
      <c r="N431" s="108"/>
      <c r="O431" s="108"/>
      <c r="P431" s="108"/>
    </row>
    <row r="432" spans="14:16" hidden="1">
      <c r="N432" s="108"/>
      <c r="O432" s="108"/>
      <c r="P432" s="108"/>
    </row>
    <row r="433" spans="14:16" hidden="1">
      <c r="N433" s="108"/>
      <c r="O433" s="108"/>
      <c r="P433" s="108"/>
    </row>
    <row r="434" spans="14:16" hidden="1">
      <c r="N434" s="108"/>
      <c r="O434" s="108"/>
      <c r="P434" s="108"/>
    </row>
    <row r="435" spans="14:16" hidden="1">
      <c r="N435" s="108"/>
      <c r="O435" s="108"/>
      <c r="P435" s="108"/>
    </row>
    <row r="436" spans="14:16" hidden="1">
      <c r="N436" s="108"/>
      <c r="O436" s="108"/>
      <c r="P436" s="108"/>
    </row>
    <row r="437" spans="14:16" hidden="1">
      <c r="N437" s="108"/>
      <c r="O437" s="108"/>
      <c r="P437" s="108"/>
    </row>
    <row r="438" spans="14:16" hidden="1">
      <c r="N438" s="108"/>
      <c r="O438" s="108"/>
      <c r="P438" s="108"/>
    </row>
    <row r="439" spans="14:16" hidden="1">
      <c r="N439" s="108"/>
      <c r="O439" s="108"/>
      <c r="P439" s="108"/>
    </row>
    <row r="440" spans="14:16" hidden="1">
      <c r="N440" s="108"/>
      <c r="O440" s="108"/>
      <c r="P440" s="108"/>
    </row>
    <row r="441" spans="14:16" hidden="1">
      <c r="N441" s="108"/>
      <c r="O441" s="108"/>
      <c r="P441" s="108"/>
    </row>
    <row r="442" spans="14:16" hidden="1">
      <c r="N442" s="108"/>
      <c r="O442" s="108"/>
      <c r="P442" s="108"/>
    </row>
    <row r="443" spans="14:16" hidden="1">
      <c r="N443" s="108"/>
      <c r="O443" s="108"/>
      <c r="P443" s="108"/>
    </row>
    <row r="444" spans="14:16" hidden="1">
      <c r="N444" s="108"/>
      <c r="O444" s="108"/>
      <c r="P444" s="108"/>
    </row>
    <row r="445" spans="14:16" hidden="1">
      <c r="N445" s="108"/>
      <c r="O445" s="108"/>
      <c r="P445" s="108"/>
    </row>
    <row r="446" spans="14:16" hidden="1">
      <c r="N446" s="108"/>
      <c r="O446" s="108"/>
      <c r="P446" s="108"/>
    </row>
    <row r="447" spans="14:16" hidden="1">
      <c r="N447" s="108"/>
      <c r="O447" s="108"/>
      <c r="P447" s="108"/>
    </row>
    <row r="448" spans="14:16" hidden="1">
      <c r="N448" s="108"/>
      <c r="O448" s="108"/>
      <c r="P448" s="108"/>
    </row>
    <row r="449" spans="14:16" hidden="1">
      <c r="N449" s="108"/>
      <c r="O449" s="108"/>
      <c r="P449" s="108"/>
    </row>
    <row r="450" spans="14:16" hidden="1">
      <c r="N450" s="108"/>
      <c r="O450" s="108"/>
      <c r="P450" s="108"/>
    </row>
    <row r="451" spans="14:16" hidden="1">
      <c r="N451" s="108"/>
      <c r="O451" s="108"/>
      <c r="P451" s="108"/>
    </row>
    <row r="452" spans="14:16" hidden="1">
      <c r="N452" s="108"/>
      <c r="O452" s="108"/>
      <c r="P452" s="108"/>
    </row>
    <row r="453" spans="14:16" hidden="1">
      <c r="N453" s="108"/>
      <c r="O453" s="108"/>
      <c r="P453" s="108"/>
    </row>
    <row r="454" spans="14:16" hidden="1">
      <c r="N454" s="108"/>
      <c r="O454" s="108"/>
      <c r="P454" s="108"/>
    </row>
    <row r="455" spans="14:16" hidden="1">
      <c r="N455" s="108"/>
      <c r="O455" s="108"/>
      <c r="P455" s="108"/>
    </row>
    <row r="456" spans="14:16" hidden="1">
      <c r="N456" s="108"/>
      <c r="O456" s="108"/>
      <c r="P456" s="108"/>
    </row>
    <row r="457" spans="14:16" hidden="1">
      <c r="N457" s="108"/>
      <c r="O457" s="108"/>
      <c r="P457" s="108"/>
    </row>
    <row r="458" spans="14:16" hidden="1">
      <c r="N458" s="108"/>
      <c r="O458" s="108"/>
      <c r="P458" s="108"/>
    </row>
    <row r="459" spans="14:16" hidden="1">
      <c r="N459" s="108"/>
      <c r="O459" s="108"/>
      <c r="P459" s="108"/>
    </row>
    <row r="460" spans="14:16" hidden="1">
      <c r="N460" s="108"/>
      <c r="O460" s="108"/>
      <c r="P460" s="108"/>
    </row>
    <row r="461" spans="14:16" hidden="1">
      <c r="N461" s="108"/>
      <c r="O461" s="108"/>
      <c r="P461" s="108"/>
    </row>
    <row r="462" spans="14:16" hidden="1">
      <c r="N462" s="108"/>
      <c r="O462" s="108"/>
      <c r="P462" s="108"/>
    </row>
    <row r="463" spans="14:16" hidden="1">
      <c r="N463" s="108"/>
      <c r="O463" s="108"/>
      <c r="P463" s="108"/>
    </row>
    <row r="464" spans="14:16" hidden="1">
      <c r="N464" s="108"/>
      <c r="O464" s="108"/>
      <c r="P464" s="108"/>
    </row>
    <row r="465" spans="14:16" hidden="1">
      <c r="N465" s="108"/>
      <c r="O465" s="108"/>
      <c r="P465" s="108"/>
    </row>
    <row r="466" spans="14:16" hidden="1">
      <c r="N466" s="108"/>
      <c r="O466" s="108"/>
      <c r="P466" s="108"/>
    </row>
    <row r="467" spans="14:16" hidden="1">
      <c r="N467" s="108"/>
      <c r="O467" s="108"/>
      <c r="P467" s="108"/>
    </row>
    <row r="468" spans="14:16" hidden="1">
      <c r="N468" s="108"/>
      <c r="O468" s="108"/>
      <c r="P468" s="108"/>
    </row>
    <row r="469" spans="14:16" hidden="1">
      <c r="N469" s="108"/>
      <c r="O469" s="108"/>
      <c r="P469" s="108"/>
    </row>
    <row r="470" spans="14:16" hidden="1">
      <c r="N470" s="108"/>
      <c r="O470" s="108"/>
      <c r="P470" s="108"/>
    </row>
    <row r="471" spans="14:16" hidden="1">
      <c r="N471" s="108"/>
      <c r="O471" s="108"/>
      <c r="P471" s="108"/>
    </row>
    <row r="472" spans="14:16" hidden="1">
      <c r="N472" s="108"/>
      <c r="O472" s="108"/>
      <c r="P472" s="108"/>
    </row>
    <row r="473" spans="14:16" hidden="1">
      <c r="N473" s="108"/>
      <c r="O473" s="108"/>
      <c r="P473" s="108"/>
    </row>
    <row r="474" spans="14:16" hidden="1">
      <c r="N474" s="108"/>
      <c r="O474" s="108"/>
      <c r="P474" s="108"/>
    </row>
    <row r="475" spans="14:16" hidden="1">
      <c r="N475" s="108"/>
      <c r="O475" s="108"/>
      <c r="P475" s="108"/>
    </row>
    <row r="476" spans="14:16" hidden="1">
      <c r="N476" s="108"/>
      <c r="O476" s="108"/>
      <c r="P476" s="108"/>
    </row>
    <row r="477" spans="14:16" hidden="1">
      <c r="N477" s="108"/>
      <c r="O477" s="108"/>
      <c r="P477" s="108"/>
    </row>
    <row r="478" spans="14:16" hidden="1">
      <c r="N478" s="108"/>
      <c r="O478" s="108"/>
      <c r="P478" s="108"/>
    </row>
    <row r="479" spans="14:16" hidden="1">
      <c r="N479" s="108"/>
      <c r="O479" s="108"/>
      <c r="P479" s="108"/>
    </row>
    <row r="480" spans="14:16" hidden="1">
      <c r="N480" s="108"/>
      <c r="O480" s="108"/>
      <c r="P480" s="108"/>
    </row>
    <row r="481" spans="3:23" hidden="1">
      <c r="N481" s="108"/>
      <c r="O481" s="108"/>
      <c r="P481" s="108"/>
    </row>
    <row r="482" spans="3:23" hidden="1">
      <c r="N482" s="108"/>
      <c r="O482" s="108"/>
      <c r="P482" s="108"/>
    </row>
    <row r="483" spans="3:23" hidden="1">
      <c r="N483" s="108"/>
      <c r="O483" s="108"/>
      <c r="P483" s="108"/>
    </row>
    <row r="484" spans="3:23" hidden="1">
      <c r="N484" s="108"/>
      <c r="O484" s="108"/>
      <c r="P484" s="108"/>
    </row>
    <row r="485" spans="3:23" hidden="1">
      <c r="N485" s="108"/>
      <c r="O485" s="108"/>
      <c r="P485" s="108"/>
    </row>
    <row r="486" spans="3:23" hidden="1">
      <c r="N486" s="108"/>
      <c r="O486" s="108"/>
      <c r="P486" s="108"/>
    </row>
    <row r="487" spans="3:23" hidden="1">
      <c r="N487" s="108"/>
      <c r="O487" s="108"/>
      <c r="P487" s="108"/>
    </row>
    <row r="488" spans="3:23" hidden="1">
      <c r="N488" s="108"/>
      <c r="O488" s="108"/>
      <c r="P488" s="108"/>
    </row>
    <row r="489" spans="3:23" hidden="1">
      <c r="N489" s="108"/>
      <c r="O489" s="108"/>
      <c r="P489" s="108"/>
    </row>
    <row r="490" spans="3:23" hidden="1">
      <c r="N490" s="108"/>
      <c r="O490" s="108"/>
      <c r="P490" s="108"/>
    </row>
    <row r="491" spans="3:23" hidden="1">
      <c r="N491" s="108"/>
      <c r="O491" s="108"/>
      <c r="P491" s="108"/>
    </row>
    <row r="492" spans="3:23" hidden="1">
      <c r="N492" s="108"/>
      <c r="O492" s="108"/>
      <c r="P492" s="108"/>
    </row>
    <row r="493" spans="3:23" hidden="1">
      <c r="N493" s="108"/>
      <c r="O493" s="108"/>
      <c r="P493" s="108"/>
    </row>
    <row r="494" spans="3:23" hidden="1">
      <c r="N494" s="108"/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2">SUM(F4:F494)</f>
        <v>173.50000000000003</v>
      </c>
      <c r="G495" s="91">
        <f t="shared" si="2"/>
        <v>435.3</v>
      </c>
      <c r="H495" s="91">
        <f t="shared" si="2"/>
        <v>0</v>
      </c>
      <c r="I495" s="91">
        <f t="shared" si="2"/>
        <v>0</v>
      </c>
      <c r="J495" s="91">
        <f t="shared" si="2"/>
        <v>74.199999999999989</v>
      </c>
      <c r="K495" s="91">
        <f t="shared" si="2"/>
        <v>0</v>
      </c>
      <c r="L495" s="91">
        <f t="shared" si="2"/>
        <v>0</v>
      </c>
      <c r="M495" s="91">
        <f t="shared" si="2"/>
        <v>0</v>
      </c>
      <c r="Q495" s="79" t="s">
        <v>136</v>
      </c>
      <c r="R495" s="91">
        <f t="shared" ref="R495:W495" si="3">SUM(R4:R494)</f>
        <v>140.9</v>
      </c>
      <c r="S495" s="91">
        <f t="shared" si="3"/>
        <v>140.9</v>
      </c>
      <c r="T495" s="91">
        <f t="shared" si="3"/>
        <v>60</v>
      </c>
      <c r="U495" s="91">
        <f t="shared" si="3"/>
        <v>0</v>
      </c>
      <c r="V495" s="91">
        <f t="shared" si="3"/>
        <v>0</v>
      </c>
      <c r="W495" s="91">
        <f t="shared" si="3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IF('6'!K3="", "Vrije categorie",'6'!K3)</f>
        <v>A</v>
      </c>
      <c r="F499" s="92" cm="1">
        <f t="array" ref="F499">SUMPRODUCT(--($E$4:$E$494=C499),--($D$4:$D$494=""),$F$4:$F$494)</f>
        <v>100.4</v>
      </c>
      <c r="G499" s="92" cm="1">
        <f t="array" ref="G499">SUMPRODUCT(--($E$4:$E$494=C499),--($D$4:$D$494=""),$G$4:$G$494)</f>
        <v>212.5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312.89999999999998</v>
      </c>
      <c r="O499" s="81"/>
      <c r="P499" s="92" cm="1">
        <f t="array" ref="P499">SUMPRODUCT(--($E$4:$E$494=C499),--($D$4:$D$494=""),$P$4:$P$494)</f>
        <v>62580</v>
      </c>
    </row>
    <row r="500" spans="3:16">
      <c r="C500" s="81" t="str">
        <f>IF('6'!K4="", "Vrije categorie",'6'!K4)</f>
        <v>B</v>
      </c>
      <c r="F500" s="92" cm="1">
        <f t="array" ref="F500">SUMPRODUCT(--($E$4:$E$494=C500),--($D$4:$D$494=""),$F$4:$F$494)</f>
        <v>30.7</v>
      </c>
      <c r="G500" s="92" cm="1">
        <f t="array" ref="G500">SUMPRODUCT(--($E$4:$E$494=C500),--($D$4:$D$494=""),$G$4:$G$494)</f>
        <v>19.8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4">SUM(F500:M500)</f>
        <v>50.5</v>
      </c>
      <c r="O500" s="81"/>
      <c r="P500" s="92" cm="1">
        <f t="array" ref="P500">SUMPRODUCT(--($E$4:$E$494=C500),--($D$4:$D$494=""),$P$4:$P$494)</f>
        <v>10100</v>
      </c>
    </row>
    <row r="501" spans="3:16">
      <c r="C501" s="81" t="str">
        <f>IF('6'!K5="", "Vrije categorie",'6'!K5)</f>
        <v>C</v>
      </c>
      <c r="F501" s="92" cm="1">
        <f t="array" ref="F501">SUMPRODUCT(--($E$4:$E$494=C501),--($D$4:$D$494=""),$F$4:$F$494)</f>
        <v>25</v>
      </c>
      <c r="G501" s="92" cm="1">
        <f t="array" ref="G501">SUMPRODUCT(--($E$4:$E$494=C501),--($D$4:$D$494=""),$G$4:$G$494)</f>
        <v>24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4"/>
        <v>49</v>
      </c>
      <c r="O501" s="81"/>
      <c r="P501" s="92" cm="1">
        <f t="array" ref="P501">SUMPRODUCT(--($E$4:$E$494=C501),--($D$4:$D$494=""),$P$4:$P$494)</f>
        <v>9800</v>
      </c>
    </row>
    <row r="502" spans="3:16">
      <c r="C502" s="81" t="str">
        <f>IF('6'!K6="", "Vrije categorie",'6'!K6)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4"/>
        <v>0</v>
      </c>
      <c r="O502" s="81"/>
      <c r="P502" s="92" cm="1">
        <f t="array" ref="P502">SUMPRODUCT(--($E$4:$E$494=C502),--($D$4:$D$494=""),$P$4:$P$494)</f>
        <v>0</v>
      </c>
    </row>
    <row r="503" spans="3:16">
      <c r="C503" s="81" t="str">
        <f>IF('6'!K7="", "Vrije categorie",'6'!K7)</f>
        <v>E</v>
      </c>
      <c r="F503" s="92" cm="1">
        <f t="array" ref="F503">SUMPRODUCT(--($E$4:$E$494=C503),--($D$4:$D$494=""),$F$4:$F$494)</f>
        <v>17.399999999999999</v>
      </c>
      <c r="G503" s="92" cm="1">
        <f t="array" ref="G503">SUMPRODUCT(--($E$4:$E$494=C503),--($D$4:$D$494=""),$G$4:$G$494)</f>
        <v>72.2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14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4"/>
        <v>103.6</v>
      </c>
      <c r="O503" s="81"/>
      <c r="P503" s="92" cm="1">
        <f t="array" ref="P503">SUMPRODUCT(--($E$4:$E$494=C503),--($D$4:$D$494=""),$P$4:$P$494)</f>
        <v>20720</v>
      </c>
    </row>
    <row r="504" spans="3:16">
      <c r="C504" s="81" t="str">
        <f>IF('6'!K8="", "Vrije categorie",'6'!K8)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26.5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15.8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4"/>
        <v>42.3</v>
      </c>
      <c r="O504" s="81"/>
      <c r="P504" s="92" cm="1">
        <f t="array" ref="P504">SUMPRODUCT(--($E$4:$E$494=C504),--($D$4:$D$494=""),$P$4:$P$494)</f>
        <v>507.6</v>
      </c>
    </row>
    <row r="505" spans="3:16">
      <c r="C505" s="81" t="str">
        <f>IF('6'!K9="", "Vrije categorie",'6'!K9)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31.4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4"/>
        <v>31.4</v>
      </c>
      <c r="O505" s="81"/>
      <c r="P505" s="92" cm="1">
        <f t="array" ref="P505">SUMPRODUCT(--($E$4:$E$494=C505),--($D$4:$D$494=""),$P$4:$P$494)</f>
        <v>6280</v>
      </c>
    </row>
    <row r="506" spans="3:16">
      <c r="C506" s="81" t="str">
        <f>IF('6'!K10="", "Vrije categorie",'6'!K10)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80.3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4"/>
        <v>80.3</v>
      </c>
      <c r="O506" s="81"/>
      <c r="P506" s="92" cm="1">
        <f t="array" ref="P506">SUMPRODUCT(--($E$4:$E$494=C506),--($D$4:$D$494=""),$P$4:$P$494)</f>
        <v>16060</v>
      </c>
    </row>
    <row r="507" spans="3:16">
      <c r="C507" s="81" t="str">
        <f>IF('6'!K11="", "Vrije categorie",'6'!K11)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4"/>
        <v>0</v>
      </c>
      <c r="O507" s="81"/>
      <c r="P507" s="92" cm="1">
        <f t="array" ref="P507">SUMPRODUCT(--($E$4:$E$494=C507),--($D$4:$D$494=""),$P$4:$P$494)</f>
        <v>0</v>
      </c>
    </row>
    <row r="508" spans="3:16">
      <c r="C508" s="81" t="str">
        <f>IF('6'!K12="", "Vrije categorie",'6'!K12)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4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IF('6'!K13="", "Vrije categorie",'6'!K13)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4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IF('6'!K14="", "Vrije categorie",'6'!K14)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4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IF('6'!K15="", "Vrije categorie",'6'!K15)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4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173.5</v>
      </c>
      <c r="G512" s="93">
        <f t="shared" ref="G512:M512" si="5">SUM(G499:G511)</f>
        <v>435.3</v>
      </c>
      <c r="H512" s="93">
        <f t="shared" si="5"/>
        <v>0</v>
      </c>
      <c r="I512" s="93">
        <f t="shared" si="5"/>
        <v>0</v>
      </c>
      <c r="J512" s="93">
        <f t="shared" si="5"/>
        <v>61.2</v>
      </c>
      <c r="K512" s="93">
        <f t="shared" si="5"/>
        <v>0</v>
      </c>
      <c r="L512" s="93">
        <f t="shared" si="5"/>
        <v>0</v>
      </c>
      <c r="M512" s="93">
        <f t="shared" si="5"/>
        <v>0</v>
      </c>
      <c r="N512" s="93">
        <f t="shared" si="4"/>
        <v>670</v>
      </c>
      <c r="O512" s="93"/>
      <c r="P512" s="93">
        <f>SUM(P499:P511)</f>
        <v>126047.6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13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6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7">SUM(F519:M519)</f>
        <v>0</v>
      </c>
    </row>
    <row r="520" spans="3:16">
      <c r="C520" s="95" t="str">
        <f t="shared" si="6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7"/>
        <v>0</v>
      </c>
    </row>
    <row r="521" spans="3:16">
      <c r="C521" s="95" t="str">
        <f t="shared" si="6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7"/>
        <v>0</v>
      </c>
    </row>
    <row r="522" spans="3:16">
      <c r="C522" s="95" t="str">
        <f t="shared" si="6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7"/>
        <v>0</v>
      </c>
    </row>
    <row r="523" spans="3:16">
      <c r="C523" s="95" t="str">
        <f t="shared" si="6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7"/>
        <v>0</v>
      </c>
    </row>
    <row r="524" spans="3:16">
      <c r="C524" s="95" t="str">
        <f t="shared" si="6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7"/>
        <v>0</v>
      </c>
    </row>
    <row r="525" spans="3:16">
      <c r="C525" s="95" t="str">
        <f t="shared" si="6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7"/>
        <v>0</v>
      </c>
    </row>
    <row r="526" spans="3:16">
      <c r="C526" s="95" t="str">
        <f t="shared" si="6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7"/>
        <v>0</v>
      </c>
    </row>
    <row r="527" spans="3:16">
      <c r="C527" s="95" t="str">
        <f t="shared" si="6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7"/>
        <v>0</v>
      </c>
    </row>
    <row r="528" spans="3:16">
      <c r="C528" s="95" t="str">
        <f t="shared" si="6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7"/>
        <v>0</v>
      </c>
    </row>
    <row r="529" spans="3:14">
      <c r="C529" s="95" t="str">
        <f t="shared" si="6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7"/>
        <v>0</v>
      </c>
    </row>
    <row r="530" spans="3:14">
      <c r="C530" s="95" t="str">
        <f t="shared" si="6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7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8">SUM(G518:G530)</f>
        <v>0</v>
      </c>
      <c r="H531" s="100">
        <f t="shared" si="8"/>
        <v>0</v>
      </c>
      <c r="I531" s="100">
        <f t="shared" si="8"/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>SUM(N518:N530)</f>
        <v>0</v>
      </c>
    </row>
    <row r="532" spans="3:14" ht="15.75" thickTop="1"/>
  </sheetData>
  <sheetProtection algorithmName="SHA-512" hashValue="31LW1VwPF789XjcIwN4uGAUcKGMaYsyLwlcaRWEysqTXucRunOlV7IsssDqQdplV6mizbIskZlXi1GoN5SDrow==" saltValue="3/8vFcCt3ncXiugIwiFiS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76EC-1E6F-4308-95E1-CC64EC6FBE02}">
  <sheetPr>
    <tabColor rgb="FFC2E76B"/>
  </sheetPr>
  <dimension ref="A2:N63"/>
  <sheetViews>
    <sheetView showGridLines="0" workbookViewId="0">
      <selection activeCell="J40" sqref="J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7,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'7a'!P499/M3</f>
        <v>#DIV/0!</v>
      </c>
    </row>
    <row r="4" spans="1:14">
      <c r="A4" s="42" t="s">
        <v>82</v>
      </c>
      <c r="B4" s="195" t="str">
        <f>VLOOKUP(H5,'Kosten VSR (her)controles'!A5:E54,3)</f>
        <v>OBS de Brink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'7a'!P500/M4</f>
        <v>#DIV/0!</v>
      </c>
    </row>
    <row r="5" spans="1:14">
      <c r="A5" s="43" t="s">
        <v>83</v>
      </c>
      <c r="B5" s="196" t="str">
        <f>VLOOKUP(H5,'Kosten VSR (her)controles'!A5:E54,4)</f>
        <v>Rolderbrink 128-130</v>
      </c>
      <c r="C5" s="196"/>
      <c r="D5" s="196"/>
      <c r="E5" s="196"/>
      <c r="F5" s="192" t="s">
        <v>85</v>
      </c>
      <c r="G5" s="192"/>
      <c r="H5" s="39">
        <f>'Kosten VSR (her)controles'!A11</f>
        <v>7</v>
      </c>
      <c r="K5" s="60" t="s">
        <v>58</v>
      </c>
      <c r="L5" s="72">
        <v>200</v>
      </c>
      <c r="M5" s="249"/>
      <c r="N5" s="113" t="e">
        <f>'7a'!P501/M5</f>
        <v>#DIV/0!</v>
      </c>
    </row>
    <row r="6" spans="1:14">
      <c r="A6" s="44" t="s">
        <v>84</v>
      </c>
      <c r="B6" s="197" t="str">
        <f>VLOOKUP(H5,'Kosten VSR (her)controles'!A5:E54,5)</f>
        <v>Emmen</v>
      </c>
      <c r="C6" s="197"/>
      <c r="D6" s="197"/>
      <c r="E6" s="197"/>
      <c r="F6" s="193" t="s">
        <v>86</v>
      </c>
      <c r="G6" s="193"/>
      <c r="H6" s="40" t="str">
        <f>CONCATENATE(H5,"a")</f>
        <v>7a</v>
      </c>
      <c r="K6" s="60" t="s">
        <v>59</v>
      </c>
      <c r="L6" s="72">
        <v>200</v>
      </c>
      <c r="M6" s="249"/>
      <c r="N6" s="113" t="e">
        <f>'7a'!P502/M6</f>
        <v>#DIV/0!</v>
      </c>
    </row>
    <row r="7" spans="1:14">
      <c r="K7" s="60" t="s">
        <v>55</v>
      </c>
      <c r="L7" s="72">
        <v>200</v>
      </c>
      <c r="M7" s="249"/>
      <c r="N7" s="113" t="e">
        <f>'7a'!P503/M7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'7a'!P504/M8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'7a'!P505/M9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'7a'!P506/M10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'7a'!P507/M11</f>
        <v>#DIV/0!</v>
      </c>
    </row>
    <row r="12" spans="1:14">
      <c r="F12" s="33" t="s">
        <v>64</v>
      </c>
      <c r="G12" s="33" t="s">
        <v>90</v>
      </c>
      <c r="H12" s="33"/>
      <c r="K12" s="60" t="s">
        <v>63</v>
      </c>
      <c r="L12" s="72">
        <v>200</v>
      </c>
      <c r="M12" s="249"/>
      <c r="N12" s="113" t="e">
        <f>'7a'!P508/M12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'7a'!N512</f>
        <v>1927.1999999999998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'7a'!P509/M13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50"/>
      <c r="N14" s="113"/>
    </row>
    <row r="15" spans="1:14">
      <c r="K15" s="60"/>
      <c r="L15" s="72"/>
      <c r="M15" s="250"/>
      <c r="N15" s="113"/>
    </row>
    <row r="16" spans="1:14">
      <c r="A16" t="s">
        <v>127</v>
      </c>
      <c r="K16" s="62"/>
      <c r="L16" s="73"/>
      <c r="M16" s="251"/>
      <c r="N16" s="114"/>
    </row>
    <row r="17" spans="1:9">
      <c r="A17" s="188" t="s">
        <v>128</v>
      </c>
      <c r="B17" s="188"/>
      <c r="C17" s="188"/>
      <c r="D17" s="70">
        <f>'7a'!P512</f>
        <v>367749.2</v>
      </c>
      <c r="E17" s="188" t="s">
        <v>129</v>
      </c>
      <c r="F17" s="188"/>
      <c r="G17" s="70">
        <f>D17/E8</f>
        <v>1838.7460000000001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 t="s">
        <v>151</v>
      </c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'7a'!G512</f>
        <v>503.2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503.2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503.2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503.2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'7a'!F512-E27</f>
        <v>790.49999999999989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152</v>
      </c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'7a'!S495</f>
        <v>743.2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'7a'!R495</f>
        <v>743.2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'7a'!T495</f>
        <v>186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'7a'!U495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'7a'!V495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'7a'!W495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'7a'!N505</f>
        <v>76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yu+9iq+9y/UigpDu37rEA2muNM0HYv+xrcbdxUwziS6txVMSjUriFd9BLlf544MdgZkwkY0pTHh11tGmYfymog==" saltValue="zGpla6ZJKiTHP7DZUmqgS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72BC-94D3-4995-B87F-F6793B9B7C2A}">
  <sheetPr>
    <tabColor rgb="FF173583"/>
  </sheetPr>
  <dimension ref="A1:Z532"/>
  <sheetViews>
    <sheetView topLeftCell="A33" zoomScale="85" zoomScaleNormal="85" workbookViewId="0">
      <selection activeCell="C72" sqref="C72"/>
    </sheetView>
  </sheetViews>
  <sheetFormatPr defaultRowHeight="15"/>
  <cols>
    <col min="1" max="1" width="5.42578125" bestFit="1" customWidth="1"/>
    <col min="2" max="2" width="4.2851562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7.285156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'7'!H5</f>
        <v>7</v>
      </c>
      <c r="B1" s="219" t="s">
        <v>82</v>
      </c>
      <c r="C1" s="220"/>
      <c r="D1" s="221" t="str">
        <f>VLOOKUP(A1,'Kosten VSR (her)controles'!A5:J54,3)</f>
        <v>OBS de Brink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>Rolderbrink 128-130 te Emmen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305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172" t="s">
        <v>317</v>
      </c>
      <c r="D4" s="33"/>
      <c r="E4" s="106"/>
      <c r="F4" s="108"/>
      <c r="G4" s="108"/>
      <c r="H4" s="108"/>
      <c r="I4" s="108"/>
      <c r="J4" s="108"/>
      <c r="N4" s="108"/>
      <c r="O4" s="108"/>
      <c r="P4" s="108"/>
    </row>
    <row r="5" spans="1:24">
      <c r="A5" s="176">
        <v>-1</v>
      </c>
      <c r="B5" s="33">
        <v>44</v>
      </c>
      <c r="C5" s="33" t="s">
        <v>308</v>
      </c>
      <c r="D5" s="33"/>
      <c r="E5" s="106" t="s">
        <v>60</v>
      </c>
      <c r="F5" s="108"/>
      <c r="G5" s="108"/>
      <c r="H5" s="108"/>
      <c r="I5" s="108"/>
      <c r="J5" s="108">
        <v>13.1</v>
      </c>
      <c r="N5" s="108">
        <f t="shared" ref="N5:N67" si="0">SUM(F5:M5)</f>
        <v>13.1</v>
      </c>
      <c r="O5" s="108">
        <f>IF(D5="X",0,IF(E5="X",0,VLOOKUP(E5,'7'!$K$3:$L$16,2,FALSE)))</f>
        <v>12</v>
      </c>
      <c r="P5" s="108">
        <f t="shared" ref="P5:P67" si="1">N5*O5</f>
        <v>157.19999999999999</v>
      </c>
    </row>
    <row r="6" spans="1:24">
      <c r="A6" s="176">
        <v>-1</v>
      </c>
      <c r="B6" s="33">
        <v>45</v>
      </c>
      <c r="C6" s="33" t="s">
        <v>306</v>
      </c>
      <c r="D6" s="33"/>
      <c r="E6" s="106" t="s">
        <v>316</v>
      </c>
      <c r="F6" s="108"/>
      <c r="G6" s="108"/>
      <c r="H6" s="108"/>
      <c r="I6" s="108"/>
      <c r="J6" s="108">
        <v>13.1</v>
      </c>
      <c r="N6" s="108">
        <f t="shared" si="0"/>
        <v>13.1</v>
      </c>
      <c r="O6" s="108">
        <f>IF(D6="X",0,IF(E6="X",0,VLOOKUP(E6,'7'!$K$3:$L$16,2,FALSE)))</f>
        <v>0</v>
      </c>
      <c r="P6" s="108">
        <f t="shared" si="1"/>
        <v>0</v>
      </c>
    </row>
    <row r="7" spans="1:24">
      <c r="A7" s="176">
        <v>-1</v>
      </c>
      <c r="B7" s="33">
        <v>46</v>
      </c>
      <c r="C7" s="33" t="s">
        <v>308</v>
      </c>
      <c r="D7" s="33"/>
      <c r="E7" s="106" t="s">
        <v>60</v>
      </c>
      <c r="F7" s="108"/>
      <c r="G7" s="108"/>
      <c r="H7" s="108"/>
      <c r="I7" s="108"/>
      <c r="J7" s="108">
        <v>45.4</v>
      </c>
      <c r="N7" s="108">
        <f t="shared" si="0"/>
        <v>45.4</v>
      </c>
      <c r="O7" s="108">
        <f>IF(D7="X",0,IF(E7="X",0,VLOOKUP(E7,'7'!$K$3:$L$16,2,FALSE)))</f>
        <v>12</v>
      </c>
      <c r="P7" s="108">
        <f t="shared" si="1"/>
        <v>544.79999999999995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/>
      <c r="O8" s="108"/>
      <c r="P8" s="108"/>
    </row>
    <row r="9" spans="1:24">
      <c r="A9" s="30" t="s">
        <v>286</v>
      </c>
      <c r="B9" s="33">
        <v>1</v>
      </c>
      <c r="C9" s="33" t="s">
        <v>297</v>
      </c>
      <c r="D9" s="33"/>
      <c r="E9" s="106" t="s">
        <v>55</v>
      </c>
      <c r="F9" s="108">
        <v>4.3</v>
      </c>
      <c r="G9" s="108"/>
      <c r="H9" s="108"/>
      <c r="I9" s="108"/>
      <c r="J9" s="108"/>
      <c r="N9" s="108">
        <f t="shared" si="0"/>
        <v>4.3</v>
      </c>
      <c r="O9" s="108">
        <f>IF(D9="X",0,IF(E9="X",0,VLOOKUP(E9,'7'!$K$3:$L$16,2,FALSE)))</f>
        <v>200</v>
      </c>
      <c r="P9" s="108">
        <f t="shared" si="1"/>
        <v>860</v>
      </c>
    </row>
    <row r="10" spans="1:24">
      <c r="A10" s="30" t="s">
        <v>286</v>
      </c>
      <c r="B10" s="33">
        <v>10</v>
      </c>
      <c r="C10" s="33" t="s">
        <v>299</v>
      </c>
      <c r="D10" s="33"/>
      <c r="E10" s="106" t="s">
        <v>54</v>
      </c>
      <c r="F10" s="108">
        <v>66.400000000000006</v>
      </c>
      <c r="G10" s="108"/>
      <c r="H10" s="108"/>
      <c r="I10" s="108"/>
      <c r="J10" s="108"/>
      <c r="N10" s="108">
        <f t="shared" si="0"/>
        <v>66.400000000000006</v>
      </c>
      <c r="O10" s="108">
        <f>IF(D10="X",0,IF(E10="X",0,VLOOKUP(E10,'7'!$K$3:$L$16,2,FALSE)))</f>
        <v>200</v>
      </c>
      <c r="P10" s="108">
        <f t="shared" si="1"/>
        <v>13280.000000000002</v>
      </c>
    </row>
    <row r="11" spans="1:24">
      <c r="A11" s="30" t="s">
        <v>286</v>
      </c>
      <c r="B11" s="33">
        <v>11</v>
      </c>
      <c r="C11" s="33" t="s">
        <v>299</v>
      </c>
      <c r="D11" s="33"/>
      <c r="E11" s="106" t="s">
        <v>54</v>
      </c>
      <c r="F11" s="108">
        <v>104</v>
      </c>
      <c r="G11" s="108"/>
      <c r="H11" s="108"/>
      <c r="I11" s="108"/>
      <c r="J11" s="108"/>
      <c r="N11" s="108">
        <f t="shared" si="0"/>
        <v>104</v>
      </c>
      <c r="O11" s="108">
        <f>IF(D11="X",0,IF(E11="X",0,VLOOKUP(E11,'7'!$K$3:$L$16,2,FALSE)))</f>
        <v>200</v>
      </c>
      <c r="P11" s="108">
        <f t="shared" si="1"/>
        <v>20800</v>
      </c>
    </row>
    <row r="12" spans="1:24">
      <c r="A12" s="30" t="s">
        <v>286</v>
      </c>
      <c r="B12" s="33">
        <v>12</v>
      </c>
      <c r="C12" s="33" t="s">
        <v>320</v>
      </c>
      <c r="D12" s="33"/>
      <c r="E12" s="106" t="s">
        <v>54</v>
      </c>
      <c r="F12" s="108">
        <v>104.7</v>
      </c>
      <c r="G12" s="108"/>
      <c r="H12" s="108"/>
      <c r="I12" s="108"/>
      <c r="J12" s="108"/>
      <c r="N12" s="108">
        <f t="shared" si="0"/>
        <v>104.7</v>
      </c>
      <c r="O12" s="108">
        <f>IF(D12="X",0,IF(E12="X",0,VLOOKUP(E12,'7'!$K$3:$L$16,2,FALSE)))</f>
        <v>200</v>
      </c>
      <c r="P12" s="108">
        <f t="shared" si="1"/>
        <v>20940</v>
      </c>
    </row>
    <row r="13" spans="1:24">
      <c r="A13" s="30" t="s">
        <v>286</v>
      </c>
      <c r="B13" s="106" t="s">
        <v>362</v>
      </c>
      <c r="C13" s="33" t="s">
        <v>320</v>
      </c>
      <c r="D13" s="33"/>
      <c r="E13" s="106" t="s">
        <v>54</v>
      </c>
      <c r="G13" s="108">
        <v>53.5</v>
      </c>
      <c r="H13" s="108"/>
      <c r="I13" s="108"/>
      <c r="J13" s="108"/>
      <c r="N13" s="108">
        <f t="shared" si="0"/>
        <v>53.5</v>
      </c>
      <c r="O13" s="108">
        <f>IF(D13="X",0,IF(E13="X",0,VLOOKUP(E13,'7'!$K$3:$L$16,2,FALSE)))</f>
        <v>200</v>
      </c>
      <c r="P13" s="108">
        <f t="shared" si="1"/>
        <v>10700</v>
      </c>
    </row>
    <row r="14" spans="1:24">
      <c r="A14" s="30" t="s">
        <v>286</v>
      </c>
      <c r="B14" s="33">
        <v>13</v>
      </c>
      <c r="C14" s="33" t="s">
        <v>299</v>
      </c>
      <c r="D14" s="33"/>
      <c r="E14" s="106" t="s">
        <v>54</v>
      </c>
      <c r="F14" s="108">
        <v>56.5</v>
      </c>
      <c r="G14" s="108"/>
      <c r="H14" s="108"/>
      <c r="I14" s="108"/>
      <c r="J14" s="108"/>
      <c r="N14" s="108">
        <f t="shared" si="0"/>
        <v>56.5</v>
      </c>
      <c r="O14" s="108">
        <f>IF(D14="X",0,IF(E14="X",0,VLOOKUP(E14,'7'!$K$3:$L$16,2,FALSE)))</f>
        <v>200</v>
      </c>
      <c r="P14" s="108">
        <f t="shared" si="1"/>
        <v>11300</v>
      </c>
    </row>
    <row r="15" spans="1:24">
      <c r="A15" s="30" t="s">
        <v>286</v>
      </c>
      <c r="B15" s="33">
        <v>14</v>
      </c>
      <c r="C15" s="33" t="s">
        <v>298</v>
      </c>
      <c r="D15" s="33"/>
      <c r="E15" s="106" t="s">
        <v>149</v>
      </c>
      <c r="G15" s="108"/>
      <c r="H15" s="108"/>
      <c r="I15" s="108"/>
      <c r="J15" s="108">
        <v>5.5</v>
      </c>
      <c r="N15" s="108">
        <f t="shared" si="0"/>
        <v>5.5</v>
      </c>
      <c r="O15" s="108">
        <f>IF(D15="X",0,IF(E15="X",0,VLOOKUP(E15,'7'!$K$3:$L$16,2,FALSE)))</f>
        <v>200</v>
      </c>
      <c r="P15" s="108">
        <f t="shared" si="1"/>
        <v>1100</v>
      </c>
    </row>
    <row r="16" spans="1:24">
      <c r="A16" s="30" t="s">
        <v>286</v>
      </c>
      <c r="B16" s="33">
        <v>15</v>
      </c>
      <c r="C16" s="33" t="s">
        <v>298</v>
      </c>
      <c r="D16" s="33"/>
      <c r="E16" s="106" t="s">
        <v>149</v>
      </c>
      <c r="G16" s="108"/>
      <c r="H16" s="108"/>
      <c r="I16" s="108"/>
      <c r="J16" s="108">
        <v>5.5</v>
      </c>
      <c r="N16" s="108">
        <f t="shared" si="0"/>
        <v>5.5</v>
      </c>
      <c r="O16" s="108">
        <f>IF(D16="X",0,IF(E16="X",0,VLOOKUP(E16,'7'!$K$3:$L$16,2,FALSE)))</f>
        <v>200</v>
      </c>
      <c r="P16" s="108">
        <f t="shared" si="1"/>
        <v>1100</v>
      </c>
    </row>
    <row r="17" spans="1:16">
      <c r="A17" s="30" t="s">
        <v>286</v>
      </c>
      <c r="B17" s="33">
        <v>16</v>
      </c>
      <c r="C17" s="33" t="s">
        <v>299</v>
      </c>
      <c r="D17" s="33"/>
      <c r="E17" s="106" t="s">
        <v>54</v>
      </c>
      <c r="G17" s="108">
        <v>56.5</v>
      </c>
      <c r="H17" s="108"/>
      <c r="I17" s="108"/>
      <c r="J17" s="108"/>
      <c r="N17" s="108">
        <f t="shared" si="0"/>
        <v>56.5</v>
      </c>
      <c r="O17" s="108">
        <f>IF(D17="X",0,IF(E17="X",0,VLOOKUP(E17,'7'!$K$3:$L$16,2,FALSE)))</f>
        <v>200</v>
      </c>
      <c r="P17" s="108">
        <f t="shared" si="1"/>
        <v>11300</v>
      </c>
    </row>
    <row r="18" spans="1:16">
      <c r="A18" s="30" t="s">
        <v>286</v>
      </c>
      <c r="B18" s="33">
        <v>17</v>
      </c>
      <c r="C18" s="33" t="s">
        <v>298</v>
      </c>
      <c r="D18" s="33"/>
      <c r="E18" s="106" t="s">
        <v>149</v>
      </c>
      <c r="G18" s="108"/>
      <c r="H18" s="108"/>
      <c r="I18" s="108"/>
      <c r="J18" s="108">
        <v>5.3</v>
      </c>
      <c r="N18" s="108">
        <f t="shared" si="0"/>
        <v>5.3</v>
      </c>
      <c r="O18" s="108">
        <f>IF(D18="X",0,IF(E18="X",0,VLOOKUP(E18,'7'!$K$3:$L$16,2,FALSE)))</f>
        <v>200</v>
      </c>
      <c r="P18" s="108">
        <f t="shared" si="1"/>
        <v>1060</v>
      </c>
    </row>
    <row r="19" spans="1:16">
      <c r="A19" s="30" t="s">
        <v>286</v>
      </c>
      <c r="B19" s="33">
        <v>18</v>
      </c>
      <c r="C19" s="33" t="s">
        <v>299</v>
      </c>
      <c r="D19" s="33"/>
      <c r="E19" s="106" t="s">
        <v>54</v>
      </c>
      <c r="F19" s="108">
        <v>42.3</v>
      </c>
      <c r="G19" s="108"/>
      <c r="H19" s="108"/>
      <c r="I19" s="108"/>
      <c r="J19" s="108"/>
      <c r="N19" s="108">
        <f t="shared" si="0"/>
        <v>42.3</v>
      </c>
      <c r="O19" s="108">
        <f>IF(D19="X",0,IF(E19="X",0,VLOOKUP(E19,'7'!$K$3:$L$16,2,FALSE)))</f>
        <v>200</v>
      </c>
      <c r="P19" s="108">
        <f t="shared" si="1"/>
        <v>8460</v>
      </c>
    </row>
    <row r="20" spans="1:16">
      <c r="A20" s="30" t="s">
        <v>286</v>
      </c>
      <c r="B20" s="106" t="s">
        <v>290</v>
      </c>
      <c r="C20" s="33" t="s">
        <v>299</v>
      </c>
      <c r="D20" s="33"/>
      <c r="E20" s="106" t="s">
        <v>54</v>
      </c>
      <c r="G20" s="108">
        <v>13.9</v>
      </c>
      <c r="H20" s="108"/>
      <c r="I20" s="108"/>
      <c r="J20" s="108"/>
      <c r="N20" s="108">
        <f t="shared" si="0"/>
        <v>13.9</v>
      </c>
      <c r="O20" s="108">
        <f>IF(D20="X",0,IF(E20="X",0,VLOOKUP(E20,'7'!$K$3:$L$16,2,FALSE)))</f>
        <v>200</v>
      </c>
      <c r="P20" s="108">
        <f t="shared" si="1"/>
        <v>2780</v>
      </c>
    </row>
    <row r="21" spans="1:16">
      <c r="A21" s="30" t="s">
        <v>286</v>
      </c>
      <c r="B21" s="33">
        <v>19</v>
      </c>
      <c r="C21" s="33" t="s">
        <v>299</v>
      </c>
      <c r="D21" s="33"/>
      <c r="E21" s="106" t="s">
        <v>54</v>
      </c>
      <c r="F21" s="108">
        <v>42.2</v>
      </c>
      <c r="G21" s="108"/>
      <c r="H21" s="108"/>
      <c r="I21" s="108"/>
      <c r="J21" s="108"/>
      <c r="N21" s="108">
        <f t="shared" si="0"/>
        <v>42.2</v>
      </c>
      <c r="O21" s="108">
        <f>IF(D21="X",0,IF(E21="X",0,VLOOKUP(E21,'7'!$K$3:$L$16,2,FALSE)))</f>
        <v>200</v>
      </c>
      <c r="P21" s="108">
        <f t="shared" si="1"/>
        <v>8440</v>
      </c>
    </row>
    <row r="22" spans="1:16">
      <c r="A22" s="30" t="s">
        <v>286</v>
      </c>
      <c r="B22" s="106" t="s">
        <v>376</v>
      </c>
      <c r="C22" s="33" t="s">
        <v>299</v>
      </c>
      <c r="D22" s="33"/>
      <c r="E22" s="106" t="s">
        <v>54</v>
      </c>
      <c r="G22" s="108">
        <v>14</v>
      </c>
      <c r="H22" s="108"/>
      <c r="I22" s="108"/>
      <c r="J22" s="108"/>
      <c r="N22" s="108">
        <f t="shared" si="0"/>
        <v>14</v>
      </c>
      <c r="O22" s="108">
        <f>IF(D22="X",0,IF(E22="X",0,VLOOKUP(E22,'7'!$K$3:$L$16,2,FALSE)))</f>
        <v>200</v>
      </c>
      <c r="P22" s="108">
        <f t="shared" si="1"/>
        <v>2800</v>
      </c>
    </row>
    <row r="23" spans="1:16">
      <c r="A23" s="30" t="s">
        <v>286</v>
      </c>
      <c r="B23" s="33">
        <v>2</v>
      </c>
      <c r="C23" s="33" t="s">
        <v>301</v>
      </c>
      <c r="D23" s="33"/>
      <c r="E23" s="106" t="s">
        <v>57</v>
      </c>
      <c r="F23" s="108">
        <v>19</v>
      </c>
      <c r="G23" s="108"/>
      <c r="H23" s="108"/>
      <c r="I23" s="108"/>
      <c r="J23" s="108"/>
      <c r="N23" s="108">
        <f t="shared" si="0"/>
        <v>19</v>
      </c>
      <c r="O23" s="108">
        <f>IF(D23="X",0,IF(E23="X",0,VLOOKUP(E23,'7'!$K$3:$L$16,2,FALSE)))</f>
        <v>200</v>
      </c>
      <c r="P23" s="108">
        <f t="shared" si="1"/>
        <v>3800</v>
      </c>
    </row>
    <row r="24" spans="1:16">
      <c r="A24" s="30" t="s">
        <v>286</v>
      </c>
      <c r="B24" s="33">
        <v>20</v>
      </c>
      <c r="C24" s="33" t="s">
        <v>298</v>
      </c>
      <c r="D24" s="33"/>
      <c r="E24" s="106" t="s">
        <v>149</v>
      </c>
      <c r="G24" s="108"/>
      <c r="H24" s="108"/>
      <c r="I24" s="108"/>
      <c r="J24" s="108">
        <v>5.5</v>
      </c>
      <c r="N24" s="108">
        <f t="shared" si="0"/>
        <v>5.5</v>
      </c>
      <c r="O24" s="108">
        <f>IF(D24="X",0,IF(E24="X",0,VLOOKUP(E24,'7'!$K$3:$L$16,2,FALSE)))</f>
        <v>200</v>
      </c>
      <c r="P24" s="108">
        <f t="shared" si="1"/>
        <v>1100</v>
      </c>
    </row>
    <row r="25" spans="1:16">
      <c r="A25" s="30" t="s">
        <v>286</v>
      </c>
      <c r="B25" s="33">
        <v>21</v>
      </c>
      <c r="C25" s="33" t="s">
        <v>299</v>
      </c>
      <c r="D25" s="33"/>
      <c r="E25" s="106" t="s">
        <v>54</v>
      </c>
      <c r="F25" s="108">
        <v>56.5</v>
      </c>
      <c r="G25" s="108"/>
      <c r="H25" s="108"/>
      <c r="I25" s="108"/>
      <c r="J25" s="108"/>
      <c r="N25" s="108">
        <f t="shared" si="0"/>
        <v>56.5</v>
      </c>
      <c r="O25" s="108">
        <f>IF(D25="X",0,IF(E25="X",0,VLOOKUP(E25,'7'!$K$3:$L$16,2,FALSE)))</f>
        <v>200</v>
      </c>
      <c r="P25" s="108">
        <f t="shared" si="1"/>
        <v>11300</v>
      </c>
    </row>
    <row r="26" spans="1:16">
      <c r="A26" s="30" t="s">
        <v>286</v>
      </c>
      <c r="B26" s="33">
        <v>22</v>
      </c>
      <c r="C26" s="33" t="s">
        <v>298</v>
      </c>
      <c r="D26" s="33"/>
      <c r="E26" s="106" t="s">
        <v>149</v>
      </c>
      <c r="G26" s="108"/>
      <c r="H26" s="108"/>
      <c r="I26" s="108"/>
      <c r="J26" s="108">
        <v>5.5</v>
      </c>
      <c r="N26" s="108">
        <f t="shared" si="0"/>
        <v>5.5</v>
      </c>
      <c r="O26" s="108">
        <f>IF(D26="X",0,IF(E26="X",0,VLOOKUP(E26,'7'!$K$3:$L$16,2,FALSE)))</f>
        <v>200</v>
      </c>
      <c r="P26" s="108">
        <f t="shared" si="1"/>
        <v>1100</v>
      </c>
    </row>
    <row r="27" spans="1:16">
      <c r="A27" s="30" t="s">
        <v>286</v>
      </c>
      <c r="B27" s="33">
        <v>23</v>
      </c>
      <c r="C27" s="33" t="s">
        <v>298</v>
      </c>
      <c r="D27" s="33"/>
      <c r="E27" s="106" t="s">
        <v>149</v>
      </c>
      <c r="G27" s="108"/>
      <c r="H27" s="108"/>
      <c r="I27" s="108"/>
      <c r="J27" s="108">
        <v>5.5</v>
      </c>
      <c r="N27" s="108">
        <f t="shared" si="0"/>
        <v>5.5</v>
      </c>
      <c r="O27" s="108">
        <f>IF(D27="X",0,IF(E27="X",0,VLOOKUP(E27,'7'!$K$3:$L$16,2,FALSE)))</f>
        <v>200</v>
      </c>
      <c r="P27" s="108">
        <f t="shared" si="1"/>
        <v>1100</v>
      </c>
    </row>
    <row r="28" spans="1:16">
      <c r="A28" s="30" t="s">
        <v>286</v>
      </c>
      <c r="B28" s="33">
        <v>24</v>
      </c>
      <c r="C28" s="33" t="s">
        <v>299</v>
      </c>
      <c r="D28" s="33"/>
      <c r="E28" s="106" t="s">
        <v>54</v>
      </c>
      <c r="F28" s="108">
        <v>56.5</v>
      </c>
      <c r="G28" s="108"/>
      <c r="H28" s="108"/>
      <c r="I28" s="108"/>
      <c r="J28" s="108"/>
      <c r="N28" s="108">
        <f t="shared" si="0"/>
        <v>56.5</v>
      </c>
      <c r="O28" s="108">
        <f>IF(D28="X",0,IF(E28="X",0,VLOOKUP(E28,'7'!$K$3:$L$16,2,FALSE)))</f>
        <v>200</v>
      </c>
      <c r="P28" s="108">
        <f t="shared" si="1"/>
        <v>11300</v>
      </c>
    </row>
    <row r="29" spans="1:16">
      <c r="A29" s="30" t="s">
        <v>286</v>
      </c>
      <c r="B29" s="33">
        <v>25</v>
      </c>
      <c r="C29" s="33" t="s">
        <v>308</v>
      </c>
      <c r="D29" s="33"/>
      <c r="E29" s="106" t="s">
        <v>60</v>
      </c>
      <c r="G29" s="108">
        <v>18.7</v>
      </c>
      <c r="H29" s="108"/>
      <c r="I29" s="108"/>
      <c r="J29" s="108"/>
      <c r="N29" s="108">
        <f t="shared" si="0"/>
        <v>18.7</v>
      </c>
      <c r="O29" s="108">
        <f>IF(D29="X",0,IF(E29="X",0,VLOOKUP(E29,'7'!$K$3:$L$16,2,FALSE)))</f>
        <v>12</v>
      </c>
      <c r="P29" s="108">
        <f t="shared" si="1"/>
        <v>224.39999999999998</v>
      </c>
    </row>
    <row r="30" spans="1:16">
      <c r="A30" s="30" t="s">
        <v>286</v>
      </c>
      <c r="B30" s="33">
        <v>26</v>
      </c>
      <c r="C30" s="33" t="s">
        <v>301</v>
      </c>
      <c r="D30" s="33"/>
      <c r="E30" s="106" t="s">
        <v>57</v>
      </c>
      <c r="F30" s="108">
        <v>12.6</v>
      </c>
      <c r="G30" s="108"/>
      <c r="H30" s="108"/>
      <c r="I30" s="108"/>
      <c r="J30" s="108"/>
      <c r="N30" s="108">
        <f t="shared" si="0"/>
        <v>12.6</v>
      </c>
      <c r="O30" s="108">
        <f>IF(D30="X",0,IF(E30="X",0,VLOOKUP(E30,'7'!$K$3:$L$16,2,FALSE)))</f>
        <v>200</v>
      </c>
      <c r="P30" s="108">
        <f t="shared" si="1"/>
        <v>2520</v>
      </c>
    </row>
    <row r="31" spans="1:16">
      <c r="A31" s="30" t="s">
        <v>286</v>
      </c>
      <c r="B31" s="33">
        <v>27</v>
      </c>
      <c r="C31" s="33" t="s">
        <v>300</v>
      </c>
      <c r="D31" s="33"/>
      <c r="E31" s="106" t="s">
        <v>59</v>
      </c>
      <c r="G31" s="108"/>
      <c r="H31" s="108"/>
      <c r="I31" s="108"/>
      <c r="J31" s="108">
        <v>3.4</v>
      </c>
      <c r="N31" s="108">
        <f t="shared" si="0"/>
        <v>3.4</v>
      </c>
      <c r="O31" s="108">
        <f>IF(D31="X",0,IF(E31="X",0,VLOOKUP(E31,'7'!$K$3:$L$16,2,FALSE)))</f>
        <v>200</v>
      </c>
      <c r="P31" s="108">
        <f t="shared" si="1"/>
        <v>680</v>
      </c>
    </row>
    <row r="32" spans="1:16">
      <c r="A32" s="30" t="s">
        <v>286</v>
      </c>
      <c r="B32" s="33">
        <v>28</v>
      </c>
      <c r="C32" s="33" t="s">
        <v>308</v>
      </c>
      <c r="D32" s="33"/>
      <c r="E32" s="106" t="s">
        <v>60</v>
      </c>
      <c r="G32" s="108"/>
      <c r="H32" s="108"/>
      <c r="I32" s="108"/>
      <c r="J32" s="108">
        <v>1.2</v>
      </c>
      <c r="N32" s="108">
        <f t="shared" si="0"/>
        <v>1.2</v>
      </c>
      <c r="O32" s="108">
        <f>IF(D32="X",0,IF(E32="X",0,VLOOKUP(E32,'7'!$K$3:$L$16,2,FALSE)))</f>
        <v>12</v>
      </c>
      <c r="P32" s="108">
        <f t="shared" si="1"/>
        <v>14.399999999999999</v>
      </c>
    </row>
    <row r="33" spans="1:16">
      <c r="A33" s="30" t="s">
        <v>286</v>
      </c>
      <c r="B33" s="33">
        <v>29</v>
      </c>
      <c r="C33" s="33" t="s">
        <v>297</v>
      </c>
      <c r="D33" s="33"/>
      <c r="E33" s="106" t="s">
        <v>55</v>
      </c>
      <c r="F33" s="108">
        <v>4.0999999999999996</v>
      </c>
      <c r="G33" s="108"/>
      <c r="H33" s="108"/>
      <c r="I33" s="108"/>
      <c r="J33" s="108"/>
      <c r="N33" s="108">
        <f t="shared" si="0"/>
        <v>4.0999999999999996</v>
      </c>
      <c r="O33" s="108">
        <f>IF(D33="X",0,IF(E33="X",0,VLOOKUP(E33,'7'!$K$3:$L$16,2,FALSE)))</f>
        <v>200</v>
      </c>
      <c r="P33" s="108">
        <f t="shared" si="1"/>
        <v>819.99999999999989</v>
      </c>
    </row>
    <row r="34" spans="1:16">
      <c r="A34" s="30" t="s">
        <v>286</v>
      </c>
      <c r="B34" s="33">
        <v>3</v>
      </c>
      <c r="C34" s="33" t="s">
        <v>308</v>
      </c>
      <c r="D34" s="33"/>
      <c r="E34" s="106" t="s">
        <v>60</v>
      </c>
      <c r="G34" s="108"/>
      <c r="H34" s="108"/>
      <c r="I34" s="108"/>
      <c r="J34" s="108">
        <v>3.6</v>
      </c>
      <c r="N34" s="108">
        <f t="shared" si="0"/>
        <v>3.6</v>
      </c>
      <c r="O34" s="108">
        <f>IF(D34="X",0,IF(E34="X",0,VLOOKUP(E34,'7'!$K$3:$L$16,2,FALSE)))</f>
        <v>12</v>
      </c>
      <c r="P34" s="108">
        <f t="shared" si="1"/>
        <v>43.2</v>
      </c>
    </row>
    <row r="35" spans="1:16">
      <c r="A35" s="30" t="s">
        <v>286</v>
      </c>
      <c r="B35" s="33">
        <v>30</v>
      </c>
      <c r="C35" s="33" t="s">
        <v>299</v>
      </c>
      <c r="D35" s="33"/>
      <c r="E35" s="106" t="s">
        <v>54</v>
      </c>
      <c r="F35" s="108">
        <v>41.3</v>
      </c>
      <c r="G35" s="108"/>
      <c r="H35" s="108"/>
      <c r="I35" s="108"/>
      <c r="J35" s="108"/>
      <c r="N35" s="108">
        <f t="shared" si="0"/>
        <v>41.3</v>
      </c>
      <c r="O35" s="108">
        <f>IF(D35="X",0,IF(E35="X",0,VLOOKUP(E35,'7'!$K$3:$L$16,2,FALSE)))</f>
        <v>200</v>
      </c>
      <c r="P35" s="108">
        <f t="shared" si="1"/>
        <v>8260</v>
      </c>
    </row>
    <row r="36" spans="1:16">
      <c r="A36" s="30" t="s">
        <v>286</v>
      </c>
      <c r="B36" s="106" t="s">
        <v>377</v>
      </c>
      <c r="C36" s="33" t="s">
        <v>299</v>
      </c>
      <c r="D36" s="33"/>
      <c r="E36" s="106" t="s">
        <v>54</v>
      </c>
      <c r="G36" s="108">
        <v>15</v>
      </c>
      <c r="H36" s="108"/>
      <c r="I36" s="108"/>
      <c r="J36" s="108"/>
      <c r="N36" s="108">
        <f t="shared" si="0"/>
        <v>15</v>
      </c>
      <c r="O36" s="108">
        <f>IF(D36="X",0,IF(E36="X",0,VLOOKUP(E36,'7'!$K$3:$L$16,2,FALSE)))</f>
        <v>200</v>
      </c>
      <c r="P36" s="108">
        <f t="shared" si="1"/>
        <v>3000</v>
      </c>
    </row>
    <row r="37" spans="1:16">
      <c r="A37" s="30" t="s">
        <v>286</v>
      </c>
      <c r="B37" s="33">
        <v>31</v>
      </c>
      <c r="C37" s="33" t="s">
        <v>298</v>
      </c>
      <c r="D37" s="33"/>
      <c r="E37" s="106" t="s">
        <v>149</v>
      </c>
      <c r="G37" s="108"/>
      <c r="H37" s="108"/>
      <c r="I37" s="108"/>
      <c r="J37" s="108">
        <v>5.5</v>
      </c>
      <c r="N37" s="108">
        <f t="shared" si="0"/>
        <v>5.5</v>
      </c>
      <c r="O37" s="108">
        <f>IF(D37="X",0,IF(E37="X",0,VLOOKUP(E37,'7'!$K$3:$L$16,2,FALSE)))</f>
        <v>200</v>
      </c>
      <c r="P37" s="108">
        <f t="shared" si="1"/>
        <v>1100</v>
      </c>
    </row>
    <row r="38" spans="1:16">
      <c r="A38" s="30" t="s">
        <v>286</v>
      </c>
      <c r="B38" s="33">
        <v>32</v>
      </c>
      <c r="C38" s="33" t="s">
        <v>298</v>
      </c>
      <c r="D38" s="33"/>
      <c r="E38" s="106" t="s">
        <v>149</v>
      </c>
      <c r="G38" s="108"/>
      <c r="H38" s="108"/>
      <c r="I38" s="108"/>
      <c r="J38" s="108">
        <v>5.5</v>
      </c>
      <c r="N38" s="108">
        <f t="shared" si="0"/>
        <v>5.5</v>
      </c>
      <c r="O38" s="108">
        <f>IF(D38="X",0,IF(E38="X",0,VLOOKUP(E38,'7'!$K$3:$L$16,2,FALSE)))</f>
        <v>200</v>
      </c>
      <c r="P38" s="108">
        <f t="shared" si="1"/>
        <v>1100</v>
      </c>
    </row>
    <row r="39" spans="1:16">
      <c r="A39" s="30" t="s">
        <v>286</v>
      </c>
      <c r="B39" s="33">
        <v>33</v>
      </c>
      <c r="C39" s="33" t="s">
        <v>299</v>
      </c>
      <c r="D39" s="33"/>
      <c r="E39" s="106" t="s">
        <v>54</v>
      </c>
      <c r="F39" s="108">
        <v>41.3</v>
      </c>
      <c r="G39" s="108"/>
      <c r="H39" s="108"/>
      <c r="I39" s="108"/>
      <c r="J39" s="108"/>
      <c r="N39" s="108">
        <f t="shared" si="0"/>
        <v>41.3</v>
      </c>
      <c r="O39" s="108">
        <f>IF(D39="X",0,IF(E39="X",0,VLOOKUP(E39,'7'!$K$3:$L$16,2,FALSE)))</f>
        <v>200</v>
      </c>
      <c r="P39" s="108">
        <f t="shared" si="1"/>
        <v>8260</v>
      </c>
    </row>
    <row r="40" spans="1:16">
      <c r="A40" s="30" t="s">
        <v>286</v>
      </c>
      <c r="B40" s="106" t="s">
        <v>291</v>
      </c>
      <c r="C40" s="33" t="s">
        <v>299</v>
      </c>
      <c r="D40" s="33"/>
      <c r="E40" s="106" t="s">
        <v>54</v>
      </c>
      <c r="G40" s="108">
        <v>15</v>
      </c>
      <c r="H40" s="108"/>
      <c r="I40" s="108"/>
      <c r="J40" s="108"/>
      <c r="N40" s="108">
        <f t="shared" si="0"/>
        <v>15</v>
      </c>
      <c r="O40" s="108">
        <f>IF(D40="X",0,IF(E40="X",0,VLOOKUP(E40,'7'!$K$3:$L$16,2,FALSE)))</f>
        <v>200</v>
      </c>
      <c r="P40" s="108">
        <f t="shared" si="1"/>
        <v>3000</v>
      </c>
    </row>
    <row r="41" spans="1:16">
      <c r="A41" s="30" t="s">
        <v>286</v>
      </c>
      <c r="B41" s="33">
        <v>34</v>
      </c>
      <c r="C41" s="33" t="s">
        <v>299</v>
      </c>
      <c r="D41" s="33"/>
      <c r="E41" s="106" t="s">
        <v>54</v>
      </c>
      <c r="G41" s="108">
        <v>56.3</v>
      </c>
      <c r="H41" s="108"/>
      <c r="I41" s="108"/>
      <c r="J41" s="108"/>
      <c r="N41" s="108">
        <f t="shared" si="0"/>
        <v>56.3</v>
      </c>
      <c r="O41" s="108">
        <f>IF(D41="X",0,IF(E41="X",0,VLOOKUP(E41,'7'!$K$3:$L$16,2,FALSE)))</f>
        <v>200</v>
      </c>
      <c r="P41" s="108">
        <f t="shared" si="1"/>
        <v>11260</v>
      </c>
    </row>
    <row r="42" spans="1:16">
      <c r="A42" s="30" t="s">
        <v>286</v>
      </c>
      <c r="B42" s="33">
        <v>35</v>
      </c>
      <c r="C42" s="33" t="s">
        <v>298</v>
      </c>
      <c r="D42" s="33"/>
      <c r="E42" s="106" t="s">
        <v>149</v>
      </c>
      <c r="G42" s="108"/>
      <c r="H42" s="108"/>
      <c r="I42" s="108"/>
      <c r="J42" s="108">
        <v>5.5</v>
      </c>
      <c r="N42" s="108">
        <f t="shared" si="0"/>
        <v>5.5</v>
      </c>
      <c r="O42" s="108">
        <f>IF(D42="X",0,IF(E42="X",0,VLOOKUP(E42,'7'!$K$3:$L$16,2,FALSE)))</f>
        <v>200</v>
      </c>
      <c r="P42" s="108">
        <f t="shared" si="1"/>
        <v>1100</v>
      </c>
    </row>
    <row r="43" spans="1:16">
      <c r="A43" s="30" t="s">
        <v>286</v>
      </c>
      <c r="B43" s="33">
        <v>36</v>
      </c>
      <c r="C43" s="33" t="s">
        <v>297</v>
      </c>
      <c r="D43" s="33"/>
      <c r="E43" s="106" t="s">
        <v>55</v>
      </c>
      <c r="F43" s="108">
        <v>5.5</v>
      </c>
      <c r="G43" s="108"/>
      <c r="H43" s="108"/>
      <c r="I43" s="108"/>
      <c r="J43" s="108"/>
      <c r="N43" s="108">
        <f t="shared" si="0"/>
        <v>5.5</v>
      </c>
      <c r="O43" s="108">
        <f>IF(D43="X",0,IF(E43="X",0,VLOOKUP(E43,'7'!$K$3:$L$16,2,FALSE)))</f>
        <v>200</v>
      </c>
      <c r="P43" s="108">
        <f t="shared" si="1"/>
        <v>1100</v>
      </c>
    </row>
    <row r="44" spans="1:16">
      <c r="A44" s="30" t="s">
        <v>286</v>
      </c>
      <c r="B44" s="33">
        <v>37</v>
      </c>
      <c r="C44" s="33" t="s">
        <v>299</v>
      </c>
      <c r="D44" s="33"/>
      <c r="E44" s="106" t="s">
        <v>54</v>
      </c>
      <c r="F44" s="108">
        <v>48.9</v>
      </c>
      <c r="G44" s="108"/>
      <c r="H44" s="108"/>
      <c r="I44" s="108"/>
      <c r="J44" s="108"/>
      <c r="N44" s="108">
        <f t="shared" si="0"/>
        <v>48.9</v>
      </c>
      <c r="O44" s="108">
        <f>IF(D44="X",0,IF(E44="X",0,VLOOKUP(E44,'7'!$K$3:$L$16,2,FALSE)))</f>
        <v>200</v>
      </c>
      <c r="P44" s="108">
        <f t="shared" si="1"/>
        <v>9780</v>
      </c>
    </row>
    <row r="45" spans="1:16">
      <c r="A45" s="30" t="s">
        <v>286</v>
      </c>
      <c r="B45" s="106" t="s">
        <v>378</v>
      </c>
      <c r="C45" s="33" t="s">
        <v>299</v>
      </c>
      <c r="D45" s="33"/>
      <c r="E45" s="106" t="s">
        <v>54</v>
      </c>
      <c r="G45" s="108">
        <v>7.6</v>
      </c>
      <c r="H45" s="108"/>
      <c r="I45" s="108"/>
      <c r="J45" s="108"/>
      <c r="N45" s="108">
        <f t="shared" si="0"/>
        <v>7.6</v>
      </c>
      <c r="O45" s="108">
        <f>IF(D45="X",0,IF(E45="X",0,VLOOKUP(E45,'7'!$K$3:$L$16,2,FALSE)))</f>
        <v>200</v>
      </c>
      <c r="P45" s="108">
        <f t="shared" si="1"/>
        <v>1520</v>
      </c>
    </row>
    <row r="46" spans="1:16">
      <c r="A46" s="30" t="s">
        <v>286</v>
      </c>
      <c r="B46" s="33">
        <v>38</v>
      </c>
      <c r="C46" s="33" t="s">
        <v>307</v>
      </c>
      <c r="D46" s="33"/>
      <c r="E46" s="106" t="s">
        <v>61</v>
      </c>
      <c r="G46" s="108">
        <v>84.8</v>
      </c>
      <c r="H46" s="108"/>
      <c r="I46" s="108"/>
      <c r="J46" s="108"/>
      <c r="N46" s="108">
        <f t="shared" si="0"/>
        <v>84.8</v>
      </c>
      <c r="O46" s="108">
        <f>IF(D46="X",0,IF(E46="X",0,VLOOKUP(E46,'7'!$K$3:$L$16,2,FALSE)))</f>
        <v>200</v>
      </c>
      <c r="P46" s="108">
        <f t="shared" si="1"/>
        <v>16960</v>
      </c>
    </row>
    <row r="47" spans="1:16">
      <c r="A47" s="30" t="s">
        <v>286</v>
      </c>
      <c r="B47" s="33">
        <v>39</v>
      </c>
      <c r="C47" s="33" t="s">
        <v>310</v>
      </c>
      <c r="D47" s="33"/>
      <c r="E47" s="106" t="s">
        <v>55</v>
      </c>
      <c r="G47" s="108"/>
      <c r="H47" s="108"/>
      <c r="I47" s="108"/>
      <c r="J47" s="108">
        <v>113</v>
      </c>
      <c r="N47" s="108">
        <f t="shared" si="0"/>
        <v>113</v>
      </c>
      <c r="O47" s="108">
        <f>IF(D47="X",0,IF(E47="X",0,VLOOKUP(E47,'7'!$K$3:$L$16,2,FALSE)))</f>
        <v>200</v>
      </c>
      <c r="P47" s="108">
        <f t="shared" si="1"/>
        <v>22600</v>
      </c>
    </row>
    <row r="48" spans="1:16">
      <c r="A48" s="30" t="s">
        <v>286</v>
      </c>
      <c r="B48" s="106" t="s">
        <v>379</v>
      </c>
      <c r="C48" s="33" t="s">
        <v>310</v>
      </c>
      <c r="D48" s="33"/>
      <c r="E48" s="106" t="s">
        <v>55</v>
      </c>
      <c r="F48" s="108">
        <v>12.8</v>
      </c>
      <c r="G48" s="108"/>
      <c r="H48" s="108"/>
      <c r="I48" s="108"/>
      <c r="J48" s="108"/>
      <c r="N48" s="108">
        <f t="shared" si="0"/>
        <v>12.8</v>
      </c>
      <c r="O48" s="108">
        <f>IF(D48="X",0,IF(E48="X",0,VLOOKUP(E48,'7'!$K$3:$L$16,2,FALSE)))</f>
        <v>200</v>
      </c>
      <c r="P48" s="108">
        <f t="shared" si="1"/>
        <v>2560</v>
      </c>
    </row>
    <row r="49" spans="1:16">
      <c r="A49" s="30" t="s">
        <v>286</v>
      </c>
      <c r="B49" s="33">
        <v>4</v>
      </c>
      <c r="C49" s="33" t="s">
        <v>308</v>
      </c>
      <c r="D49" s="33"/>
      <c r="E49" s="106" t="s">
        <v>60</v>
      </c>
      <c r="G49" s="108"/>
      <c r="H49" s="108"/>
      <c r="I49" s="108"/>
      <c r="J49" s="108"/>
      <c r="L49" s="108">
        <v>5.2</v>
      </c>
      <c r="N49" s="108">
        <f t="shared" si="0"/>
        <v>5.2</v>
      </c>
      <c r="O49" s="108">
        <f>IF(D49="X",0,IF(E49="X",0,VLOOKUP(E49,'7'!$K$3:$L$16,2,FALSE)))</f>
        <v>12</v>
      </c>
      <c r="P49" s="108">
        <f t="shared" si="1"/>
        <v>62.400000000000006</v>
      </c>
    </row>
    <row r="50" spans="1:16">
      <c r="A50" s="30" t="s">
        <v>286</v>
      </c>
      <c r="B50" s="33">
        <v>40</v>
      </c>
      <c r="C50" s="33" t="s">
        <v>310</v>
      </c>
      <c r="D50" s="33"/>
      <c r="E50" s="106" t="s">
        <v>55</v>
      </c>
      <c r="G50" s="108"/>
      <c r="H50" s="108"/>
      <c r="I50" s="108"/>
      <c r="J50" s="108">
        <v>160.5</v>
      </c>
      <c r="N50" s="108">
        <f t="shared" si="0"/>
        <v>160.5</v>
      </c>
      <c r="O50" s="108">
        <f>IF(D50="X",0,IF(E50="X",0,VLOOKUP(E50,'7'!$K$3:$L$16,2,FALSE)))</f>
        <v>200</v>
      </c>
      <c r="P50" s="108">
        <f t="shared" si="1"/>
        <v>32100</v>
      </c>
    </row>
    <row r="51" spans="1:16">
      <c r="A51" s="30" t="s">
        <v>286</v>
      </c>
      <c r="B51" s="106" t="s">
        <v>366</v>
      </c>
      <c r="C51" s="33" t="s">
        <v>310</v>
      </c>
      <c r="D51" s="33"/>
      <c r="E51" s="106" t="s">
        <v>55</v>
      </c>
      <c r="F51" s="108">
        <v>18.8</v>
      </c>
      <c r="G51" s="108"/>
      <c r="H51" s="108"/>
      <c r="I51" s="108"/>
      <c r="J51" s="108"/>
      <c r="N51" s="108">
        <f t="shared" si="0"/>
        <v>18.8</v>
      </c>
      <c r="O51" s="108">
        <f>IF(D51="X",0,IF(E51="X",0,VLOOKUP(E51,'7'!$K$3:$L$16,2,FALSE)))</f>
        <v>200</v>
      </c>
      <c r="P51" s="108">
        <f t="shared" si="1"/>
        <v>3760</v>
      </c>
    </row>
    <row r="52" spans="1:16">
      <c r="A52" s="30" t="s">
        <v>286</v>
      </c>
      <c r="B52" s="106" t="s">
        <v>380</v>
      </c>
      <c r="C52" s="33" t="s">
        <v>310</v>
      </c>
      <c r="D52" s="33"/>
      <c r="E52" s="106" t="s">
        <v>55</v>
      </c>
      <c r="F52" s="108">
        <v>9</v>
      </c>
      <c r="G52" s="108"/>
      <c r="H52" s="108"/>
      <c r="I52" s="108"/>
      <c r="J52" s="108"/>
      <c r="N52" s="108">
        <f t="shared" si="0"/>
        <v>9</v>
      </c>
      <c r="O52" s="108">
        <f>IF(D52="X",0,IF(E52="X",0,VLOOKUP(E52,'7'!$K$3:$L$16,2,FALSE)))</f>
        <v>200</v>
      </c>
      <c r="P52" s="108">
        <f t="shared" si="1"/>
        <v>1800</v>
      </c>
    </row>
    <row r="53" spans="1:16">
      <c r="A53" s="30" t="s">
        <v>286</v>
      </c>
      <c r="B53" s="33">
        <v>41</v>
      </c>
      <c r="C53" s="33" t="s">
        <v>310</v>
      </c>
      <c r="D53" s="33"/>
      <c r="E53" s="106" t="s">
        <v>55</v>
      </c>
      <c r="G53" s="108"/>
      <c r="H53" s="108"/>
      <c r="I53" s="108"/>
      <c r="J53" s="108">
        <v>74.900000000000006</v>
      </c>
      <c r="N53" s="108">
        <f t="shared" si="0"/>
        <v>74.900000000000006</v>
      </c>
      <c r="O53" s="108">
        <f>IF(D53="X",0,IF(E53="X",0,VLOOKUP(E53,'7'!$K$3:$L$16,2,FALSE)))</f>
        <v>200</v>
      </c>
      <c r="P53" s="108">
        <f t="shared" si="1"/>
        <v>14980.000000000002</v>
      </c>
    </row>
    <row r="54" spans="1:16">
      <c r="A54" s="30" t="s">
        <v>286</v>
      </c>
      <c r="B54" s="106" t="s">
        <v>381</v>
      </c>
      <c r="C54" s="33" t="s">
        <v>310</v>
      </c>
      <c r="D54" s="33"/>
      <c r="E54" s="106" t="s">
        <v>55</v>
      </c>
      <c r="F54" s="108">
        <v>11.8</v>
      </c>
      <c r="G54" s="108"/>
      <c r="H54" s="108"/>
      <c r="I54" s="108"/>
      <c r="J54" s="108"/>
      <c r="N54" s="108">
        <f t="shared" si="0"/>
        <v>11.8</v>
      </c>
      <c r="O54" s="108">
        <f>IF(D54="X",0,IF(E54="X",0,VLOOKUP(E54,'7'!$K$3:$L$16,2,FALSE)))</f>
        <v>200</v>
      </c>
      <c r="P54" s="108">
        <f t="shared" si="1"/>
        <v>2360</v>
      </c>
    </row>
    <row r="55" spans="1:16">
      <c r="A55" s="30" t="s">
        <v>286</v>
      </c>
      <c r="B55" s="33">
        <v>42</v>
      </c>
      <c r="C55" s="33" t="s">
        <v>302</v>
      </c>
      <c r="D55" s="33"/>
      <c r="E55" s="106" t="s">
        <v>316</v>
      </c>
      <c r="G55" s="108"/>
      <c r="H55" s="108"/>
      <c r="I55" s="108"/>
      <c r="J55" s="108">
        <v>4.5999999999999996</v>
      </c>
      <c r="N55" s="108">
        <f t="shared" si="0"/>
        <v>4.5999999999999996</v>
      </c>
      <c r="O55" s="108">
        <f>IF(D55="X",0,IF(E55="X",0,VLOOKUP(E55,'7'!$K$3:$L$16,2,FALSE)))</f>
        <v>0</v>
      </c>
      <c r="P55" s="108">
        <f t="shared" si="1"/>
        <v>0</v>
      </c>
    </row>
    <row r="56" spans="1:16">
      <c r="A56" s="30" t="s">
        <v>286</v>
      </c>
      <c r="B56" s="33">
        <v>43</v>
      </c>
      <c r="C56" s="33" t="s">
        <v>308</v>
      </c>
      <c r="D56" s="33"/>
      <c r="E56" s="106" t="s">
        <v>60</v>
      </c>
      <c r="G56" s="108"/>
      <c r="H56" s="108"/>
      <c r="I56" s="108"/>
      <c r="J56" s="108">
        <v>1.4</v>
      </c>
      <c r="N56" s="108">
        <f t="shared" si="0"/>
        <v>1.4</v>
      </c>
      <c r="O56" s="108">
        <f>IF(D56="X",0,IF(E56="X",0,VLOOKUP(E56,'7'!$K$3:$L$16,2,FALSE)))</f>
        <v>12</v>
      </c>
      <c r="P56" s="108">
        <f t="shared" si="1"/>
        <v>16.799999999999997</v>
      </c>
    </row>
    <row r="57" spans="1:16">
      <c r="A57" s="30" t="s">
        <v>286</v>
      </c>
      <c r="B57" s="33">
        <v>47</v>
      </c>
      <c r="C57" s="33" t="s">
        <v>299</v>
      </c>
      <c r="D57" s="33"/>
      <c r="E57" s="106" t="s">
        <v>54</v>
      </c>
      <c r="G57" s="108">
        <v>56.5</v>
      </c>
      <c r="H57" s="108"/>
      <c r="I57" s="108"/>
      <c r="J57" s="108"/>
      <c r="N57" s="108">
        <f t="shared" si="0"/>
        <v>56.5</v>
      </c>
      <c r="O57" s="108">
        <f>IF(D57="X",0,IF(E57="X",0,VLOOKUP(E57,'7'!$K$3:$L$16,2,FALSE)))</f>
        <v>200</v>
      </c>
      <c r="P57" s="108">
        <f t="shared" si="1"/>
        <v>11300</v>
      </c>
    </row>
    <row r="58" spans="1:16">
      <c r="A58" s="30" t="s">
        <v>286</v>
      </c>
      <c r="B58" s="33">
        <v>48</v>
      </c>
      <c r="C58" s="33" t="s">
        <v>299</v>
      </c>
      <c r="D58" s="33"/>
      <c r="E58" s="106" t="s">
        <v>54</v>
      </c>
      <c r="G58" s="108">
        <v>56.3</v>
      </c>
      <c r="H58" s="108"/>
      <c r="I58" s="108"/>
      <c r="J58" s="108"/>
      <c r="N58" s="108">
        <f t="shared" si="0"/>
        <v>56.3</v>
      </c>
      <c r="O58" s="108">
        <f>IF(D58="X",0,IF(E58="X",0,VLOOKUP(E58,'7'!$K$3:$L$16,2,FALSE)))</f>
        <v>200</v>
      </c>
      <c r="P58" s="108">
        <f t="shared" si="1"/>
        <v>11260</v>
      </c>
    </row>
    <row r="59" spans="1:16">
      <c r="A59" s="30" t="s">
        <v>286</v>
      </c>
      <c r="B59" s="33">
        <v>49</v>
      </c>
      <c r="C59" s="33" t="s">
        <v>298</v>
      </c>
      <c r="D59" s="33"/>
      <c r="E59" s="106" t="s">
        <v>149</v>
      </c>
      <c r="G59" s="108"/>
      <c r="H59" s="108"/>
      <c r="I59" s="108"/>
      <c r="J59" s="108">
        <v>5.5</v>
      </c>
      <c r="N59" s="108">
        <f t="shared" si="0"/>
        <v>5.5</v>
      </c>
      <c r="O59" s="108">
        <f>IF(D59="X",0,IF(E59="X",0,VLOOKUP(E59,'7'!$K$3:$L$16,2,FALSE)))</f>
        <v>200</v>
      </c>
      <c r="P59" s="108">
        <f t="shared" si="1"/>
        <v>1100</v>
      </c>
    </row>
    <row r="60" spans="1:16">
      <c r="A60" s="30" t="s">
        <v>286</v>
      </c>
      <c r="B60" s="33">
        <v>5</v>
      </c>
      <c r="C60" s="33" t="s">
        <v>313</v>
      </c>
      <c r="D60" s="33"/>
      <c r="E60" s="106" t="s">
        <v>149</v>
      </c>
      <c r="G60" s="108"/>
      <c r="H60" s="108"/>
      <c r="I60" s="108"/>
      <c r="J60" s="108"/>
      <c r="L60" s="108">
        <v>4.5</v>
      </c>
      <c r="N60" s="108">
        <f t="shared" si="0"/>
        <v>4.5</v>
      </c>
      <c r="O60" s="108">
        <f>IF(D60="X",0,IF(E60="X",0,VLOOKUP(E60,'7'!$K$3:$L$16,2,FALSE)))</f>
        <v>200</v>
      </c>
      <c r="P60" s="108">
        <f t="shared" si="1"/>
        <v>900</v>
      </c>
    </row>
    <row r="61" spans="1:16">
      <c r="A61" s="30" t="s">
        <v>286</v>
      </c>
      <c r="B61" s="33">
        <v>50</v>
      </c>
      <c r="C61" s="33" t="s">
        <v>298</v>
      </c>
      <c r="D61" s="33"/>
      <c r="E61" s="106" t="s">
        <v>149</v>
      </c>
      <c r="G61" s="108"/>
      <c r="H61" s="108"/>
      <c r="I61" s="108"/>
      <c r="J61" s="108">
        <v>5.5</v>
      </c>
      <c r="N61" s="108">
        <f t="shared" si="0"/>
        <v>5.5</v>
      </c>
      <c r="O61" s="108">
        <f>IF(D61="X",0,IF(E61="X",0,VLOOKUP(E61,'7'!$K$3:$L$16,2,FALSE)))</f>
        <v>200</v>
      </c>
      <c r="P61" s="108">
        <f t="shared" si="1"/>
        <v>1100</v>
      </c>
    </row>
    <row r="62" spans="1:16">
      <c r="A62" s="30" t="s">
        <v>286</v>
      </c>
      <c r="B62" s="33">
        <v>51</v>
      </c>
      <c r="C62" s="33" t="s">
        <v>301</v>
      </c>
      <c r="D62" s="33"/>
      <c r="E62" s="106" t="s">
        <v>57</v>
      </c>
      <c r="G62" s="108">
        <v>13.8</v>
      </c>
      <c r="H62" s="108"/>
      <c r="I62" s="108"/>
      <c r="J62" s="108"/>
      <c r="N62" s="108">
        <f t="shared" si="0"/>
        <v>13.8</v>
      </c>
      <c r="O62" s="108">
        <f>IF(D62="X",0,IF(E62="X",0,VLOOKUP(E62,'7'!$K$3:$L$16,2,FALSE)))</f>
        <v>200</v>
      </c>
      <c r="P62" s="108">
        <f t="shared" si="1"/>
        <v>2760</v>
      </c>
    </row>
    <row r="63" spans="1:16">
      <c r="A63" s="30" t="s">
        <v>286</v>
      </c>
      <c r="B63" s="33">
        <v>52</v>
      </c>
      <c r="C63" s="33" t="s">
        <v>300</v>
      </c>
      <c r="D63" s="33"/>
      <c r="E63" s="106" t="s">
        <v>59</v>
      </c>
      <c r="G63" s="108">
        <v>13.8</v>
      </c>
      <c r="H63" s="108"/>
      <c r="I63" s="108"/>
      <c r="J63" s="108"/>
      <c r="N63" s="108">
        <f t="shared" si="0"/>
        <v>13.8</v>
      </c>
      <c r="O63" s="108">
        <f>IF(D63="X",0,IF(E63="X",0,VLOOKUP(E63,'7'!$K$3:$L$16,2,FALSE)))</f>
        <v>200</v>
      </c>
      <c r="P63" s="108">
        <f t="shared" si="1"/>
        <v>2760</v>
      </c>
    </row>
    <row r="64" spans="1:16">
      <c r="A64" s="30" t="s">
        <v>286</v>
      </c>
      <c r="B64" s="33">
        <v>53</v>
      </c>
      <c r="C64" s="33" t="s">
        <v>301</v>
      </c>
      <c r="D64" s="33"/>
      <c r="E64" s="106" t="s">
        <v>57</v>
      </c>
      <c r="G64" s="108">
        <v>27.5</v>
      </c>
      <c r="H64" s="108"/>
      <c r="I64" s="108"/>
      <c r="J64" s="108"/>
      <c r="N64" s="108">
        <f t="shared" si="0"/>
        <v>27.5</v>
      </c>
      <c r="O64" s="108">
        <f>IF(D64="X",0,IF(E64="X",0,VLOOKUP(E64,'7'!$K$3:$L$16,2,FALSE)))</f>
        <v>200</v>
      </c>
      <c r="P64" s="108">
        <f t="shared" si="1"/>
        <v>5500</v>
      </c>
    </row>
    <row r="65" spans="1:20">
      <c r="A65" s="30" t="s">
        <v>286</v>
      </c>
      <c r="B65" s="33">
        <v>54</v>
      </c>
      <c r="C65" s="33" t="s">
        <v>298</v>
      </c>
      <c r="D65" s="33"/>
      <c r="E65" s="106" t="s">
        <v>149</v>
      </c>
      <c r="G65" s="108"/>
      <c r="H65" s="108"/>
      <c r="I65" s="108"/>
      <c r="J65" s="108">
        <v>5.7</v>
      </c>
      <c r="N65" s="108">
        <f t="shared" si="0"/>
        <v>5.7</v>
      </c>
      <c r="O65" s="108">
        <f>IF(D65="X",0,IF(E65="X",0,VLOOKUP(E65,'7'!$K$3:$L$16,2,FALSE)))</f>
        <v>200</v>
      </c>
      <c r="P65" s="108">
        <f t="shared" si="1"/>
        <v>1140</v>
      </c>
    </row>
    <row r="66" spans="1:20">
      <c r="A66" s="30" t="s">
        <v>286</v>
      </c>
      <c r="B66" s="33">
        <v>55</v>
      </c>
      <c r="C66" s="33" t="s">
        <v>299</v>
      </c>
      <c r="D66" s="33"/>
      <c r="E66" s="106" t="s">
        <v>54</v>
      </c>
      <c r="G66" s="108"/>
      <c r="H66" s="108"/>
      <c r="I66" s="108"/>
      <c r="J66" s="108">
        <v>56.8</v>
      </c>
      <c r="N66" s="108">
        <f t="shared" si="0"/>
        <v>56.8</v>
      </c>
      <c r="O66" s="108">
        <f>IF(D66="X",0,IF(E66="X",0,VLOOKUP(E66,'7'!$K$3:$L$16,2,FALSE)))</f>
        <v>200</v>
      </c>
      <c r="P66" s="108">
        <f t="shared" si="1"/>
        <v>11360</v>
      </c>
    </row>
    <row r="67" spans="1:20">
      <c r="A67" s="30" t="s">
        <v>286</v>
      </c>
      <c r="B67" s="33">
        <v>56</v>
      </c>
      <c r="C67" s="33" t="s">
        <v>310</v>
      </c>
      <c r="D67" s="33"/>
      <c r="E67" s="106" t="s">
        <v>55</v>
      </c>
      <c r="G67" s="108"/>
      <c r="H67" s="108"/>
      <c r="I67" s="108"/>
      <c r="J67" s="108">
        <v>73.5</v>
      </c>
      <c r="N67" s="108">
        <f t="shared" si="0"/>
        <v>73.5</v>
      </c>
      <c r="O67" s="108">
        <f>IF(D67="X",0,IF(E67="X",0,VLOOKUP(E67,'7'!$K$3:$L$16,2,FALSE)))</f>
        <v>200</v>
      </c>
      <c r="P67" s="108">
        <f t="shared" si="1"/>
        <v>14700</v>
      </c>
    </row>
    <row r="68" spans="1:20">
      <c r="A68" s="30" t="s">
        <v>286</v>
      </c>
      <c r="B68" s="106" t="s">
        <v>382</v>
      </c>
      <c r="C68" s="33" t="s">
        <v>310</v>
      </c>
      <c r="D68" s="33"/>
      <c r="E68" s="106" t="s">
        <v>55</v>
      </c>
      <c r="F68" s="108">
        <v>7.5</v>
      </c>
      <c r="G68" s="108"/>
      <c r="H68" s="108"/>
      <c r="I68" s="108"/>
      <c r="J68" s="108"/>
      <c r="N68" s="108">
        <f t="shared" ref="N68:N75" si="2">SUM(F68:M68)</f>
        <v>7.5</v>
      </c>
      <c r="O68" s="108">
        <f>IF(D68="X",0,IF(E68="X",0,VLOOKUP(E68,'7'!$K$3:$L$16,2,FALSE)))</f>
        <v>200</v>
      </c>
      <c r="P68" s="108">
        <f t="shared" ref="P68:P75" si="3">N68*O68</f>
        <v>1500</v>
      </c>
    </row>
    <row r="69" spans="1:20">
      <c r="A69" s="30" t="s">
        <v>286</v>
      </c>
      <c r="B69" s="33">
        <v>57</v>
      </c>
      <c r="C69" s="33" t="s">
        <v>308</v>
      </c>
      <c r="D69" s="33"/>
      <c r="E69" s="106" t="s">
        <v>316</v>
      </c>
      <c r="F69" s="108"/>
      <c r="G69" s="108"/>
      <c r="H69" s="108"/>
      <c r="I69" s="108"/>
      <c r="J69" s="108"/>
      <c r="N69" s="108">
        <f t="shared" si="2"/>
        <v>0</v>
      </c>
      <c r="O69" s="108">
        <f>IF(D69="X",0,IF(E69="X",0,VLOOKUP(E69,'7'!$K$3:$L$16,2,FALSE)))</f>
        <v>0</v>
      </c>
      <c r="P69" s="108">
        <f t="shared" si="3"/>
        <v>0</v>
      </c>
    </row>
    <row r="70" spans="1:20">
      <c r="A70" s="30" t="s">
        <v>286</v>
      </c>
      <c r="B70" s="33">
        <v>58</v>
      </c>
      <c r="C70" s="33" t="s">
        <v>309</v>
      </c>
      <c r="D70" s="33"/>
      <c r="E70" s="106" t="s">
        <v>316</v>
      </c>
      <c r="F70" s="108"/>
      <c r="G70" s="108"/>
      <c r="H70" s="108"/>
      <c r="I70" s="108"/>
      <c r="J70" s="108"/>
      <c r="N70" s="108">
        <f t="shared" si="2"/>
        <v>0</v>
      </c>
      <c r="O70" s="108">
        <f>IF(D70="X",0,IF(E70="X",0,VLOOKUP(E70,'7'!$K$3:$L$16,2,FALSE)))</f>
        <v>0</v>
      </c>
      <c r="P70" s="108">
        <f t="shared" si="3"/>
        <v>0</v>
      </c>
    </row>
    <row r="71" spans="1:20">
      <c r="A71" s="30" t="s">
        <v>286</v>
      </c>
      <c r="B71" s="33">
        <v>59</v>
      </c>
      <c r="C71" s="33" t="s">
        <v>319</v>
      </c>
      <c r="D71" s="33"/>
      <c r="E71" s="106" t="s">
        <v>316</v>
      </c>
      <c r="F71" s="108"/>
      <c r="G71" s="108"/>
      <c r="H71" s="108"/>
      <c r="I71" s="108"/>
      <c r="J71" s="108"/>
      <c r="N71" s="108">
        <f t="shared" si="2"/>
        <v>0</v>
      </c>
      <c r="O71" s="108">
        <f>IF(D71="X",0,IF(E71="X",0,VLOOKUP(E71,'7'!$K$3:$L$16,2,FALSE)))</f>
        <v>0</v>
      </c>
      <c r="P71" s="108">
        <f t="shared" si="3"/>
        <v>0</v>
      </c>
    </row>
    <row r="72" spans="1:20">
      <c r="A72" s="30" t="s">
        <v>286</v>
      </c>
      <c r="B72" s="33">
        <v>6</v>
      </c>
      <c r="C72" s="33" t="s">
        <v>311</v>
      </c>
      <c r="D72" s="33"/>
      <c r="E72" s="106" t="s">
        <v>58</v>
      </c>
      <c r="F72" s="108">
        <v>22.8</v>
      </c>
      <c r="G72" s="108"/>
      <c r="H72" s="108"/>
      <c r="I72" s="108"/>
      <c r="J72" s="108"/>
      <c r="N72" s="108">
        <f t="shared" si="2"/>
        <v>22.8</v>
      </c>
      <c r="O72" s="108">
        <f>IF(D72="X",0,IF(E72="X",0,VLOOKUP(E72,'7'!$K$3:$L$16,2,FALSE)))</f>
        <v>200</v>
      </c>
      <c r="P72" s="108">
        <f t="shared" si="3"/>
        <v>4560</v>
      </c>
    </row>
    <row r="73" spans="1:20">
      <c r="A73" s="30" t="s">
        <v>286</v>
      </c>
      <c r="B73" s="33">
        <v>7</v>
      </c>
      <c r="C73" s="33" t="s">
        <v>300</v>
      </c>
      <c r="D73" s="33"/>
      <c r="E73" s="106" t="s">
        <v>59</v>
      </c>
      <c r="F73" s="108">
        <v>1.7</v>
      </c>
      <c r="G73" s="108"/>
      <c r="H73" s="108"/>
      <c r="I73" s="108"/>
      <c r="J73" s="108"/>
      <c r="N73" s="108">
        <f t="shared" si="2"/>
        <v>1.7</v>
      </c>
      <c r="O73" s="108">
        <f>IF(D73="X",0,IF(E73="X",0,VLOOKUP(E73,'7'!$K$3:$L$16,2,FALSE)))</f>
        <v>200</v>
      </c>
      <c r="P73" s="108">
        <f t="shared" si="3"/>
        <v>340</v>
      </c>
    </row>
    <row r="74" spans="1:20">
      <c r="A74" s="30" t="s">
        <v>286</v>
      </c>
      <c r="B74" s="33">
        <v>8</v>
      </c>
      <c r="C74" s="173" t="s">
        <v>308</v>
      </c>
      <c r="D74" s="173"/>
      <c r="E74" s="174" t="s">
        <v>60</v>
      </c>
      <c r="G74" s="175"/>
      <c r="H74" s="175"/>
      <c r="I74" s="175"/>
      <c r="J74" s="175">
        <v>5.5</v>
      </c>
      <c r="K74" s="175"/>
      <c r="L74" s="175"/>
      <c r="M74" s="175"/>
      <c r="N74" s="108">
        <f t="shared" si="2"/>
        <v>5.5</v>
      </c>
      <c r="O74" s="175">
        <f>IF(D74="X",0,IF(E74="X",0,VLOOKUP(E74,'7'!$K$3:$L$16,2,FALSE)))</f>
        <v>12</v>
      </c>
      <c r="P74" s="108">
        <f t="shared" si="3"/>
        <v>66</v>
      </c>
    </row>
    <row r="75" spans="1:20">
      <c r="A75" s="30" t="s">
        <v>286</v>
      </c>
      <c r="B75" s="33">
        <v>9</v>
      </c>
      <c r="C75" s="33" t="s">
        <v>298</v>
      </c>
      <c r="D75" s="33"/>
      <c r="E75" s="106" t="s">
        <v>149</v>
      </c>
      <c r="G75" s="108"/>
      <c r="H75" s="108"/>
      <c r="I75" s="108"/>
      <c r="J75" s="108">
        <v>5.5</v>
      </c>
      <c r="N75" s="108">
        <f t="shared" si="2"/>
        <v>5.5</v>
      </c>
      <c r="O75" s="108">
        <f>IF(D75="X",0,IF(E75="X",0,VLOOKUP(E75,'7'!$K$3:$L$16,2,FALSE)))</f>
        <v>200</v>
      </c>
      <c r="P75" s="108">
        <f t="shared" si="3"/>
        <v>1100</v>
      </c>
      <c r="R75">
        <v>743.2</v>
      </c>
      <c r="S75">
        <v>743.2</v>
      </c>
      <c r="T75">
        <f>93*2</f>
        <v>186</v>
      </c>
    </row>
    <row r="76" spans="1:20" hidden="1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/>
      <c r="O76" s="108"/>
      <c r="P76" s="108"/>
    </row>
    <row r="77" spans="1:20" hidden="1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/>
      <c r="O77" s="108"/>
      <c r="P77" s="108"/>
    </row>
    <row r="78" spans="1:20" hidden="1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/>
      <c r="O78" s="108"/>
      <c r="P78" s="108"/>
    </row>
    <row r="79" spans="1:20" hidden="1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/>
      <c r="O79" s="108"/>
      <c r="P79" s="108"/>
    </row>
    <row r="80" spans="1:20" hidden="1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/>
      <c r="O80" s="108"/>
      <c r="P80" s="108"/>
    </row>
    <row r="81" spans="1:16" hidden="1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/>
      <c r="O81" s="108"/>
      <c r="P81" s="108"/>
    </row>
    <row r="82" spans="1:16" hidden="1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/>
      <c r="O82" s="108"/>
      <c r="P82" s="108"/>
    </row>
    <row r="83" spans="1:16" hidden="1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/>
      <c r="O83" s="108"/>
      <c r="P83" s="108"/>
    </row>
    <row r="84" spans="1:16" hidden="1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/>
      <c r="O84" s="108"/>
      <c r="P84" s="108"/>
    </row>
    <row r="85" spans="1:16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/>
      <c r="O85" s="108"/>
      <c r="P85" s="108"/>
    </row>
    <row r="86" spans="1:16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/>
      <c r="O86" s="108"/>
      <c r="P86" s="108"/>
    </row>
    <row r="87" spans="1:16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/>
      <c r="O87" s="108"/>
      <c r="P87" s="108"/>
    </row>
    <row r="88" spans="1:16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/>
      <c r="O88" s="108"/>
      <c r="P88" s="108"/>
    </row>
    <row r="89" spans="1:16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/>
      <c r="O89" s="108"/>
      <c r="P89" s="108"/>
    </row>
    <row r="90" spans="1:16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/>
      <c r="O90" s="108"/>
      <c r="P90" s="108"/>
    </row>
    <row r="91" spans="1:16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/>
      <c r="O91" s="108"/>
      <c r="P91" s="108"/>
    </row>
    <row r="92" spans="1:16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/>
      <c r="O92" s="108"/>
      <c r="P92" s="108"/>
    </row>
    <row r="93" spans="1:16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/>
      <c r="O93" s="108"/>
      <c r="P93" s="108"/>
    </row>
    <row r="94" spans="1:16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/>
      <c r="O94" s="108"/>
      <c r="P94" s="108"/>
    </row>
    <row r="95" spans="1:16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/>
      <c r="O95" s="108"/>
      <c r="P95" s="108"/>
    </row>
    <row r="96" spans="1:16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/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/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/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/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/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/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/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/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/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/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/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/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/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/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/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/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/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/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/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/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/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/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/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/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/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/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/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/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/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/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/>
      <c r="O126" s="108"/>
      <c r="P126" s="108"/>
    </row>
    <row r="127" spans="1:16" hidden="1">
      <c r="N127" s="108"/>
      <c r="O127" s="108"/>
      <c r="P127" s="108"/>
    </row>
    <row r="128" spans="1:16" hidden="1">
      <c r="N128" s="108"/>
      <c r="O128" s="108"/>
      <c r="P128" s="108"/>
    </row>
    <row r="129" spans="14:16" hidden="1">
      <c r="N129" s="108"/>
      <c r="O129" s="108"/>
      <c r="P129" s="108"/>
    </row>
    <row r="130" spans="14:16" hidden="1">
      <c r="N130" s="108"/>
      <c r="O130" s="108"/>
      <c r="P130" s="108"/>
    </row>
    <row r="131" spans="14:16" hidden="1">
      <c r="N131" s="108"/>
      <c r="O131" s="108"/>
      <c r="P131" s="108"/>
    </row>
    <row r="132" spans="14:16" hidden="1">
      <c r="N132" s="108"/>
      <c r="O132" s="108"/>
      <c r="P132" s="108"/>
    </row>
    <row r="133" spans="14:16" hidden="1">
      <c r="N133" s="108"/>
      <c r="O133" s="108"/>
      <c r="P133" s="108"/>
    </row>
    <row r="134" spans="14:16" hidden="1">
      <c r="N134" s="108"/>
      <c r="O134" s="108"/>
      <c r="P134" s="108"/>
    </row>
    <row r="135" spans="14:16" hidden="1">
      <c r="N135" s="108"/>
      <c r="O135" s="108"/>
      <c r="P135" s="108"/>
    </row>
    <row r="136" spans="14:16" hidden="1">
      <c r="N136" s="108"/>
      <c r="O136" s="108"/>
      <c r="P136" s="108"/>
    </row>
    <row r="137" spans="14:16" hidden="1">
      <c r="N137" s="108"/>
      <c r="O137" s="108"/>
      <c r="P137" s="108"/>
    </row>
    <row r="138" spans="14:16" hidden="1">
      <c r="N138" s="108"/>
      <c r="O138" s="108"/>
      <c r="P138" s="108"/>
    </row>
    <row r="139" spans="14:16" hidden="1">
      <c r="N139" s="108"/>
      <c r="O139" s="108"/>
      <c r="P139" s="108"/>
    </row>
    <row r="140" spans="14:16" hidden="1">
      <c r="N140" s="108"/>
      <c r="O140" s="108"/>
      <c r="P140" s="108"/>
    </row>
    <row r="141" spans="14:16" hidden="1">
      <c r="N141" s="108"/>
      <c r="O141" s="108"/>
      <c r="P141" s="108"/>
    </row>
    <row r="142" spans="14:16" hidden="1">
      <c r="N142" s="108"/>
      <c r="O142" s="108"/>
      <c r="P142" s="108"/>
    </row>
    <row r="143" spans="14:16" hidden="1">
      <c r="N143" s="108"/>
      <c r="O143" s="108"/>
      <c r="P143" s="108"/>
    </row>
    <row r="144" spans="14:16" hidden="1">
      <c r="N144" s="108"/>
      <c r="O144" s="108"/>
      <c r="P144" s="108"/>
    </row>
    <row r="145" spans="14:16" hidden="1">
      <c r="N145" s="108"/>
      <c r="O145" s="108"/>
      <c r="P145" s="108"/>
    </row>
    <row r="146" spans="14:16" hidden="1">
      <c r="N146" s="108"/>
      <c r="O146" s="108"/>
      <c r="P146" s="108"/>
    </row>
    <row r="147" spans="14:16" hidden="1">
      <c r="N147" s="108"/>
      <c r="O147" s="108"/>
      <c r="P147" s="108"/>
    </row>
    <row r="148" spans="14:16" hidden="1">
      <c r="N148" s="108"/>
      <c r="O148" s="108"/>
      <c r="P148" s="108"/>
    </row>
    <row r="149" spans="14:16" hidden="1">
      <c r="N149" s="108"/>
      <c r="O149" s="108"/>
      <c r="P149" s="108"/>
    </row>
    <row r="150" spans="14:16" hidden="1">
      <c r="N150" s="108"/>
      <c r="O150" s="108"/>
      <c r="P150" s="108"/>
    </row>
    <row r="151" spans="14:16" hidden="1">
      <c r="N151" s="108"/>
      <c r="O151" s="108"/>
      <c r="P151" s="108"/>
    </row>
    <row r="152" spans="14:16" hidden="1">
      <c r="N152" s="108"/>
      <c r="O152" s="108"/>
      <c r="P152" s="108"/>
    </row>
    <row r="153" spans="14:16" hidden="1">
      <c r="N153" s="108"/>
      <c r="O153" s="108"/>
      <c r="P153" s="108"/>
    </row>
    <row r="154" spans="14:16" hidden="1">
      <c r="N154" s="108"/>
      <c r="O154" s="108"/>
      <c r="P154" s="108"/>
    </row>
    <row r="155" spans="14:16" hidden="1">
      <c r="N155" s="108"/>
      <c r="O155" s="108"/>
      <c r="P155" s="108"/>
    </row>
    <row r="156" spans="14:16" hidden="1">
      <c r="N156" s="108"/>
      <c r="O156" s="108"/>
      <c r="P156" s="108"/>
    </row>
    <row r="157" spans="14:16" hidden="1">
      <c r="N157" s="108"/>
      <c r="O157" s="108"/>
      <c r="P157" s="108"/>
    </row>
    <row r="158" spans="14:16" hidden="1">
      <c r="N158" s="108"/>
      <c r="O158" s="108"/>
      <c r="P158" s="108"/>
    </row>
    <row r="159" spans="14:16" hidden="1">
      <c r="N159" s="108"/>
      <c r="O159" s="108"/>
      <c r="P159" s="108"/>
    </row>
    <row r="160" spans="14:16" hidden="1">
      <c r="N160" s="108"/>
      <c r="O160" s="108"/>
      <c r="P160" s="108"/>
    </row>
    <row r="161" spans="14:16" hidden="1">
      <c r="N161" s="108"/>
      <c r="O161" s="108"/>
      <c r="P161" s="108"/>
    </row>
    <row r="162" spans="14:16" hidden="1">
      <c r="N162" s="108"/>
      <c r="O162" s="108"/>
      <c r="P162" s="108"/>
    </row>
    <row r="163" spans="14:16" hidden="1">
      <c r="N163" s="108"/>
      <c r="O163" s="108"/>
      <c r="P163" s="108"/>
    </row>
    <row r="164" spans="14:16" hidden="1">
      <c r="N164" s="108"/>
      <c r="O164" s="108"/>
      <c r="P164" s="108"/>
    </row>
    <row r="165" spans="14:16" hidden="1">
      <c r="N165" s="108"/>
      <c r="O165" s="108"/>
      <c r="P165" s="108"/>
    </row>
    <row r="166" spans="14:16" hidden="1">
      <c r="N166" s="108"/>
      <c r="O166" s="108"/>
      <c r="P166" s="108"/>
    </row>
    <row r="167" spans="14:16" hidden="1">
      <c r="N167" s="108"/>
      <c r="O167" s="108"/>
      <c r="P167" s="108"/>
    </row>
    <row r="168" spans="14:16" hidden="1">
      <c r="N168" s="108"/>
      <c r="O168" s="108"/>
      <c r="P168" s="108"/>
    </row>
    <row r="169" spans="14:16" hidden="1">
      <c r="N169" s="108"/>
      <c r="O169" s="108"/>
      <c r="P169" s="108"/>
    </row>
    <row r="170" spans="14:16" hidden="1">
      <c r="N170" s="108"/>
      <c r="O170" s="108"/>
      <c r="P170" s="108"/>
    </row>
    <row r="171" spans="14:16" hidden="1">
      <c r="N171" s="108"/>
      <c r="O171" s="108"/>
      <c r="P171" s="108"/>
    </row>
    <row r="172" spans="14:16" hidden="1">
      <c r="N172" s="108"/>
      <c r="O172" s="108"/>
      <c r="P172" s="108"/>
    </row>
    <row r="173" spans="14:16" hidden="1">
      <c r="N173" s="108"/>
      <c r="O173" s="108"/>
      <c r="P173" s="108"/>
    </row>
    <row r="174" spans="14:16" hidden="1">
      <c r="N174" s="108"/>
      <c r="O174" s="108"/>
      <c r="P174" s="108"/>
    </row>
    <row r="175" spans="14:16" hidden="1">
      <c r="N175" s="108"/>
      <c r="O175" s="108"/>
      <c r="P175" s="108"/>
    </row>
    <row r="176" spans="14:16" hidden="1">
      <c r="N176" s="108"/>
      <c r="O176" s="108"/>
      <c r="P176" s="108"/>
    </row>
    <row r="177" spans="14:16" hidden="1">
      <c r="N177" s="108"/>
      <c r="O177" s="108"/>
      <c r="P177" s="108"/>
    </row>
    <row r="178" spans="14:16" hidden="1">
      <c r="N178" s="108"/>
      <c r="O178" s="108"/>
      <c r="P178" s="108"/>
    </row>
    <row r="179" spans="14:16" hidden="1">
      <c r="N179" s="108"/>
      <c r="O179" s="108"/>
      <c r="P179" s="108"/>
    </row>
    <row r="180" spans="14:16" hidden="1">
      <c r="N180" s="108"/>
      <c r="O180" s="108"/>
      <c r="P180" s="108"/>
    </row>
    <row r="181" spans="14:16" hidden="1">
      <c r="N181" s="108"/>
      <c r="O181" s="108"/>
      <c r="P181" s="108"/>
    </row>
    <row r="182" spans="14:16" hidden="1">
      <c r="N182" s="108"/>
      <c r="O182" s="108"/>
      <c r="P182" s="108"/>
    </row>
    <row r="183" spans="14:16" hidden="1">
      <c r="N183" s="108"/>
      <c r="O183" s="108"/>
      <c r="P183" s="108"/>
    </row>
    <row r="184" spans="14:16" hidden="1">
      <c r="N184" s="108"/>
      <c r="O184" s="108"/>
      <c r="P184" s="108"/>
    </row>
    <row r="185" spans="14:16" hidden="1">
      <c r="N185" s="108"/>
      <c r="O185" s="108"/>
      <c r="P185" s="108"/>
    </row>
    <row r="186" spans="14:16" hidden="1">
      <c r="N186" s="108"/>
      <c r="O186" s="108"/>
      <c r="P186" s="108"/>
    </row>
    <row r="187" spans="14:16" hidden="1">
      <c r="N187" s="108"/>
      <c r="O187" s="108"/>
      <c r="P187" s="108"/>
    </row>
    <row r="188" spans="14:16" hidden="1">
      <c r="N188" s="108"/>
      <c r="O188" s="108"/>
      <c r="P188" s="108"/>
    </row>
    <row r="189" spans="14:16" hidden="1">
      <c r="N189" s="108"/>
      <c r="O189" s="108"/>
      <c r="P189" s="108"/>
    </row>
    <row r="190" spans="14:16" hidden="1">
      <c r="N190" s="108"/>
      <c r="O190" s="108"/>
      <c r="P190" s="108"/>
    </row>
    <row r="191" spans="14:16" hidden="1">
      <c r="N191" s="108"/>
      <c r="O191" s="108"/>
      <c r="P191" s="108"/>
    </row>
    <row r="192" spans="14:16" hidden="1">
      <c r="N192" s="108"/>
      <c r="O192" s="108"/>
      <c r="P192" s="108"/>
    </row>
    <row r="193" spans="14:16" hidden="1">
      <c r="N193" s="108"/>
      <c r="O193" s="108"/>
      <c r="P193" s="108"/>
    </row>
    <row r="194" spans="14:16" hidden="1">
      <c r="N194" s="108"/>
      <c r="O194" s="108"/>
      <c r="P194" s="108"/>
    </row>
    <row r="195" spans="14:16" hidden="1">
      <c r="N195" s="108"/>
      <c r="O195" s="108"/>
      <c r="P195" s="108"/>
    </row>
    <row r="196" spans="14:16" hidden="1">
      <c r="N196" s="108"/>
      <c r="O196" s="108"/>
      <c r="P196" s="108"/>
    </row>
    <row r="197" spans="14:16" hidden="1">
      <c r="N197" s="108"/>
      <c r="O197" s="108"/>
      <c r="P197" s="108"/>
    </row>
    <row r="198" spans="14:16" hidden="1">
      <c r="N198" s="108"/>
      <c r="O198" s="108"/>
      <c r="P198" s="108"/>
    </row>
    <row r="199" spans="14:16" hidden="1">
      <c r="N199" s="108"/>
      <c r="O199" s="108"/>
      <c r="P199" s="108"/>
    </row>
    <row r="200" spans="14:16" hidden="1">
      <c r="N200" s="108"/>
      <c r="O200" s="108"/>
      <c r="P200" s="108"/>
    </row>
    <row r="201" spans="14:16" hidden="1">
      <c r="N201" s="108"/>
      <c r="O201" s="108"/>
      <c r="P201" s="108"/>
    </row>
    <row r="202" spans="14:16" hidden="1">
      <c r="N202" s="108"/>
      <c r="O202" s="108"/>
      <c r="P202" s="108"/>
    </row>
    <row r="203" spans="14:16" hidden="1">
      <c r="N203" s="108"/>
      <c r="O203" s="108"/>
      <c r="P203" s="108"/>
    </row>
    <row r="204" spans="14:16" hidden="1">
      <c r="N204" s="108"/>
      <c r="O204" s="108"/>
      <c r="P204" s="108"/>
    </row>
    <row r="205" spans="14:16" hidden="1">
      <c r="N205" s="108"/>
      <c r="O205" s="108"/>
      <c r="P205" s="108"/>
    </row>
    <row r="206" spans="14:16" hidden="1">
      <c r="N206" s="108"/>
      <c r="O206" s="108"/>
      <c r="P206" s="108"/>
    </row>
    <row r="207" spans="14:16" hidden="1">
      <c r="N207" s="108"/>
      <c r="O207" s="108"/>
      <c r="P207" s="108"/>
    </row>
    <row r="208" spans="14:16" hidden="1">
      <c r="N208" s="108"/>
      <c r="O208" s="108"/>
      <c r="P208" s="108"/>
    </row>
    <row r="209" spans="14:16" hidden="1">
      <c r="N209" s="108"/>
      <c r="O209" s="108"/>
      <c r="P209" s="108"/>
    </row>
    <row r="210" spans="14:16" hidden="1">
      <c r="N210" s="108"/>
      <c r="O210" s="108"/>
      <c r="P210" s="108"/>
    </row>
    <row r="211" spans="14:16" hidden="1">
      <c r="N211" s="108"/>
      <c r="O211" s="108"/>
      <c r="P211" s="108"/>
    </row>
    <row r="212" spans="14:16" hidden="1">
      <c r="N212" s="108"/>
      <c r="O212" s="108"/>
      <c r="P212" s="108"/>
    </row>
    <row r="213" spans="14:16" hidden="1">
      <c r="N213" s="108"/>
      <c r="O213" s="108"/>
      <c r="P213" s="108"/>
    </row>
    <row r="214" spans="14:16" hidden="1">
      <c r="N214" s="108"/>
      <c r="O214" s="108"/>
      <c r="P214" s="108"/>
    </row>
    <row r="215" spans="14:16" hidden="1">
      <c r="N215" s="108"/>
      <c r="O215" s="108"/>
      <c r="P215" s="108"/>
    </row>
    <row r="216" spans="14:16" hidden="1">
      <c r="N216" s="108"/>
      <c r="O216" s="108"/>
      <c r="P216" s="108"/>
    </row>
    <row r="217" spans="14:16" hidden="1">
      <c r="N217" s="108"/>
      <c r="O217" s="108"/>
      <c r="P217" s="108"/>
    </row>
    <row r="218" spans="14:16" hidden="1">
      <c r="N218" s="108"/>
      <c r="O218" s="108"/>
      <c r="P218" s="108"/>
    </row>
    <row r="219" spans="14:16" hidden="1">
      <c r="N219" s="108"/>
      <c r="O219" s="108"/>
      <c r="P219" s="108"/>
    </row>
    <row r="220" spans="14:16" hidden="1">
      <c r="N220" s="108"/>
      <c r="O220" s="108"/>
      <c r="P220" s="108"/>
    </row>
    <row r="221" spans="14:16" hidden="1">
      <c r="N221" s="108"/>
      <c r="O221" s="108"/>
      <c r="P221" s="108"/>
    </row>
    <row r="222" spans="14:16" hidden="1">
      <c r="N222" s="108"/>
      <c r="O222" s="108"/>
      <c r="P222" s="108"/>
    </row>
    <row r="223" spans="14:16" hidden="1">
      <c r="N223" s="108"/>
      <c r="O223" s="108"/>
      <c r="P223" s="108"/>
    </row>
    <row r="224" spans="14:16" hidden="1">
      <c r="N224" s="108"/>
      <c r="O224" s="108"/>
      <c r="P224" s="108"/>
    </row>
    <row r="225" spans="14:16" hidden="1">
      <c r="N225" s="108"/>
      <c r="O225" s="108"/>
      <c r="P225" s="108"/>
    </row>
    <row r="226" spans="14:16" hidden="1">
      <c r="N226" s="108"/>
      <c r="O226" s="108"/>
      <c r="P226" s="108"/>
    </row>
    <row r="227" spans="14:16" hidden="1">
      <c r="N227" s="108"/>
      <c r="O227" s="108"/>
      <c r="P227" s="108"/>
    </row>
    <row r="228" spans="14:16" hidden="1">
      <c r="N228" s="108"/>
      <c r="O228" s="108"/>
      <c r="P228" s="108"/>
    </row>
    <row r="229" spans="14:16" hidden="1">
      <c r="N229" s="108"/>
      <c r="O229" s="108"/>
      <c r="P229" s="108"/>
    </row>
    <row r="230" spans="14:16" hidden="1">
      <c r="N230" s="108"/>
      <c r="O230" s="108"/>
      <c r="P230" s="108"/>
    </row>
    <row r="231" spans="14:16" hidden="1">
      <c r="N231" s="108"/>
      <c r="O231" s="108"/>
      <c r="P231" s="108"/>
    </row>
    <row r="232" spans="14:16" hidden="1">
      <c r="N232" s="108"/>
      <c r="O232" s="108"/>
      <c r="P232" s="108"/>
    </row>
    <row r="233" spans="14:16" hidden="1">
      <c r="N233" s="108"/>
      <c r="O233" s="108"/>
      <c r="P233" s="108"/>
    </row>
    <row r="234" spans="14:16" hidden="1">
      <c r="N234" s="108"/>
      <c r="O234" s="108"/>
      <c r="P234" s="108"/>
    </row>
    <row r="235" spans="14:16" hidden="1">
      <c r="N235" s="108"/>
      <c r="O235" s="108"/>
      <c r="P235" s="108"/>
    </row>
    <row r="236" spans="14:16" hidden="1">
      <c r="N236" s="108"/>
      <c r="O236" s="108"/>
      <c r="P236" s="108"/>
    </row>
    <row r="237" spans="14:16" hidden="1">
      <c r="N237" s="108"/>
      <c r="O237" s="108"/>
      <c r="P237" s="108"/>
    </row>
    <row r="238" spans="14:16" hidden="1">
      <c r="N238" s="108"/>
      <c r="O238" s="108"/>
      <c r="P238" s="108"/>
    </row>
    <row r="239" spans="14:16" hidden="1">
      <c r="N239" s="108"/>
      <c r="O239" s="108"/>
      <c r="P239" s="108"/>
    </row>
    <row r="240" spans="14:16" hidden="1">
      <c r="N240" s="108"/>
      <c r="O240" s="108"/>
      <c r="P240" s="108"/>
    </row>
    <row r="241" spans="14:16" hidden="1">
      <c r="N241" s="108"/>
      <c r="O241" s="108"/>
      <c r="P241" s="108"/>
    </row>
    <row r="242" spans="14:16" hidden="1">
      <c r="N242" s="108"/>
      <c r="O242" s="108"/>
      <c r="P242" s="108"/>
    </row>
    <row r="243" spans="14:16" hidden="1">
      <c r="N243" s="108"/>
      <c r="O243" s="108"/>
      <c r="P243" s="108"/>
    </row>
    <row r="244" spans="14:16" hidden="1">
      <c r="N244" s="108"/>
      <c r="O244" s="108"/>
      <c r="P244" s="108"/>
    </row>
    <row r="245" spans="14:16" hidden="1">
      <c r="N245" s="108"/>
      <c r="O245" s="108"/>
      <c r="P245" s="108"/>
    </row>
    <row r="246" spans="14:16" hidden="1">
      <c r="N246" s="108"/>
      <c r="O246" s="108"/>
      <c r="P246" s="108"/>
    </row>
    <row r="247" spans="14:16" hidden="1">
      <c r="N247" s="108"/>
      <c r="O247" s="108"/>
      <c r="P247" s="108"/>
    </row>
    <row r="248" spans="14:16" hidden="1">
      <c r="N248" s="108"/>
      <c r="O248" s="108"/>
      <c r="P248" s="108"/>
    </row>
    <row r="249" spans="14:16" hidden="1">
      <c r="N249" s="108"/>
      <c r="O249" s="108"/>
      <c r="P249" s="108"/>
    </row>
    <row r="250" spans="14:16" hidden="1">
      <c r="N250" s="108"/>
      <c r="O250" s="108"/>
      <c r="P250" s="108"/>
    </row>
    <row r="251" spans="14:16" hidden="1">
      <c r="N251" s="108"/>
      <c r="O251" s="108"/>
      <c r="P251" s="108"/>
    </row>
    <row r="252" spans="14:16" hidden="1">
      <c r="N252" s="108"/>
      <c r="O252" s="108"/>
      <c r="P252" s="108"/>
    </row>
    <row r="253" spans="14:16" hidden="1">
      <c r="N253" s="108"/>
      <c r="O253" s="108"/>
      <c r="P253" s="108"/>
    </row>
    <row r="254" spans="14:16" hidden="1">
      <c r="N254" s="108"/>
      <c r="O254" s="108"/>
      <c r="P254" s="108"/>
    </row>
    <row r="255" spans="14:16" hidden="1">
      <c r="N255" s="108"/>
      <c r="O255" s="108"/>
      <c r="P255" s="108"/>
    </row>
    <row r="256" spans="14:16" hidden="1">
      <c r="N256" s="108"/>
      <c r="O256" s="108"/>
      <c r="P256" s="108"/>
    </row>
    <row r="257" spans="14:16" hidden="1">
      <c r="N257" s="108"/>
      <c r="O257" s="108"/>
      <c r="P257" s="108"/>
    </row>
    <row r="258" spans="14:16" hidden="1">
      <c r="N258" s="108"/>
      <c r="O258" s="108"/>
      <c r="P258" s="108"/>
    </row>
    <row r="259" spans="14:16" hidden="1">
      <c r="N259" s="108"/>
      <c r="O259" s="108"/>
      <c r="P259" s="108"/>
    </row>
    <row r="260" spans="14:16" hidden="1">
      <c r="N260" s="108"/>
      <c r="O260" s="108"/>
      <c r="P260" s="108"/>
    </row>
    <row r="261" spans="14:16" hidden="1">
      <c r="N261" s="108"/>
      <c r="O261" s="108"/>
      <c r="P261" s="108"/>
    </row>
    <row r="262" spans="14:16" hidden="1">
      <c r="N262" s="108"/>
      <c r="O262" s="108"/>
      <c r="P262" s="108"/>
    </row>
    <row r="263" spans="14:16" hidden="1">
      <c r="N263" s="108"/>
      <c r="O263" s="108"/>
      <c r="P263" s="108"/>
    </row>
    <row r="264" spans="14:16" hidden="1">
      <c r="N264" s="108"/>
      <c r="O264" s="108"/>
      <c r="P264" s="108"/>
    </row>
    <row r="265" spans="14:16" hidden="1">
      <c r="N265" s="108"/>
      <c r="O265" s="108"/>
      <c r="P265" s="108"/>
    </row>
    <row r="266" spans="14:16" hidden="1">
      <c r="N266" s="108"/>
      <c r="O266" s="108"/>
      <c r="P266" s="108"/>
    </row>
    <row r="267" spans="14:16" hidden="1">
      <c r="N267" s="108"/>
      <c r="O267" s="108"/>
      <c r="P267" s="108"/>
    </row>
    <row r="268" spans="14:16" hidden="1">
      <c r="N268" s="108"/>
      <c r="O268" s="108"/>
      <c r="P268" s="108"/>
    </row>
    <row r="269" spans="14:16" hidden="1">
      <c r="N269" s="108"/>
      <c r="O269" s="108"/>
      <c r="P269" s="108"/>
    </row>
    <row r="270" spans="14:16" hidden="1">
      <c r="N270" s="108"/>
      <c r="O270" s="108"/>
      <c r="P270" s="108"/>
    </row>
    <row r="271" spans="14:16" hidden="1">
      <c r="N271" s="108"/>
      <c r="O271" s="108"/>
      <c r="P271" s="108"/>
    </row>
    <row r="272" spans="14:16" hidden="1">
      <c r="N272" s="108"/>
      <c r="O272" s="108"/>
      <c r="P272" s="108"/>
    </row>
    <row r="273" spans="14:16" hidden="1">
      <c r="N273" s="108"/>
      <c r="O273" s="108"/>
      <c r="P273" s="108"/>
    </row>
    <row r="274" spans="14:16" hidden="1">
      <c r="N274" s="108"/>
      <c r="O274" s="108"/>
      <c r="P274" s="108"/>
    </row>
    <row r="275" spans="14:16" hidden="1">
      <c r="N275" s="108"/>
      <c r="O275" s="108"/>
      <c r="P275" s="108"/>
    </row>
    <row r="276" spans="14:16" hidden="1">
      <c r="N276" s="108"/>
      <c r="O276" s="108"/>
      <c r="P276" s="108"/>
    </row>
    <row r="277" spans="14:16" hidden="1">
      <c r="N277" s="108"/>
      <c r="O277" s="108"/>
      <c r="P277" s="108"/>
    </row>
    <row r="278" spans="14:16" hidden="1">
      <c r="N278" s="108"/>
      <c r="O278" s="108"/>
      <c r="P278" s="108"/>
    </row>
    <row r="279" spans="14:16" hidden="1">
      <c r="N279" s="108"/>
      <c r="O279" s="108"/>
      <c r="P279" s="108"/>
    </row>
    <row r="280" spans="14:16" hidden="1">
      <c r="N280" s="108"/>
      <c r="O280" s="108"/>
      <c r="P280" s="108"/>
    </row>
    <row r="281" spans="14:16" hidden="1">
      <c r="N281" s="108"/>
      <c r="O281" s="108"/>
      <c r="P281" s="108"/>
    </row>
    <row r="282" spans="14:16" hidden="1">
      <c r="N282" s="108"/>
      <c r="O282" s="108"/>
      <c r="P282" s="108"/>
    </row>
    <row r="283" spans="14:16" hidden="1">
      <c r="N283" s="108"/>
      <c r="O283" s="108"/>
      <c r="P283" s="108"/>
    </row>
    <row r="284" spans="14:16" hidden="1">
      <c r="N284" s="108"/>
      <c r="O284" s="108"/>
      <c r="P284" s="108"/>
    </row>
    <row r="285" spans="14:16" hidden="1">
      <c r="N285" s="108"/>
      <c r="O285" s="108"/>
      <c r="P285" s="108"/>
    </row>
    <row r="286" spans="14:16" hidden="1">
      <c r="N286" s="108"/>
      <c r="O286" s="108"/>
      <c r="P286" s="108"/>
    </row>
    <row r="287" spans="14:16" hidden="1">
      <c r="N287" s="108"/>
      <c r="O287" s="108"/>
      <c r="P287" s="108"/>
    </row>
    <row r="288" spans="14:16" hidden="1">
      <c r="N288" s="108"/>
      <c r="O288" s="108"/>
      <c r="P288" s="108"/>
    </row>
    <row r="289" spans="14:16" hidden="1">
      <c r="N289" s="108"/>
      <c r="O289" s="108"/>
      <c r="P289" s="108"/>
    </row>
    <row r="290" spans="14:16" hidden="1">
      <c r="N290" s="108"/>
      <c r="O290" s="108"/>
      <c r="P290" s="108"/>
    </row>
    <row r="291" spans="14:16" hidden="1">
      <c r="N291" s="108"/>
      <c r="O291" s="108"/>
      <c r="P291" s="108"/>
    </row>
    <row r="292" spans="14:16" hidden="1">
      <c r="N292" s="108"/>
      <c r="O292" s="108"/>
      <c r="P292" s="108"/>
    </row>
    <row r="293" spans="14:16" hidden="1">
      <c r="N293" s="108"/>
      <c r="O293" s="108"/>
      <c r="P293" s="108"/>
    </row>
    <row r="294" spans="14:16" hidden="1">
      <c r="N294" s="108"/>
      <c r="O294" s="108"/>
      <c r="P294" s="108"/>
    </row>
    <row r="295" spans="14:16" hidden="1">
      <c r="N295" s="108"/>
      <c r="O295" s="108"/>
      <c r="P295" s="108"/>
    </row>
    <row r="296" spans="14:16" hidden="1">
      <c r="N296" s="108"/>
      <c r="O296" s="108"/>
      <c r="P296" s="108"/>
    </row>
    <row r="297" spans="14:16" hidden="1">
      <c r="N297" s="108"/>
      <c r="O297" s="108"/>
      <c r="P297" s="108"/>
    </row>
    <row r="298" spans="14:16" hidden="1">
      <c r="N298" s="108"/>
      <c r="O298" s="108"/>
      <c r="P298" s="108"/>
    </row>
    <row r="299" spans="14:16" hidden="1">
      <c r="N299" s="108"/>
      <c r="O299" s="108"/>
      <c r="P299" s="108"/>
    </row>
    <row r="300" spans="14:16" hidden="1">
      <c r="N300" s="108"/>
      <c r="O300" s="108"/>
      <c r="P300" s="108"/>
    </row>
    <row r="301" spans="14:16" hidden="1">
      <c r="N301" s="108"/>
      <c r="O301" s="108"/>
      <c r="P301" s="108"/>
    </row>
    <row r="302" spans="14:16" hidden="1">
      <c r="N302" s="108"/>
      <c r="O302" s="108"/>
      <c r="P302" s="108"/>
    </row>
    <row r="303" spans="14:16" hidden="1">
      <c r="N303" s="108"/>
      <c r="O303" s="108"/>
      <c r="P303" s="108"/>
    </row>
    <row r="304" spans="14:16" hidden="1">
      <c r="N304" s="108"/>
      <c r="O304" s="108"/>
      <c r="P304" s="108"/>
    </row>
    <row r="305" spans="14:16" hidden="1">
      <c r="N305" s="108"/>
      <c r="O305" s="108"/>
      <c r="P305" s="108"/>
    </row>
    <row r="306" spans="14:16" hidden="1">
      <c r="N306" s="108"/>
      <c r="O306" s="108"/>
      <c r="P306" s="108"/>
    </row>
    <row r="307" spans="14:16" hidden="1">
      <c r="N307" s="108"/>
      <c r="O307" s="108"/>
      <c r="P307" s="108"/>
    </row>
    <row r="308" spans="14:16" hidden="1">
      <c r="N308" s="108"/>
      <c r="O308" s="108"/>
      <c r="P308" s="108"/>
    </row>
    <row r="309" spans="14:16" hidden="1">
      <c r="N309" s="108"/>
      <c r="O309" s="108"/>
      <c r="P309" s="108"/>
    </row>
    <row r="310" spans="14:16" hidden="1">
      <c r="N310" s="108"/>
      <c r="O310" s="108"/>
      <c r="P310" s="108"/>
    </row>
    <row r="311" spans="14:16" hidden="1">
      <c r="N311" s="108"/>
      <c r="O311" s="108"/>
      <c r="P311" s="108"/>
    </row>
    <row r="312" spans="14:16" hidden="1">
      <c r="N312" s="108"/>
      <c r="O312" s="108"/>
      <c r="P312" s="108"/>
    </row>
    <row r="313" spans="14:16" hidden="1">
      <c r="N313" s="108"/>
      <c r="O313" s="108"/>
      <c r="P313" s="108"/>
    </row>
    <row r="314" spans="14:16" hidden="1">
      <c r="N314" s="108"/>
      <c r="O314" s="108"/>
      <c r="P314" s="108"/>
    </row>
    <row r="315" spans="14:16" hidden="1">
      <c r="N315" s="108"/>
      <c r="O315" s="108"/>
      <c r="P315" s="108"/>
    </row>
    <row r="316" spans="14:16" hidden="1">
      <c r="N316" s="108"/>
      <c r="O316" s="108"/>
      <c r="P316" s="108"/>
    </row>
    <row r="317" spans="14:16" hidden="1">
      <c r="N317" s="108"/>
      <c r="O317" s="108"/>
      <c r="P317" s="108"/>
    </row>
    <row r="318" spans="14:16" hidden="1">
      <c r="N318" s="108"/>
      <c r="O318" s="108"/>
      <c r="P318" s="108"/>
    </row>
    <row r="319" spans="14:16" hidden="1">
      <c r="N319" s="108"/>
      <c r="O319" s="108"/>
      <c r="P319" s="108"/>
    </row>
    <row r="320" spans="14:16" hidden="1">
      <c r="N320" s="108"/>
      <c r="O320" s="108"/>
      <c r="P320" s="108"/>
    </row>
    <row r="321" spans="14:16" hidden="1">
      <c r="N321" s="108"/>
      <c r="O321" s="108"/>
      <c r="P321" s="108"/>
    </row>
    <row r="322" spans="14:16" hidden="1">
      <c r="N322" s="108"/>
      <c r="O322" s="108"/>
      <c r="P322" s="108"/>
    </row>
    <row r="323" spans="14:16" hidden="1">
      <c r="N323" s="108"/>
      <c r="O323" s="108"/>
      <c r="P323" s="108"/>
    </row>
    <row r="324" spans="14:16" hidden="1">
      <c r="N324" s="108"/>
      <c r="O324" s="108"/>
      <c r="P324" s="108"/>
    </row>
    <row r="325" spans="14:16" hidden="1">
      <c r="N325" s="108"/>
      <c r="O325" s="108"/>
      <c r="P325" s="108"/>
    </row>
    <row r="326" spans="14:16" hidden="1">
      <c r="N326" s="108"/>
      <c r="O326" s="108"/>
      <c r="P326" s="108"/>
    </row>
    <row r="327" spans="14:16" hidden="1">
      <c r="N327" s="108"/>
      <c r="O327" s="108"/>
      <c r="P327" s="108"/>
    </row>
    <row r="328" spans="14:16" hidden="1">
      <c r="N328" s="108"/>
      <c r="O328" s="108"/>
      <c r="P328" s="108"/>
    </row>
    <row r="329" spans="14:16" hidden="1">
      <c r="N329" s="108"/>
      <c r="O329" s="108"/>
      <c r="P329" s="108"/>
    </row>
    <row r="330" spans="14:16" hidden="1">
      <c r="N330" s="108"/>
      <c r="O330" s="108"/>
      <c r="P330" s="108"/>
    </row>
    <row r="331" spans="14:16" hidden="1">
      <c r="N331" s="108"/>
      <c r="O331" s="108"/>
      <c r="P331" s="108"/>
    </row>
    <row r="332" spans="14:16" hidden="1">
      <c r="N332" s="108"/>
      <c r="O332" s="108"/>
      <c r="P332" s="108"/>
    </row>
    <row r="333" spans="14:16" hidden="1">
      <c r="N333" s="108"/>
      <c r="O333" s="108"/>
      <c r="P333" s="108"/>
    </row>
    <row r="334" spans="14:16" hidden="1">
      <c r="N334" s="108"/>
      <c r="O334" s="108"/>
      <c r="P334" s="108"/>
    </row>
    <row r="335" spans="14:16" hidden="1">
      <c r="N335" s="108"/>
      <c r="O335" s="108"/>
      <c r="P335" s="108"/>
    </row>
    <row r="336" spans="14:16" hidden="1">
      <c r="N336" s="108"/>
      <c r="O336" s="108"/>
      <c r="P336" s="108"/>
    </row>
    <row r="337" spans="14:16" hidden="1">
      <c r="N337" s="108"/>
      <c r="O337" s="108"/>
      <c r="P337" s="108"/>
    </row>
    <row r="338" spans="14:16" hidden="1">
      <c r="N338" s="108"/>
      <c r="O338" s="108"/>
      <c r="P338" s="108"/>
    </row>
    <row r="339" spans="14:16" hidden="1">
      <c r="N339" s="108"/>
      <c r="O339" s="108"/>
      <c r="P339" s="108"/>
    </row>
    <row r="340" spans="14:16" hidden="1">
      <c r="N340" s="108"/>
      <c r="O340" s="108"/>
      <c r="P340" s="108"/>
    </row>
    <row r="341" spans="14:16" hidden="1">
      <c r="N341" s="108"/>
      <c r="O341" s="108"/>
      <c r="P341" s="108"/>
    </row>
    <row r="342" spans="14:16" hidden="1">
      <c r="N342" s="108"/>
      <c r="O342" s="108"/>
      <c r="P342" s="108"/>
    </row>
    <row r="343" spans="14:16" hidden="1">
      <c r="N343" s="108"/>
      <c r="O343" s="108"/>
      <c r="P343" s="108"/>
    </row>
    <row r="344" spans="14:16" hidden="1">
      <c r="N344" s="108"/>
      <c r="O344" s="108"/>
      <c r="P344" s="108"/>
    </row>
    <row r="345" spans="14:16" hidden="1">
      <c r="N345" s="108"/>
      <c r="O345" s="108"/>
      <c r="P345" s="108"/>
    </row>
    <row r="346" spans="14:16" hidden="1">
      <c r="N346" s="108"/>
      <c r="O346" s="108"/>
      <c r="P346" s="108"/>
    </row>
    <row r="347" spans="14:16" hidden="1">
      <c r="N347" s="108"/>
      <c r="O347" s="108"/>
      <c r="P347" s="108"/>
    </row>
    <row r="348" spans="14:16" hidden="1">
      <c r="N348" s="108"/>
      <c r="O348" s="108"/>
      <c r="P348" s="108"/>
    </row>
    <row r="349" spans="14:16" hidden="1">
      <c r="N349" s="108"/>
      <c r="O349" s="108"/>
      <c r="P349" s="108"/>
    </row>
    <row r="350" spans="14:16" hidden="1">
      <c r="N350" s="108"/>
      <c r="O350" s="108"/>
      <c r="P350" s="108"/>
    </row>
    <row r="351" spans="14:16" hidden="1">
      <c r="N351" s="108"/>
      <c r="O351" s="108"/>
      <c r="P351" s="108"/>
    </row>
    <row r="352" spans="14:16" hidden="1">
      <c r="N352" s="108"/>
      <c r="O352" s="108"/>
      <c r="P352" s="108"/>
    </row>
    <row r="353" spans="14:16" hidden="1">
      <c r="N353" s="108"/>
      <c r="O353" s="108"/>
      <c r="P353" s="108"/>
    </row>
    <row r="354" spans="14:16" hidden="1">
      <c r="N354" s="108"/>
      <c r="O354" s="108"/>
      <c r="P354" s="108"/>
    </row>
    <row r="355" spans="14:16" hidden="1">
      <c r="N355" s="108"/>
      <c r="O355" s="108"/>
      <c r="P355" s="108"/>
    </row>
    <row r="356" spans="14:16" hidden="1">
      <c r="N356" s="108"/>
      <c r="O356" s="108"/>
      <c r="P356" s="108"/>
    </row>
    <row r="357" spans="14:16" hidden="1">
      <c r="N357" s="108"/>
      <c r="O357" s="108"/>
      <c r="P357" s="108"/>
    </row>
    <row r="358" spans="14:16" hidden="1">
      <c r="N358" s="108"/>
      <c r="O358" s="108"/>
      <c r="P358" s="108"/>
    </row>
    <row r="359" spans="14:16" hidden="1">
      <c r="N359" s="108"/>
      <c r="O359" s="108"/>
      <c r="P359" s="108"/>
    </row>
    <row r="360" spans="14:16" hidden="1">
      <c r="N360" s="108"/>
      <c r="O360" s="108"/>
      <c r="P360" s="108"/>
    </row>
    <row r="361" spans="14:16" hidden="1">
      <c r="N361" s="108"/>
      <c r="O361" s="108"/>
      <c r="P361" s="108"/>
    </row>
    <row r="362" spans="14:16" hidden="1">
      <c r="N362" s="108"/>
      <c r="O362" s="108"/>
      <c r="P362" s="108"/>
    </row>
    <row r="363" spans="14:16" hidden="1">
      <c r="N363" s="108"/>
      <c r="O363" s="108"/>
      <c r="P363" s="108"/>
    </row>
    <row r="364" spans="14:16" hidden="1">
      <c r="N364" s="108"/>
      <c r="O364" s="108"/>
      <c r="P364" s="108"/>
    </row>
    <row r="365" spans="14:16" hidden="1">
      <c r="N365" s="108"/>
      <c r="O365" s="108"/>
      <c r="P365" s="108"/>
    </row>
    <row r="366" spans="14:16" hidden="1">
      <c r="N366" s="108"/>
      <c r="O366" s="108"/>
      <c r="P366" s="108"/>
    </row>
    <row r="367" spans="14:16" hidden="1">
      <c r="N367" s="108"/>
      <c r="O367" s="108"/>
      <c r="P367" s="108"/>
    </row>
    <row r="368" spans="14:16" hidden="1">
      <c r="N368" s="108"/>
      <c r="O368" s="108"/>
      <c r="P368" s="108"/>
    </row>
    <row r="369" spans="14:16" hidden="1">
      <c r="N369" s="108"/>
      <c r="O369" s="108"/>
      <c r="P369" s="108"/>
    </row>
    <row r="370" spans="14:16" hidden="1">
      <c r="N370" s="108"/>
      <c r="O370" s="108"/>
      <c r="P370" s="108"/>
    </row>
    <row r="371" spans="14:16" hidden="1">
      <c r="N371" s="108"/>
      <c r="O371" s="108"/>
      <c r="P371" s="108"/>
    </row>
    <row r="372" spans="14:16" hidden="1">
      <c r="N372" s="108"/>
      <c r="O372" s="108"/>
      <c r="P372" s="108"/>
    </row>
    <row r="373" spans="14:16" hidden="1">
      <c r="N373" s="108"/>
      <c r="O373" s="108"/>
      <c r="P373" s="108"/>
    </row>
    <row r="374" spans="14:16" hidden="1">
      <c r="N374" s="108"/>
      <c r="O374" s="108"/>
      <c r="P374" s="108"/>
    </row>
    <row r="375" spans="14:16" hidden="1">
      <c r="N375" s="108"/>
      <c r="O375" s="108"/>
      <c r="P375" s="108"/>
    </row>
    <row r="376" spans="14:16" hidden="1">
      <c r="N376" s="108"/>
      <c r="O376" s="108"/>
      <c r="P376" s="108"/>
    </row>
    <row r="377" spans="14:16" hidden="1">
      <c r="N377" s="108"/>
      <c r="O377" s="108"/>
      <c r="P377" s="108"/>
    </row>
    <row r="378" spans="14:16" hidden="1">
      <c r="N378" s="108"/>
      <c r="O378" s="108"/>
      <c r="P378" s="108"/>
    </row>
    <row r="379" spans="14:16" hidden="1">
      <c r="N379" s="108"/>
      <c r="O379" s="108"/>
      <c r="P379" s="108"/>
    </row>
    <row r="380" spans="14:16" hidden="1">
      <c r="N380" s="108"/>
      <c r="O380" s="108"/>
      <c r="P380" s="108"/>
    </row>
    <row r="381" spans="14:16" hidden="1">
      <c r="N381" s="108"/>
      <c r="O381" s="108"/>
      <c r="P381" s="108"/>
    </row>
    <row r="382" spans="14:16" hidden="1">
      <c r="N382" s="108"/>
      <c r="O382" s="108"/>
      <c r="P382" s="108"/>
    </row>
    <row r="383" spans="14:16" hidden="1">
      <c r="N383" s="108"/>
      <c r="O383" s="108"/>
      <c r="P383" s="108"/>
    </row>
    <row r="384" spans="14:16" hidden="1">
      <c r="N384" s="108"/>
      <c r="O384" s="108"/>
      <c r="P384" s="108"/>
    </row>
    <row r="385" spans="14:16" hidden="1">
      <c r="N385" s="108"/>
      <c r="O385" s="108"/>
      <c r="P385" s="108"/>
    </row>
    <row r="386" spans="14:16" hidden="1">
      <c r="N386" s="108"/>
      <c r="O386" s="108"/>
      <c r="P386" s="108"/>
    </row>
    <row r="387" spans="14:16" hidden="1">
      <c r="N387" s="108"/>
      <c r="O387" s="108"/>
      <c r="P387" s="108"/>
    </row>
    <row r="388" spans="14:16" hidden="1">
      <c r="N388" s="108"/>
      <c r="O388" s="108"/>
      <c r="P388" s="108"/>
    </row>
    <row r="389" spans="14:16" hidden="1">
      <c r="N389" s="108"/>
      <c r="O389" s="108"/>
      <c r="P389" s="108"/>
    </row>
    <row r="390" spans="14:16" hidden="1">
      <c r="N390" s="108"/>
      <c r="O390" s="108"/>
      <c r="P390" s="108"/>
    </row>
    <row r="391" spans="14:16" hidden="1">
      <c r="N391" s="108"/>
      <c r="O391" s="108"/>
      <c r="P391" s="108"/>
    </row>
    <row r="392" spans="14:16" hidden="1">
      <c r="N392" s="108"/>
      <c r="O392" s="108"/>
      <c r="P392" s="108"/>
    </row>
    <row r="393" spans="14:16" hidden="1">
      <c r="N393" s="108"/>
      <c r="O393" s="108"/>
      <c r="P393" s="108"/>
    </row>
    <row r="394" spans="14:16" hidden="1">
      <c r="N394" s="108"/>
      <c r="O394" s="108"/>
      <c r="P394" s="108"/>
    </row>
    <row r="395" spans="14:16" hidden="1">
      <c r="N395" s="108"/>
      <c r="O395" s="108"/>
      <c r="P395" s="108"/>
    </row>
    <row r="396" spans="14:16" hidden="1">
      <c r="N396" s="108"/>
      <c r="O396" s="108"/>
      <c r="P396" s="108"/>
    </row>
    <row r="397" spans="14:16" hidden="1">
      <c r="N397" s="108"/>
      <c r="O397" s="108"/>
      <c r="P397" s="108"/>
    </row>
    <row r="398" spans="14:16" hidden="1">
      <c r="N398" s="108"/>
      <c r="O398" s="108"/>
      <c r="P398" s="108"/>
    </row>
    <row r="399" spans="14:16" hidden="1">
      <c r="N399" s="108"/>
      <c r="O399" s="108"/>
      <c r="P399" s="108"/>
    </row>
    <row r="400" spans="14:16" hidden="1">
      <c r="N400" s="108"/>
      <c r="O400" s="108"/>
      <c r="P400" s="108"/>
    </row>
    <row r="401" spans="14:16" hidden="1">
      <c r="N401" s="108"/>
      <c r="O401" s="108"/>
      <c r="P401" s="108"/>
    </row>
    <row r="402" spans="14:16" hidden="1">
      <c r="N402" s="108"/>
      <c r="O402" s="108"/>
      <c r="P402" s="108"/>
    </row>
    <row r="403" spans="14:16" hidden="1">
      <c r="N403" s="108"/>
      <c r="O403" s="108"/>
      <c r="P403" s="108"/>
    </row>
    <row r="404" spans="14:16" hidden="1">
      <c r="N404" s="108"/>
      <c r="O404" s="108"/>
      <c r="P404" s="108"/>
    </row>
    <row r="405" spans="14:16" hidden="1">
      <c r="N405" s="108"/>
      <c r="O405" s="108"/>
      <c r="P405" s="108"/>
    </row>
    <row r="406" spans="14:16" hidden="1">
      <c r="N406" s="108"/>
      <c r="O406" s="108"/>
      <c r="P406" s="108"/>
    </row>
    <row r="407" spans="14:16" hidden="1">
      <c r="N407" s="108"/>
      <c r="O407" s="108"/>
      <c r="P407" s="108"/>
    </row>
    <row r="408" spans="14:16" hidden="1">
      <c r="N408" s="108"/>
      <c r="O408" s="108"/>
      <c r="P408" s="108"/>
    </row>
    <row r="409" spans="14:16" hidden="1">
      <c r="N409" s="108"/>
      <c r="O409" s="108"/>
      <c r="P409" s="108"/>
    </row>
    <row r="410" spans="14:16" hidden="1">
      <c r="N410" s="108"/>
      <c r="O410" s="108"/>
      <c r="P410" s="108"/>
    </row>
    <row r="411" spans="14:16" hidden="1">
      <c r="N411" s="108"/>
      <c r="O411" s="108"/>
      <c r="P411" s="108"/>
    </row>
    <row r="412" spans="14:16" hidden="1">
      <c r="N412" s="108"/>
      <c r="O412" s="108"/>
      <c r="P412" s="108"/>
    </row>
    <row r="413" spans="14:16" hidden="1">
      <c r="N413" s="108"/>
      <c r="O413" s="108"/>
      <c r="P413" s="108"/>
    </row>
    <row r="414" spans="14:16" hidden="1">
      <c r="N414" s="108"/>
      <c r="O414" s="108"/>
      <c r="P414" s="108"/>
    </row>
    <row r="415" spans="14:16" hidden="1">
      <c r="N415" s="108"/>
      <c r="O415" s="108"/>
      <c r="P415" s="108"/>
    </row>
    <row r="416" spans="14:16" hidden="1">
      <c r="N416" s="108"/>
      <c r="O416" s="108"/>
      <c r="P416" s="108"/>
    </row>
    <row r="417" spans="14:16" hidden="1">
      <c r="N417" s="108"/>
      <c r="O417" s="108"/>
      <c r="P417" s="108"/>
    </row>
    <row r="418" spans="14:16" hidden="1">
      <c r="N418" s="108"/>
      <c r="O418" s="108"/>
      <c r="P418" s="108"/>
    </row>
    <row r="419" spans="14:16" hidden="1">
      <c r="N419" s="108"/>
      <c r="O419" s="108"/>
      <c r="P419" s="108"/>
    </row>
    <row r="420" spans="14:16" hidden="1">
      <c r="N420" s="108"/>
      <c r="O420" s="108"/>
      <c r="P420" s="108"/>
    </row>
    <row r="421" spans="14:16" hidden="1">
      <c r="N421" s="108"/>
      <c r="O421" s="108"/>
      <c r="P421" s="108"/>
    </row>
    <row r="422" spans="14:16" hidden="1">
      <c r="N422" s="108"/>
      <c r="O422" s="108"/>
      <c r="P422" s="108"/>
    </row>
    <row r="423" spans="14:16" hidden="1">
      <c r="N423" s="108"/>
      <c r="O423" s="108"/>
      <c r="P423" s="108"/>
    </row>
    <row r="424" spans="14:16" hidden="1">
      <c r="N424" s="108"/>
      <c r="O424" s="108"/>
      <c r="P424" s="108"/>
    </row>
    <row r="425" spans="14:16" hidden="1">
      <c r="N425" s="108"/>
      <c r="O425" s="108"/>
      <c r="P425" s="108"/>
    </row>
    <row r="426" spans="14:16" hidden="1">
      <c r="N426" s="108"/>
      <c r="O426" s="108"/>
      <c r="P426" s="108"/>
    </row>
    <row r="427" spans="14:16" hidden="1">
      <c r="N427" s="108"/>
      <c r="O427" s="108"/>
      <c r="P427" s="108"/>
    </row>
    <row r="428" spans="14:16" hidden="1">
      <c r="N428" s="108"/>
      <c r="O428" s="108"/>
      <c r="P428" s="108"/>
    </row>
    <row r="429" spans="14:16" hidden="1">
      <c r="N429" s="108"/>
      <c r="O429" s="108"/>
      <c r="P429" s="108"/>
    </row>
    <row r="430" spans="14:16" hidden="1">
      <c r="N430" s="108"/>
      <c r="O430" s="108"/>
      <c r="P430" s="108"/>
    </row>
    <row r="431" spans="14:16" hidden="1">
      <c r="N431" s="108"/>
      <c r="O431" s="108"/>
      <c r="P431" s="108"/>
    </row>
    <row r="432" spans="14:16" hidden="1">
      <c r="N432" s="108"/>
      <c r="O432" s="108"/>
      <c r="P432" s="108"/>
    </row>
    <row r="433" spans="14:16" hidden="1">
      <c r="N433" s="108"/>
      <c r="O433" s="108"/>
      <c r="P433" s="108"/>
    </row>
    <row r="434" spans="14:16" hidden="1">
      <c r="N434" s="108"/>
      <c r="O434" s="108"/>
      <c r="P434" s="108"/>
    </row>
    <row r="435" spans="14:16" hidden="1">
      <c r="N435" s="108"/>
      <c r="O435" s="108"/>
      <c r="P435" s="108"/>
    </row>
    <row r="436" spans="14:16" hidden="1">
      <c r="N436" s="108"/>
      <c r="O436" s="108"/>
      <c r="P436" s="108"/>
    </row>
    <row r="437" spans="14:16" hidden="1">
      <c r="N437" s="108"/>
      <c r="O437" s="108"/>
      <c r="P437" s="108"/>
    </row>
    <row r="438" spans="14:16" hidden="1">
      <c r="N438" s="108"/>
      <c r="O438" s="108"/>
      <c r="P438" s="108"/>
    </row>
    <row r="439" spans="14:16" hidden="1">
      <c r="N439" s="108"/>
      <c r="O439" s="108"/>
      <c r="P439" s="108"/>
    </row>
    <row r="440" spans="14:16" hidden="1">
      <c r="N440" s="108"/>
      <c r="O440" s="108"/>
      <c r="P440" s="108"/>
    </row>
    <row r="441" spans="14:16" hidden="1">
      <c r="N441" s="108"/>
      <c r="O441" s="108"/>
      <c r="P441" s="108"/>
    </row>
    <row r="442" spans="14:16" hidden="1">
      <c r="N442" s="108"/>
      <c r="O442" s="108"/>
      <c r="P442" s="108"/>
    </row>
    <row r="443" spans="14:16" hidden="1">
      <c r="N443" s="108"/>
      <c r="O443" s="108"/>
      <c r="P443" s="108"/>
    </row>
    <row r="444" spans="14:16" hidden="1">
      <c r="N444" s="108"/>
      <c r="O444" s="108"/>
      <c r="P444" s="108"/>
    </row>
    <row r="445" spans="14:16" hidden="1">
      <c r="N445" s="108"/>
      <c r="O445" s="108"/>
      <c r="P445" s="108"/>
    </row>
    <row r="446" spans="14:16" hidden="1">
      <c r="N446" s="108"/>
      <c r="O446" s="108"/>
      <c r="P446" s="108"/>
    </row>
    <row r="447" spans="14:16" hidden="1">
      <c r="N447" s="108"/>
      <c r="O447" s="108"/>
      <c r="P447" s="108"/>
    </row>
    <row r="448" spans="14:16" hidden="1">
      <c r="N448" s="108"/>
      <c r="O448" s="108"/>
      <c r="P448" s="108"/>
    </row>
    <row r="449" spans="14:16" hidden="1">
      <c r="N449" s="108"/>
      <c r="O449" s="108"/>
      <c r="P449" s="108"/>
    </row>
    <row r="450" spans="14:16" hidden="1">
      <c r="N450" s="108"/>
      <c r="O450" s="108"/>
      <c r="P450" s="108"/>
    </row>
    <row r="451" spans="14:16" hidden="1">
      <c r="N451" s="108"/>
      <c r="O451" s="108"/>
      <c r="P451" s="108"/>
    </row>
    <row r="452" spans="14:16" hidden="1">
      <c r="N452" s="108"/>
      <c r="O452" s="108"/>
      <c r="P452" s="108"/>
    </row>
    <row r="453" spans="14:16" hidden="1">
      <c r="N453" s="108"/>
      <c r="O453" s="108"/>
      <c r="P453" s="108"/>
    </row>
    <row r="454" spans="14:16" hidden="1">
      <c r="N454" s="108"/>
      <c r="O454" s="108"/>
      <c r="P454" s="108"/>
    </row>
    <row r="455" spans="14:16" hidden="1">
      <c r="N455" s="108"/>
      <c r="O455" s="108"/>
      <c r="P455" s="108"/>
    </row>
    <row r="456" spans="14:16" hidden="1">
      <c r="N456" s="108"/>
      <c r="O456" s="108"/>
      <c r="P456" s="108"/>
    </row>
    <row r="457" spans="14:16" hidden="1">
      <c r="N457" s="108"/>
      <c r="O457" s="108"/>
      <c r="P457" s="108"/>
    </row>
    <row r="458" spans="14:16" hidden="1">
      <c r="N458" s="108"/>
      <c r="O458" s="108"/>
      <c r="P458" s="108"/>
    </row>
    <row r="459" spans="14:16" hidden="1">
      <c r="N459" s="108"/>
      <c r="O459" s="108"/>
      <c r="P459" s="108"/>
    </row>
    <row r="460" spans="14:16" hidden="1">
      <c r="N460" s="108"/>
      <c r="O460" s="108"/>
      <c r="P460" s="108"/>
    </row>
    <row r="461" spans="14:16" hidden="1">
      <c r="N461" s="108"/>
      <c r="O461" s="108"/>
      <c r="P461" s="108"/>
    </row>
    <row r="462" spans="14:16" hidden="1">
      <c r="N462" s="108"/>
      <c r="O462" s="108"/>
      <c r="P462" s="108"/>
    </row>
    <row r="463" spans="14:16" hidden="1">
      <c r="N463" s="108"/>
      <c r="O463" s="108"/>
      <c r="P463" s="108"/>
    </row>
    <row r="464" spans="14:16" hidden="1">
      <c r="N464" s="108"/>
      <c r="O464" s="108"/>
      <c r="P464" s="108"/>
    </row>
    <row r="465" spans="14:16" hidden="1">
      <c r="N465" s="108"/>
      <c r="O465" s="108"/>
      <c r="P465" s="108"/>
    </row>
    <row r="466" spans="14:16" hidden="1">
      <c r="N466" s="108"/>
      <c r="O466" s="108"/>
      <c r="P466" s="108"/>
    </row>
    <row r="467" spans="14:16" hidden="1">
      <c r="N467" s="108"/>
      <c r="O467" s="108"/>
      <c r="P467" s="108"/>
    </row>
    <row r="468" spans="14:16" hidden="1">
      <c r="N468" s="108"/>
      <c r="O468" s="108"/>
      <c r="P468" s="108"/>
    </row>
    <row r="469" spans="14:16" hidden="1">
      <c r="N469" s="108"/>
      <c r="O469" s="108"/>
      <c r="P469" s="108"/>
    </row>
    <row r="470" spans="14:16" hidden="1">
      <c r="N470" s="108"/>
      <c r="O470" s="108"/>
      <c r="P470" s="108"/>
    </row>
    <row r="471" spans="14:16" hidden="1">
      <c r="N471" s="108"/>
      <c r="O471" s="108"/>
      <c r="P471" s="108"/>
    </row>
    <row r="472" spans="14:16" hidden="1">
      <c r="N472" s="108"/>
      <c r="O472" s="108"/>
      <c r="P472" s="108"/>
    </row>
    <row r="473" spans="14:16" hidden="1">
      <c r="N473" s="108"/>
      <c r="O473" s="108"/>
      <c r="P473" s="108"/>
    </row>
    <row r="474" spans="14:16" hidden="1">
      <c r="N474" s="108"/>
      <c r="O474" s="108"/>
      <c r="P474" s="108"/>
    </row>
    <row r="475" spans="14:16" hidden="1">
      <c r="N475" s="108"/>
      <c r="O475" s="108"/>
      <c r="P475" s="108"/>
    </row>
    <row r="476" spans="14:16" hidden="1">
      <c r="N476" s="108"/>
      <c r="O476" s="108"/>
      <c r="P476" s="108"/>
    </row>
    <row r="477" spans="14:16" hidden="1">
      <c r="N477" s="108"/>
      <c r="O477" s="108"/>
      <c r="P477" s="108"/>
    </row>
    <row r="478" spans="14:16" hidden="1">
      <c r="N478" s="108"/>
      <c r="O478" s="108"/>
      <c r="P478" s="108"/>
    </row>
    <row r="479" spans="14:16" hidden="1">
      <c r="N479" s="108"/>
      <c r="O479" s="108"/>
      <c r="P479" s="108"/>
    </row>
    <row r="480" spans="14:16" hidden="1">
      <c r="N480" s="108"/>
      <c r="O480" s="108"/>
      <c r="P480" s="108"/>
    </row>
    <row r="481" spans="3:23" hidden="1">
      <c r="N481" s="108"/>
      <c r="O481" s="108"/>
      <c r="P481" s="108"/>
    </row>
    <row r="482" spans="3:23" hidden="1">
      <c r="N482" s="108"/>
      <c r="O482" s="108"/>
      <c r="P482" s="108"/>
    </row>
    <row r="483" spans="3:23" hidden="1">
      <c r="N483" s="108"/>
      <c r="O483" s="108"/>
      <c r="P483" s="108"/>
    </row>
    <row r="484" spans="3:23" hidden="1">
      <c r="N484" s="108"/>
      <c r="O484" s="108"/>
      <c r="P484" s="108"/>
    </row>
    <row r="485" spans="3:23" hidden="1">
      <c r="N485" s="108"/>
      <c r="O485" s="108"/>
      <c r="P485" s="108"/>
    </row>
    <row r="486" spans="3:23" hidden="1">
      <c r="N486" s="108"/>
      <c r="O486" s="108"/>
      <c r="P486" s="108"/>
    </row>
    <row r="487" spans="3:23" hidden="1">
      <c r="N487" s="108"/>
      <c r="O487" s="108"/>
      <c r="P487" s="108"/>
    </row>
    <row r="488" spans="3:23" hidden="1">
      <c r="N488" s="108"/>
      <c r="O488" s="108"/>
      <c r="P488" s="108"/>
    </row>
    <row r="489" spans="3:23" hidden="1">
      <c r="N489" s="108"/>
      <c r="O489" s="108"/>
      <c r="P489" s="108"/>
    </row>
    <row r="490" spans="3:23" hidden="1">
      <c r="N490" s="108"/>
      <c r="O490" s="108"/>
      <c r="P490" s="108"/>
    </row>
    <row r="491" spans="3:23" hidden="1">
      <c r="N491" s="108"/>
      <c r="O491" s="108"/>
      <c r="P491" s="108"/>
    </row>
    <row r="492" spans="3:23" hidden="1">
      <c r="N492" s="108"/>
      <c r="O492" s="108"/>
      <c r="P492" s="108"/>
    </row>
    <row r="493" spans="3:23" hidden="1">
      <c r="N493" s="108"/>
      <c r="O493" s="108"/>
      <c r="P493" s="108"/>
    </row>
    <row r="494" spans="3:23" hidden="1">
      <c r="N494" s="108"/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4">SUM(F4:F494)</f>
        <v>790.49999999999977</v>
      </c>
      <c r="G495" s="91">
        <f t="shared" si="4"/>
        <v>503.2</v>
      </c>
      <c r="H495" s="91">
        <f t="shared" si="4"/>
        <v>0</v>
      </c>
      <c r="I495" s="91">
        <f t="shared" si="4"/>
        <v>0</v>
      </c>
      <c r="J495" s="91">
        <f t="shared" si="4"/>
        <v>641.5</v>
      </c>
      <c r="K495" s="91">
        <f t="shared" si="4"/>
        <v>0</v>
      </c>
      <c r="L495" s="91">
        <f t="shared" si="4"/>
        <v>9.6999999999999993</v>
      </c>
      <c r="M495" s="91">
        <f t="shared" si="4"/>
        <v>0</v>
      </c>
      <c r="Q495" s="79" t="s">
        <v>136</v>
      </c>
      <c r="R495" s="91">
        <f t="shared" ref="R495:W495" si="5">SUM(R4:R494)</f>
        <v>743.2</v>
      </c>
      <c r="S495" s="91">
        <f t="shared" si="5"/>
        <v>743.2</v>
      </c>
      <c r="T495" s="91">
        <f t="shared" si="5"/>
        <v>186</v>
      </c>
      <c r="U495" s="91">
        <f t="shared" si="5"/>
        <v>0</v>
      </c>
      <c r="V495" s="91">
        <f t="shared" si="5"/>
        <v>0</v>
      </c>
      <c r="W495" s="91">
        <f t="shared" si="5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IF('7'!K3="", "Vrije categorie",'7'!K3)</f>
        <v>A</v>
      </c>
      <c r="F499" s="92" cm="1">
        <f t="array" ref="F499">SUMPRODUCT(--($E$4:$E$494=C499),--($D$4:$D$494=""),$F$4:$F$494)</f>
        <v>660.59999999999991</v>
      </c>
      <c r="G499" s="92" cm="1">
        <f t="array" ref="G499">SUMPRODUCT(--($E$4:$E$494=C499),--($D$4:$D$494=""),$G$4:$G$494)</f>
        <v>344.59999999999997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56.8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1061.9999999999998</v>
      </c>
      <c r="O499" s="81"/>
      <c r="P499" s="92" cm="1">
        <f t="array" ref="P499">SUMPRODUCT(--($E$4:$E$494=C499),--($D$4:$D$494=""),$P$4:$P$494)</f>
        <v>212400</v>
      </c>
    </row>
    <row r="500" spans="3:16">
      <c r="C500" s="81" t="str">
        <f>IF('7'!K4="", "Vrije categorie",'7'!K4)</f>
        <v>B</v>
      </c>
      <c r="F500" s="92" cm="1">
        <f t="array" ref="F500">SUMPRODUCT(--($E$4:$E$494=C500),--($D$4:$D$494=""),$F$4:$F$494)</f>
        <v>31.6</v>
      </c>
      <c r="G500" s="92" cm="1">
        <f t="array" ref="G500">SUMPRODUCT(--($E$4:$E$494=C500),--($D$4:$D$494=""),$G$4:$G$494)</f>
        <v>41.3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6">SUM(F500:M500)</f>
        <v>72.900000000000006</v>
      </c>
      <c r="O500" s="81"/>
      <c r="P500" s="92" cm="1">
        <f t="array" ref="P500">SUMPRODUCT(--($E$4:$E$494=C500),--($D$4:$D$494=""),$P$4:$P$494)</f>
        <v>14580</v>
      </c>
    </row>
    <row r="501" spans="3:16">
      <c r="C501" s="81" t="str">
        <f>IF('7'!K5="", "Vrije categorie",'7'!K5)</f>
        <v>C</v>
      </c>
      <c r="F501" s="92" cm="1">
        <f t="array" ref="F501">SUMPRODUCT(--($E$4:$E$494=C501),--($D$4:$D$494=""),$F$4:$F$494)</f>
        <v>22.8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6"/>
        <v>22.8</v>
      </c>
      <c r="O501" s="81"/>
      <c r="P501" s="92" cm="1">
        <f t="array" ref="P501">SUMPRODUCT(--($E$4:$E$494=C501),--($D$4:$D$494=""),$P$4:$P$494)</f>
        <v>4560</v>
      </c>
    </row>
    <row r="502" spans="3:16">
      <c r="C502" s="81" t="str">
        <f>IF('7'!K6="", "Vrije categorie",'7'!K6)</f>
        <v>D</v>
      </c>
      <c r="F502" s="92" cm="1">
        <f t="array" ref="F502">SUMPRODUCT(--($E$4:$E$494=C502),--($D$4:$D$494=""),$F$4:$F$494)</f>
        <v>1.7</v>
      </c>
      <c r="G502" s="92" cm="1">
        <f t="array" ref="G502">SUMPRODUCT(--($E$4:$E$494=C502),--($D$4:$D$494=""),$G$4:$G$494)</f>
        <v>13.8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3.4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6"/>
        <v>18.899999999999999</v>
      </c>
      <c r="O502" s="81"/>
      <c r="P502" s="92" cm="1">
        <f t="array" ref="P502">SUMPRODUCT(--($E$4:$E$494=C502),--($D$4:$D$494=""),$P$4:$P$494)</f>
        <v>3780</v>
      </c>
    </row>
    <row r="503" spans="3:16">
      <c r="C503" s="81" t="str">
        <f>IF('7'!K7="", "Vrije categorie",'7'!K7)</f>
        <v>E</v>
      </c>
      <c r="F503" s="92" cm="1">
        <f t="array" ref="F503">SUMPRODUCT(--($E$4:$E$494=C503),--($D$4:$D$494=""),$F$4:$F$494)</f>
        <v>73.8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421.9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6"/>
        <v>495.7</v>
      </c>
      <c r="O503" s="81"/>
      <c r="P503" s="92" cm="1">
        <f t="array" ref="P503">SUMPRODUCT(--($E$4:$E$494=C503),--($D$4:$D$494=""),$P$4:$P$494)</f>
        <v>99140</v>
      </c>
    </row>
    <row r="504" spans="3:16">
      <c r="C504" s="81" t="str">
        <f>IF('7'!K8="", "Vrije categorie",'7'!K8)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18.7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70.2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5.2</v>
      </c>
      <c r="M504" s="92" cm="1">
        <f t="array" ref="M504">SUMPRODUCT(--($E$4:$E$494=C504),--($D$4:$D$494=""),$M$4:$M$494)</f>
        <v>0</v>
      </c>
      <c r="N504" s="92">
        <f t="shared" si="6"/>
        <v>94.100000000000009</v>
      </c>
      <c r="O504" s="81"/>
      <c r="P504" s="92" cm="1">
        <f t="array" ref="P504">SUMPRODUCT(--($E$4:$E$494=C504),--($D$4:$D$494=""),$P$4:$P$494)</f>
        <v>1129.2</v>
      </c>
    </row>
    <row r="505" spans="3:16">
      <c r="C505" s="81" t="str">
        <f>IF('7'!K9="", "Vrije categorie",'7'!K9)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71.5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4.5</v>
      </c>
      <c r="M505" s="92" cm="1">
        <f t="array" ref="M505">SUMPRODUCT(--($E$4:$E$494=C505),--($D$4:$D$494=""),$M$4:$M$494)</f>
        <v>0</v>
      </c>
      <c r="N505" s="92">
        <f t="shared" si="6"/>
        <v>76</v>
      </c>
      <c r="O505" s="81"/>
      <c r="P505" s="92" cm="1">
        <f t="array" ref="P505">SUMPRODUCT(--($E$4:$E$494=C505),--($D$4:$D$494=""),$P$4:$P$494)</f>
        <v>15200</v>
      </c>
    </row>
    <row r="506" spans="3:16">
      <c r="C506" s="81" t="str">
        <f>IF('7'!K10="", "Vrije categorie",'7'!K10)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84.8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6"/>
        <v>84.8</v>
      </c>
      <c r="O506" s="81"/>
      <c r="P506" s="92" cm="1">
        <f t="array" ref="P506">SUMPRODUCT(--($E$4:$E$494=C506),--($D$4:$D$494=""),$P$4:$P$494)</f>
        <v>16960</v>
      </c>
    </row>
    <row r="507" spans="3:16">
      <c r="C507" s="81" t="str">
        <f>IF('7'!K11="", "Vrije categorie",'7'!K11)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6"/>
        <v>0</v>
      </c>
      <c r="O507" s="81"/>
      <c r="P507" s="92" cm="1">
        <f t="array" ref="P507">SUMPRODUCT(--($E$4:$E$494=C507),--($D$4:$D$494=""),$P$4:$P$494)</f>
        <v>0</v>
      </c>
    </row>
    <row r="508" spans="3:16">
      <c r="C508" s="81" t="str">
        <f>IF('7'!K12="", "Vrije categorie",'7'!K12)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6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IF('7'!K13="", "Vrije categorie",'7'!K13)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6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IF('7'!K14="", "Vrije categorie",'7'!K14)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6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IF('7'!K15="", "Vrije categorie",'7'!K15)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6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790.49999999999989</v>
      </c>
      <c r="G512" s="93">
        <f t="shared" ref="G512:M512" si="7">SUM(G499:G511)</f>
        <v>503.2</v>
      </c>
      <c r="H512" s="93">
        <f t="shared" si="7"/>
        <v>0</v>
      </c>
      <c r="I512" s="93">
        <f t="shared" si="7"/>
        <v>0</v>
      </c>
      <c r="J512" s="93">
        <f t="shared" si="7"/>
        <v>623.79999999999995</v>
      </c>
      <c r="K512" s="93">
        <f t="shared" si="7"/>
        <v>0</v>
      </c>
      <c r="L512" s="93">
        <f t="shared" si="7"/>
        <v>9.6999999999999993</v>
      </c>
      <c r="M512" s="93">
        <f t="shared" si="7"/>
        <v>0</v>
      </c>
      <c r="N512" s="93">
        <f t="shared" si="6"/>
        <v>1927.1999999999998</v>
      </c>
      <c r="O512" s="93"/>
      <c r="P512" s="93">
        <f>SUM(P499:P511)</f>
        <v>367749.2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17.7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8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9">SUM(F519:M519)</f>
        <v>0</v>
      </c>
    </row>
    <row r="520" spans="3:16">
      <c r="C520" s="95" t="str">
        <f t="shared" si="8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9"/>
        <v>0</v>
      </c>
    </row>
    <row r="521" spans="3:16">
      <c r="C521" s="95" t="str">
        <f t="shared" si="8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9"/>
        <v>0</v>
      </c>
    </row>
    <row r="522" spans="3:16">
      <c r="C522" s="95" t="str">
        <f t="shared" si="8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9"/>
        <v>0</v>
      </c>
    </row>
    <row r="523" spans="3:16">
      <c r="C523" s="95" t="str">
        <f t="shared" si="8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9"/>
        <v>0</v>
      </c>
    </row>
    <row r="524" spans="3:16">
      <c r="C524" s="95" t="str">
        <f t="shared" si="8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9"/>
        <v>0</v>
      </c>
    </row>
    <row r="525" spans="3:16">
      <c r="C525" s="95" t="str">
        <f t="shared" si="8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9"/>
        <v>0</v>
      </c>
    </row>
    <row r="526" spans="3:16">
      <c r="C526" s="95" t="str">
        <f t="shared" si="8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9"/>
        <v>0</v>
      </c>
    </row>
    <row r="527" spans="3:16">
      <c r="C527" s="95" t="str">
        <f t="shared" si="8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9"/>
        <v>0</v>
      </c>
    </row>
    <row r="528" spans="3:16">
      <c r="C528" s="95" t="str">
        <f t="shared" si="8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9"/>
        <v>0</v>
      </c>
    </row>
    <row r="529" spans="3:14">
      <c r="C529" s="95" t="str">
        <f t="shared" si="8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9"/>
        <v>0</v>
      </c>
    </row>
    <row r="530" spans="3:14">
      <c r="C530" s="95" t="str">
        <f t="shared" si="8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9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10">SUM(G518:G530)</f>
        <v>0</v>
      </c>
      <c r="H531" s="100">
        <f t="shared" si="10"/>
        <v>0</v>
      </c>
      <c r="I531" s="100">
        <f t="shared" si="10"/>
        <v>0</v>
      </c>
      <c r="J531" s="100">
        <f t="shared" si="10"/>
        <v>0</v>
      </c>
      <c r="K531" s="100">
        <f t="shared" si="10"/>
        <v>0</v>
      </c>
      <c r="L531" s="100">
        <f t="shared" si="10"/>
        <v>0</v>
      </c>
      <c r="M531" s="100">
        <f t="shared" si="10"/>
        <v>0</v>
      </c>
      <c r="N531" s="100">
        <f>SUM(N518:N530)</f>
        <v>0</v>
      </c>
    </row>
    <row r="532" spans="3:14" ht="15.75" thickTop="1"/>
  </sheetData>
  <sheetProtection algorithmName="SHA-512" hashValue="gM+y2HprQqB4x4Avkg+AZwWNXl5z4D7vBBr1J2QBtNjFaJNlYA5sUhm0J+G+myGzZs9E5dk1aVeH66L+YLkslw==" saltValue="IqP0oHO1mIL8h4PRQv1d4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469CC-40CA-4A51-99D6-6C06E4DDEC83}">
  <sheetPr>
    <tabColor rgb="FFC2E76B"/>
  </sheetPr>
  <dimension ref="A2:N63"/>
  <sheetViews>
    <sheetView showGridLines="0" topLeftCell="A19" workbookViewId="0">
      <selection activeCell="J40" sqref="J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8,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'8a'!P499/M3</f>
        <v>#DIV/0!</v>
      </c>
    </row>
    <row r="4" spans="1:14">
      <c r="A4" s="42" t="s">
        <v>82</v>
      </c>
      <c r="B4" s="195" t="str">
        <f>VLOOKUP(H5,'Kosten VSR (her)controles'!A5:E54,3)</f>
        <v>OBS de Vlonder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'8a'!P500/M4</f>
        <v>#DIV/0!</v>
      </c>
    </row>
    <row r="5" spans="1:14">
      <c r="A5" s="43" t="s">
        <v>83</v>
      </c>
      <c r="B5" s="196" t="str">
        <f>VLOOKUP(H5,'Kosten VSR (her)controles'!A5:E54,4)</f>
        <v>Giervalk 20</v>
      </c>
      <c r="C5" s="196"/>
      <c r="D5" s="196"/>
      <c r="E5" s="196"/>
      <c r="F5" s="192" t="s">
        <v>85</v>
      </c>
      <c r="G5" s="192"/>
      <c r="H5" s="39">
        <f>'Kosten VSR (her)controles'!A12</f>
        <v>8</v>
      </c>
      <c r="K5" s="60" t="s">
        <v>58</v>
      </c>
      <c r="L5" s="72">
        <v>200</v>
      </c>
      <c r="M5" s="249"/>
      <c r="N5" s="113" t="e">
        <f>'8a'!P501/M5</f>
        <v>#DIV/0!</v>
      </c>
    </row>
    <row r="6" spans="1:14">
      <c r="A6" s="44" t="s">
        <v>84</v>
      </c>
      <c r="B6" s="197" t="str">
        <f>VLOOKUP(H5,'Kosten VSR (her)controles'!A5:E54,5)</f>
        <v>Emmen</v>
      </c>
      <c r="C6" s="197"/>
      <c r="D6" s="197"/>
      <c r="E6" s="197"/>
      <c r="F6" s="193" t="s">
        <v>86</v>
      </c>
      <c r="G6" s="193"/>
      <c r="H6" s="40" t="str">
        <f>CONCATENATE(H5,"a")</f>
        <v>8a</v>
      </c>
      <c r="K6" s="60" t="s">
        <v>59</v>
      </c>
      <c r="L6" s="72">
        <v>200</v>
      </c>
      <c r="M6" s="249"/>
      <c r="N6" s="113" t="e">
        <f>'8a'!P502/M6</f>
        <v>#DIV/0!</v>
      </c>
    </row>
    <row r="7" spans="1:14">
      <c r="K7" s="60" t="s">
        <v>55</v>
      </c>
      <c r="L7" s="72">
        <v>200</v>
      </c>
      <c r="M7" s="249"/>
      <c r="N7" s="113" t="e">
        <f>'8a'!P503/M7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'8a'!P504/M8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'8a'!P505/M9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'8a'!P506/M10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'8a'!P507/M11</f>
        <v>#DIV/0!</v>
      </c>
    </row>
    <row r="12" spans="1:14">
      <c r="F12" s="33" t="s">
        <v>64</v>
      </c>
      <c r="G12" s="33" t="s">
        <v>90</v>
      </c>
      <c r="K12" s="60" t="s">
        <v>63</v>
      </c>
      <c r="L12" s="72">
        <v>200</v>
      </c>
      <c r="M12" s="249"/>
      <c r="N12" s="113" t="e">
        <f>'8a'!P508/M12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'8a'!N512</f>
        <v>1530.2000000000003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'8a'!P509/M13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49"/>
      <c r="N14" s="113"/>
    </row>
    <row r="15" spans="1:14">
      <c r="K15" s="60"/>
      <c r="L15" s="72"/>
      <c r="M15" s="249"/>
      <c r="N15" s="113"/>
    </row>
    <row r="16" spans="1:14">
      <c r="A16" t="s">
        <v>127</v>
      </c>
      <c r="K16" s="62"/>
      <c r="L16" s="73"/>
      <c r="M16" s="259"/>
      <c r="N16" s="114"/>
    </row>
    <row r="17" spans="1:9">
      <c r="A17" s="188" t="s">
        <v>128</v>
      </c>
      <c r="B17" s="188"/>
      <c r="C17" s="188"/>
      <c r="D17" s="70">
        <f>'8a'!P512</f>
        <v>294854</v>
      </c>
      <c r="E17" s="188" t="s">
        <v>129</v>
      </c>
      <c r="F17" s="188"/>
      <c r="G17" s="70">
        <f>D17/E8</f>
        <v>1474.27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'8a'!G512</f>
        <v>743.40000000000009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743.40000000000009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743.40000000000009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743.40000000000009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'8a'!F512-E27</f>
        <v>732.30000000000007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'8a'!S495</f>
        <v>263.3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'8a'!R495</f>
        <v>263.3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'8a'!T495</f>
        <v>138.4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'8a'!U495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'8a'!V495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'8a'!W495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'8a'!N505</f>
        <v>54.5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is0kx93iY2r+0qI4/UicsP7mjVBoeXOVB9RYKaucamTvWTDMUADRXkvInCXwUr/r8KGKTHe2Zu8DmtO8LOyBiQ==" saltValue="BjWZHFEpRcbBfPvi0dkLn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0EC0-2FD3-47BA-8C99-9DE0269807A0}">
  <sheetPr codeName="Blad2">
    <tabColor rgb="FFC2E76B"/>
  </sheetPr>
  <dimension ref="A2:Q20"/>
  <sheetViews>
    <sheetView topLeftCell="A4" workbookViewId="0">
      <selection activeCell="A24" sqref="A24"/>
    </sheetView>
  </sheetViews>
  <sheetFormatPr defaultColWidth="9.140625" defaultRowHeight="15"/>
  <cols>
    <col min="1" max="1" width="57.85546875" style="2" customWidth="1"/>
    <col min="2" max="8" width="9.140625" style="2"/>
    <col min="9" max="9" width="13.7109375" style="2" bestFit="1" customWidth="1"/>
    <col min="10" max="16384" width="9.140625" style="2"/>
  </cols>
  <sheetData>
    <row r="2" spans="1:17" ht="23.25">
      <c r="A2" s="9" t="str">
        <f>basisgegevens!A2</f>
        <v xml:space="preserve">Opvang en Onderwijs Emmen  </v>
      </c>
      <c r="B2" s="7"/>
      <c r="C2" s="7"/>
      <c r="D2" s="7"/>
      <c r="E2" s="7"/>
      <c r="F2" s="7"/>
      <c r="G2" s="8"/>
    </row>
    <row r="4" spans="1:17" ht="45">
      <c r="A4" s="131" t="s">
        <v>202</v>
      </c>
      <c r="B4" s="130"/>
    </row>
    <row r="6" spans="1:17">
      <c r="A6" s="11"/>
      <c r="B6" s="12" t="s">
        <v>38</v>
      </c>
      <c r="C6" s="12"/>
      <c r="D6" s="12" t="s">
        <v>39</v>
      </c>
      <c r="E6" s="12"/>
      <c r="F6" s="12" t="s">
        <v>40</v>
      </c>
      <c r="G6" s="13"/>
      <c r="I6" s="184" t="s">
        <v>41</v>
      </c>
      <c r="J6" s="185"/>
      <c r="K6" s="185"/>
      <c r="L6" s="185"/>
      <c r="M6" s="185"/>
      <c r="N6" s="185"/>
      <c r="O6" s="185"/>
      <c r="P6" s="185"/>
      <c r="Q6" s="186"/>
    </row>
    <row r="7" spans="1:17" ht="15.75" thickBot="1">
      <c r="A7" s="14" t="s">
        <v>29</v>
      </c>
      <c r="B7" s="15"/>
      <c r="C7" s="243"/>
      <c r="D7" s="15"/>
      <c r="E7" s="243"/>
      <c r="F7" s="15"/>
      <c r="G7" s="244"/>
      <c r="I7" s="24"/>
      <c r="J7" s="25" t="s">
        <v>42</v>
      </c>
      <c r="K7" s="25" t="s">
        <v>43</v>
      </c>
      <c r="L7" s="25" t="s">
        <v>44</v>
      </c>
      <c r="M7" s="25" t="s">
        <v>45</v>
      </c>
      <c r="N7" s="25" t="s">
        <v>46</v>
      </c>
      <c r="O7" s="25" t="s">
        <v>47</v>
      </c>
      <c r="P7" s="25" t="s">
        <v>48</v>
      </c>
      <c r="Q7" s="26" t="s">
        <v>49</v>
      </c>
    </row>
    <row r="8" spans="1:17" ht="15.75" thickTop="1">
      <c r="I8" s="184"/>
      <c r="J8" s="185"/>
      <c r="K8" s="185"/>
      <c r="L8" s="185"/>
      <c r="M8" s="185"/>
      <c r="N8" s="185"/>
      <c r="O8" s="185"/>
      <c r="P8" s="185"/>
      <c r="Q8" s="186"/>
    </row>
    <row r="9" spans="1:17">
      <c r="A9" s="10" t="s">
        <v>224</v>
      </c>
      <c r="B9" s="245"/>
      <c r="C9" s="18">
        <f>C7*B9</f>
        <v>0</v>
      </c>
      <c r="D9" s="245"/>
      <c r="E9" s="18">
        <f>E7*D9</f>
        <v>0</v>
      </c>
      <c r="F9" s="245"/>
      <c r="G9" s="21">
        <f>G7*F9</f>
        <v>0</v>
      </c>
      <c r="I9" s="27" t="s">
        <v>50</v>
      </c>
      <c r="J9" s="28">
        <f>SUM($E$7*1.5)+($E$19-$E$7)</f>
        <v>0</v>
      </c>
      <c r="K9" s="28">
        <f>SUM($E$7*1.3)+($E$19-$E$7)</f>
        <v>0</v>
      </c>
      <c r="L9" s="28">
        <f>SUM($E$7*1.3)+($E$19-$E$7)</f>
        <v>0</v>
      </c>
      <c r="M9" s="28">
        <f>SUM($E$7*1.3)+($E$19-$E$7)</f>
        <v>0</v>
      </c>
      <c r="N9" s="28">
        <f>SUM($E$7*1.3)+($E$19-$E$7)</f>
        <v>0</v>
      </c>
      <c r="O9" s="28">
        <f t="shared" ref="O9:P11" si="0">SUM($E$7*1.5)+($E$19-$E$7)</f>
        <v>0</v>
      </c>
      <c r="P9" s="28">
        <f t="shared" si="0"/>
        <v>0</v>
      </c>
      <c r="Q9" s="31">
        <f>SUM($E$7*2.5)+($E$19-$E$7)</f>
        <v>0</v>
      </c>
    </row>
    <row r="10" spans="1:17">
      <c r="A10" s="10" t="s">
        <v>30</v>
      </c>
      <c r="B10" s="245"/>
      <c r="C10" s="18">
        <f>C7*B10</f>
        <v>0</v>
      </c>
      <c r="D10" s="245"/>
      <c r="E10" s="18">
        <f>E7*D10</f>
        <v>0</v>
      </c>
      <c r="F10" s="245"/>
      <c r="G10" s="21">
        <f>G7*F10</f>
        <v>0</v>
      </c>
      <c r="I10" s="27" t="s">
        <v>51</v>
      </c>
      <c r="J10" s="28">
        <f>SUM($E$7*1)+($E$19-$E$7)</f>
        <v>0</v>
      </c>
      <c r="K10" s="28">
        <f>SUM($E$7*1)+($E$19-$E$7)</f>
        <v>0</v>
      </c>
      <c r="L10" s="28">
        <f>SUM($E$7*1)+($E$19-$E$7)</f>
        <v>0</v>
      </c>
      <c r="M10" s="28">
        <f>SUM($E$7*1)+($E$19-$E$7)</f>
        <v>0</v>
      </c>
      <c r="N10" s="28">
        <f>SUM($E$7*1)+($E$19-$E$7)</f>
        <v>0</v>
      </c>
      <c r="O10" s="28">
        <f t="shared" si="0"/>
        <v>0</v>
      </c>
      <c r="P10" s="28">
        <f t="shared" si="0"/>
        <v>0</v>
      </c>
      <c r="Q10" s="31">
        <f>SUM($E$7*2.5)+($E$19-$E$7)</f>
        <v>0</v>
      </c>
    </row>
    <row r="11" spans="1:17">
      <c r="A11" s="10" t="s">
        <v>31</v>
      </c>
      <c r="B11" s="245"/>
      <c r="C11" s="18">
        <f>C7*B11</f>
        <v>0</v>
      </c>
      <c r="D11" s="245"/>
      <c r="E11" s="18">
        <f>E7*D11</f>
        <v>0</v>
      </c>
      <c r="F11" s="245"/>
      <c r="G11" s="21">
        <f>G7*F11</f>
        <v>0</v>
      </c>
      <c r="I11" s="24" t="s">
        <v>52</v>
      </c>
      <c r="J11" s="29">
        <f>SUM($E$7*1.3)+($E$19-$E$7)</f>
        <v>0</v>
      </c>
      <c r="K11" s="29">
        <f>SUM($E$7*1.3)+($E$19-$E$7)</f>
        <v>0</v>
      </c>
      <c r="L11" s="29">
        <f>SUM($E$7*1.3)+($E$19-$E$7)</f>
        <v>0</v>
      </c>
      <c r="M11" s="29">
        <f>SUM($E$7*1.3)+($E$19-$E$7)</f>
        <v>0</v>
      </c>
      <c r="N11" s="29">
        <f>SUM($E$7*1.5)+($E$19-$E$7)</f>
        <v>0</v>
      </c>
      <c r="O11" s="29">
        <f t="shared" si="0"/>
        <v>0</v>
      </c>
      <c r="P11" s="29">
        <f t="shared" si="0"/>
        <v>0</v>
      </c>
      <c r="Q11" s="32">
        <f>SUM($E$7*2.5)+($E$19-$E$7)</f>
        <v>0</v>
      </c>
    </row>
    <row r="12" spans="1:17" ht="15.75" thickBot="1">
      <c r="A12" s="14" t="s">
        <v>32</v>
      </c>
      <c r="B12" s="15"/>
      <c r="C12" s="19">
        <f>SUM(C9:C11)</f>
        <v>0</v>
      </c>
      <c r="D12" s="15"/>
      <c r="E12" s="19">
        <f>SUM(E9:E11)</f>
        <v>0</v>
      </c>
      <c r="F12" s="15"/>
      <c r="G12" s="22">
        <f>SUM(G9:G11)</f>
        <v>0</v>
      </c>
    </row>
    <row r="13" spans="1:17" ht="15.75" thickTop="1"/>
    <row r="14" spans="1:17">
      <c r="A14" s="6" t="s">
        <v>33</v>
      </c>
      <c r="B14" s="246"/>
      <c r="C14" s="18">
        <f>C7*B14</f>
        <v>0</v>
      </c>
      <c r="D14" s="245"/>
      <c r="E14" s="18">
        <f>E7*D14</f>
        <v>0</v>
      </c>
      <c r="F14" s="245"/>
      <c r="G14" s="21">
        <f>G7*F14</f>
        <v>0</v>
      </c>
      <c r="I14" s="184" t="s">
        <v>133</v>
      </c>
      <c r="J14" s="185"/>
      <c r="K14" s="185"/>
      <c r="L14" s="185"/>
      <c r="M14" s="185"/>
      <c r="N14" s="185"/>
      <c r="O14" s="185"/>
      <c r="P14" s="185"/>
      <c r="Q14" s="186"/>
    </row>
    <row r="15" spans="1:17">
      <c r="A15" s="6" t="s">
        <v>34</v>
      </c>
      <c r="B15" s="246"/>
      <c r="C15" s="18">
        <f>C7*B15</f>
        <v>0</v>
      </c>
      <c r="D15" s="245"/>
      <c r="E15" s="18">
        <f>E7*D15</f>
        <v>0</v>
      </c>
      <c r="F15" s="245"/>
      <c r="G15" s="21">
        <f>G7*F15</f>
        <v>0</v>
      </c>
      <c r="I15" s="24"/>
      <c r="J15" s="25" t="s">
        <v>42</v>
      </c>
      <c r="K15" s="25" t="s">
        <v>43</v>
      </c>
      <c r="L15" s="25" t="s">
        <v>44</v>
      </c>
      <c r="M15" s="25" t="s">
        <v>45</v>
      </c>
      <c r="N15" s="25" t="s">
        <v>46</v>
      </c>
      <c r="O15" s="25" t="s">
        <v>47</v>
      </c>
      <c r="P15" s="25" t="s">
        <v>48</v>
      </c>
      <c r="Q15" s="26" t="s">
        <v>49</v>
      </c>
    </row>
    <row r="16" spans="1:17">
      <c r="A16" s="10" t="s">
        <v>35</v>
      </c>
      <c r="B16" s="246"/>
      <c r="C16" s="18">
        <f>C7*B16</f>
        <v>0</v>
      </c>
      <c r="D16" s="245"/>
      <c r="E16" s="18">
        <f>E7*D16</f>
        <v>0</v>
      </c>
      <c r="F16" s="245"/>
      <c r="G16" s="21">
        <f>G7*F16</f>
        <v>0</v>
      </c>
      <c r="I16" s="184"/>
      <c r="J16" s="185"/>
      <c r="K16" s="185"/>
      <c r="L16" s="185"/>
      <c r="M16" s="185"/>
      <c r="N16" s="185"/>
      <c r="O16" s="185"/>
      <c r="P16" s="185"/>
      <c r="Q16" s="186"/>
    </row>
    <row r="17" spans="1:17" ht="15.75" thickBot="1">
      <c r="A17" s="14" t="s">
        <v>36</v>
      </c>
      <c r="B17" s="15"/>
      <c r="C17" s="19">
        <f>SUM(C14:C16)</f>
        <v>0</v>
      </c>
      <c r="D17" s="15"/>
      <c r="E17" s="19">
        <f>SUM(E14:E16)</f>
        <v>0</v>
      </c>
      <c r="F17" s="15"/>
      <c r="G17" s="22">
        <f>SUM(G14:G16)</f>
        <v>0</v>
      </c>
      <c r="I17" s="27" t="s">
        <v>50</v>
      </c>
      <c r="J17" s="28">
        <f>SUM($G$7*1.5)+($G$19-$G$7)</f>
        <v>0</v>
      </c>
      <c r="K17" s="28">
        <f>SUM($G$7*1.3)+($G$19-$G$7)</f>
        <v>0</v>
      </c>
      <c r="L17" s="28">
        <f>SUM($G$7*1.3)+($G$19-$G$7)</f>
        <v>0</v>
      </c>
      <c r="M17" s="28">
        <f>SUM($G$7*1.3)+($G$19-$G$7)</f>
        <v>0</v>
      </c>
      <c r="N17" s="28">
        <f>SUM($G$7*1.3)+($G$19-$G$7)</f>
        <v>0</v>
      </c>
      <c r="O17" s="28">
        <f t="shared" ref="O17:P19" si="1">SUM($G$7*1.5)+($G$19-$G$7)</f>
        <v>0</v>
      </c>
      <c r="P17" s="28">
        <f t="shared" si="1"/>
        <v>0</v>
      </c>
      <c r="Q17" s="31">
        <f>SUM($G$7*2.5)+($G$19-$G$7)</f>
        <v>0</v>
      </c>
    </row>
    <row r="18" spans="1:17" ht="15.75" thickTop="1">
      <c r="I18" s="27" t="s">
        <v>51</v>
      </c>
      <c r="J18" s="28">
        <f>SUM($G$7*1)+($G$19-$G$7)</f>
        <v>0</v>
      </c>
      <c r="K18" s="28">
        <f>SUM($G$7*1)+($G$19-$G$7)</f>
        <v>0</v>
      </c>
      <c r="L18" s="28">
        <f>SUM($G$7*1)+($G$19-$G$7)</f>
        <v>0</v>
      </c>
      <c r="M18" s="28">
        <f>SUM($G$7*1)+($G$19-$G$7)</f>
        <v>0</v>
      </c>
      <c r="N18" s="28">
        <f>SUM($G$7*1)+($G$19-$G$7)</f>
        <v>0</v>
      </c>
      <c r="O18" s="28">
        <f t="shared" si="1"/>
        <v>0</v>
      </c>
      <c r="P18" s="28">
        <f t="shared" si="1"/>
        <v>0</v>
      </c>
      <c r="Q18" s="31">
        <f>SUM($G$7*2.5)+($G$19-$G$7)</f>
        <v>0</v>
      </c>
    </row>
    <row r="19" spans="1:17" ht="15.75" thickBot="1">
      <c r="A19" s="17" t="s">
        <v>37</v>
      </c>
      <c r="B19" s="16"/>
      <c r="C19" s="20">
        <f>SUM(C7,C12,C17)</f>
        <v>0</v>
      </c>
      <c r="D19" s="16"/>
      <c r="E19" s="20">
        <f>SUM(E7,E12,E17)</f>
        <v>0</v>
      </c>
      <c r="F19" s="16"/>
      <c r="G19" s="23">
        <f>SUM(G7,G12,G17)</f>
        <v>0</v>
      </c>
      <c r="I19" s="24" t="s">
        <v>52</v>
      </c>
      <c r="J19" s="29">
        <f>SUM($G$7*1.3)+($G$19-$G$7)</f>
        <v>0</v>
      </c>
      <c r="K19" s="29">
        <f>SUM($G$7*1.3)+($G$19-$G$7)</f>
        <v>0</v>
      </c>
      <c r="L19" s="29">
        <f>SUM($G$7*1.3)+($G$19-$G$7)</f>
        <v>0</v>
      </c>
      <c r="M19" s="29">
        <f>SUM($G$7*1.3)+($G$19-$G$7)</f>
        <v>0</v>
      </c>
      <c r="N19" s="29">
        <f>SUM($G$7*1.5)+($G$19-$G$7)</f>
        <v>0</v>
      </c>
      <c r="O19" s="29">
        <f t="shared" si="1"/>
        <v>0</v>
      </c>
      <c r="P19" s="29">
        <f t="shared" si="1"/>
        <v>0</v>
      </c>
      <c r="Q19" s="32">
        <f>SUM($G$7*2.5)+($G$19-$G$7)</f>
        <v>0</v>
      </c>
    </row>
    <row r="20" spans="1:17" ht="15.75" thickTop="1"/>
  </sheetData>
  <sheetProtection algorithmName="SHA-512" hashValue="O46zEtSSK8wRgmDVCzXwnXO+7VRVwaTsaDLY6pUJBuS6/qdGzVgdszAx8Rpr9HKm9MfojBmJ/QI3m6LiSYCaxA==" saltValue="uPFtWYb4iER3LiSdwc5vsg==" spinCount="100000" sheet="1" objects="1" scenarios="1"/>
  <mergeCells count="4">
    <mergeCell ref="I6:Q6"/>
    <mergeCell ref="I8:Q8"/>
    <mergeCell ref="I14:Q14"/>
    <mergeCell ref="I16:Q1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29DF-838D-4FE6-8B67-FA676B9586CC}">
  <sheetPr>
    <tabColor rgb="FF173583"/>
  </sheetPr>
  <dimension ref="A1:Z532"/>
  <sheetViews>
    <sheetView topLeftCell="A24" zoomScale="88" zoomScaleNormal="76" workbookViewId="0">
      <selection activeCell="C54" sqref="C54"/>
    </sheetView>
  </sheetViews>
  <sheetFormatPr defaultRowHeight="15"/>
  <cols>
    <col min="1" max="1" width="5.42578125" bestFit="1" customWidth="1"/>
    <col min="2" max="2" width="4.14062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7.1406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'8'!H5</f>
        <v>8</v>
      </c>
      <c r="B1" s="219" t="s">
        <v>82</v>
      </c>
      <c r="C1" s="220"/>
      <c r="D1" s="221" t="str">
        <f>VLOOKUP(A1,'Kosten VSR (her)controles'!A5:J54,3)</f>
        <v>OBS de Vlonder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>Giervalk 20 te Emmen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305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/>
      <c r="O4" s="108"/>
      <c r="P4" s="108"/>
    </row>
    <row r="5" spans="1:24">
      <c r="A5" s="30" t="s">
        <v>286</v>
      </c>
      <c r="B5" s="33">
        <v>1</v>
      </c>
      <c r="C5" s="33" t="s">
        <v>319</v>
      </c>
      <c r="D5" s="33"/>
      <c r="E5" s="106" t="s">
        <v>316</v>
      </c>
      <c r="G5" s="108">
        <v>0.6</v>
      </c>
      <c r="H5" s="108"/>
      <c r="I5" s="108"/>
      <c r="J5" s="108"/>
      <c r="N5" s="108">
        <f>SUM(F5:M5)</f>
        <v>0.6</v>
      </c>
      <c r="O5" s="108">
        <f>IF(D5="X",0,IF(E5="X",0,VLOOKUP(E5,'8'!$K$3:$L$16,2,FALSE)))</f>
        <v>0</v>
      </c>
      <c r="P5" s="108">
        <f t="shared" ref="P5:P60" si="0">N5*O5</f>
        <v>0</v>
      </c>
    </row>
    <row r="6" spans="1:24">
      <c r="A6" s="30" t="s">
        <v>286</v>
      </c>
      <c r="B6" s="33">
        <v>10</v>
      </c>
      <c r="C6" s="33" t="s">
        <v>299</v>
      </c>
      <c r="D6" s="33"/>
      <c r="E6" s="106" t="s">
        <v>54</v>
      </c>
      <c r="G6" s="108">
        <v>46.9</v>
      </c>
      <c r="H6" s="108"/>
      <c r="I6" s="108"/>
      <c r="J6" s="108"/>
      <c r="N6" s="108">
        <f t="shared" ref="N6:N60" si="1">SUM(F6:M6)</f>
        <v>46.9</v>
      </c>
      <c r="O6" s="108">
        <f>IF(D6="X",0,IF(E6="X",0,VLOOKUP(E6,'8'!$K$3:$L$16,2,FALSE)))</f>
        <v>200</v>
      </c>
      <c r="P6" s="108">
        <f t="shared" si="0"/>
        <v>9380</v>
      </c>
    </row>
    <row r="7" spans="1:24">
      <c r="A7" s="30" t="s">
        <v>286</v>
      </c>
      <c r="B7" s="33">
        <v>11</v>
      </c>
      <c r="C7" s="33" t="s">
        <v>308</v>
      </c>
      <c r="D7" s="33"/>
      <c r="E7" s="106" t="s">
        <v>60</v>
      </c>
      <c r="G7" s="108">
        <v>19.3</v>
      </c>
      <c r="H7" s="108"/>
      <c r="I7" s="108"/>
      <c r="J7" s="108"/>
      <c r="N7" s="108">
        <f t="shared" si="1"/>
        <v>19.3</v>
      </c>
      <c r="O7" s="108">
        <f>IF(D7="X",0,IF(E7="X",0,VLOOKUP(E7,'8'!$K$3:$L$16,2,FALSE)))</f>
        <v>12</v>
      </c>
      <c r="P7" s="108">
        <f t="shared" si="0"/>
        <v>231.60000000000002</v>
      </c>
    </row>
    <row r="8" spans="1:24">
      <c r="A8" s="30" t="s">
        <v>286</v>
      </c>
      <c r="B8" s="33">
        <v>12</v>
      </c>
      <c r="C8" s="33" t="s">
        <v>299</v>
      </c>
      <c r="D8" s="33"/>
      <c r="E8" s="106" t="s">
        <v>54</v>
      </c>
      <c r="F8" s="108">
        <v>33</v>
      </c>
      <c r="G8" s="108"/>
      <c r="H8" s="108"/>
      <c r="I8" s="108"/>
      <c r="J8" s="108"/>
      <c r="N8" s="108">
        <f t="shared" si="1"/>
        <v>33</v>
      </c>
      <c r="O8" s="108">
        <f>IF(D8="X",0,IF(E8="X",0,VLOOKUP(E8,'8'!$K$3:$L$16,2,FALSE)))</f>
        <v>200</v>
      </c>
      <c r="P8" s="108">
        <f t="shared" si="0"/>
        <v>6600</v>
      </c>
    </row>
    <row r="9" spans="1:24">
      <c r="A9" s="30" t="s">
        <v>286</v>
      </c>
      <c r="B9" s="106" t="s">
        <v>362</v>
      </c>
      <c r="C9" s="33" t="s">
        <v>299</v>
      </c>
      <c r="D9" s="33"/>
      <c r="E9" s="106" t="s">
        <v>54</v>
      </c>
      <c r="G9" s="108">
        <v>24</v>
      </c>
      <c r="H9" s="108"/>
      <c r="I9" s="108"/>
      <c r="J9" s="108"/>
      <c r="N9" s="108">
        <f t="shared" si="1"/>
        <v>24</v>
      </c>
      <c r="O9" s="108">
        <f>IF(D9="X",0,IF(E9="X",0,VLOOKUP(E9,'8'!$K$3:$L$16,2,FALSE)))</f>
        <v>200</v>
      </c>
      <c r="P9" s="108">
        <f t="shared" si="0"/>
        <v>4800</v>
      </c>
    </row>
    <row r="10" spans="1:24">
      <c r="A10" s="30" t="s">
        <v>286</v>
      </c>
      <c r="B10" s="33">
        <v>13</v>
      </c>
      <c r="C10" s="33" t="s">
        <v>299</v>
      </c>
      <c r="D10" s="33"/>
      <c r="E10" s="106" t="s">
        <v>54</v>
      </c>
      <c r="F10" s="108">
        <v>42.4</v>
      </c>
      <c r="G10" s="108"/>
      <c r="H10" s="108"/>
      <c r="I10" s="108"/>
      <c r="J10" s="108"/>
      <c r="N10" s="108">
        <f t="shared" si="1"/>
        <v>42.4</v>
      </c>
      <c r="O10" s="108">
        <f>IF(D10="X",0,IF(E10="X",0,VLOOKUP(E10,'8'!$K$3:$L$16,2,FALSE)))</f>
        <v>200</v>
      </c>
      <c r="P10" s="108">
        <f t="shared" si="0"/>
        <v>8480</v>
      </c>
    </row>
    <row r="11" spans="1:24">
      <c r="A11" s="30" t="s">
        <v>286</v>
      </c>
      <c r="B11" s="106" t="s">
        <v>288</v>
      </c>
      <c r="C11" s="33" t="s">
        <v>299</v>
      </c>
      <c r="D11" s="33"/>
      <c r="E11" s="106" t="s">
        <v>54</v>
      </c>
      <c r="G11" s="108">
        <v>14</v>
      </c>
      <c r="H11" s="108"/>
      <c r="I11" s="108"/>
      <c r="J11" s="108"/>
      <c r="N11" s="108">
        <f t="shared" si="1"/>
        <v>14</v>
      </c>
      <c r="O11" s="108">
        <f>IF(D11="X",0,IF(E11="X",0,VLOOKUP(E11,'8'!$K$3:$L$16,2,FALSE)))</f>
        <v>200</v>
      </c>
      <c r="P11" s="108">
        <f t="shared" si="0"/>
        <v>2800</v>
      </c>
    </row>
    <row r="12" spans="1:24">
      <c r="A12" s="30" t="s">
        <v>286</v>
      </c>
      <c r="B12" s="33">
        <v>14</v>
      </c>
      <c r="C12" s="33" t="s">
        <v>299</v>
      </c>
      <c r="D12" s="33"/>
      <c r="E12" s="106" t="s">
        <v>54</v>
      </c>
      <c r="F12" s="108">
        <v>42.4</v>
      </c>
      <c r="G12" s="108"/>
      <c r="H12" s="108"/>
      <c r="I12" s="108"/>
      <c r="J12" s="108"/>
      <c r="N12" s="108">
        <f t="shared" si="1"/>
        <v>42.4</v>
      </c>
      <c r="O12" s="108">
        <f>IF(D12="X",0,IF(E12="X",0,VLOOKUP(E12,'8'!$K$3:$L$16,2,FALSE)))</f>
        <v>200</v>
      </c>
      <c r="P12" s="108">
        <f t="shared" si="0"/>
        <v>8480</v>
      </c>
    </row>
    <row r="13" spans="1:24">
      <c r="A13" s="30" t="s">
        <v>286</v>
      </c>
      <c r="B13" s="106" t="s">
        <v>322</v>
      </c>
      <c r="C13" s="33" t="s">
        <v>299</v>
      </c>
      <c r="D13" s="33"/>
      <c r="E13" s="106" t="s">
        <v>54</v>
      </c>
      <c r="G13" s="108">
        <v>14</v>
      </c>
      <c r="H13" s="108"/>
      <c r="I13" s="108"/>
      <c r="J13" s="108"/>
      <c r="N13" s="108">
        <f t="shared" si="1"/>
        <v>14</v>
      </c>
      <c r="O13" s="108">
        <f>IF(D13="X",0,IF(E13="X",0,VLOOKUP(E13,'8'!$K$3:$L$16,2,FALSE)))</f>
        <v>200</v>
      </c>
      <c r="P13" s="108">
        <f t="shared" si="0"/>
        <v>2800</v>
      </c>
    </row>
    <row r="14" spans="1:24">
      <c r="A14" s="30" t="s">
        <v>286</v>
      </c>
      <c r="B14" s="33">
        <v>15</v>
      </c>
      <c r="C14" s="33" t="s">
        <v>308</v>
      </c>
      <c r="D14" s="33"/>
      <c r="E14" s="106" t="s">
        <v>60</v>
      </c>
      <c r="G14" s="108">
        <v>8.1</v>
      </c>
      <c r="H14" s="108"/>
      <c r="I14" s="108"/>
      <c r="J14" s="108"/>
      <c r="N14" s="108">
        <f t="shared" si="1"/>
        <v>8.1</v>
      </c>
      <c r="O14" s="108">
        <f>IF(D14="X",0,IF(E14="X",0,VLOOKUP(E14,'8'!$K$3:$L$16,2,FALSE)))</f>
        <v>12</v>
      </c>
      <c r="P14" s="108">
        <f t="shared" si="0"/>
        <v>97.199999999999989</v>
      </c>
    </row>
    <row r="15" spans="1:24">
      <c r="A15" s="30" t="s">
        <v>286</v>
      </c>
      <c r="B15" s="33">
        <v>16</v>
      </c>
      <c r="C15" s="33" t="s">
        <v>298</v>
      </c>
      <c r="D15" s="33"/>
      <c r="E15" s="106" t="s">
        <v>149</v>
      </c>
      <c r="G15" s="108"/>
      <c r="H15" s="108"/>
      <c r="I15" s="108"/>
      <c r="J15" s="108"/>
      <c r="L15" s="108">
        <v>12.8</v>
      </c>
      <c r="N15" s="108">
        <f t="shared" si="1"/>
        <v>12.8</v>
      </c>
      <c r="O15" s="108">
        <f>IF(D15="X",0,IF(E15="X",0,VLOOKUP(E15,'8'!$K$3:$L$16,2,FALSE)))</f>
        <v>200</v>
      </c>
      <c r="P15" s="108">
        <f t="shared" si="0"/>
        <v>2560</v>
      </c>
    </row>
    <row r="16" spans="1:24">
      <c r="A16" s="30" t="s">
        <v>286</v>
      </c>
      <c r="B16" s="33">
        <v>17</v>
      </c>
      <c r="C16" s="33" t="s">
        <v>298</v>
      </c>
      <c r="D16" s="33"/>
      <c r="E16" s="106" t="s">
        <v>149</v>
      </c>
      <c r="G16" s="108"/>
      <c r="H16" s="108"/>
      <c r="I16" s="108"/>
      <c r="J16" s="108">
        <v>5.9</v>
      </c>
      <c r="N16" s="108">
        <f t="shared" si="1"/>
        <v>5.9</v>
      </c>
      <c r="O16" s="108">
        <f>IF(D16="X",0,IF(E16="X",0,VLOOKUP(E16,'8'!$K$3:$L$16,2,FALSE)))</f>
        <v>200</v>
      </c>
      <c r="P16" s="108">
        <f t="shared" si="0"/>
        <v>1180</v>
      </c>
    </row>
    <row r="17" spans="1:16">
      <c r="A17" s="30" t="s">
        <v>286</v>
      </c>
      <c r="B17" s="33">
        <v>18</v>
      </c>
      <c r="C17" s="33" t="s">
        <v>299</v>
      </c>
      <c r="D17" s="33"/>
      <c r="E17" s="106" t="s">
        <v>54</v>
      </c>
      <c r="F17" s="108">
        <v>42.7</v>
      </c>
      <c r="G17" s="108"/>
      <c r="H17" s="108"/>
      <c r="I17" s="108"/>
      <c r="J17" s="108"/>
      <c r="N17" s="108">
        <f t="shared" si="1"/>
        <v>42.7</v>
      </c>
      <c r="O17" s="108">
        <f>IF(D17="X",0,IF(E17="X",0,VLOOKUP(E17,'8'!$K$3:$L$16,2,FALSE)))</f>
        <v>200</v>
      </c>
      <c r="P17" s="108">
        <f t="shared" si="0"/>
        <v>8540</v>
      </c>
    </row>
    <row r="18" spans="1:16">
      <c r="A18" s="30" t="s">
        <v>286</v>
      </c>
      <c r="B18" s="106" t="s">
        <v>290</v>
      </c>
      <c r="C18" s="33" t="s">
        <v>299</v>
      </c>
      <c r="D18" s="33"/>
      <c r="E18" s="106" t="s">
        <v>54</v>
      </c>
      <c r="G18" s="108">
        <v>14</v>
      </c>
      <c r="H18" s="108"/>
      <c r="I18" s="108"/>
      <c r="J18" s="108"/>
      <c r="N18" s="108">
        <f t="shared" si="1"/>
        <v>14</v>
      </c>
      <c r="O18" s="108">
        <f>IF(D18="X",0,IF(E18="X",0,VLOOKUP(E18,'8'!$K$3:$L$16,2,FALSE)))</f>
        <v>200</v>
      </c>
      <c r="P18" s="108">
        <f t="shared" si="0"/>
        <v>2800</v>
      </c>
    </row>
    <row r="19" spans="1:16">
      <c r="A19" s="30" t="s">
        <v>286</v>
      </c>
      <c r="B19" s="33">
        <v>19</v>
      </c>
      <c r="C19" s="33" t="s">
        <v>299</v>
      </c>
      <c r="D19" s="33"/>
      <c r="E19" s="106" t="s">
        <v>54</v>
      </c>
      <c r="F19" s="108">
        <v>42.6</v>
      </c>
      <c r="G19" s="108"/>
      <c r="H19" s="108"/>
      <c r="I19" s="108"/>
      <c r="J19" s="108"/>
      <c r="N19" s="108">
        <f t="shared" si="1"/>
        <v>42.6</v>
      </c>
      <c r="O19" s="108">
        <f>IF(D19="X",0,IF(E19="X",0,VLOOKUP(E19,'8'!$K$3:$L$16,2,FALSE)))</f>
        <v>200</v>
      </c>
      <c r="P19" s="108">
        <f t="shared" si="0"/>
        <v>8520</v>
      </c>
    </row>
    <row r="20" spans="1:16">
      <c r="A20" s="30" t="s">
        <v>286</v>
      </c>
      <c r="B20" s="106" t="s">
        <v>376</v>
      </c>
      <c r="C20" s="33" t="s">
        <v>299</v>
      </c>
      <c r="D20" s="33"/>
      <c r="E20" s="106" t="s">
        <v>54</v>
      </c>
      <c r="G20" s="108">
        <v>14</v>
      </c>
      <c r="H20" s="108"/>
      <c r="I20" s="108"/>
      <c r="J20" s="108"/>
      <c r="N20" s="108">
        <f t="shared" si="1"/>
        <v>14</v>
      </c>
      <c r="O20" s="108">
        <f>IF(D20="X",0,IF(E20="X",0,VLOOKUP(E20,'8'!$K$3:$L$16,2,FALSE)))</f>
        <v>200</v>
      </c>
      <c r="P20" s="108">
        <f t="shared" si="0"/>
        <v>2800</v>
      </c>
    </row>
    <row r="21" spans="1:16">
      <c r="A21" s="30" t="s">
        <v>286</v>
      </c>
      <c r="B21" s="33">
        <v>2</v>
      </c>
      <c r="C21" s="33" t="s">
        <v>308</v>
      </c>
      <c r="D21" s="33"/>
      <c r="E21" s="106" t="s">
        <v>60</v>
      </c>
      <c r="G21" s="108">
        <v>5.9</v>
      </c>
      <c r="H21" s="108"/>
      <c r="I21" s="108"/>
      <c r="J21" s="108"/>
      <c r="N21" s="108">
        <f t="shared" si="1"/>
        <v>5.9</v>
      </c>
      <c r="O21" s="108">
        <f>IF(D21="X",0,IF(E21="X",0,VLOOKUP(E21,'8'!$K$3:$L$16,2,FALSE)))</f>
        <v>12</v>
      </c>
      <c r="P21" s="108">
        <f t="shared" si="0"/>
        <v>70.800000000000011</v>
      </c>
    </row>
    <row r="22" spans="1:16">
      <c r="A22" s="30" t="s">
        <v>286</v>
      </c>
      <c r="B22" s="33">
        <v>20</v>
      </c>
      <c r="C22" s="33" t="s">
        <v>299</v>
      </c>
      <c r="D22" s="33"/>
      <c r="E22" s="106" t="s">
        <v>54</v>
      </c>
      <c r="F22" s="108">
        <v>41</v>
      </c>
      <c r="G22" s="108"/>
      <c r="H22" s="108"/>
      <c r="I22" s="108"/>
      <c r="J22" s="108"/>
      <c r="N22" s="108">
        <f t="shared" si="1"/>
        <v>41</v>
      </c>
      <c r="O22" s="108">
        <f>IF(D22="X",0,IF(E22="X",0,VLOOKUP(E22,'8'!$K$3:$L$16,2,FALSE)))</f>
        <v>200</v>
      </c>
      <c r="P22" s="108">
        <f t="shared" si="0"/>
        <v>8200</v>
      </c>
    </row>
    <row r="23" spans="1:16">
      <c r="A23" s="30" t="s">
        <v>286</v>
      </c>
      <c r="B23" s="106" t="s">
        <v>364</v>
      </c>
      <c r="C23" s="33" t="s">
        <v>299</v>
      </c>
      <c r="D23" s="33"/>
      <c r="E23" s="106" t="s">
        <v>54</v>
      </c>
      <c r="G23" s="108">
        <v>14</v>
      </c>
      <c r="H23" s="108"/>
      <c r="I23" s="108"/>
      <c r="J23" s="108"/>
      <c r="N23" s="108">
        <f t="shared" si="1"/>
        <v>14</v>
      </c>
      <c r="O23" s="108">
        <f>IF(D23="X",0,IF(E23="X",0,VLOOKUP(E23,'8'!$K$3:$L$16,2,FALSE)))</f>
        <v>200</v>
      </c>
      <c r="P23" s="108">
        <f t="shared" si="0"/>
        <v>2800</v>
      </c>
    </row>
    <row r="24" spans="1:16">
      <c r="A24" s="30" t="s">
        <v>286</v>
      </c>
      <c r="B24" s="33">
        <v>21</v>
      </c>
      <c r="C24" s="33" t="s">
        <v>299</v>
      </c>
      <c r="D24" s="33"/>
      <c r="E24" s="106" t="s">
        <v>54</v>
      </c>
      <c r="F24" s="108">
        <v>39.4</v>
      </c>
      <c r="G24" s="108"/>
      <c r="H24" s="108"/>
      <c r="I24" s="108"/>
      <c r="J24" s="108"/>
      <c r="N24" s="108">
        <f t="shared" si="1"/>
        <v>39.4</v>
      </c>
      <c r="O24" s="108">
        <f>IF(D24="X",0,IF(E24="X",0,VLOOKUP(E24,'8'!$K$3:$L$16,2,FALSE)))</f>
        <v>200</v>
      </c>
      <c r="P24" s="108">
        <f t="shared" si="0"/>
        <v>7880</v>
      </c>
    </row>
    <row r="25" spans="1:16">
      <c r="A25" s="30" t="s">
        <v>286</v>
      </c>
      <c r="B25" s="33">
        <v>22</v>
      </c>
      <c r="C25" s="33" t="s">
        <v>297</v>
      </c>
      <c r="D25" s="33"/>
      <c r="E25" s="106" t="s">
        <v>55</v>
      </c>
      <c r="F25" s="108">
        <v>16.2</v>
      </c>
      <c r="G25" s="108"/>
      <c r="H25" s="108"/>
      <c r="I25" s="108"/>
      <c r="J25" s="108"/>
      <c r="N25" s="108">
        <f t="shared" si="1"/>
        <v>16.2</v>
      </c>
      <c r="O25" s="108">
        <f>IF(D25="X",0,IF(E25="X",0,VLOOKUP(E25,'8'!$K$3:$L$16,2,FALSE)))</f>
        <v>200</v>
      </c>
      <c r="P25" s="108">
        <f t="shared" si="0"/>
        <v>3240</v>
      </c>
    </row>
    <row r="26" spans="1:16">
      <c r="A26" s="30" t="s">
        <v>286</v>
      </c>
      <c r="B26" s="33">
        <v>23</v>
      </c>
      <c r="C26" s="33" t="s">
        <v>308</v>
      </c>
      <c r="D26" s="33"/>
      <c r="E26" s="106" t="s">
        <v>60</v>
      </c>
      <c r="F26" s="108">
        <v>9.1</v>
      </c>
      <c r="G26" s="108"/>
      <c r="H26" s="108"/>
      <c r="I26" s="108"/>
      <c r="J26" s="108"/>
      <c r="N26" s="108">
        <f t="shared" si="1"/>
        <v>9.1</v>
      </c>
      <c r="O26" s="108">
        <f>IF(D26="X",0,IF(E26="X",0,VLOOKUP(E26,'8'!$K$3:$L$16,2,FALSE)))</f>
        <v>12</v>
      </c>
      <c r="P26" s="108">
        <f t="shared" si="0"/>
        <v>109.19999999999999</v>
      </c>
    </row>
    <row r="27" spans="1:16">
      <c r="A27" s="30" t="s">
        <v>286</v>
      </c>
      <c r="B27" s="33">
        <v>24</v>
      </c>
      <c r="C27" s="33" t="s">
        <v>301</v>
      </c>
      <c r="D27" s="33"/>
      <c r="E27" s="106" t="s">
        <v>57</v>
      </c>
      <c r="F27" s="108">
        <v>18.5</v>
      </c>
      <c r="G27" s="108"/>
      <c r="H27" s="108"/>
      <c r="I27" s="108"/>
      <c r="J27" s="108"/>
      <c r="N27" s="108">
        <f t="shared" si="1"/>
        <v>18.5</v>
      </c>
      <c r="O27" s="108">
        <f>IF(D27="X",0,IF(E27="X",0,VLOOKUP(E27,'8'!$K$3:$L$16,2,FALSE)))</f>
        <v>200</v>
      </c>
      <c r="P27" s="108">
        <f t="shared" si="0"/>
        <v>3700</v>
      </c>
    </row>
    <row r="28" spans="1:16">
      <c r="A28" s="30" t="s">
        <v>286</v>
      </c>
      <c r="B28" s="33">
        <v>25</v>
      </c>
      <c r="C28" s="33" t="s">
        <v>301</v>
      </c>
      <c r="D28" s="33"/>
      <c r="E28" s="106" t="s">
        <v>57</v>
      </c>
      <c r="F28" s="108">
        <v>14.1</v>
      </c>
      <c r="G28" s="108"/>
      <c r="H28" s="108"/>
      <c r="I28" s="108"/>
      <c r="J28" s="108"/>
      <c r="N28" s="108">
        <f t="shared" si="1"/>
        <v>14.1</v>
      </c>
      <c r="O28" s="108">
        <f>IF(D28="X",0,IF(E28="X",0,VLOOKUP(E28,'8'!$K$3:$L$16,2,FALSE)))</f>
        <v>200</v>
      </c>
      <c r="P28" s="108">
        <f t="shared" si="0"/>
        <v>2820</v>
      </c>
    </row>
    <row r="29" spans="1:16">
      <c r="A29" s="30" t="s">
        <v>286</v>
      </c>
      <c r="B29" s="33">
        <v>26</v>
      </c>
      <c r="C29" s="33" t="s">
        <v>301</v>
      </c>
      <c r="D29" s="33"/>
      <c r="E29" s="106" t="s">
        <v>57</v>
      </c>
      <c r="F29" s="108">
        <v>14.1</v>
      </c>
      <c r="G29" s="108"/>
      <c r="H29" s="108"/>
      <c r="I29" s="108"/>
      <c r="J29" s="108"/>
      <c r="N29" s="108">
        <f t="shared" si="1"/>
        <v>14.1</v>
      </c>
      <c r="O29" s="108">
        <f>IF(D29="X",0,IF(E29="X",0,VLOOKUP(E29,'8'!$K$3:$L$16,2,FALSE)))</f>
        <v>200</v>
      </c>
      <c r="P29" s="108">
        <f t="shared" si="0"/>
        <v>2820</v>
      </c>
    </row>
    <row r="30" spans="1:16">
      <c r="A30" s="30" t="s">
        <v>286</v>
      </c>
      <c r="B30" s="33">
        <v>27</v>
      </c>
      <c r="C30" s="33" t="s">
        <v>306</v>
      </c>
      <c r="D30" s="33"/>
      <c r="E30" s="106" t="s">
        <v>316</v>
      </c>
      <c r="F30" s="108"/>
      <c r="G30" s="108"/>
      <c r="H30" s="108"/>
      <c r="I30" s="108"/>
      <c r="J30" s="108"/>
      <c r="N30" s="108">
        <f t="shared" si="1"/>
        <v>0</v>
      </c>
      <c r="O30" s="108">
        <f>IF(D30="X",0,IF(E30="X",0,VLOOKUP(E30,'8'!$K$3:$L$16,2,FALSE)))</f>
        <v>0</v>
      </c>
      <c r="P30" s="108">
        <f t="shared" si="0"/>
        <v>0</v>
      </c>
    </row>
    <row r="31" spans="1:16">
      <c r="A31" s="30" t="s">
        <v>286</v>
      </c>
      <c r="B31" s="33">
        <v>28</v>
      </c>
      <c r="C31" s="33" t="s">
        <v>301</v>
      </c>
      <c r="D31" s="33"/>
      <c r="E31" s="106" t="s">
        <v>57</v>
      </c>
      <c r="F31" s="108">
        <v>9.8000000000000007</v>
      </c>
      <c r="G31" s="108"/>
      <c r="H31" s="108"/>
      <c r="I31" s="108"/>
      <c r="J31" s="108"/>
      <c r="N31" s="108">
        <f t="shared" si="1"/>
        <v>9.8000000000000007</v>
      </c>
      <c r="O31" s="108">
        <f>IF(D31="X",0,IF(E31="X",0,VLOOKUP(E31,'8'!$K$3:$L$16,2,FALSE)))</f>
        <v>200</v>
      </c>
      <c r="P31" s="108">
        <f t="shared" si="0"/>
        <v>1960.0000000000002</v>
      </c>
    </row>
    <row r="32" spans="1:16">
      <c r="A32" s="30" t="s">
        <v>286</v>
      </c>
      <c r="B32" s="33">
        <v>29</v>
      </c>
      <c r="C32" s="33" t="s">
        <v>310</v>
      </c>
      <c r="D32" s="33"/>
      <c r="E32" s="106" t="s">
        <v>55</v>
      </c>
      <c r="F32" s="108">
        <v>10.5</v>
      </c>
      <c r="G32" s="108"/>
      <c r="H32" s="108"/>
      <c r="I32" s="108"/>
      <c r="J32" s="108"/>
      <c r="N32" s="108">
        <f t="shared" si="1"/>
        <v>10.5</v>
      </c>
      <c r="O32" s="108">
        <f>IF(D32="X",0,IF(E32="X",0,VLOOKUP(E32,'8'!$K$3:$L$16,2,FALSE)))</f>
        <v>200</v>
      </c>
      <c r="P32" s="108">
        <f t="shared" si="0"/>
        <v>2100</v>
      </c>
    </row>
    <row r="33" spans="1:16">
      <c r="A33" s="30" t="s">
        <v>286</v>
      </c>
      <c r="B33" s="33">
        <v>3</v>
      </c>
      <c r="C33" s="33" t="s">
        <v>297</v>
      </c>
      <c r="D33" s="33"/>
      <c r="E33" s="106" t="s">
        <v>55</v>
      </c>
      <c r="F33" s="108">
        <v>15</v>
      </c>
      <c r="G33" s="108"/>
      <c r="H33" s="108"/>
      <c r="I33" s="108"/>
      <c r="J33" s="108"/>
      <c r="N33" s="108">
        <f t="shared" si="1"/>
        <v>15</v>
      </c>
      <c r="O33" s="108">
        <f>IF(D33="X",0,IF(E33="X",0,VLOOKUP(E33,'8'!$K$3:$L$16,2,FALSE)))</f>
        <v>200</v>
      </c>
      <c r="P33" s="108">
        <f t="shared" si="0"/>
        <v>3000</v>
      </c>
    </row>
    <row r="34" spans="1:16">
      <c r="A34" s="30" t="s">
        <v>286</v>
      </c>
      <c r="B34" s="33">
        <v>30</v>
      </c>
      <c r="C34" s="33" t="s">
        <v>302</v>
      </c>
      <c r="D34" s="33"/>
      <c r="E34" s="106" t="s">
        <v>316</v>
      </c>
      <c r="G34" s="108"/>
      <c r="H34" s="108"/>
      <c r="I34" s="108"/>
      <c r="J34" s="108">
        <v>1.5</v>
      </c>
      <c r="N34" s="108">
        <f t="shared" si="1"/>
        <v>1.5</v>
      </c>
      <c r="O34" s="108">
        <f>IF(D34="X",0,IF(E34="X",0,VLOOKUP(E34,'8'!$K$3:$L$16,2,FALSE)))</f>
        <v>0</v>
      </c>
      <c r="P34" s="108">
        <f t="shared" si="0"/>
        <v>0</v>
      </c>
    </row>
    <row r="35" spans="1:16">
      <c r="A35" s="30" t="s">
        <v>286</v>
      </c>
      <c r="B35" s="33">
        <v>31</v>
      </c>
      <c r="C35" s="33" t="s">
        <v>309</v>
      </c>
      <c r="D35" s="33"/>
      <c r="E35" s="106" t="s">
        <v>316</v>
      </c>
      <c r="F35" s="108"/>
      <c r="G35" s="108"/>
      <c r="H35" s="108"/>
      <c r="I35" s="108"/>
      <c r="J35" s="108"/>
      <c r="N35" s="108">
        <f t="shared" si="1"/>
        <v>0</v>
      </c>
      <c r="O35" s="108">
        <f>IF(D35="X",0,IF(E35="X",0,VLOOKUP(E35,'8'!$K$3:$L$16,2,FALSE)))</f>
        <v>0</v>
      </c>
      <c r="P35" s="108">
        <f t="shared" si="0"/>
        <v>0</v>
      </c>
    </row>
    <row r="36" spans="1:16">
      <c r="A36" s="30" t="s">
        <v>286</v>
      </c>
      <c r="B36" s="33">
        <v>32</v>
      </c>
      <c r="C36" s="33" t="s">
        <v>313</v>
      </c>
      <c r="D36" s="33"/>
      <c r="E36" s="106" t="s">
        <v>149</v>
      </c>
      <c r="G36" s="108"/>
      <c r="H36" s="108"/>
      <c r="I36" s="108"/>
      <c r="J36" s="108">
        <v>3.2</v>
      </c>
      <c r="N36" s="108">
        <f t="shared" si="1"/>
        <v>3.2</v>
      </c>
      <c r="O36" s="108">
        <f>IF(D36="X",0,IF(E36="X",0,VLOOKUP(E36,'8'!$K$3:$L$16,2,FALSE)))</f>
        <v>200</v>
      </c>
      <c r="P36" s="108">
        <f t="shared" si="0"/>
        <v>640</v>
      </c>
    </row>
    <row r="37" spans="1:16">
      <c r="A37" s="30" t="s">
        <v>286</v>
      </c>
      <c r="B37" s="33">
        <v>33</v>
      </c>
      <c r="C37" s="33" t="s">
        <v>298</v>
      </c>
      <c r="D37" s="33"/>
      <c r="E37" s="106" t="s">
        <v>149</v>
      </c>
      <c r="G37" s="108"/>
      <c r="H37" s="108"/>
      <c r="I37" s="108"/>
      <c r="J37" s="108">
        <v>14.1</v>
      </c>
      <c r="N37" s="108">
        <f t="shared" si="1"/>
        <v>14.1</v>
      </c>
      <c r="O37" s="108">
        <f>IF(D37="X",0,IF(E37="X",0,VLOOKUP(E37,'8'!$K$3:$L$16,2,FALSE)))</f>
        <v>200</v>
      </c>
      <c r="P37" s="108">
        <f t="shared" si="0"/>
        <v>2820</v>
      </c>
    </row>
    <row r="38" spans="1:16">
      <c r="A38" s="30" t="s">
        <v>286</v>
      </c>
      <c r="B38" s="33">
        <v>34</v>
      </c>
      <c r="C38" s="33" t="s">
        <v>299</v>
      </c>
      <c r="D38" s="33"/>
      <c r="E38" s="106" t="s">
        <v>54</v>
      </c>
      <c r="F38" s="108">
        <v>41.4</v>
      </c>
      <c r="G38" s="108"/>
      <c r="H38" s="108"/>
      <c r="I38" s="108"/>
      <c r="J38" s="108"/>
      <c r="N38" s="108">
        <f t="shared" si="1"/>
        <v>41.4</v>
      </c>
      <c r="O38" s="108">
        <f>IF(D38="X",0,IF(E38="X",0,VLOOKUP(E38,'8'!$K$3:$L$16,2,FALSE)))</f>
        <v>200</v>
      </c>
      <c r="P38" s="108">
        <f t="shared" si="0"/>
        <v>8280</v>
      </c>
    </row>
    <row r="39" spans="1:16">
      <c r="A39" s="30" t="s">
        <v>286</v>
      </c>
      <c r="B39" s="106" t="s">
        <v>384</v>
      </c>
      <c r="C39" s="33" t="s">
        <v>299</v>
      </c>
      <c r="D39" s="33"/>
      <c r="E39" s="106" t="s">
        <v>54</v>
      </c>
      <c r="G39" s="108">
        <v>15</v>
      </c>
      <c r="H39" s="108"/>
      <c r="I39" s="108"/>
      <c r="J39" s="108"/>
      <c r="N39" s="108">
        <f t="shared" si="1"/>
        <v>15</v>
      </c>
      <c r="O39" s="108">
        <f>IF(D39="X",0,IF(E39="X",0,VLOOKUP(E39,'8'!$K$3:$L$16,2,FALSE)))</f>
        <v>200</v>
      </c>
      <c r="P39" s="108">
        <f t="shared" si="0"/>
        <v>3000</v>
      </c>
    </row>
    <row r="40" spans="1:16">
      <c r="A40" s="30" t="s">
        <v>286</v>
      </c>
      <c r="B40" s="33">
        <v>35</v>
      </c>
      <c r="C40" s="33" t="s">
        <v>299</v>
      </c>
      <c r="D40" s="33"/>
      <c r="E40" s="106" t="s">
        <v>54</v>
      </c>
      <c r="F40" s="108">
        <v>41.4</v>
      </c>
      <c r="G40" s="108"/>
      <c r="H40" s="108"/>
      <c r="I40" s="108"/>
      <c r="J40" s="108"/>
      <c r="N40" s="108">
        <f t="shared" si="1"/>
        <v>41.4</v>
      </c>
      <c r="O40" s="108">
        <f>IF(D40="X",0,IF(E40="X",0,VLOOKUP(E40,'8'!$K$3:$L$16,2,FALSE)))</f>
        <v>200</v>
      </c>
      <c r="P40" s="108">
        <f t="shared" si="0"/>
        <v>8280</v>
      </c>
    </row>
    <row r="41" spans="1:16">
      <c r="A41" s="30" t="s">
        <v>286</v>
      </c>
      <c r="B41" s="106" t="s">
        <v>385</v>
      </c>
      <c r="C41" s="33" t="s">
        <v>299</v>
      </c>
      <c r="D41" s="33"/>
      <c r="E41" s="106" t="s">
        <v>54</v>
      </c>
      <c r="G41" s="108">
        <v>15</v>
      </c>
      <c r="H41" s="108"/>
      <c r="I41" s="108"/>
      <c r="J41" s="108"/>
      <c r="N41" s="108">
        <f t="shared" si="1"/>
        <v>15</v>
      </c>
      <c r="O41" s="108">
        <f>IF(D41="X",0,IF(E41="X",0,VLOOKUP(E41,'8'!$K$3:$L$16,2,FALSE)))</f>
        <v>200</v>
      </c>
      <c r="P41" s="108">
        <f t="shared" si="0"/>
        <v>3000</v>
      </c>
    </row>
    <row r="42" spans="1:16">
      <c r="A42" s="30" t="s">
        <v>286</v>
      </c>
      <c r="B42" s="33">
        <v>36</v>
      </c>
      <c r="C42" s="33" t="s">
        <v>310</v>
      </c>
      <c r="D42" s="33"/>
      <c r="E42" s="106" t="s">
        <v>55</v>
      </c>
      <c r="F42" s="108">
        <v>50</v>
      </c>
      <c r="G42" s="108"/>
      <c r="H42" s="108"/>
      <c r="I42" s="108"/>
      <c r="J42" s="108"/>
      <c r="N42" s="108">
        <f t="shared" si="1"/>
        <v>50</v>
      </c>
      <c r="O42" s="108">
        <f>IF(D42="X",0,IF(E42="X",0,VLOOKUP(E42,'8'!$K$3:$L$16,2,FALSE)))</f>
        <v>200</v>
      </c>
      <c r="P42" s="108">
        <f t="shared" si="0"/>
        <v>10000</v>
      </c>
    </row>
    <row r="43" spans="1:16">
      <c r="A43" s="30" t="s">
        <v>286</v>
      </c>
      <c r="B43" s="106" t="s">
        <v>292</v>
      </c>
      <c r="C43" s="33" t="s">
        <v>310</v>
      </c>
      <c r="D43" s="33"/>
      <c r="E43" s="106" t="s">
        <v>55</v>
      </c>
      <c r="G43" s="108">
        <v>90</v>
      </c>
      <c r="H43" s="108"/>
      <c r="I43" s="108"/>
      <c r="J43" s="108"/>
      <c r="N43" s="108">
        <f t="shared" si="1"/>
        <v>90</v>
      </c>
      <c r="O43" s="108">
        <f>IF(D43="X",0,IF(E43="X",0,VLOOKUP(E43,'8'!$K$3:$L$16,2,FALSE)))</f>
        <v>200</v>
      </c>
      <c r="P43" s="108">
        <f t="shared" si="0"/>
        <v>18000</v>
      </c>
    </row>
    <row r="44" spans="1:16">
      <c r="A44" s="30" t="s">
        <v>286</v>
      </c>
      <c r="B44" s="106" t="s">
        <v>386</v>
      </c>
      <c r="C44" s="33" t="s">
        <v>310</v>
      </c>
      <c r="D44" s="33"/>
      <c r="E44" s="106" t="s">
        <v>55</v>
      </c>
      <c r="F44" s="108">
        <v>15</v>
      </c>
      <c r="G44" s="108"/>
      <c r="H44" s="108"/>
      <c r="I44" s="108"/>
      <c r="J44" s="108"/>
      <c r="N44" s="108">
        <f t="shared" si="1"/>
        <v>15</v>
      </c>
      <c r="O44" s="108">
        <f>IF(D44="X",0,IF(E44="X",0,VLOOKUP(E44,'8'!$K$3:$L$16,2,FALSE)))</f>
        <v>200</v>
      </c>
      <c r="P44" s="108">
        <f t="shared" si="0"/>
        <v>3000</v>
      </c>
    </row>
    <row r="45" spans="1:16">
      <c r="A45" s="30" t="s">
        <v>286</v>
      </c>
      <c r="B45" s="33">
        <v>37</v>
      </c>
      <c r="C45" s="33" t="s">
        <v>301</v>
      </c>
      <c r="D45" s="33"/>
      <c r="E45" s="106" t="s">
        <v>57</v>
      </c>
      <c r="G45" s="108">
        <v>10.6</v>
      </c>
      <c r="H45" s="108"/>
      <c r="I45" s="108"/>
      <c r="J45" s="108"/>
      <c r="N45" s="108">
        <f t="shared" si="1"/>
        <v>10.6</v>
      </c>
      <c r="O45" s="108">
        <f>IF(D45="X",0,IF(E45="X",0,VLOOKUP(E45,'8'!$K$3:$L$16,2,FALSE)))</f>
        <v>200</v>
      </c>
      <c r="P45" s="108">
        <f t="shared" si="0"/>
        <v>2120</v>
      </c>
    </row>
    <row r="46" spans="1:16">
      <c r="A46" s="30" t="s">
        <v>286</v>
      </c>
      <c r="B46" s="33">
        <v>38</v>
      </c>
      <c r="C46" s="33" t="s">
        <v>298</v>
      </c>
      <c r="D46" s="33"/>
      <c r="E46" s="106" t="s">
        <v>149</v>
      </c>
      <c r="G46" s="108"/>
      <c r="H46" s="108"/>
      <c r="I46" s="108"/>
      <c r="J46" s="108"/>
      <c r="L46" s="108">
        <v>12.8</v>
      </c>
      <c r="N46" s="108">
        <f t="shared" si="1"/>
        <v>12.8</v>
      </c>
      <c r="O46" s="108">
        <f>IF(D46="X",0,IF(E46="X",0,VLOOKUP(E46,'8'!$K$3:$L$16,2,FALSE)))</f>
        <v>200</v>
      </c>
      <c r="P46" s="108">
        <f t="shared" si="0"/>
        <v>2560</v>
      </c>
    </row>
    <row r="47" spans="1:16">
      <c r="A47" s="30" t="s">
        <v>286</v>
      </c>
      <c r="B47" s="33">
        <v>39</v>
      </c>
      <c r="C47" s="33" t="s">
        <v>320</v>
      </c>
      <c r="D47" s="33"/>
      <c r="E47" s="106" t="s">
        <v>54</v>
      </c>
      <c r="F47" s="108">
        <v>88.4</v>
      </c>
      <c r="G47" s="108"/>
      <c r="H47" s="108"/>
      <c r="I47" s="108"/>
      <c r="J47" s="108"/>
      <c r="N47" s="108">
        <f t="shared" si="1"/>
        <v>88.4</v>
      </c>
      <c r="O47" s="108">
        <f>IF(D47="X",0,IF(E47="X",0,VLOOKUP(E47,'8'!$K$3:$L$16,2,FALSE)))</f>
        <v>200</v>
      </c>
      <c r="P47" s="108">
        <f t="shared" si="0"/>
        <v>17680</v>
      </c>
    </row>
    <row r="48" spans="1:16">
      <c r="A48" s="30" t="s">
        <v>286</v>
      </c>
      <c r="B48" s="106" t="s">
        <v>379</v>
      </c>
      <c r="C48" s="33" t="s">
        <v>320</v>
      </c>
      <c r="D48" s="33"/>
      <c r="E48" s="106" t="s">
        <v>54</v>
      </c>
      <c r="G48" s="108">
        <v>29</v>
      </c>
      <c r="H48" s="108"/>
      <c r="I48" s="108"/>
      <c r="J48" s="108"/>
      <c r="N48" s="108">
        <f t="shared" si="1"/>
        <v>29</v>
      </c>
      <c r="O48" s="108">
        <f>IF(D48="X",0,IF(E48="X",0,VLOOKUP(E48,'8'!$K$3:$L$16,2,FALSE)))</f>
        <v>200</v>
      </c>
      <c r="P48" s="108">
        <f t="shared" si="0"/>
        <v>5800</v>
      </c>
    </row>
    <row r="49" spans="1:20">
      <c r="A49" s="30" t="s">
        <v>286</v>
      </c>
      <c r="B49" s="33">
        <v>4</v>
      </c>
      <c r="C49" s="33" t="s">
        <v>309</v>
      </c>
      <c r="D49" s="33"/>
      <c r="E49" s="106" t="s">
        <v>316</v>
      </c>
      <c r="F49" s="108"/>
      <c r="G49" s="108"/>
      <c r="H49" s="108"/>
      <c r="I49" s="108"/>
      <c r="J49" s="108"/>
      <c r="N49" s="108">
        <f t="shared" si="1"/>
        <v>0</v>
      </c>
      <c r="O49" s="108">
        <f>IF(D49="X",0,IF(E49="X",0,VLOOKUP(E49,'8'!$K$3:$L$16,2,FALSE)))</f>
        <v>0</v>
      </c>
      <c r="P49" s="108">
        <f t="shared" si="0"/>
        <v>0</v>
      </c>
    </row>
    <row r="50" spans="1:20">
      <c r="A50" s="30" t="s">
        <v>286</v>
      </c>
      <c r="B50" s="33">
        <v>40</v>
      </c>
      <c r="C50" s="33" t="s">
        <v>320</v>
      </c>
      <c r="D50" s="33"/>
      <c r="E50" s="106" t="s">
        <v>54</v>
      </c>
      <c r="F50" s="108">
        <v>86.6</v>
      </c>
      <c r="G50" s="108"/>
      <c r="H50" s="108"/>
      <c r="I50" s="108"/>
      <c r="J50" s="108"/>
      <c r="N50" s="108">
        <f t="shared" si="1"/>
        <v>86.6</v>
      </c>
      <c r="O50" s="108">
        <f>IF(D50="X",0,IF(E50="X",0,VLOOKUP(E50,'8'!$K$3:$L$16,2,FALSE)))</f>
        <v>200</v>
      </c>
      <c r="P50" s="108">
        <f t="shared" si="0"/>
        <v>17320</v>
      </c>
    </row>
    <row r="51" spans="1:20">
      <c r="A51" s="30" t="s">
        <v>286</v>
      </c>
      <c r="B51" s="33">
        <v>41</v>
      </c>
      <c r="C51" s="33" t="s">
        <v>300</v>
      </c>
      <c r="D51" s="33"/>
      <c r="E51" s="106" t="s">
        <v>59</v>
      </c>
      <c r="G51" s="108">
        <v>5.2</v>
      </c>
      <c r="H51" s="108"/>
      <c r="I51" s="108"/>
      <c r="J51" s="108"/>
      <c r="N51" s="108">
        <f t="shared" si="1"/>
        <v>5.2</v>
      </c>
      <c r="O51" s="108">
        <f>IF(D51="X",0,IF(E51="X",0,VLOOKUP(E51,'8'!$K$3:$L$16,2,FALSE)))</f>
        <v>200</v>
      </c>
      <c r="P51" s="108">
        <f t="shared" si="0"/>
        <v>1040</v>
      </c>
    </row>
    <row r="52" spans="1:20">
      <c r="A52" s="30" t="s">
        <v>286</v>
      </c>
      <c r="B52" s="33">
        <v>42</v>
      </c>
      <c r="C52" s="33" t="s">
        <v>310</v>
      </c>
      <c r="D52" s="33"/>
      <c r="E52" s="106" t="s">
        <v>55</v>
      </c>
      <c r="G52" s="108">
        <v>174.1</v>
      </c>
      <c r="H52" s="108"/>
      <c r="I52" s="108"/>
      <c r="J52" s="108"/>
      <c r="N52" s="108">
        <f t="shared" si="1"/>
        <v>174.1</v>
      </c>
      <c r="O52" s="108">
        <f>IF(D52="X",0,IF(E52="X",0,VLOOKUP(E52,'8'!$K$3:$L$16,2,FALSE)))</f>
        <v>200</v>
      </c>
      <c r="P52" s="108">
        <f t="shared" si="0"/>
        <v>34820</v>
      </c>
    </row>
    <row r="53" spans="1:20">
      <c r="A53" s="30" t="s">
        <v>286</v>
      </c>
      <c r="B53" s="33">
        <v>43</v>
      </c>
      <c r="C53" s="33" t="s">
        <v>311</v>
      </c>
      <c r="D53" s="33"/>
      <c r="E53" s="106" t="s">
        <v>58</v>
      </c>
      <c r="F53" s="108">
        <v>18.7</v>
      </c>
      <c r="G53" s="108"/>
      <c r="H53" s="108"/>
      <c r="I53" s="108"/>
      <c r="J53" s="108"/>
      <c r="N53" s="108">
        <f t="shared" si="1"/>
        <v>18.7</v>
      </c>
      <c r="O53" s="108">
        <f>IF(D53="X",0,IF(E53="X",0,VLOOKUP(E53,'8'!$K$3:$L$16,2,FALSE)))</f>
        <v>200</v>
      </c>
      <c r="P53" s="108">
        <f t="shared" si="0"/>
        <v>3740</v>
      </c>
    </row>
    <row r="54" spans="1:20">
      <c r="A54" s="30" t="s">
        <v>286</v>
      </c>
      <c r="B54" s="106" t="s">
        <v>387</v>
      </c>
      <c r="C54" s="33" t="s">
        <v>311</v>
      </c>
      <c r="D54" s="33"/>
      <c r="E54" s="106" t="s">
        <v>58</v>
      </c>
      <c r="G54" s="108">
        <v>6.3</v>
      </c>
      <c r="H54" s="108"/>
      <c r="I54" s="108"/>
      <c r="J54" s="108"/>
      <c r="N54" s="108">
        <f t="shared" si="1"/>
        <v>6.3</v>
      </c>
      <c r="O54" s="108">
        <f>IF(D54="X",0,IF(E54="X",0,VLOOKUP(E54,'8'!$K$3:$L$16,2,FALSE)))</f>
        <v>200</v>
      </c>
      <c r="P54" s="108">
        <f t="shared" si="0"/>
        <v>1260</v>
      </c>
    </row>
    <row r="55" spans="1:20">
      <c r="A55" s="30" t="s">
        <v>286</v>
      </c>
      <c r="B55" s="33">
        <v>5</v>
      </c>
      <c r="C55" s="33" t="s">
        <v>383</v>
      </c>
      <c r="D55" s="33"/>
      <c r="E55" s="106" t="s">
        <v>62</v>
      </c>
      <c r="G55" s="108">
        <v>14.6</v>
      </c>
      <c r="H55" s="108"/>
      <c r="I55" s="108"/>
      <c r="J55" s="108"/>
      <c r="N55" s="108">
        <f t="shared" si="1"/>
        <v>14.6</v>
      </c>
      <c r="O55" s="108">
        <f>IF(D55="X",0,IF(E55="X",0,VLOOKUP(E55,'8'!$K$3:$L$16,2,FALSE)))</f>
        <v>200</v>
      </c>
      <c r="P55" s="108">
        <f t="shared" si="0"/>
        <v>2920</v>
      </c>
    </row>
    <row r="56" spans="1:20">
      <c r="A56" s="30" t="s">
        <v>286</v>
      </c>
      <c r="B56" s="33">
        <v>6</v>
      </c>
      <c r="C56" s="33" t="s">
        <v>307</v>
      </c>
      <c r="D56" s="33"/>
      <c r="E56" s="106" t="s">
        <v>61</v>
      </c>
      <c r="G56" s="108">
        <v>85.5</v>
      </c>
      <c r="H56" s="108"/>
      <c r="I56" s="108"/>
      <c r="J56" s="108"/>
      <c r="N56" s="108">
        <f t="shared" si="1"/>
        <v>85.5</v>
      </c>
      <c r="O56" s="108">
        <f>IF(D56="X",0,IF(E56="X",0,VLOOKUP(E56,'8'!$K$3:$L$16,2,FALSE)))</f>
        <v>200</v>
      </c>
      <c r="P56" s="108">
        <f t="shared" si="0"/>
        <v>17100</v>
      </c>
    </row>
    <row r="57" spans="1:20">
      <c r="A57" s="30" t="s">
        <v>286</v>
      </c>
      <c r="B57" s="33">
        <v>7</v>
      </c>
      <c r="C57" s="33" t="s">
        <v>308</v>
      </c>
      <c r="D57" s="33"/>
      <c r="E57" s="106" t="s">
        <v>60</v>
      </c>
      <c r="G57" s="108">
        <v>17.100000000000001</v>
      </c>
      <c r="H57" s="108"/>
      <c r="I57" s="108"/>
      <c r="J57" s="108"/>
      <c r="N57" s="108">
        <f t="shared" si="1"/>
        <v>17.100000000000001</v>
      </c>
      <c r="O57" s="108">
        <f>IF(D57="X",0,IF(E57="X",0,VLOOKUP(E57,'8'!$K$3:$L$16,2,FALSE)))</f>
        <v>12</v>
      </c>
      <c r="P57" s="108">
        <f t="shared" si="0"/>
        <v>205.20000000000002</v>
      </c>
    </row>
    <row r="58" spans="1:20">
      <c r="A58" s="30" t="s">
        <v>286</v>
      </c>
      <c r="B58" s="33">
        <v>8</v>
      </c>
      <c r="C58" s="33" t="s">
        <v>299</v>
      </c>
      <c r="D58" s="33"/>
      <c r="E58" s="106" t="s">
        <v>54</v>
      </c>
      <c r="G58" s="108">
        <v>49.4</v>
      </c>
      <c r="H58" s="108"/>
      <c r="I58" s="108"/>
      <c r="J58" s="108"/>
      <c r="N58" s="108">
        <f t="shared" si="1"/>
        <v>49.4</v>
      </c>
      <c r="O58" s="108">
        <f>IF(D58="X",0,IF(E58="X",0,VLOOKUP(E58,'8'!$K$3:$L$16,2,FALSE)))</f>
        <v>200</v>
      </c>
      <c r="P58" s="108">
        <f t="shared" si="0"/>
        <v>9880</v>
      </c>
    </row>
    <row r="59" spans="1:20">
      <c r="A59" s="30" t="s">
        <v>286</v>
      </c>
      <c r="B59" s="33">
        <v>9</v>
      </c>
      <c r="C59" s="33" t="s">
        <v>299</v>
      </c>
      <c r="D59" s="33"/>
      <c r="E59" s="106" t="s">
        <v>54</v>
      </c>
      <c r="G59" s="108">
        <v>57.4</v>
      </c>
      <c r="H59" s="108"/>
      <c r="I59" s="108"/>
      <c r="J59" s="108"/>
      <c r="N59" s="108">
        <f t="shared" si="1"/>
        <v>57.4</v>
      </c>
      <c r="O59" s="108">
        <f>IF(D59="X",0,IF(E59="X",0,VLOOKUP(E59,'8'!$K$3:$L$16,2,FALSE)))</f>
        <v>200</v>
      </c>
      <c r="P59" s="108">
        <f t="shared" si="0"/>
        <v>11480</v>
      </c>
    </row>
    <row r="60" spans="1:20">
      <c r="A60" s="30" t="s">
        <v>286</v>
      </c>
      <c r="B60" s="33">
        <v>44</v>
      </c>
      <c r="C60" s="33" t="s">
        <v>298</v>
      </c>
      <c r="D60" s="33"/>
      <c r="E60" s="106" t="s">
        <v>149</v>
      </c>
      <c r="G60" s="108"/>
      <c r="H60" s="108"/>
      <c r="I60" s="108"/>
      <c r="J60" s="108"/>
      <c r="L60" s="108">
        <v>5.7</v>
      </c>
      <c r="N60" s="108">
        <f t="shared" si="1"/>
        <v>5.7</v>
      </c>
      <c r="O60" s="108">
        <f>IF(D60="X",0,IF(E60="X",0,VLOOKUP(E60,'8'!$K$3:$L$16,2,FALSE)))</f>
        <v>200</v>
      </c>
      <c r="P60" s="108">
        <f t="shared" si="0"/>
        <v>1140</v>
      </c>
      <c r="R60">
        <v>263.3</v>
      </c>
      <c r="S60">
        <v>263.3</v>
      </c>
      <c r="T60">
        <f>69.2*2</f>
        <v>138.4</v>
      </c>
    </row>
    <row r="61" spans="1:20" hidden="1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/>
      <c r="O61" s="108"/>
      <c r="P61" s="108"/>
    </row>
    <row r="62" spans="1:20" hidden="1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/>
      <c r="O62" s="108"/>
      <c r="P62" s="108"/>
    </row>
    <row r="63" spans="1:20" hidden="1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/>
      <c r="O63" s="108"/>
      <c r="P63" s="108"/>
    </row>
    <row r="64" spans="1:20" hidden="1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/>
      <c r="O64" s="108"/>
      <c r="P64" s="108"/>
    </row>
    <row r="65" spans="1:16" hidden="1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/>
      <c r="O65" s="108"/>
      <c r="P65" s="108"/>
    </row>
    <row r="66" spans="1:16" hidden="1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/>
      <c r="O66" s="108"/>
      <c r="P66" s="108"/>
    </row>
    <row r="67" spans="1:16" hidden="1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/>
      <c r="O67" s="108"/>
      <c r="P67" s="108"/>
    </row>
    <row r="68" spans="1:16" hidden="1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/>
      <c r="O68" s="108"/>
      <c r="P68" s="108"/>
    </row>
    <row r="69" spans="1:16" hidden="1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/>
      <c r="O69" s="108"/>
      <c r="P69" s="108"/>
    </row>
    <row r="70" spans="1:16" hidden="1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/>
      <c r="O70" s="108"/>
      <c r="P70" s="108"/>
    </row>
    <row r="71" spans="1:16" hidden="1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/>
      <c r="O71" s="108"/>
      <c r="P71" s="108"/>
    </row>
    <row r="72" spans="1:16" hidden="1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/>
      <c r="O72" s="108"/>
      <c r="P72" s="108"/>
    </row>
    <row r="73" spans="1:16" hidden="1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/>
      <c r="O73" s="108"/>
      <c r="P73" s="108"/>
    </row>
    <row r="74" spans="1:16" hidden="1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/>
      <c r="O74" s="108"/>
      <c r="P74" s="108"/>
    </row>
    <row r="75" spans="1:16" hidden="1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/>
      <c r="O75" s="108"/>
      <c r="P75" s="108"/>
    </row>
    <row r="76" spans="1:16" hidden="1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/>
      <c r="O76" s="108"/>
      <c r="P76" s="108"/>
    </row>
    <row r="77" spans="1:16" hidden="1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/>
      <c r="O77" s="108"/>
      <c r="P77" s="108"/>
    </row>
    <row r="78" spans="1:16" hidden="1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/>
      <c r="O78" s="108"/>
      <c r="P78" s="108"/>
    </row>
    <row r="79" spans="1:16" hidden="1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/>
      <c r="O79" s="108"/>
      <c r="P79" s="108"/>
    </row>
    <row r="80" spans="1:16" hidden="1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/>
      <c r="O80" s="108"/>
      <c r="P80" s="108"/>
    </row>
    <row r="81" spans="1:16" hidden="1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/>
      <c r="O81" s="108"/>
      <c r="P81" s="108"/>
    </row>
    <row r="82" spans="1:16" hidden="1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/>
      <c r="O82" s="108"/>
      <c r="P82" s="108"/>
    </row>
    <row r="83" spans="1:16" hidden="1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/>
      <c r="O83" s="108"/>
      <c r="P83" s="108"/>
    </row>
    <row r="84" spans="1:16" hidden="1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/>
      <c r="O84" s="108"/>
      <c r="P84" s="108"/>
    </row>
    <row r="85" spans="1:16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/>
      <c r="O85" s="108"/>
      <c r="P85" s="108"/>
    </row>
    <row r="86" spans="1:16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/>
      <c r="O86" s="108"/>
      <c r="P86" s="108"/>
    </row>
    <row r="87" spans="1:16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/>
      <c r="O87" s="108"/>
      <c r="P87" s="108"/>
    </row>
    <row r="88" spans="1:16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/>
      <c r="O88" s="108"/>
      <c r="P88" s="108"/>
    </row>
    <row r="89" spans="1:16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/>
      <c r="O89" s="108"/>
      <c r="P89" s="108"/>
    </row>
    <row r="90" spans="1:16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/>
      <c r="O90" s="108"/>
      <c r="P90" s="108"/>
    </row>
    <row r="91" spans="1:16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/>
      <c r="O91" s="108"/>
      <c r="P91" s="108"/>
    </row>
    <row r="92" spans="1:16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/>
      <c r="O92" s="108"/>
      <c r="P92" s="108"/>
    </row>
    <row r="93" spans="1:16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/>
      <c r="O93" s="108"/>
      <c r="P93" s="108"/>
    </row>
    <row r="94" spans="1:16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/>
      <c r="O94" s="108"/>
      <c r="P94" s="108"/>
    </row>
    <row r="95" spans="1:16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/>
      <c r="O95" s="108"/>
      <c r="P95" s="108"/>
    </row>
    <row r="96" spans="1:16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/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/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/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/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/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/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/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/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/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/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/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/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/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/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/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/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/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/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/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/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/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/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/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/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/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/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/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/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/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/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/>
      <c r="O126" s="108"/>
      <c r="P126" s="108"/>
    </row>
    <row r="127" spans="1:16" hidden="1">
      <c r="N127" s="108"/>
      <c r="O127" s="108"/>
      <c r="P127" s="108"/>
    </row>
    <row r="128" spans="1:16" hidden="1">
      <c r="N128" s="108"/>
      <c r="O128" s="108"/>
      <c r="P128" s="108"/>
    </row>
    <row r="129" spans="14:16" hidden="1">
      <c r="N129" s="108"/>
      <c r="O129" s="108"/>
      <c r="P129" s="108"/>
    </row>
    <row r="130" spans="14:16" hidden="1">
      <c r="N130" s="108"/>
      <c r="O130" s="108"/>
      <c r="P130" s="108"/>
    </row>
    <row r="131" spans="14:16" hidden="1">
      <c r="N131" s="108"/>
      <c r="O131" s="108"/>
      <c r="P131" s="108"/>
    </row>
    <row r="132" spans="14:16" hidden="1">
      <c r="N132" s="108"/>
      <c r="O132" s="108"/>
      <c r="P132" s="108"/>
    </row>
    <row r="133" spans="14:16" hidden="1">
      <c r="N133" s="108"/>
      <c r="O133" s="108"/>
      <c r="P133" s="108"/>
    </row>
    <row r="134" spans="14:16" hidden="1">
      <c r="N134" s="108"/>
      <c r="O134" s="108"/>
      <c r="P134" s="108"/>
    </row>
    <row r="135" spans="14:16" hidden="1">
      <c r="N135" s="108"/>
      <c r="O135" s="108"/>
      <c r="P135" s="108"/>
    </row>
    <row r="136" spans="14:16" hidden="1">
      <c r="N136" s="108"/>
      <c r="O136" s="108"/>
      <c r="P136" s="108"/>
    </row>
    <row r="137" spans="14:16" hidden="1">
      <c r="N137" s="108"/>
      <c r="O137" s="108"/>
      <c r="P137" s="108"/>
    </row>
    <row r="138" spans="14:16" hidden="1">
      <c r="N138" s="108"/>
      <c r="O138" s="108"/>
      <c r="P138" s="108"/>
    </row>
    <row r="139" spans="14:16" hidden="1">
      <c r="N139" s="108"/>
      <c r="O139" s="108"/>
      <c r="P139" s="108"/>
    </row>
    <row r="140" spans="14:16" hidden="1">
      <c r="N140" s="108"/>
      <c r="O140" s="108"/>
      <c r="P140" s="108"/>
    </row>
    <row r="141" spans="14:16" hidden="1">
      <c r="N141" s="108"/>
      <c r="O141" s="108"/>
      <c r="P141" s="108"/>
    </row>
    <row r="142" spans="14:16" hidden="1">
      <c r="N142" s="108"/>
      <c r="O142" s="108"/>
      <c r="P142" s="108"/>
    </row>
    <row r="143" spans="14:16" hidden="1">
      <c r="N143" s="108"/>
      <c r="O143" s="108"/>
      <c r="P143" s="108"/>
    </row>
    <row r="144" spans="14:16" hidden="1">
      <c r="N144" s="108"/>
      <c r="O144" s="108"/>
      <c r="P144" s="108"/>
    </row>
    <row r="145" spans="14:16" hidden="1">
      <c r="N145" s="108"/>
      <c r="O145" s="108"/>
      <c r="P145" s="108"/>
    </row>
    <row r="146" spans="14:16" hidden="1">
      <c r="N146" s="108"/>
      <c r="O146" s="108"/>
      <c r="P146" s="108"/>
    </row>
    <row r="147" spans="14:16" hidden="1">
      <c r="N147" s="108"/>
      <c r="O147" s="108"/>
      <c r="P147" s="108"/>
    </row>
    <row r="148" spans="14:16" hidden="1">
      <c r="N148" s="108"/>
      <c r="O148" s="108"/>
      <c r="P148" s="108"/>
    </row>
    <row r="149" spans="14:16" hidden="1">
      <c r="N149" s="108"/>
      <c r="O149" s="108"/>
      <c r="P149" s="108"/>
    </row>
    <row r="150" spans="14:16" hidden="1">
      <c r="N150" s="108"/>
      <c r="O150" s="108"/>
      <c r="P150" s="108"/>
    </row>
    <row r="151" spans="14:16" hidden="1">
      <c r="N151" s="108"/>
      <c r="O151" s="108"/>
      <c r="P151" s="108"/>
    </row>
    <row r="152" spans="14:16" hidden="1">
      <c r="N152" s="108"/>
      <c r="O152" s="108"/>
      <c r="P152" s="108"/>
    </row>
    <row r="153" spans="14:16" hidden="1">
      <c r="N153" s="108"/>
      <c r="O153" s="108"/>
      <c r="P153" s="108"/>
    </row>
    <row r="154" spans="14:16" hidden="1">
      <c r="N154" s="108"/>
      <c r="O154" s="108"/>
      <c r="P154" s="108"/>
    </row>
    <row r="155" spans="14:16" hidden="1">
      <c r="N155" s="108"/>
      <c r="O155" s="108"/>
      <c r="P155" s="108"/>
    </row>
    <row r="156" spans="14:16" hidden="1">
      <c r="N156" s="108"/>
      <c r="O156" s="108"/>
      <c r="P156" s="108"/>
    </row>
    <row r="157" spans="14:16" hidden="1">
      <c r="N157" s="108"/>
      <c r="O157" s="108"/>
      <c r="P157" s="108"/>
    </row>
    <row r="158" spans="14:16" hidden="1">
      <c r="N158" s="108"/>
      <c r="O158" s="108"/>
      <c r="P158" s="108"/>
    </row>
    <row r="159" spans="14:16" hidden="1">
      <c r="N159" s="108"/>
      <c r="O159" s="108"/>
      <c r="P159" s="108"/>
    </row>
    <row r="160" spans="14:16" hidden="1">
      <c r="N160" s="108"/>
      <c r="O160" s="108"/>
      <c r="P160" s="108"/>
    </row>
    <row r="161" spans="14:16" hidden="1">
      <c r="N161" s="108"/>
      <c r="O161" s="108"/>
      <c r="P161" s="108"/>
    </row>
    <row r="162" spans="14:16" hidden="1">
      <c r="N162" s="108"/>
      <c r="O162" s="108"/>
      <c r="P162" s="108"/>
    </row>
    <row r="163" spans="14:16" hidden="1">
      <c r="N163" s="108"/>
      <c r="O163" s="108"/>
      <c r="P163" s="108"/>
    </row>
    <row r="164" spans="14:16" hidden="1">
      <c r="N164" s="108"/>
      <c r="O164" s="108"/>
      <c r="P164" s="108"/>
    </row>
    <row r="165" spans="14:16" hidden="1">
      <c r="N165" s="108"/>
      <c r="O165" s="108"/>
      <c r="P165" s="108"/>
    </row>
    <row r="166" spans="14:16" hidden="1">
      <c r="N166" s="108"/>
      <c r="O166" s="108"/>
      <c r="P166" s="108"/>
    </row>
    <row r="167" spans="14:16" hidden="1">
      <c r="N167" s="108"/>
      <c r="O167" s="108"/>
      <c r="P167" s="108"/>
    </row>
    <row r="168" spans="14:16" hidden="1">
      <c r="N168" s="108"/>
      <c r="O168" s="108"/>
      <c r="P168" s="108"/>
    </row>
    <row r="169" spans="14:16" hidden="1">
      <c r="N169" s="108"/>
      <c r="O169" s="108"/>
      <c r="P169" s="108"/>
    </row>
    <row r="170" spans="14:16" hidden="1">
      <c r="N170" s="108"/>
      <c r="O170" s="108"/>
      <c r="P170" s="108"/>
    </row>
    <row r="171" spans="14:16" hidden="1">
      <c r="N171" s="108"/>
      <c r="O171" s="108"/>
      <c r="P171" s="108"/>
    </row>
    <row r="172" spans="14:16" hidden="1">
      <c r="N172" s="108"/>
      <c r="O172" s="108"/>
      <c r="P172" s="108"/>
    </row>
    <row r="173" spans="14:16" hidden="1">
      <c r="N173" s="108"/>
      <c r="O173" s="108"/>
      <c r="P173" s="108"/>
    </row>
    <row r="174" spans="14:16" hidden="1">
      <c r="N174" s="108"/>
      <c r="O174" s="108"/>
      <c r="P174" s="108"/>
    </row>
    <row r="175" spans="14:16" hidden="1">
      <c r="N175" s="108"/>
      <c r="O175" s="108"/>
      <c r="P175" s="108"/>
    </row>
    <row r="176" spans="14:16" hidden="1">
      <c r="N176" s="108"/>
      <c r="O176" s="108"/>
      <c r="P176" s="108"/>
    </row>
    <row r="177" spans="14:16" hidden="1">
      <c r="N177" s="108"/>
      <c r="O177" s="108"/>
      <c r="P177" s="108"/>
    </row>
    <row r="178" spans="14:16" hidden="1">
      <c r="N178" s="108"/>
      <c r="O178" s="108"/>
      <c r="P178" s="108"/>
    </row>
    <row r="179" spans="14:16" hidden="1">
      <c r="N179" s="108"/>
      <c r="O179" s="108"/>
      <c r="P179" s="108"/>
    </row>
    <row r="180" spans="14:16" hidden="1">
      <c r="N180" s="108"/>
      <c r="O180" s="108"/>
      <c r="P180" s="108"/>
    </row>
    <row r="181" spans="14:16" hidden="1">
      <c r="N181" s="108"/>
      <c r="O181" s="108"/>
      <c r="P181" s="108"/>
    </row>
    <row r="182" spans="14:16" hidden="1">
      <c r="N182" s="108"/>
      <c r="O182" s="108"/>
      <c r="P182" s="108"/>
    </row>
    <row r="183" spans="14:16" hidden="1">
      <c r="N183" s="108"/>
      <c r="O183" s="108"/>
      <c r="P183" s="108"/>
    </row>
    <row r="184" spans="14:16" hidden="1">
      <c r="N184" s="108"/>
      <c r="O184" s="108"/>
      <c r="P184" s="108"/>
    </row>
    <row r="185" spans="14:16" hidden="1">
      <c r="N185" s="108"/>
      <c r="O185" s="108"/>
      <c r="P185" s="108"/>
    </row>
    <row r="186" spans="14:16" hidden="1">
      <c r="N186" s="108"/>
      <c r="O186" s="108"/>
      <c r="P186" s="108"/>
    </row>
    <row r="187" spans="14:16" hidden="1">
      <c r="N187" s="108"/>
      <c r="O187" s="108"/>
      <c r="P187" s="108"/>
    </row>
    <row r="188" spans="14:16" hidden="1">
      <c r="N188" s="108"/>
      <c r="O188" s="108"/>
      <c r="P188" s="108"/>
    </row>
    <row r="189" spans="14:16" hidden="1">
      <c r="N189" s="108"/>
      <c r="O189" s="108"/>
      <c r="P189" s="108"/>
    </row>
    <row r="190" spans="14:16" hidden="1">
      <c r="N190" s="108"/>
      <c r="O190" s="108"/>
      <c r="P190" s="108"/>
    </row>
    <row r="191" spans="14:16" hidden="1">
      <c r="N191" s="108"/>
      <c r="O191" s="108"/>
      <c r="P191" s="108"/>
    </row>
    <row r="192" spans="14:16" hidden="1">
      <c r="N192" s="108"/>
      <c r="O192" s="108"/>
      <c r="P192" s="108"/>
    </row>
    <row r="193" spans="14:16" hidden="1">
      <c r="N193" s="108"/>
      <c r="O193" s="108"/>
      <c r="P193" s="108"/>
    </row>
    <row r="194" spans="14:16" hidden="1">
      <c r="N194" s="108"/>
      <c r="O194" s="108"/>
      <c r="P194" s="108"/>
    </row>
    <row r="195" spans="14:16" hidden="1">
      <c r="N195" s="108"/>
      <c r="O195" s="108"/>
      <c r="P195" s="108"/>
    </row>
    <row r="196" spans="14:16" hidden="1">
      <c r="N196" s="108"/>
      <c r="O196" s="108"/>
      <c r="P196" s="108"/>
    </row>
    <row r="197" spans="14:16" hidden="1">
      <c r="N197" s="108"/>
      <c r="O197" s="108"/>
      <c r="P197" s="108"/>
    </row>
    <row r="198" spans="14:16" hidden="1">
      <c r="N198" s="108"/>
      <c r="O198" s="108"/>
      <c r="P198" s="108"/>
    </row>
    <row r="199" spans="14:16" hidden="1">
      <c r="N199" s="108"/>
      <c r="O199" s="108"/>
      <c r="P199" s="108"/>
    </row>
    <row r="200" spans="14:16" hidden="1">
      <c r="N200" s="108"/>
      <c r="O200" s="108"/>
      <c r="P200" s="108"/>
    </row>
    <row r="201" spans="14:16" hidden="1">
      <c r="N201" s="108"/>
      <c r="O201" s="108"/>
      <c r="P201" s="108"/>
    </row>
    <row r="202" spans="14:16" hidden="1">
      <c r="N202" s="108"/>
      <c r="O202" s="108"/>
      <c r="P202" s="108"/>
    </row>
    <row r="203" spans="14:16" hidden="1">
      <c r="N203" s="108"/>
      <c r="O203" s="108"/>
      <c r="P203" s="108"/>
    </row>
    <row r="204" spans="14:16" hidden="1">
      <c r="N204" s="108"/>
      <c r="O204" s="108"/>
      <c r="P204" s="108"/>
    </row>
    <row r="205" spans="14:16" hidden="1">
      <c r="N205" s="108"/>
      <c r="O205" s="108"/>
      <c r="P205" s="108"/>
    </row>
    <row r="206" spans="14:16" hidden="1">
      <c r="N206" s="108"/>
      <c r="O206" s="108"/>
      <c r="P206" s="108"/>
    </row>
    <row r="207" spans="14:16" hidden="1">
      <c r="N207" s="108"/>
      <c r="O207" s="108"/>
      <c r="P207" s="108"/>
    </row>
    <row r="208" spans="14:16" hidden="1">
      <c r="N208" s="108"/>
      <c r="O208" s="108"/>
      <c r="P208" s="108"/>
    </row>
    <row r="209" spans="14:16" hidden="1">
      <c r="N209" s="108"/>
      <c r="O209" s="108"/>
      <c r="P209" s="108"/>
    </row>
    <row r="210" spans="14:16" hidden="1">
      <c r="N210" s="108"/>
      <c r="O210" s="108"/>
      <c r="P210" s="108"/>
    </row>
    <row r="211" spans="14:16" hidden="1">
      <c r="N211" s="108"/>
      <c r="O211" s="108"/>
      <c r="P211" s="108"/>
    </row>
    <row r="212" spans="14:16" hidden="1">
      <c r="N212" s="108"/>
      <c r="O212" s="108"/>
      <c r="P212" s="108"/>
    </row>
    <row r="213" spans="14:16" hidden="1">
      <c r="N213" s="108"/>
      <c r="O213" s="108"/>
      <c r="P213" s="108"/>
    </row>
    <row r="214" spans="14:16" hidden="1">
      <c r="N214" s="108"/>
      <c r="O214" s="108"/>
      <c r="P214" s="108"/>
    </row>
    <row r="215" spans="14:16" hidden="1">
      <c r="N215" s="108"/>
      <c r="O215" s="108"/>
      <c r="P215" s="108"/>
    </row>
    <row r="216" spans="14:16" hidden="1">
      <c r="N216" s="108"/>
      <c r="O216" s="108"/>
      <c r="P216" s="108"/>
    </row>
    <row r="217" spans="14:16" hidden="1">
      <c r="N217" s="108"/>
      <c r="O217" s="108"/>
      <c r="P217" s="108"/>
    </row>
    <row r="218" spans="14:16" hidden="1">
      <c r="N218" s="108"/>
      <c r="O218" s="108"/>
      <c r="P218" s="108"/>
    </row>
    <row r="219" spans="14:16" hidden="1">
      <c r="N219" s="108"/>
      <c r="O219" s="108"/>
      <c r="P219" s="108"/>
    </row>
    <row r="220" spans="14:16" hidden="1">
      <c r="N220" s="108"/>
      <c r="O220" s="108"/>
      <c r="P220" s="108"/>
    </row>
    <row r="221" spans="14:16" hidden="1">
      <c r="N221" s="108"/>
      <c r="O221" s="108"/>
      <c r="P221" s="108"/>
    </row>
    <row r="222" spans="14:16" hidden="1">
      <c r="N222" s="108"/>
      <c r="O222" s="108"/>
      <c r="P222" s="108"/>
    </row>
    <row r="223" spans="14:16" hidden="1">
      <c r="N223" s="108"/>
      <c r="O223" s="108"/>
      <c r="P223" s="108"/>
    </row>
    <row r="224" spans="14:16" hidden="1">
      <c r="N224" s="108"/>
      <c r="O224" s="108"/>
      <c r="P224" s="108"/>
    </row>
    <row r="225" spans="14:16" hidden="1">
      <c r="N225" s="108"/>
      <c r="O225" s="108"/>
      <c r="P225" s="108"/>
    </row>
    <row r="226" spans="14:16" hidden="1">
      <c r="N226" s="108"/>
      <c r="O226" s="108"/>
      <c r="P226" s="108"/>
    </row>
    <row r="227" spans="14:16" hidden="1">
      <c r="N227" s="108"/>
      <c r="O227" s="108"/>
      <c r="P227" s="108"/>
    </row>
    <row r="228" spans="14:16" hidden="1">
      <c r="N228" s="108"/>
      <c r="O228" s="108"/>
      <c r="P228" s="108"/>
    </row>
    <row r="229" spans="14:16" hidden="1">
      <c r="N229" s="108"/>
      <c r="O229" s="108"/>
      <c r="P229" s="108"/>
    </row>
    <row r="230" spans="14:16" hidden="1">
      <c r="N230" s="108"/>
      <c r="O230" s="108"/>
      <c r="P230" s="108"/>
    </row>
    <row r="231" spans="14:16" hidden="1">
      <c r="N231" s="108"/>
      <c r="O231" s="108"/>
      <c r="P231" s="108"/>
    </row>
    <row r="232" spans="14:16" hidden="1">
      <c r="N232" s="108"/>
      <c r="O232" s="108"/>
      <c r="P232" s="108"/>
    </row>
    <row r="233" spans="14:16" hidden="1">
      <c r="N233" s="108"/>
      <c r="O233" s="108"/>
      <c r="P233" s="108"/>
    </row>
    <row r="234" spans="14:16" hidden="1">
      <c r="N234" s="108"/>
      <c r="O234" s="108"/>
      <c r="P234" s="108"/>
    </row>
    <row r="235" spans="14:16" hidden="1">
      <c r="N235" s="108"/>
      <c r="O235" s="108"/>
      <c r="P235" s="108"/>
    </row>
    <row r="236" spans="14:16" hidden="1">
      <c r="N236" s="108"/>
      <c r="O236" s="108"/>
      <c r="P236" s="108"/>
    </row>
    <row r="237" spans="14:16" hidden="1">
      <c r="N237" s="108"/>
      <c r="O237" s="108"/>
      <c r="P237" s="108"/>
    </row>
    <row r="238" spans="14:16" hidden="1">
      <c r="N238" s="108"/>
      <c r="O238" s="108"/>
      <c r="P238" s="108"/>
    </row>
    <row r="239" spans="14:16" hidden="1">
      <c r="N239" s="108"/>
      <c r="O239" s="108"/>
      <c r="P239" s="108"/>
    </row>
    <row r="240" spans="14:16" hidden="1">
      <c r="N240" s="108"/>
      <c r="O240" s="108"/>
      <c r="P240" s="108"/>
    </row>
    <row r="241" spans="14:16" hidden="1">
      <c r="N241" s="108"/>
      <c r="O241" s="108"/>
      <c r="P241" s="108"/>
    </row>
    <row r="242" spans="14:16" hidden="1">
      <c r="N242" s="108"/>
      <c r="O242" s="108"/>
      <c r="P242" s="108"/>
    </row>
    <row r="243" spans="14:16" hidden="1">
      <c r="N243" s="108"/>
      <c r="O243" s="108"/>
      <c r="P243" s="108"/>
    </row>
    <row r="244" spans="14:16" hidden="1">
      <c r="N244" s="108"/>
      <c r="O244" s="108"/>
      <c r="P244" s="108"/>
    </row>
    <row r="245" spans="14:16" hidden="1">
      <c r="N245" s="108"/>
      <c r="O245" s="108"/>
      <c r="P245" s="108"/>
    </row>
    <row r="246" spans="14:16" hidden="1">
      <c r="N246" s="108"/>
      <c r="O246" s="108"/>
      <c r="P246" s="108"/>
    </row>
    <row r="247" spans="14:16" hidden="1">
      <c r="N247" s="108"/>
      <c r="O247" s="108"/>
      <c r="P247" s="108"/>
    </row>
    <row r="248" spans="14:16" hidden="1">
      <c r="N248" s="108"/>
      <c r="O248" s="108"/>
      <c r="P248" s="108"/>
    </row>
    <row r="249" spans="14:16" hidden="1">
      <c r="N249" s="108"/>
      <c r="O249" s="108"/>
      <c r="P249" s="108"/>
    </row>
    <row r="250" spans="14:16" hidden="1">
      <c r="N250" s="108"/>
      <c r="O250" s="108"/>
      <c r="P250" s="108"/>
    </row>
    <row r="251" spans="14:16" hidden="1">
      <c r="N251" s="108"/>
      <c r="O251" s="108"/>
      <c r="P251" s="108"/>
    </row>
    <row r="252" spans="14:16" hidden="1">
      <c r="N252" s="108"/>
      <c r="O252" s="108"/>
      <c r="P252" s="108"/>
    </row>
    <row r="253" spans="14:16" hidden="1">
      <c r="N253" s="108"/>
      <c r="O253" s="108"/>
      <c r="P253" s="108"/>
    </row>
    <row r="254" spans="14:16" hidden="1">
      <c r="N254" s="108"/>
      <c r="O254" s="108"/>
      <c r="P254" s="108"/>
    </row>
    <row r="255" spans="14:16" hidden="1">
      <c r="N255" s="108"/>
      <c r="O255" s="108"/>
      <c r="P255" s="108"/>
    </row>
    <row r="256" spans="14:16" hidden="1">
      <c r="N256" s="108"/>
      <c r="O256" s="108"/>
      <c r="P256" s="108"/>
    </row>
    <row r="257" spans="14:16" hidden="1">
      <c r="N257" s="108"/>
      <c r="O257" s="108"/>
      <c r="P257" s="108"/>
    </row>
    <row r="258" spans="14:16" hidden="1">
      <c r="N258" s="108"/>
      <c r="O258" s="108"/>
      <c r="P258" s="108"/>
    </row>
    <row r="259" spans="14:16" hidden="1">
      <c r="N259" s="108"/>
      <c r="O259" s="108"/>
      <c r="P259" s="108"/>
    </row>
    <row r="260" spans="14:16" hidden="1">
      <c r="N260" s="108"/>
      <c r="O260" s="108"/>
      <c r="P260" s="108"/>
    </row>
    <row r="261" spans="14:16" hidden="1">
      <c r="N261" s="108"/>
      <c r="O261" s="108"/>
      <c r="P261" s="108"/>
    </row>
    <row r="262" spans="14:16" hidden="1">
      <c r="N262" s="108"/>
      <c r="O262" s="108"/>
      <c r="P262" s="108"/>
    </row>
    <row r="263" spans="14:16" hidden="1">
      <c r="N263" s="108"/>
      <c r="O263" s="108"/>
      <c r="P263" s="108"/>
    </row>
    <row r="264" spans="14:16" hidden="1">
      <c r="N264" s="108"/>
      <c r="O264" s="108"/>
      <c r="P264" s="108"/>
    </row>
    <row r="265" spans="14:16" hidden="1">
      <c r="N265" s="108"/>
      <c r="O265" s="108"/>
      <c r="P265" s="108"/>
    </row>
    <row r="266" spans="14:16" hidden="1">
      <c r="N266" s="108"/>
      <c r="O266" s="108"/>
      <c r="P266" s="108"/>
    </row>
    <row r="267" spans="14:16" hidden="1">
      <c r="N267" s="108"/>
      <c r="O267" s="108"/>
      <c r="P267" s="108"/>
    </row>
    <row r="268" spans="14:16" hidden="1">
      <c r="N268" s="108"/>
      <c r="O268" s="108"/>
      <c r="P268" s="108"/>
    </row>
    <row r="269" spans="14:16" hidden="1">
      <c r="N269" s="108"/>
      <c r="O269" s="108"/>
      <c r="P269" s="108"/>
    </row>
    <row r="270" spans="14:16" hidden="1">
      <c r="N270" s="108"/>
      <c r="O270" s="108"/>
      <c r="P270" s="108"/>
    </row>
    <row r="271" spans="14:16" hidden="1">
      <c r="N271" s="108"/>
      <c r="O271" s="108"/>
      <c r="P271" s="108"/>
    </row>
    <row r="272" spans="14:16" hidden="1">
      <c r="N272" s="108"/>
      <c r="O272" s="108"/>
      <c r="P272" s="108"/>
    </row>
    <row r="273" spans="14:16" hidden="1">
      <c r="N273" s="108"/>
      <c r="O273" s="108"/>
      <c r="P273" s="108"/>
    </row>
    <row r="274" spans="14:16" hidden="1">
      <c r="N274" s="108"/>
      <c r="O274" s="108"/>
      <c r="P274" s="108"/>
    </row>
    <row r="275" spans="14:16" hidden="1">
      <c r="N275" s="108"/>
      <c r="O275" s="108"/>
      <c r="P275" s="108"/>
    </row>
    <row r="276" spans="14:16" hidden="1">
      <c r="N276" s="108"/>
      <c r="O276" s="108"/>
      <c r="P276" s="108"/>
    </row>
    <row r="277" spans="14:16" hidden="1">
      <c r="N277" s="108"/>
      <c r="O277" s="108"/>
      <c r="P277" s="108"/>
    </row>
    <row r="278" spans="14:16" hidden="1">
      <c r="N278" s="108"/>
      <c r="O278" s="108"/>
      <c r="P278" s="108"/>
    </row>
    <row r="279" spans="14:16" hidden="1">
      <c r="N279" s="108"/>
      <c r="O279" s="108"/>
      <c r="P279" s="108"/>
    </row>
    <row r="280" spans="14:16" hidden="1">
      <c r="N280" s="108"/>
      <c r="O280" s="108"/>
      <c r="P280" s="108"/>
    </row>
    <row r="281" spans="14:16" hidden="1">
      <c r="N281" s="108"/>
      <c r="O281" s="108"/>
      <c r="P281" s="108"/>
    </row>
    <row r="282" spans="14:16" hidden="1">
      <c r="N282" s="108"/>
      <c r="O282" s="108"/>
      <c r="P282" s="108"/>
    </row>
    <row r="283" spans="14:16" hidden="1">
      <c r="N283" s="108"/>
      <c r="O283" s="108"/>
      <c r="P283" s="108"/>
    </row>
    <row r="284" spans="14:16" hidden="1">
      <c r="N284" s="108"/>
      <c r="O284" s="108"/>
      <c r="P284" s="108"/>
    </row>
    <row r="285" spans="14:16" hidden="1">
      <c r="N285" s="108"/>
      <c r="O285" s="108"/>
      <c r="P285" s="108"/>
    </row>
    <row r="286" spans="14:16" hidden="1">
      <c r="N286" s="108"/>
      <c r="O286" s="108"/>
      <c r="P286" s="108"/>
    </row>
    <row r="287" spans="14:16" hidden="1">
      <c r="N287" s="108"/>
      <c r="O287" s="108"/>
      <c r="P287" s="108"/>
    </row>
    <row r="288" spans="14:16" hidden="1">
      <c r="N288" s="108"/>
      <c r="O288" s="108"/>
      <c r="P288" s="108"/>
    </row>
    <row r="289" spans="14:16" hidden="1">
      <c r="N289" s="108"/>
      <c r="O289" s="108"/>
      <c r="P289" s="108"/>
    </row>
    <row r="290" spans="14:16" hidden="1">
      <c r="N290" s="108"/>
      <c r="O290" s="108"/>
      <c r="P290" s="108"/>
    </row>
    <row r="291" spans="14:16" hidden="1">
      <c r="N291" s="108"/>
      <c r="O291" s="108"/>
      <c r="P291" s="108"/>
    </row>
    <row r="292" spans="14:16" hidden="1">
      <c r="N292" s="108"/>
      <c r="O292" s="108"/>
      <c r="P292" s="108"/>
    </row>
    <row r="293" spans="14:16" hidden="1">
      <c r="N293" s="108"/>
      <c r="O293" s="108"/>
      <c r="P293" s="108"/>
    </row>
    <row r="294" spans="14:16" hidden="1">
      <c r="N294" s="108"/>
      <c r="O294" s="108"/>
      <c r="P294" s="108"/>
    </row>
    <row r="295" spans="14:16" hidden="1">
      <c r="N295" s="108"/>
      <c r="O295" s="108"/>
      <c r="P295" s="108"/>
    </row>
    <row r="296" spans="14:16" hidden="1">
      <c r="N296" s="108"/>
      <c r="O296" s="108"/>
      <c r="P296" s="108"/>
    </row>
    <row r="297" spans="14:16" hidden="1">
      <c r="N297" s="108"/>
      <c r="O297" s="108"/>
      <c r="P297" s="108"/>
    </row>
    <row r="298" spans="14:16" hidden="1">
      <c r="N298" s="108"/>
      <c r="O298" s="108"/>
      <c r="P298" s="108"/>
    </row>
    <row r="299" spans="14:16" hidden="1">
      <c r="N299" s="108"/>
      <c r="O299" s="108"/>
      <c r="P299" s="108"/>
    </row>
    <row r="300" spans="14:16" hidden="1">
      <c r="N300" s="108"/>
      <c r="O300" s="108"/>
      <c r="P300" s="108"/>
    </row>
    <row r="301" spans="14:16" hidden="1">
      <c r="N301" s="108"/>
      <c r="O301" s="108"/>
      <c r="P301" s="108"/>
    </row>
    <row r="302" spans="14:16" hidden="1">
      <c r="N302" s="108"/>
      <c r="O302" s="108"/>
      <c r="P302" s="108"/>
    </row>
    <row r="303" spans="14:16" hidden="1">
      <c r="N303" s="108"/>
      <c r="O303" s="108"/>
      <c r="P303" s="108"/>
    </row>
    <row r="304" spans="14:16" hidden="1">
      <c r="N304" s="108"/>
      <c r="O304" s="108"/>
      <c r="P304" s="108"/>
    </row>
    <row r="305" spans="14:16" hidden="1">
      <c r="N305" s="108"/>
      <c r="O305" s="108"/>
      <c r="P305" s="108"/>
    </row>
    <row r="306" spans="14:16" hidden="1">
      <c r="N306" s="108"/>
      <c r="O306" s="108"/>
      <c r="P306" s="108"/>
    </row>
    <row r="307" spans="14:16" hidden="1">
      <c r="N307" s="108"/>
      <c r="O307" s="108"/>
      <c r="P307" s="108"/>
    </row>
    <row r="308" spans="14:16" hidden="1">
      <c r="N308" s="108"/>
      <c r="O308" s="108"/>
      <c r="P308" s="108"/>
    </row>
    <row r="309" spans="14:16" hidden="1">
      <c r="N309" s="108"/>
      <c r="O309" s="108"/>
      <c r="P309" s="108"/>
    </row>
    <row r="310" spans="14:16" hidden="1">
      <c r="N310" s="108"/>
      <c r="O310" s="108"/>
      <c r="P310" s="108"/>
    </row>
    <row r="311" spans="14:16" hidden="1">
      <c r="N311" s="108"/>
      <c r="O311" s="108"/>
      <c r="P311" s="108"/>
    </row>
    <row r="312" spans="14:16" hidden="1">
      <c r="N312" s="108"/>
      <c r="O312" s="108"/>
      <c r="P312" s="108"/>
    </row>
    <row r="313" spans="14:16" hidden="1">
      <c r="N313" s="108"/>
      <c r="O313" s="108"/>
      <c r="P313" s="108"/>
    </row>
    <row r="314" spans="14:16" hidden="1">
      <c r="N314" s="108"/>
      <c r="O314" s="108"/>
      <c r="P314" s="108"/>
    </row>
    <row r="315" spans="14:16" hidden="1">
      <c r="N315" s="108"/>
      <c r="O315" s="108"/>
      <c r="P315" s="108"/>
    </row>
    <row r="316" spans="14:16" hidden="1">
      <c r="N316" s="108"/>
      <c r="O316" s="108"/>
      <c r="P316" s="108"/>
    </row>
    <row r="317" spans="14:16" hidden="1">
      <c r="N317" s="108"/>
      <c r="O317" s="108"/>
      <c r="P317" s="108"/>
    </row>
    <row r="318" spans="14:16" hidden="1">
      <c r="N318" s="108"/>
      <c r="O318" s="108"/>
      <c r="P318" s="108"/>
    </row>
    <row r="319" spans="14:16" hidden="1">
      <c r="N319" s="108"/>
      <c r="O319" s="108"/>
      <c r="P319" s="108"/>
    </row>
    <row r="320" spans="14:16" hidden="1">
      <c r="N320" s="108"/>
      <c r="O320" s="108"/>
      <c r="P320" s="108"/>
    </row>
    <row r="321" spans="14:16" hidden="1">
      <c r="N321" s="108"/>
      <c r="O321" s="108"/>
      <c r="P321" s="108"/>
    </row>
    <row r="322" spans="14:16" hidden="1">
      <c r="N322" s="108"/>
      <c r="O322" s="108"/>
      <c r="P322" s="108"/>
    </row>
    <row r="323" spans="14:16" hidden="1">
      <c r="N323" s="108"/>
      <c r="O323" s="108"/>
      <c r="P323" s="108"/>
    </row>
    <row r="324" spans="14:16" hidden="1">
      <c r="N324" s="108"/>
      <c r="O324" s="108"/>
      <c r="P324" s="108"/>
    </row>
    <row r="325" spans="14:16" hidden="1">
      <c r="N325" s="108"/>
      <c r="O325" s="108"/>
      <c r="P325" s="108"/>
    </row>
    <row r="326" spans="14:16" hidden="1">
      <c r="N326" s="108"/>
      <c r="O326" s="108"/>
      <c r="P326" s="108"/>
    </row>
    <row r="327" spans="14:16" hidden="1">
      <c r="N327" s="108"/>
      <c r="O327" s="108"/>
      <c r="P327" s="108"/>
    </row>
    <row r="328" spans="14:16" hidden="1">
      <c r="N328" s="108"/>
      <c r="O328" s="108"/>
      <c r="P328" s="108"/>
    </row>
    <row r="329" spans="14:16" hidden="1">
      <c r="N329" s="108"/>
      <c r="O329" s="108"/>
      <c r="P329" s="108"/>
    </row>
    <row r="330" spans="14:16" hidden="1">
      <c r="N330" s="108"/>
      <c r="O330" s="108"/>
      <c r="P330" s="108"/>
    </row>
    <row r="331" spans="14:16" hidden="1">
      <c r="N331" s="108"/>
      <c r="O331" s="108"/>
      <c r="P331" s="108"/>
    </row>
    <row r="332" spans="14:16" hidden="1">
      <c r="N332" s="108"/>
      <c r="O332" s="108"/>
      <c r="P332" s="108"/>
    </row>
    <row r="333" spans="14:16" hidden="1">
      <c r="N333" s="108"/>
      <c r="O333" s="108"/>
      <c r="P333" s="108"/>
    </row>
    <row r="334" spans="14:16" hidden="1">
      <c r="N334" s="108"/>
      <c r="O334" s="108"/>
      <c r="P334" s="108"/>
    </row>
    <row r="335" spans="14:16" hidden="1">
      <c r="N335" s="108"/>
      <c r="O335" s="108"/>
      <c r="P335" s="108"/>
    </row>
    <row r="336" spans="14:16" hidden="1">
      <c r="N336" s="108"/>
      <c r="O336" s="108"/>
      <c r="P336" s="108"/>
    </row>
    <row r="337" spans="14:16" hidden="1">
      <c r="N337" s="108"/>
      <c r="O337" s="108"/>
      <c r="P337" s="108"/>
    </row>
    <row r="338" spans="14:16" hidden="1">
      <c r="N338" s="108"/>
      <c r="O338" s="108"/>
      <c r="P338" s="108"/>
    </row>
    <row r="339" spans="14:16" hidden="1">
      <c r="N339" s="108"/>
      <c r="O339" s="108"/>
      <c r="P339" s="108"/>
    </row>
    <row r="340" spans="14:16" hidden="1">
      <c r="N340" s="108"/>
      <c r="O340" s="108"/>
      <c r="P340" s="108"/>
    </row>
    <row r="341" spans="14:16" hidden="1">
      <c r="N341" s="108"/>
      <c r="O341" s="108"/>
      <c r="P341" s="108"/>
    </row>
    <row r="342" spans="14:16" hidden="1">
      <c r="N342" s="108"/>
      <c r="O342" s="108"/>
      <c r="P342" s="108"/>
    </row>
    <row r="343" spans="14:16" hidden="1">
      <c r="N343" s="108"/>
      <c r="O343" s="108"/>
      <c r="P343" s="108"/>
    </row>
    <row r="344" spans="14:16" hidden="1">
      <c r="N344" s="108"/>
      <c r="O344" s="108"/>
      <c r="P344" s="108"/>
    </row>
    <row r="345" spans="14:16" hidden="1">
      <c r="N345" s="108"/>
      <c r="O345" s="108"/>
      <c r="P345" s="108"/>
    </row>
    <row r="346" spans="14:16" hidden="1">
      <c r="N346" s="108"/>
      <c r="O346" s="108"/>
      <c r="P346" s="108"/>
    </row>
    <row r="347" spans="14:16" hidden="1">
      <c r="N347" s="108"/>
      <c r="O347" s="108"/>
      <c r="P347" s="108"/>
    </row>
    <row r="348" spans="14:16" hidden="1">
      <c r="N348" s="108"/>
      <c r="O348" s="108"/>
      <c r="P348" s="108"/>
    </row>
    <row r="349" spans="14:16" hidden="1">
      <c r="N349" s="108"/>
      <c r="O349" s="108"/>
      <c r="P349" s="108"/>
    </row>
    <row r="350" spans="14:16" hidden="1">
      <c r="N350" s="108"/>
      <c r="O350" s="108"/>
      <c r="P350" s="108"/>
    </row>
    <row r="351" spans="14:16" hidden="1">
      <c r="N351" s="108"/>
      <c r="O351" s="108"/>
      <c r="P351" s="108"/>
    </row>
    <row r="352" spans="14:16" hidden="1">
      <c r="N352" s="108"/>
      <c r="O352" s="108"/>
      <c r="P352" s="108"/>
    </row>
    <row r="353" spans="14:16" hidden="1">
      <c r="N353" s="108"/>
      <c r="O353" s="108"/>
      <c r="P353" s="108"/>
    </row>
    <row r="354" spans="14:16" hidden="1">
      <c r="N354" s="108"/>
      <c r="O354" s="108"/>
      <c r="P354" s="108"/>
    </row>
    <row r="355" spans="14:16" hidden="1">
      <c r="N355" s="108"/>
      <c r="O355" s="108"/>
      <c r="P355" s="108"/>
    </row>
    <row r="356" spans="14:16" hidden="1">
      <c r="N356" s="108"/>
      <c r="O356" s="108"/>
      <c r="P356" s="108"/>
    </row>
    <row r="357" spans="14:16" hidden="1">
      <c r="N357" s="108"/>
      <c r="O357" s="108"/>
      <c r="P357" s="108"/>
    </row>
    <row r="358" spans="14:16" hidden="1">
      <c r="N358" s="108"/>
      <c r="O358" s="108"/>
      <c r="P358" s="108"/>
    </row>
    <row r="359" spans="14:16" hidden="1">
      <c r="N359" s="108"/>
      <c r="O359" s="108"/>
      <c r="P359" s="108"/>
    </row>
    <row r="360" spans="14:16" hidden="1">
      <c r="N360" s="108"/>
      <c r="O360" s="108"/>
      <c r="P360" s="108"/>
    </row>
    <row r="361" spans="14:16" hidden="1">
      <c r="N361" s="108"/>
      <c r="O361" s="108"/>
      <c r="P361" s="108"/>
    </row>
    <row r="362" spans="14:16" hidden="1">
      <c r="N362" s="108"/>
      <c r="O362" s="108"/>
      <c r="P362" s="108"/>
    </row>
    <row r="363" spans="14:16" hidden="1">
      <c r="N363" s="108"/>
      <c r="O363" s="108"/>
      <c r="P363" s="108"/>
    </row>
    <row r="364" spans="14:16" hidden="1">
      <c r="N364" s="108"/>
      <c r="O364" s="108"/>
      <c r="P364" s="108"/>
    </row>
    <row r="365" spans="14:16" hidden="1">
      <c r="N365" s="108"/>
      <c r="O365" s="108"/>
      <c r="P365" s="108"/>
    </row>
    <row r="366" spans="14:16" hidden="1">
      <c r="N366" s="108"/>
      <c r="O366" s="108"/>
      <c r="P366" s="108"/>
    </row>
    <row r="367" spans="14:16" hidden="1">
      <c r="N367" s="108"/>
      <c r="O367" s="108"/>
      <c r="P367" s="108"/>
    </row>
    <row r="368" spans="14:16" hidden="1">
      <c r="N368" s="108"/>
      <c r="O368" s="108"/>
      <c r="P368" s="108"/>
    </row>
    <row r="369" spans="14:16" hidden="1">
      <c r="N369" s="108"/>
      <c r="O369" s="108"/>
      <c r="P369" s="108"/>
    </row>
    <row r="370" spans="14:16" hidden="1">
      <c r="N370" s="108"/>
      <c r="O370" s="108"/>
      <c r="P370" s="108"/>
    </row>
    <row r="371" spans="14:16" hidden="1">
      <c r="N371" s="108"/>
      <c r="O371" s="108"/>
      <c r="P371" s="108"/>
    </row>
    <row r="372" spans="14:16" hidden="1">
      <c r="N372" s="108"/>
      <c r="O372" s="108"/>
      <c r="P372" s="108"/>
    </row>
    <row r="373" spans="14:16" hidden="1">
      <c r="N373" s="108"/>
      <c r="O373" s="108"/>
      <c r="P373" s="108"/>
    </row>
    <row r="374" spans="14:16" hidden="1">
      <c r="N374" s="108"/>
      <c r="O374" s="108"/>
      <c r="P374" s="108"/>
    </row>
    <row r="375" spans="14:16" hidden="1">
      <c r="N375" s="108"/>
      <c r="O375" s="108"/>
      <c r="P375" s="108"/>
    </row>
    <row r="376" spans="14:16" hidden="1">
      <c r="N376" s="108"/>
      <c r="O376" s="108"/>
      <c r="P376" s="108"/>
    </row>
    <row r="377" spans="14:16" hidden="1">
      <c r="N377" s="108"/>
      <c r="O377" s="108"/>
      <c r="P377" s="108"/>
    </row>
    <row r="378" spans="14:16" hidden="1">
      <c r="N378" s="108"/>
      <c r="O378" s="108"/>
      <c r="P378" s="108"/>
    </row>
    <row r="379" spans="14:16" hidden="1">
      <c r="N379" s="108"/>
      <c r="O379" s="108"/>
      <c r="P379" s="108"/>
    </row>
    <row r="380" spans="14:16" hidden="1">
      <c r="N380" s="108"/>
      <c r="O380" s="108"/>
      <c r="P380" s="108"/>
    </row>
    <row r="381" spans="14:16" hidden="1">
      <c r="N381" s="108"/>
      <c r="O381" s="108"/>
      <c r="P381" s="108"/>
    </row>
    <row r="382" spans="14:16" hidden="1">
      <c r="N382" s="108"/>
      <c r="O382" s="108"/>
      <c r="P382" s="108"/>
    </row>
    <row r="383" spans="14:16" hidden="1">
      <c r="N383" s="108"/>
      <c r="O383" s="108"/>
      <c r="P383" s="108"/>
    </row>
    <row r="384" spans="14:16" hidden="1">
      <c r="N384" s="108"/>
      <c r="O384" s="108"/>
      <c r="P384" s="108"/>
    </row>
    <row r="385" spans="14:16" hidden="1">
      <c r="N385" s="108"/>
      <c r="O385" s="108"/>
      <c r="P385" s="108"/>
    </row>
    <row r="386" spans="14:16" hidden="1">
      <c r="N386" s="108"/>
      <c r="O386" s="108"/>
      <c r="P386" s="108"/>
    </row>
    <row r="387" spans="14:16" hidden="1">
      <c r="N387" s="108"/>
      <c r="O387" s="108"/>
      <c r="P387" s="108"/>
    </row>
    <row r="388" spans="14:16" hidden="1">
      <c r="N388" s="108"/>
      <c r="O388" s="108"/>
      <c r="P388" s="108"/>
    </row>
    <row r="389" spans="14:16" hidden="1">
      <c r="N389" s="108"/>
      <c r="O389" s="108"/>
      <c r="P389" s="108"/>
    </row>
    <row r="390" spans="14:16" hidden="1">
      <c r="N390" s="108"/>
      <c r="O390" s="108"/>
      <c r="P390" s="108"/>
    </row>
    <row r="391" spans="14:16" hidden="1">
      <c r="N391" s="108"/>
      <c r="O391" s="108"/>
      <c r="P391" s="108"/>
    </row>
    <row r="392" spans="14:16" hidden="1">
      <c r="N392" s="108"/>
      <c r="O392" s="108"/>
      <c r="P392" s="108"/>
    </row>
    <row r="393" spans="14:16" hidden="1">
      <c r="N393" s="108"/>
      <c r="O393" s="108"/>
      <c r="P393" s="108"/>
    </row>
    <row r="394" spans="14:16" hidden="1">
      <c r="N394" s="108"/>
      <c r="O394" s="108"/>
      <c r="P394" s="108"/>
    </row>
    <row r="395" spans="14:16" hidden="1">
      <c r="N395" s="108"/>
      <c r="O395" s="108"/>
      <c r="P395" s="108"/>
    </row>
    <row r="396" spans="14:16" hidden="1">
      <c r="N396" s="108"/>
      <c r="O396" s="108"/>
      <c r="P396" s="108"/>
    </row>
    <row r="397" spans="14:16" hidden="1">
      <c r="N397" s="108"/>
      <c r="O397" s="108"/>
      <c r="P397" s="108"/>
    </row>
    <row r="398" spans="14:16" hidden="1">
      <c r="N398" s="108"/>
      <c r="O398" s="108"/>
      <c r="P398" s="108"/>
    </row>
    <row r="399" spans="14:16" hidden="1">
      <c r="N399" s="108"/>
      <c r="O399" s="108"/>
      <c r="P399" s="108"/>
    </row>
    <row r="400" spans="14:16" hidden="1">
      <c r="N400" s="108"/>
      <c r="O400" s="108"/>
      <c r="P400" s="108"/>
    </row>
    <row r="401" spans="14:16" hidden="1">
      <c r="N401" s="108"/>
      <c r="O401" s="108"/>
      <c r="P401" s="108"/>
    </row>
    <row r="402" spans="14:16" hidden="1">
      <c r="N402" s="108"/>
      <c r="O402" s="108"/>
      <c r="P402" s="108"/>
    </row>
    <row r="403" spans="14:16" hidden="1">
      <c r="N403" s="108"/>
      <c r="O403" s="108"/>
      <c r="P403" s="108"/>
    </row>
    <row r="404" spans="14:16" hidden="1">
      <c r="N404" s="108"/>
      <c r="O404" s="108"/>
      <c r="P404" s="108"/>
    </row>
    <row r="405" spans="14:16" hidden="1">
      <c r="N405" s="108"/>
      <c r="O405" s="108"/>
      <c r="P405" s="108"/>
    </row>
    <row r="406" spans="14:16" hidden="1">
      <c r="N406" s="108"/>
      <c r="O406" s="108"/>
      <c r="P406" s="108"/>
    </row>
    <row r="407" spans="14:16" hidden="1">
      <c r="N407" s="108"/>
      <c r="O407" s="108"/>
      <c r="P407" s="108"/>
    </row>
    <row r="408" spans="14:16" hidden="1">
      <c r="N408" s="108"/>
      <c r="O408" s="108"/>
      <c r="P408" s="108"/>
    </row>
    <row r="409" spans="14:16" hidden="1">
      <c r="N409" s="108"/>
      <c r="O409" s="108"/>
      <c r="P409" s="108"/>
    </row>
    <row r="410" spans="14:16" hidden="1">
      <c r="N410" s="108"/>
      <c r="O410" s="108"/>
      <c r="P410" s="108"/>
    </row>
    <row r="411" spans="14:16" hidden="1">
      <c r="N411" s="108"/>
      <c r="O411" s="108"/>
      <c r="P411" s="108"/>
    </row>
    <row r="412" spans="14:16" hidden="1">
      <c r="N412" s="108"/>
      <c r="O412" s="108"/>
      <c r="P412" s="108"/>
    </row>
    <row r="413" spans="14:16" hidden="1">
      <c r="N413" s="108"/>
      <c r="O413" s="108"/>
      <c r="P413" s="108"/>
    </row>
    <row r="414" spans="14:16" hidden="1">
      <c r="N414" s="108"/>
      <c r="O414" s="108"/>
      <c r="P414" s="108"/>
    </row>
    <row r="415" spans="14:16" hidden="1">
      <c r="N415" s="108"/>
      <c r="O415" s="108"/>
      <c r="P415" s="108"/>
    </row>
    <row r="416" spans="14:16" hidden="1">
      <c r="N416" s="108"/>
      <c r="O416" s="108"/>
      <c r="P416" s="108"/>
    </row>
    <row r="417" spans="14:16" hidden="1">
      <c r="N417" s="108"/>
      <c r="O417" s="108"/>
      <c r="P417" s="108"/>
    </row>
    <row r="418" spans="14:16" hidden="1">
      <c r="N418" s="108"/>
      <c r="O418" s="108"/>
      <c r="P418" s="108"/>
    </row>
    <row r="419" spans="14:16" hidden="1">
      <c r="N419" s="108"/>
      <c r="O419" s="108"/>
      <c r="P419" s="108"/>
    </row>
    <row r="420" spans="14:16" hidden="1">
      <c r="N420" s="108"/>
      <c r="O420" s="108"/>
      <c r="P420" s="108"/>
    </row>
    <row r="421" spans="14:16" hidden="1">
      <c r="N421" s="108"/>
      <c r="O421" s="108"/>
      <c r="P421" s="108"/>
    </row>
    <row r="422" spans="14:16" hidden="1">
      <c r="N422" s="108"/>
      <c r="O422" s="108"/>
      <c r="P422" s="108"/>
    </row>
    <row r="423" spans="14:16" hidden="1">
      <c r="N423" s="108"/>
      <c r="O423" s="108"/>
      <c r="P423" s="108"/>
    </row>
    <row r="424" spans="14:16" hidden="1">
      <c r="N424" s="108"/>
      <c r="O424" s="108"/>
      <c r="P424" s="108"/>
    </row>
    <row r="425" spans="14:16" hidden="1">
      <c r="N425" s="108"/>
      <c r="O425" s="108"/>
      <c r="P425" s="108"/>
    </row>
    <row r="426" spans="14:16" hidden="1">
      <c r="N426" s="108"/>
      <c r="O426" s="108"/>
      <c r="P426" s="108"/>
    </row>
    <row r="427" spans="14:16" hidden="1">
      <c r="N427" s="108"/>
      <c r="O427" s="108"/>
      <c r="P427" s="108"/>
    </row>
    <row r="428" spans="14:16" hidden="1">
      <c r="N428" s="108"/>
      <c r="O428" s="108"/>
      <c r="P428" s="108"/>
    </row>
    <row r="429" spans="14:16" hidden="1">
      <c r="N429" s="108"/>
      <c r="O429" s="108"/>
      <c r="P429" s="108"/>
    </row>
    <row r="430" spans="14:16" hidden="1">
      <c r="N430" s="108"/>
      <c r="O430" s="108"/>
      <c r="P430" s="108"/>
    </row>
    <row r="431" spans="14:16" hidden="1">
      <c r="N431" s="108"/>
      <c r="O431" s="108"/>
      <c r="P431" s="108"/>
    </row>
    <row r="432" spans="14:16" hidden="1">
      <c r="N432" s="108"/>
      <c r="O432" s="108"/>
      <c r="P432" s="108"/>
    </row>
    <row r="433" spans="14:16" hidden="1">
      <c r="N433" s="108"/>
      <c r="O433" s="108"/>
      <c r="P433" s="108"/>
    </row>
    <row r="434" spans="14:16" hidden="1">
      <c r="N434" s="108"/>
      <c r="O434" s="108"/>
      <c r="P434" s="108"/>
    </row>
    <row r="435" spans="14:16" hidden="1">
      <c r="N435" s="108"/>
      <c r="O435" s="108"/>
      <c r="P435" s="108"/>
    </row>
    <row r="436" spans="14:16" hidden="1">
      <c r="N436" s="108"/>
      <c r="O436" s="108"/>
      <c r="P436" s="108"/>
    </row>
    <row r="437" spans="14:16" hidden="1">
      <c r="N437" s="108"/>
      <c r="O437" s="108"/>
      <c r="P437" s="108"/>
    </row>
    <row r="438" spans="14:16" hidden="1">
      <c r="N438" s="108"/>
      <c r="O438" s="108"/>
      <c r="P438" s="108"/>
    </row>
    <row r="439" spans="14:16" hidden="1">
      <c r="N439" s="108"/>
      <c r="O439" s="108"/>
      <c r="P439" s="108"/>
    </row>
    <row r="440" spans="14:16" hidden="1">
      <c r="N440" s="108"/>
      <c r="O440" s="108"/>
      <c r="P440" s="108"/>
    </row>
    <row r="441" spans="14:16" hidden="1">
      <c r="N441" s="108"/>
      <c r="O441" s="108"/>
      <c r="P441" s="108"/>
    </row>
    <row r="442" spans="14:16" hidden="1">
      <c r="N442" s="108"/>
      <c r="O442" s="108"/>
      <c r="P442" s="108"/>
    </row>
    <row r="443" spans="14:16" hidden="1">
      <c r="N443" s="108"/>
      <c r="O443" s="108"/>
      <c r="P443" s="108"/>
    </row>
    <row r="444" spans="14:16" hidden="1">
      <c r="N444" s="108"/>
      <c r="O444" s="108"/>
      <c r="P444" s="108"/>
    </row>
    <row r="445" spans="14:16" hidden="1">
      <c r="N445" s="108"/>
      <c r="O445" s="108"/>
      <c r="P445" s="108"/>
    </row>
    <row r="446" spans="14:16" hidden="1">
      <c r="N446" s="108"/>
      <c r="O446" s="108"/>
      <c r="P446" s="108"/>
    </row>
    <row r="447" spans="14:16" hidden="1">
      <c r="N447" s="108"/>
      <c r="O447" s="108"/>
      <c r="P447" s="108"/>
    </row>
    <row r="448" spans="14:16" hidden="1">
      <c r="N448" s="108"/>
      <c r="O448" s="108"/>
      <c r="P448" s="108"/>
    </row>
    <row r="449" spans="14:16" hidden="1">
      <c r="N449" s="108"/>
      <c r="O449" s="108"/>
      <c r="P449" s="108"/>
    </row>
    <row r="450" spans="14:16" hidden="1">
      <c r="N450" s="108"/>
      <c r="O450" s="108"/>
      <c r="P450" s="108"/>
    </row>
    <row r="451" spans="14:16" hidden="1">
      <c r="N451" s="108"/>
      <c r="O451" s="108"/>
      <c r="P451" s="108"/>
    </row>
    <row r="452" spans="14:16" hidden="1">
      <c r="N452" s="108"/>
      <c r="O452" s="108"/>
      <c r="P452" s="108"/>
    </row>
    <row r="453" spans="14:16" hidden="1">
      <c r="N453" s="108"/>
      <c r="O453" s="108"/>
      <c r="P453" s="108"/>
    </row>
    <row r="454" spans="14:16" hidden="1">
      <c r="N454" s="108"/>
      <c r="O454" s="108"/>
      <c r="P454" s="108"/>
    </row>
    <row r="455" spans="14:16" hidden="1">
      <c r="N455" s="108"/>
      <c r="O455" s="108"/>
      <c r="P455" s="108"/>
    </row>
    <row r="456" spans="14:16" hidden="1">
      <c r="N456" s="108"/>
      <c r="O456" s="108"/>
      <c r="P456" s="108"/>
    </row>
    <row r="457" spans="14:16" hidden="1">
      <c r="N457" s="108"/>
      <c r="O457" s="108"/>
      <c r="P457" s="108"/>
    </row>
    <row r="458" spans="14:16" hidden="1">
      <c r="N458" s="108"/>
      <c r="O458" s="108"/>
      <c r="P458" s="108"/>
    </row>
    <row r="459" spans="14:16" hidden="1">
      <c r="N459" s="108"/>
      <c r="O459" s="108"/>
      <c r="P459" s="108"/>
    </row>
    <row r="460" spans="14:16" hidden="1">
      <c r="N460" s="108"/>
      <c r="O460" s="108"/>
      <c r="P460" s="108"/>
    </row>
    <row r="461" spans="14:16" hidden="1">
      <c r="N461" s="108"/>
      <c r="O461" s="108"/>
      <c r="P461" s="108"/>
    </row>
    <row r="462" spans="14:16" hidden="1">
      <c r="N462" s="108"/>
      <c r="O462" s="108"/>
      <c r="P462" s="108"/>
    </row>
    <row r="463" spans="14:16" hidden="1">
      <c r="N463" s="108"/>
      <c r="O463" s="108"/>
      <c r="P463" s="108"/>
    </row>
    <row r="464" spans="14:16" hidden="1">
      <c r="N464" s="108"/>
      <c r="O464" s="108"/>
      <c r="P464" s="108"/>
    </row>
    <row r="465" spans="14:16" hidden="1">
      <c r="N465" s="108"/>
      <c r="O465" s="108"/>
      <c r="P465" s="108"/>
    </row>
    <row r="466" spans="14:16" hidden="1">
      <c r="N466" s="108"/>
      <c r="O466" s="108"/>
      <c r="P466" s="108"/>
    </row>
    <row r="467" spans="14:16" hidden="1">
      <c r="N467" s="108"/>
      <c r="O467" s="108"/>
      <c r="P467" s="108"/>
    </row>
    <row r="468" spans="14:16" hidden="1">
      <c r="N468" s="108"/>
      <c r="O468" s="108"/>
      <c r="P468" s="108"/>
    </row>
    <row r="469" spans="14:16" hidden="1">
      <c r="N469" s="108"/>
      <c r="O469" s="108"/>
      <c r="P469" s="108"/>
    </row>
    <row r="470" spans="14:16" hidden="1">
      <c r="N470" s="108"/>
      <c r="O470" s="108"/>
      <c r="P470" s="108"/>
    </row>
    <row r="471" spans="14:16" hidden="1">
      <c r="N471" s="108"/>
      <c r="O471" s="108"/>
      <c r="P471" s="108"/>
    </row>
    <row r="472" spans="14:16" hidden="1">
      <c r="N472" s="108"/>
      <c r="O472" s="108"/>
      <c r="P472" s="108"/>
    </row>
    <row r="473" spans="14:16" hidden="1">
      <c r="N473" s="108"/>
      <c r="O473" s="108"/>
      <c r="P473" s="108"/>
    </row>
    <row r="474" spans="14:16" hidden="1">
      <c r="N474" s="108"/>
      <c r="O474" s="108"/>
      <c r="P474" s="108"/>
    </row>
    <row r="475" spans="14:16" hidden="1">
      <c r="N475" s="108"/>
      <c r="O475" s="108"/>
      <c r="P475" s="108"/>
    </row>
    <row r="476" spans="14:16" hidden="1">
      <c r="N476" s="108"/>
      <c r="O476" s="108"/>
      <c r="P476" s="108"/>
    </row>
    <row r="477" spans="14:16" hidden="1">
      <c r="N477" s="108"/>
      <c r="O477" s="108"/>
      <c r="P477" s="108"/>
    </row>
    <row r="478" spans="14:16" hidden="1">
      <c r="N478" s="108"/>
      <c r="O478" s="108"/>
      <c r="P478" s="108"/>
    </row>
    <row r="479" spans="14:16" hidden="1">
      <c r="N479" s="108"/>
      <c r="O479" s="108"/>
      <c r="P479" s="108"/>
    </row>
    <row r="480" spans="14:16" hidden="1">
      <c r="N480" s="108"/>
      <c r="O480" s="108"/>
      <c r="P480" s="108"/>
    </row>
    <row r="481" spans="3:23" hidden="1">
      <c r="N481" s="108"/>
      <c r="O481" s="108"/>
      <c r="P481" s="108"/>
    </row>
    <row r="482" spans="3:23" hidden="1">
      <c r="N482" s="108"/>
      <c r="O482" s="108"/>
      <c r="P482" s="108"/>
    </row>
    <row r="483" spans="3:23" hidden="1">
      <c r="N483" s="108"/>
      <c r="O483" s="108"/>
      <c r="P483" s="108"/>
    </row>
    <row r="484" spans="3:23" hidden="1">
      <c r="N484" s="108"/>
      <c r="O484" s="108"/>
      <c r="P484" s="108"/>
    </row>
    <row r="485" spans="3:23" hidden="1">
      <c r="N485" s="108"/>
      <c r="O485" s="108"/>
      <c r="P485" s="108"/>
    </row>
    <row r="486" spans="3:23" hidden="1">
      <c r="N486" s="108"/>
      <c r="O486" s="108"/>
      <c r="P486" s="108"/>
    </row>
    <row r="487" spans="3:23" hidden="1">
      <c r="N487" s="108"/>
      <c r="O487" s="108"/>
      <c r="P487" s="108"/>
    </row>
    <row r="488" spans="3:23" hidden="1">
      <c r="N488" s="108"/>
      <c r="O488" s="108"/>
      <c r="P488" s="108"/>
    </row>
    <row r="489" spans="3:23" hidden="1">
      <c r="N489" s="108"/>
      <c r="O489" s="108"/>
      <c r="P489" s="108"/>
    </row>
    <row r="490" spans="3:23" hidden="1">
      <c r="N490" s="108"/>
      <c r="O490" s="108"/>
      <c r="P490" s="108"/>
    </row>
    <row r="491" spans="3:23" hidden="1">
      <c r="N491" s="108"/>
      <c r="O491" s="108"/>
      <c r="P491" s="108"/>
    </row>
    <row r="492" spans="3:23" hidden="1">
      <c r="N492" s="108"/>
      <c r="O492" s="108"/>
      <c r="P492" s="108"/>
    </row>
    <row r="493" spans="3:23" hidden="1">
      <c r="N493" s="108"/>
      <c r="O493" s="108"/>
      <c r="P493" s="108"/>
    </row>
    <row r="494" spans="3:23" hidden="1">
      <c r="N494" s="108"/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2">SUM(F4:F494)</f>
        <v>732.30000000000007</v>
      </c>
      <c r="G495" s="91">
        <f t="shared" si="2"/>
        <v>743.99999999999989</v>
      </c>
      <c r="H495" s="91">
        <f t="shared" si="2"/>
        <v>0</v>
      </c>
      <c r="I495" s="91">
        <f t="shared" si="2"/>
        <v>0</v>
      </c>
      <c r="J495" s="91">
        <f t="shared" si="2"/>
        <v>24.700000000000003</v>
      </c>
      <c r="K495" s="91">
        <f t="shared" si="2"/>
        <v>0</v>
      </c>
      <c r="L495" s="91">
        <f t="shared" si="2"/>
        <v>31.3</v>
      </c>
      <c r="M495" s="91">
        <f t="shared" si="2"/>
        <v>0</v>
      </c>
      <c r="Q495" s="79" t="s">
        <v>136</v>
      </c>
      <c r="R495" s="91">
        <f t="shared" ref="R495:W495" si="3">SUM(R4:R494)</f>
        <v>263.3</v>
      </c>
      <c r="S495" s="91">
        <f t="shared" si="3"/>
        <v>263.3</v>
      </c>
      <c r="T495" s="91">
        <f t="shared" si="3"/>
        <v>138.4</v>
      </c>
      <c r="U495" s="91">
        <f t="shared" si="3"/>
        <v>0</v>
      </c>
      <c r="V495" s="91">
        <f t="shared" si="3"/>
        <v>0</v>
      </c>
      <c r="W495" s="91">
        <f t="shared" si="3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IF('8'!K3="", "Vrije categorie",'8'!K3)</f>
        <v>A</v>
      </c>
      <c r="F499" s="92" cm="1">
        <f t="array" ref="F499">SUMPRODUCT(--($E$4:$E$494=C499),--($D$4:$D$494=""),$F$4:$F$494)</f>
        <v>541.29999999999995</v>
      </c>
      <c r="G499" s="92" cm="1">
        <f t="array" ref="G499">SUMPRODUCT(--($E$4:$E$494=C499),--($D$4:$D$494=""),$G$4:$G$494)</f>
        <v>306.7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848</v>
      </c>
      <c r="O499" s="81"/>
      <c r="P499" s="92" cm="1">
        <f t="array" ref="P499">SUMPRODUCT(--($E$4:$E$494=C499),--($D$4:$D$494=""),$P$4:$P$494)</f>
        <v>169600</v>
      </c>
    </row>
    <row r="500" spans="3:16">
      <c r="C500" s="81" t="str">
        <f>IF('8'!K4="", "Vrije categorie",'8'!K4)</f>
        <v>B</v>
      </c>
      <c r="F500" s="92" cm="1">
        <f t="array" ref="F500">SUMPRODUCT(--($E$4:$E$494=C500),--($D$4:$D$494=""),$F$4:$F$494)</f>
        <v>56.5</v>
      </c>
      <c r="G500" s="92" cm="1">
        <f t="array" ref="G500">SUMPRODUCT(--($E$4:$E$494=C500),--($D$4:$D$494=""),$G$4:$G$494)</f>
        <v>10.6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4">SUM(F500:M500)</f>
        <v>67.099999999999994</v>
      </c>
      <c r="O500" s="81"/>
      <c r="P500" s="92" cm="1">
        <f t="array" ref="P500">SUMPRODUCT(--($E$4:$E$494=C500),--($D$4:$D$494=""),$P$4:$P$494)</f>
        <v>13420</v>
      </c>
    </row>
    <row r="501" spans="3:16">
      <c r="C501" s="81" t="str">
        <f>IF('8'!K5="", "Vrije categorie",'8'!K5)</f>
        <v>C</v>
      </c>
      <c r="F501" s="92" cm="1">
        <f t="array" ref="F501">SUMPRODUCT(--($E$4:$E$494=C501),--($D$4:$D$494=""),$F$4:$F$494)</f>
        <v>18.7</v>
      </c>
      <c r="G501" s="92" cm="1">
        <f t="array" ref="G501">SUMPRODUCT(--($E$4:$E$494=C501),--($D$4:$D$494=""),$G$4:$G$494)</f>
        <v>6.3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4"/>
        <v>25</v>
      </c>
      <c r="O501" s="81"/>
      <c r="P501" s="92" cm="1">
        <f t="array" ref="P501">SUMPRODUCT(--($E$4:$E$494=C501),--($D$4:$D$494=""),$P$4:$P$494)</f>
        <v>5000</v>
      </c>
    </row>
    <row r="502" spans="3:16">
      <c r="C502" s="81" t="str">
        <f>IF('8'!K6="", "Vrije categorie",'8'!K6)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5.2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4"/>
        <v>5.2</v>
      </c>
      <c r="O502" s="81"/>
      <c r="P502" s="92" cm="1">
        <f t="array" ref="P502">SUMPRODUCT(--($E$4:$E$494=C502),--($D$4:$D$494=""),$P$4:$P$494)</f>
        <v>1040</v>
      </c>
    </row>
    <row r="503" spans="3:16">
      <c r="C503" s="81" t="str">
        <f>IF('8'!K7="", "Vrije categorie",'8'!K7)</f>
        <v>E</v>
      </c>
      <c r="F503" s="92" cm="1">
        <f t="array" ref="F503">SUMPRODUCT(--($E$4:$E$494=C503),--($D$4:$D$494=""),$F$4:$F$494)</f>
        <v>106.7</v>
      </c>
      <c r="G503" s="92" cm="1">
        <f t="array" ref="G503">SUMPRODUCT(--($E$4:$E$494=C503),--($D$4:$D$494=""),$G$4:$G$494)</f>
        <v>264.10000000000002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4"/>
        <v>370.8</v>
      </c>
      <c r="O503" s="81"/>
      <c r="P503" s="92" cm="1">
        <f t="array" ref="P503">SUMPRODUCT(--($E$4:$E$494=C503),--($D$4:$D$494=""),$P$4:$P$494)</f>
        <v>74160</v>
      </c>
    </row>
    <row r="504" spans="3:16">
      <c r="C504" s="81" t="str">
        <f>IF('8'!K8="", "Vrije categorie",'8'!K8)</f>
        <v>F</v>
      </c>
      <c r="F504" s="92" cm="1">
        <f t="array" ref="F504">SUMPRODUCT(--($E$4:$E$494=C504),--($D$4:$D$494=""),$F$4:$F$494)</f>
        <v>9.1</v>
      </c>
      <c r="G504" s="92" cm="1">
        <f t="array" ref="G504">SUMPRODUCT(--($E$4:$E$494=C504),--($D$4:$D$494=""),$G$4:$G$494)</f>
        <v>50.4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4"/>
        <v>59.5</v>
      </c>
      <c r="O504" s="81"/>
      <c r="P504" s="92" cm="1">
        <f t="array" ref="P504">SUMPRODUCT(--($E$4:$E$494=C504),--($D$4:$D$494=""),$P$4:$P$494)</f>
        <v>714</v>
      </c>
    </row>
    <row r="505" spans="3:16">
      <c r="C505" s="81" t="str">
        <f>IF('8'!K9="", "Vrije categorie",'8'!K9)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23.200000000000003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31.3</v>
      </c>
      <c r="M505" s="92" cm="1">
        <f t="array" ref="M505">SUMPRODUCT(--($E$4:$E$494=C505),--($D$4:$D$494=""),$M$4:$M$494)</f>
        <v>0</v>
      </c>
      <c r="N505" s="92">
        <f t="shared" si="4"/>
        <v>54.5</v>
      </c>
      <c r="O505" s="81"/>
      <c r="P505" s="92" cm="1">
        <f t="array" ref="P505">SUMPRODUCT(--($E$4:$E$494=C505),--($D$4:$D$494=""),$P$4:$P$494)</f>
        <v>10900</v>
      </c>
    </row>
    <row r="506" spans="3:16">
      <c r="C506" s="81" t="str">
        <f>IF('8'!K10="", "Vrije categorie",'8'!K10)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85.5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4"/>
        <v>85.5</v>
      </c>
      <c r="O506" s="81"/>
      <c r="P506" s="92" cm="1">
        <f t="array" ref="P506">SUMPRODUCT(--($E$4:$E$494=C506),--($D$4:$D$494=""),$P$4:$P$494)</f>
        <v>17100</v>
      </c>
    </row>
    <row r="507" spans="3:16">
      <c r="C507" s="81" t="str">
        <f>IF('8'!K11="", "Vrije categorie",'8'!K11)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14.6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4"/>
        <v>14.6</v>
      </c>
      <c r="O507" s="81"/>
      <c r="P507" s="92" cm="1">
        <f t="array" ref="P507">SUMPRODUCT(--($E$4:$E$494=C507),--($D$4:$D$494=""),$P$4:$P$494)</f>
        <v>2920</v>
      </c>
    </row>
    <row r="508" spans="3:16">
      <c r="C508" s="81" t="str">
        <f>IF('8'!K12="", "Vrije categorie",'8'!K12)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4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IF('8'!K13="", "Vrije categorie",'8'!K13)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4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IF('8'!K14="", "Vrije categorie",'8'!K14)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4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IF('8'!K15="", "Vrije categorie",'8'!K15)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4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732.30000000000007</v>
      </c>
      <c r="G512" s="93">
        <f t="shared" ref="G512:M512" si="5">SUM(G499:G511)</f>
        <v>743.40000000000009</v>
      </c>
      <c r="H512" s="93">
        <f t="shared" si="5"/>
        <v>0</v>
      </c>
      <c r="I512" s="93">
        <f t="shared" si="5"/>
        <v>0</v>
      </c>
      <c r="J512" s="93">
        <f t="shared" si="5"/>
        <v>23.200000000000003</v>
      </c>
      <c r="K512" s="93">
        <f t="shared" si="5"/>
        <v>0</v>
      </c>
      <c r="L512" s="93">
        <f t="shared" si="5"/>
        <v>31.3</v>
      </c>
      <c r="M512" s="93">
        <f t="shared" si="5"/>
        <v>0</v>
      </c>
      <c r="N512" s="93">
        <f t="shared" si="4"/>
        <v>1530.2000000000003</v>
      </c>
      <c r="O512" s="93"/>
      <c r="P512" s="93">
        <f>SUM(P499:P511)</f>
        <v>294854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0.6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1.5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6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7">SUM(F519:M519)</f>
        <v>0</v>
      </c>
    </row>
    <row r="520" spans="3:16">
      <c r="C520" s="95" t="str">
        <f t="shared" si="6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7"/>
        <v>0</v>
      </c>
    </row>
    <row r="521" spans="3:16">
      <c r="C521" s="95" t="str">
        <f t="shared" si="6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7"/>
        <v>0</v>
      </c>
    </row>
    <row r="522" spans="3:16">
      <c r="C522" s="95" t="str">
        <f t="shared" si="6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7"/>
        <v>0</v>
      </c>
    </row>
    <row r="523" spans="3:16">
      <c r="C523" s="95" t="str">
        <f t="shared" si="6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7"/>
        <v>0</v>
      </c>
    </row>
    <row r="524" spans="3:16">
      <c r="C524" s="95" t="str">
        <f t="shared" si="6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7"/>
        <v>0</v>
      </c>
    </row>
    <row r="525" spans="3:16">
      <c r="C525" s="95" t="str">
        <f t="shared" si="6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7"/>
        <v>0</v>
      </c>
    </row>
    <row r="526" spans="3:16">
      <c r="C526" s="95" t="str">
        <f t="shared" si="6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7"/>
        <v>0</v>
      </c>
    </row>
    <row r="527" spans="3:16">
      <c r="C527" s="95" t="str">
        <f t="shared" si="6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7"/>
        <v>0</v>
      </c>
    </row>
    <row r="528" spans="3:16">
      <c r="C528" s="95" t="str">
        <f t="shared" si="6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7"/>
        <v>0</v>
      </c>
    </row>
    <row r="529" spans="3:14">
      <c r="C529" s="95" t="str">
        <f t="shared" si="6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7"/>
        <v>0</v>
      </c>
    </row>
    <row r="530" spans="3:14">
      <c r="C530" s="95" t="str">
        <f t="shared" si="6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7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8">SUM(G518:G530)</f>
        <v>0</v>
      </c>
      <c r="H531" s="100">
        <f t="shared" si="8"/>
        <v>0</v>
      </c>
      <c r="I531" s="100">
        <f t="shared" si="8"/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>SUM(N518:N530)</f>
        <v>0</v>
      </c>
    </row>
    <row r="532" spans="3:14" ht="15.75" thickTop="1"/>
  </sheetData>
  <sheetProtection algorithmName="SHA-512" hashValue="Pq0c5lpUwXhC05zDhrlZctuW/tBOrbIzcI6JfIWL7UOcYiW7shh1z8K8krDAzjTRfz2OB+zV0MZrdHGd+4Pt2Q==" saltValue="wR6QMDK+u1Me9T4CY3Hc7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CF56-1AA7-41C4-BDFD-AEBFBB7A260F}">
  <sheetPr>
    <tabColor rgb="FFC2E76B"/>
  </sheetPr>
  <dimension ref="A2:N63"/>
  <sheetViews>
    <sheetView showGridLines="0" topLeftCell="A5" workbookViewId="0">
      <selection activeCell="J40" sqref="J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9,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'9a'!P499/M3</f>
        <v>#DIV/0!</v>
      </c>
    </row>
    <row r="4" spans="1:14">
      <c r="A4" s="42" t="s">
        <v>82</v>
      </c>
      <c r="B4" s="195" t="str">
        <f>VLOOKUP(H5,'Kosten VSR (her)controles'!A5:E54,3)</f>
        <v>OBS de Lisdodde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'9a'!P500/M4</f>
        <v>#DIV/0!</v>
      </c>
    </row>
    <row r="5" spans="1:14">
      <c r="A5" s="43" t="s">
        <v>83</v>
      </c>
      <c r="B5" s="196" t="str">
        <f>VLOOKUP(H5,'Kosten VSR (her)controles'!A5:E54,4)</f>
        <v>Ganzenveld 85</v>
      </c>
      <c r="C5" s="196"/>
      <c r="D5" s="196"/>
      <c r="E5" s="196"/>
      <c r="F5" s="192" t="s">
        <v>85</v>
      </c>
      <c r="G5" s="192"/>
      <c r="H5" s="39">
        <f>'Kosten VSR (her)controles'!A13</f>
        <v>9</v>
      </c>
      <c r="K5" s="60" t="s">
        <v>58</v>
      </c>
      <c r="L5" s="72">
        <v>200</v>
      </c>
      <c r="M5" s="249"/>
      <c r="N5" s="113" t="e">
        <f>'9a'!P501/M5</f>
        <v>#DIV/0!</v>
      </c>
    </row>
    <row r="6" spans="1:14">
      <c r="A6" s="44" t="s">
        <v>84</v>
      </c>
      <c r="B6" s="197" t="str">
        <f>VLOOKUP(H5,'Kosten VSR (her)controles'!A5:E54,5)</f>
        <v>Emmen</v>
      </c>
      <c r="C6" s="197"/>
      <c r="D6" s="197"/>
      <c r="E6" s="197"/>
      <c r="F6" s="193" t="s">
        <v>86</v>
      </c>
      <c r="G6" s="193"/>
      <c r="H6" s="40" t="str">
        <f>CONCATENATE(H5,"a")</f>
        <v>9a</v>
      </c>
      <c r="K6" s="60" t="s">
        <v>59</v>
      </c>
      <c r="L6" s="72">
        <v>200</v>
      </c>
      <c r="M6" s="249"/>
      <c r="N6" s="113" t="e">
        <f>'9a'!P502/M6</f>
        <v>#DIV/0!</v>
      </c>
    </row>
    <row r="7" spans="1:14">
      <c r="K7" s="60" t="s">
        <v>55</v>
      </c>
      <c r="L7" s="72">
        <v>200</v>
      </c>
      <c r="M7" s="249"/>
      <c r="N7" s="113" t="e">
        <f>'9a'!P503/M7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'9a'!P504/M8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'9a'!P505/M9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'9a'!P506/M10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'9a'!P507/M11</f>
        <v>#DIV/0!</v>
      </c>
    </row>
    <row r="12" spans="1:14">
      <c r="F12" s="33" t="s">
        <v>64</v>
      </c>
      <c r="G12" s="33" t="s">
        <v>90</v>
      </c>
      <c r="K12" s="60" t="s">
        <v>63</v>
      </c>
      <c r="L12" s="72">
        <v>200</v>
      </c>
      <c r="M12" s="249"/>
      <c r="N12" s="113" t="e">
        <f>'9a'!P508/M12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'9a'!N512</f>
        <v>1533.9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'9a'!P509/M13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49"/>
      <c r="N14" s="113"/>
    </row>
    <row r="15" spans="1:14">
      <c r="K15" s="60"/>
      <c r="L15" s="72"/>
      <c r="M15" s="249"/>
      <c r="N15" s="113"/>
    </row>
    <row r="16" spans="1:14">
      <c r="A16" t="s">
        <v>127</v>
      </c>
      <c r="K16" s="62"/>
      <c r="L16" s="73"/>
      <c r="M16" s="259"/>
      <c r="N16" s="114"/>
    </row>
    <row r="17" spans="1:9">
      <c r="A17" s="188" t="s">
        <v>128</v>
      </c>
      <c r="B17" s="188"/>
      <c r="C17" s="188"/>
      <c r="D17" s="70">
        <f>'9a'!P512</f>
        <v>280309.59999999998</v>
      </c>
      <c r="E17" s="188" t="s">
        <v>129</v>
      </c>
      <c r="F17" s="188"/>
      <c r="G17" s="70">
        <f>D17/E8</f>
        <v>1401.5479999999998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'9a'!G512</f>
        <v>800.2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800.2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800.2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800.2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'9a'!F512-E27</f>
        <v>646.70000000000005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'9a'!S495</f>
        <v>316.2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'9a'!R495</f>
        <v>316.2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'9a'!T495</f>
        <v>70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'9a'!U495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'9a'!V495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'9a'!W495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'9a'!N505</f>
        <v>58.7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r91x4xEndowUCTyQ78ARUAFVA6uZBpkysRrE7swwxu4Tzc4x40pBsEhcrsFATHLUkcfRU/KItb4wfZBt1GMMoQ==" saltValue="0Bd5CDi5LwBFZn4f0mQTA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0DFEA-D2E8-48BF-B70A-B4D3BA5F4A3F}">
  <sheetPr>
    <tabColor rgb="FF173583"/>
  </sheetPr>
  <dimension ref="A1:Z532"/>
  <sheetViews>
    <sheetView topLeftCell="A14" workbookViewId="0">
      <selection activeCell="C27" sqref="C27"/>
    </sheetView>
  </sheetViews>
  <sheetFormatPr defaultRowHeight="1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'9'!H5</f>
        <v>9</v>
      </c>
      <c r="B1" s="219" t="s">
        <v>82</v>
      </c>
      <c r="C1" s="220"/>
      <c r="D1" s="221" t="str">
        <f>VLOOKUP(A1,'Kosten VSR (her)controles'!A5:J54,3)</f>
        <v>OBS de Lisdodde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>Ganzenveld 85 te Emmen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305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/>
      <c r="O4" s="108"/>
      <c r="P4" s="108"/>
    </row>
    <row r="5" spans="1:24">
      <c r="A5" s="30" t="s">
        <v>286</v>
      </c>
      <c r="B5" s="33">
        <v>34</v>
      </c>
      <c r="C5" s="33" t="s">
        <v>308</v>
      </c>
      <c r="D5" s="33"/>
      <c r="E5" s="106" t="s">
        <v>60</v>
      </c>
      <c r="G5" s="108">
        <v>31.5</v>
      </c>
      <c r="H5" s="108"/>
      <c r="I5" s="108"/>
      <c r="J5" s="108"/>
      <c r="N5" s="108">
        <f>SUM(F5:M5)</f>
        <v>31.5</v>
      </c>
      <c r="O5" s="108">
        <f>IF(D5="X",0,IF(E5="X",0,VLOOKUP(E5,'9'!$K$3:$L$16,2,FALSE)))</f>
        <v>12</v>
      </c>
      <c r="P5" s="108">
        <f t="shared" ref="P5:P61" si="0">N5*O5</f>
        <v>378</v>
      </c>
    </row>
    <row r="6" spans="1:24">
      <c r="A6" s="30" t="s">
        <v>286</v>
      </c>
      <c r="B6" s="33">
        <v>35</v>
      </c>
      <c r="C6" s="33" t="s">
        <v>308</v>
      </c>
      <c r="D6" s="33"/>
      <c r="E6" s="106" t="s">
        <v>60</v>
      </c>
      <c r="G6" s="108">
        <v>91</v>
      </c>
      <c r="H6" s="108"/>
      <c r="I6" s="108"/>
      <c r="J6" s="108"/>
      <c r="N6" s="108">
        <f t="shared" ref="N6:N61" si="1">SUM(F6:M6)</f>
        <v>91</v>
      </c>
      <c r="O6" s="108">
        <f>IF(D6="X",0,IF(E6="X",0,VLOOKUP(E6,'9'!$K$3:$L$16,2,FALSE)))</f>
        <v>12</v>
      </c>
      <c r="P6" s="108">
        <f t="shared" si="0"/>
        <v>1092</v>
      </c>
    </row>
    <row r="7" spans="1:24">
      <c r="A7" s="30" t="s">
        <v>286</v>
      </c>
      <c r="B7" s="33">
        <v>1</v>
      </c>
      <c r="C7" s="33" t="s">
        <v>299</v>
      </c>
      <c r="D7" s="33"/>
      <c r="E7" s="106" t="s">
        <v>54</v>
      </c>
      <c r="F7" s="108">
        <v>31.7</v>
      </c>
      <c r="G7" s="108"/>
      <c r="H7" s="108"/>
      <c r="I7" s="108"/>
      <c r="J7" s="108"/>
      <c r="N7" s="108">
        <f t="shared" si="1"/>
        <v>31.7</v>
      </c>
      <c r="O7" s="108">
        <f>IF(D7="X",0,IF(E7="X",0,VLOOKUP(E7,'9'!$K$3:$L$16,2,FALSE)))</f>
        <v>200</v>
      </c>
      <c r="P7" s="108">
        <f t="shared" si="0"/>
        <v>6340</v>
      </c>
    </row>
    <row r="8" spans="1:24">
      <c r="A8" s="30" t="s">
        <v>286</v>
      </c>
      <c r="B8" s="33">
        <v>10</v>
      </c>
      <c r="C8" s="33" t="s">
        <v>299</v>
      </c>
      <c r="D8" s="33"/>
      <c r="E8" s="106" t="s">
        <v>54</v>
      </c>
      <c r="G8" s="108">
        <v>54.6</v>
      </c>
      <c r="H8" s="108"/>
      <c r="I8" s="108"/>
      <c r="J8" s="108"/>
      <c r="N8" s="108">
        <f t="shared" si="1"/>
        <v>54.6</v>
      </c>
      <c r="O8" s="108">
        <f>IF(D8="X",0,IF(E8="X",0,VLOOKUP(E8,'9'!$K$3:$L$16,2,FALSE)))</f>
        <v>200</v>
      </c>
      <c r="P8" s="108">
        <f t="shared" si="0"/>
        <v>10920</v>
      </c>
    </row>
    <row r="9" spans="1:24">
      <c r="A9" s="30" t="s">
        <v>286</v>
      </c>
      <c r="B9" s="33">
        <v>11</v>
      </c>
      <c r="C9" s="33" t="s">
        <v>299</v>
      </c>
      <c r="D9" s="33"/>
      <c r="E9" s="106" t="s">
        <v>54</v>
      </c>
      <c r="G9" s="108">
        <v>54.6</v>
      </c>
      <c r="H9" s="108"/>
      <c r="I9" s="108"/>
      <c r="J9" s="108"/>
      <c r="N9" s="108">
        <f t="shared" si="1"/>
        <v>54.6</v>
      </c>
      <c r="O9" s="108">
        <f>IF(D9="X",0,IF(E9="X",0,VLOOKUP(E9,'9'!$K$3:$L$16,2,FALSE)))</f>
        <v>200</v>
      </c>
      <c r="P9" s="108">
        <f t="shared" si="0"/>
        <v>10920</v>
      </c>
    </row>
    <row r="10" spans="1:24">
      <c r="A10" s="30" t="s">
        <v>286</v>
      </c>
      <c r="B10" s="33">
        <v>12</v>
      </c>
      <c r="C10" s="33" t="s">
        <v>299</v>
      </c>
      <c r="D10" s="33"/>
      <c r="E10" s="106" t="s">
        <v>54</v>
      </c>
      <c r="F10" s="108">
        <v>40.4</v>
      </c>
      <c r="G10" s="108"/>
      <c r="H10" s="108"/>
      <c r="I10" s="108"/>
      <c r="J10" s="108"/>
      <c r="N10" s="108">
        <f t="shared" si="1"/>
        <v>40.4</v>
      </c>
      <c r="O10" s="108">
        <f>IF(D10="X",0,IF(E10="X",0,VLOOKUP(E10,'9'!$K$3:$L$16,2,FALSE)))</f>
        <v>200</v>
      </c>
      <c r="P10" s="108">
        <f t="shared" si="0"/>
        <v>8080</v>
      </c>
    </row>
    <row r="11" spans="1:24">
      <c r="A11" s="30" t="s">
        <v>286</v>
      </c>
      <c r="B11" s="106" t="s">
        <v>362</v>
      </c>
      <c r="C11" s="33" t="s">
        <v>299</v>
      </c>
      <c r="D11" s="33"/>
      <c r="E11" s="106" t="s">
        <v>54</v>
      </c>
      <c r="G11" s="108">
        <v>17.600000000000001</v>
      </c>
      <c r="H11" s="108"/>
      <c r="I11" s="108"/>
      <c r="J11" s="108"/>
      <c r="N11" s="108">
        <f t="shared" si="1"/>
        <v>17.600000000000001</v>
      </c>
      <c r="O11" s="108">
        <f>IF(D11="X",0,IF(E11="X",0,VLOOKUP(E11,'9'!$K$3:$L$16,2,FALSE)))</f>
        <v>200</v>
      </c>
      <c r="P11" s="108">
        <f t="shared" si="0"/>
        <v>3520.0000000000005</v>
      </c>
    </row>
    <row r="12" spans="1:24">
      <c r="A12" s="30" t="s">
        <v>286</v>
      </c>
      <c r="B12" s="33">
        <v>13</v>
      </c>
      <c r="C12" s="33" t="s">
        <v>299</v>
      </c>
      <c r="D12" s="33"/>
      <c r="E12" s="106" t="s">
        <v>54</v>
      </c>
      <c r="G12" s="108">
        <v>58.4</v>
      </c>
      <c r="H12" s="108"/>
      <c r="I12" s="108"/>
      <c r="J12" s="108"/>
      <c r="N12" s="108">
        <f t="shared" si="1"/>
        <v>58.4</v>
      </c>
      <c r="O12" s="108">
        <f>IF(D12="X",0,IF(E12="X",0,VLOOKUP(E12,'9'!$K$3:$L$16,2,FALSE)))</f>
        <v>200</v>
      </c>
      <c r="P12" s="108">
        <f t="shared" si="0"/>
        <v>11680</v>
      </c>
    </row>
    <row r="13" spans="1:24">
      <c r="A13" s="30" t="s">
        <v>286</v>
      </c>
      <c r="B13" s="33">
        <v>14</v>
      </c>
      <c r="C13" s="33" t="s">
        <v>299</v>
      </c>
      <c r="D13" s="33"/>
      <c r="E13" s="106" t="s">
        <v>54</v>
      </c>
      <c r="G13" s="108">
        <v>54.5</v>
      </c>
      <c r="H13" s="108"/>
      <c r="I13" s="108"/>
      <c r="J13" s="108"/>
      <c r="N13" s="108">
        <f t="shared" si="1"/>
        <v>54.5</v>
      </c>
      <c r="O13" s="108">
        <f>IF(D13="X",0,IF(E13="X",0,VLOOKUP(E13,'9'!$K$3:$L$16,2,FALSE)))</f>
        <v>200</v>
      </c>
      <c r="P13" s="108">
        <f t="shared" si="0"/>
        <v>10900</v>
      </c>
    </row>
    <row r="14" spans="1:24">
      <c r="A14" s="30" t="s">
        <v>286</v>
      </c>
      <c r="B14" s="33">
        <v>15</v>
      </c>
      <c r="C14" s="33" t="s">
        <v>307</v>
      </c>
      <c r="D14" s="33"/>
      <c r="E14" s="106" t="s">
        <v>61</v>
      </c>
      <c r="G14" s="108">
        <v>83.2</v>
      </c>
      <c r="H14" s="108"/>
      <c r="I14" s="108"/>
      <c r="J14" s="108"/>
      <c r="N14" s="108">
        <f t="shared" si="1"/>
        <v>83.2</v>
      </c>
      <c r="O14" s="108">
        <f>IF(D14="X",0,IF(E14="X",0,VLOOKUP(E14,'9'!$K$3:$L$16,2,FALSE)))</f>
        <v>200</v>
      </c>
      <c r="P14" s="108">
        <f t="shared" si="0"/>
        <v>16640</v>
      </c>
    </row>
    <row r="15" spans="1:24">
      <c r="A15" s="30" t="s">
        <v>286</v>
      </c>
      <c r="B15" s="33">
        <v>16</v>
      </c>
      <c r="C15" s="33" t="s">
        <v>298</v>
      </c>
      <c r="D15" s="33"/>
      <c r="E15" s="106" t="s">
        <v>149</v>
      </c>
      <c r="G15" s="108"/>
      <c r="H15" s="108">
        <v>8.9</v>
      </c>
      <c r="I15" s="108"/>
      <c r="J15" s="108"/>
      <c r="N15" s="108">
        <f t="shared" si="1"/>
        <v>8.9</v>
      </c>
      <c r="O15" s="108">
        <f>IF(D15="X",0,IF(E15="X",0,VLOOKUP(E15,'9'!$K$3:$L$16,2,FALSE)))</f>
        <v>200</v>
      </c>
      <c r="P15" s="108">
        <f t="shared" si="0"/>
        <v>1780</v>
      </c>
    </row>
    <row r="16" spans="1:24">
      <c r="A16" s="30" t="s">
        <v>286</v>
      </c>
      <c r="B16" s="33">
        <v>17</v>
      </c>
      <c r="C16" s="33" t="s">
        <v>298</v>
      </c>
      <c r="D16" s="33"/>
      <c r="E16" s="106" t="s">
        <v>149</v>
      </c>
      <c r="G16" s="108"/>
      <c r="H16" s="108">
        <v>13.7</v>
      </c>
      <c r="I16" s="108"/>
      <c r="J16" s="108"/>
      <c r="N16" s="108">
        <f t="shared" si="1"/>
        <v>13.7</v>
      </c>
      <c r="O16" s="108">
        <f>IF(D16="X",0,IF(E16="X",0,VLOOKUP(E16,'9'!$K$3:$L$16,2,FALSE)))</f>
        <v>200</v>
      </c>
      <c r="P16" s="108">
        <f t="shared" si="0"/>
        <v>2740</v>
      </c>
    </row>
    <row r="17" spans="1:16">
      <c r="A17" s="30" t="s">
        <v>286</v>
      </c>
      <c r="B17" s="33">
        <v>18</v>
      </c>
      <c r="C17" s="33" t="s">
        <v>306</v>
      </c>
      <c r="D17" s="33"/>
      <c r="E17" s="106" t="s">
        <v>316</v>
      </c>
      <c r="F17" s="108"/>
      <c r="G17" s="108"/>
      <c r="H17" s="108"/>
      <c r="I17" s="108"/>
      <c r="J17" s="108"/>
      <c r="N17" s="108">
        <f t="shared" si="1"/>
        <v>0</v>
      </c>
      <c r="O17" s="108">
        <f>IF(D17="X",0,IF(E17="X",0,VLOOKUP(E17,'9'!$K$3:$L$16,2,FALSE)))</f>
        <v>0</v>
      </c>
      <c r="P17" s="108">
        <f t="shared" si="0"/>
        <v>0</v>
      </c>
    </row>
    <row r="18" spans="1:16">
      <c r="A18" s="30" t="s">
        <v>286</v>
      </c>
      <c r="B18" s="33">
        <v>19</v>
      </c>
      <c r="C18" s="33" t="s">
        <v>301</v>
      </c>
      <c r="D18" s="33"/>
      <c r="E18" s="106" t="s">
        <v>57</v>
      </c>
      <c r="G18" s="108">
        <v>10.8</v>
      </c>
      <c r="H18" s="108"/>
      <c r="I18" s="108"/>
      <c r="J18" s="108"/>
      <c r="N18" s="108">
        <f t="shared" si="1"/>
        <v>10.8</v>
      </c>
      <c r="O18" s="108">
        <f>IF(D18="X",0,IF(E18="X",0,VLOOKUP(E18,'9'!$K$3:$L$16,2,FALSE)))</f>
        <v>200</v>
      </c>
      <c r="P18" s="108">
        <f t="shared" si="0"/>
        <v>2160</v>
      </c>
    </row>
    <row r="19" spans="1:16">
      <c r="A19" s="30" t="s">
        <v>286</v>
      </c>
      <c r="B19" s="106" t="s">
        <v>355</v>
      </c>
      <c r="C19" s="33" t="s">
        <v>299</v>
      </c>
      <c r="D19" s="33"/>
      <c r="E19" s="106" t="s">
        <v>54</v>
      </c>
      <c r="G19" s="108">
        <v>14.5</v>
      </c>
      <c r="H19" s="108"/>
      <c r="I19" s="108"/>
      <c r="J19" s="108"/>
      <c r="N19" s="108">
        <f t="shared" si="1"/>
        <v>14.5</v>
      </c>
      <c r="O19" s="108">
        <f>IF(D19="X",0,IF(E19="X",0,VLOOKUP(E19,'9'!$K$3:$L$16,2,FALSE)))</f>
        <v>200</v>
      </c>
      <c r="P19" s="108">
        <f t="shared" si="0"/>
        <v>2900</v>
      </c>
    </row>
    <row r="20" spans="1:16">
      <c r="A20" s="30" t="s">
        <v>286</v>
      </c>
      <c r="B20" s="33">
        <v>2</v>
      </c>
      <c r="C20" s="33" t="s">
        <v>299</v>
      </c>
      <c r="D20" s="33"/>
      <c r="E20" s="106" t="s">
        <v>54</v>
      </c>
      <c r="F20" s="108">
        <v>32.799999999999997</v>
      </c>
      <c r="G20" s="108"/>
      <c r="H20" s="108"/>
      <c r="I20" s="108"/>
      <c r="J20" s="108"/>
      <c r="N20" s="108">
        <f t="shared" si="1"/>
        <v>32.799999999999997</v>
      </c>
      <c r="O20" s="108">
        <f>IF(D20="X",0,IF(E20="X",0,VLOOKUP(E20,'9'!$K$3:$L$16,2,FALSE)))</f>
        <v>200</v>
      </c>
      <c r="P20" s="108">
        <f t="shared" si="0"/>
        <v>6559.9999999999991</v>
      </c>
    </row>
    <row r="21" spans="1:16">
      <c r="A21" s="30" t="s">
        <v>286</v>
      </c>
      <c r="B21" s="33">
        <v>20</v>
      </c>
      <c r="C21" s="33" t="s">
        <v>301</v>
      </c>
      <c r="D21" s="33"/>
      <c r="E21" s="106" t="s">
        <v>57</v>
      </c>
      <c r="G21" s="108">
        <v>17.100000000000001</v>
      </c>
      <c r="H21" s="108"/>
      <c r="I21" s="108"/>
      <c r="J21" s="108"/>
      <c r="N21" s="108">
        <f t="shared" si="1"/>
        <v>17.100000000000001</v>
      </c>
      <c r="O21" s="108">
        <f>IF(D21="X",0,IF(E21="X",0,VLOOKUP(E21,'9'!$K$3:$L$16,2,FALSE)))</f>
        <v>200</v>
      </c>
      <c r="P21" s="108">
        <f t="shared" si="0"/>
        <v>3420.0000000000005</v>
      </c>
    </row>
    <row r="22" spans="1:16">
      <c r="A22" s="30" t="s">
        <v>286</v>
      </c>
      <c r="B22" s="33">
        <v>21</v>
      </c>
      <c r="C22" s="33" t="s">
        <v>300</v>
      </c>
      <c r="D22" s="33"/>
      <c r="E22" s="106" t="s">
        <v>59</v>
      </c>
      <c r="G22" s="108">
        <v>14</v>
      </c>
      <c r="H22" s="108"/>
      <c r="I22" s="108"/>
      <c r="J22" s="108"/>
      <c r="N22" s="108">
        <f t="shared" si="1"/>
        <v>14</v>
      </c>
      <c r="O22" s="108">
        <f>IF(D22="X",0,IF(E22="X",0,VLOOKUP(E22,'9'!$K$3:$L$16,2,FALSE)))</f>
        <v>200</v>
      </c>
      <c r="P22" s="108">
        <f t="shared" si="0"/>
        <v>2800</v>
      </c>
    </row>
    <row r="23" spans="1:16">
      <c r="A23" s="30" t="s">
        <v>286</v>
      </c>
      <c r="B23" s="33">
        <v>22</v>
      </c>
      <c r="C23" s="33" t="s">
        <v>297</v>
      </c>
      <c r="D23" s="33"/>
      <c r="E23" s="106" t="s">
        <v>55</v>
      </c>
      <c r="F23" s="108">
        <v>50.7</v>
      </c>
      <c r="H23" s="108"/>
      <c r="I23" s="108"/>
      <c r="J23" s="108"/>
      <c r="N23" s="108">
        <f t="shared" si="1"/>
        <v>50.7</v>
      </c>
      <c r="O23" s="108">
        <f>IF(D23="X",0,IF(E23="X",0,VLOOKUP(E23,'9'!$K$3:$L$16,2,FALSE)))</f>
        <v>200</v>
      </c>
      <c r="P23" s="108">
        <f t="shared" si="0"/>
        <v>10140</v>
      </c>
    </row>
    <row r="24" spans="1:16">
      <c r="A24" s="30" t="s">
        <v>286</v>
      </c>
      <c r="B24" s="33">
        <v>23</v>
      </c>
      <c r="C24" s="33" t="s">
        <v>297</v>
      </c>
      <c r="D24" s="33"/>
      <c r="E24" s="106" t="s">
        <v>55</v>
      </c>
      <c r="F24" s="108">
        <v>7.4</v>
      </c>
      <c r="G24" s="108"/>
      <c r="H24" s="108"/>
      <c r="I24" s="108"/>
      <c r="J24" s="108"/>
      <c r="N24" s="108">
        <f t="shared" si="1"/>
        <v>7.4</v>
      </c>
      <c r="O24" s="108">
        <f>IF(D24="X",0,IF(E24="X",0,VLOOKUP(E24,'9'!$K$3:$L$16,2,FALSE)))</f>
        <v>200</v>
      </c>
      <c r="P24" s="108">
        <f t="shared" si="0"/>
        <v>1480</v>
      </c>
    </row>
    <row r="25" spans="1:16">
      <c r="A25" s="30" t="s">
        <v>286</v>
      </c>
      <c r="B25" s="33">
        <v>24</v>
      </c>
      <c r="C25" s="33" t="s">
        <v>308</v>
      </c>
      <c r="D25" s="33"/>
      <c r="E25" s="106" t="s">
        <v>60</v>
      </c>
      <c r="G25" s="108">
        <v>11.4</v>
      </c>
      <c r="H25" s="108"/>
      <c r="I25" s="108"/>
      <c r="J25" s="108"/>
      <c r="N25" s="108">
        <f t="shared" si="1"/>
        <v>11.4</v>
      </c>
      <c r="O25" s="108">
        <f>IF(D25="X",0,IF(E25="X",0,VLOOKUP(E25,'9'!$K$3:$L$16,2,FALSE)))</f>
        <v>12</v>
      </c>
      <c r="P25" s="108">
        <f t="shared" si="0"/>
        <v>136.80000000000001</v>
      </c>
    </row>
    <row r="26" spans="1:16">
      <c r="A26" s="30" t="s">
        <v>286</v>
      </c>
      <c r="B26" s="33">
        <v>25</v>
      </c>
      <c r="C26" s="33" t="s">
        <v>311</v>
      </c>
      <c r="D26" s="33"/>
      <c r="E26" s="106" t="s">
        <v>58</v>
      </c>
      <c r="F26" s="108">
        <v>35.5</v>
      </c>
      <c r="G26" s="108"/>
      <c r="H26" s="108"/>
      <c r="I26" s="108"/>
      <c r="J26" s="108"/>
      <c r="N26" s="108">
        <f t="shared" si="1"/>
        <v>35.5</v>
      </c>
      <c r="O26" s="108">
        <f>IF(D26="X",0,IF(E26="X",0,VLOOKUP(E26,'9'!$K$3:$L$16,2,FALSE)))</f>
        <v>200</v>
      </c>
      <c r="P26" s="108">
        <f t="shared" si="0"/>
        <v>7100</v>
      </c>
    </row>
    <row r="27" spans="1:16">
      <c r="A27" s="30" t="s">
        <v>286</v>
      </c>
      <c r="B27" s="106" t="s">
        <v>388</v>
      </c>
      <c r="C27" s="33" t="s">
        <v>311</v>
      </c>
      <c r="D27" s="33"/>
      <c r="E27" s="106" t="s">
        <v>58</v>
      </c>
      <c r="G27" s="108">
        <v>9.1</v>
      </c>
      <c r="H27" s="108"/>
      <c r="I27" s="108"/>
      <c r="J27" s="108"/>
      <c r="N27" s="108">
        <f t="shared" si="1"/>
        <v>9.1</v>
      </c>
      <c r="O27" s="108">
        <f>IF(D27="X",0,IF(E27="X",0,VLOOKUP(E27,'9'!$K$3:$L$16,2,FALSE)))</f>
        <v>200</v>
      </c>
      <c r="P27" s="108">
        <f t="shared" si="0"/>
        <v>1820</v>
      </c>
    </row>
    <row r="28" spans="1:16">
      <c r="A28" s="30" t="s">
        <v>286</v>
      </c>
      <c r="B28" s="33">
        <v>26</v>
      </c>
      <c r="C28" s="33" t="s">
        <v>306</v>
      </c>
      <c r="D28" s="33"/>
      <c r="E28" s="106" t="s">
        <v>316</v>
      </c>
      <c r="F28" s="108"/>
      <c r="G28" s="108"/>
      <c r="H28" s="108"/>
      <c r="I28" s="108"/>
      <c r="J28" s="108"/>
      <c r="N28" s="108">
        <f t="shared" si="1"/>
        <v>0</v>
      </c>
      <c r="O28" s="108">
        <f>IF(D28="X",0,IF(E28="X",0,VLOOKUP(E28,'9'!$K$3:$L$16,2,FALSE)))</f>
        <v>0</v>
      </c>
      <c r="P28" s="108">
        <f t="shared" si="0"/>
        <v>0</v>
      </c>
    </row>
    <row r="29" spans="1:16">
      <c r="A29" s="30" t="s">
        <v>286</v>
      </c>
      <c r="B29" s="33">
        <v>27</v>
      </c>
      <c r="C29" s="33" t="s">
        <v>298</v>
      </c>
      <c r="D29" s="33"/>
      <c r="E29" s="106" t="s">
        <v>149</v>
      </c>
      <c r="G29" s="108"/>
      <c r="H29" s="108"/>
      <c r="I29" s="108"/>
      <c r="J29" s="108"/>
      <c r="L29" s="108">
        <v>9.3000000000000007</v>
      </c>
      <c r="N29" s="108">
        <f t="shared" si="1"/>
        <v>9.3000000000000007</v>
      </c>
      <c r="O29" s="108">
        <f>IF(D29="X",0,IF(E29="X",0,VLOOKUP(E29,'9'!$K$3:$L$16,2,FALSE)))</f>
        <v>200</v>
      </c>
      <c r="P29" s="108">
        <f t="shared" si="0"/>
        <v>1860.0000000000002</v>
      </c>
    </row>
    <row r="30" spans="1:16">
      <c r="A30" s="30" t="s">
        <v>286</v>
      </c>
      <c r="B30" s="33">
        <v>28</v>
      </c>
      <c r="C30" s="33" t="s">
        <v>298</v>
      </c>
      <c r="D30" s="33"/>
      <c r="E30" s="106" t="s">
        <v>149</v>
      </c>
      <c r="G30" s="108"/>
      <c r="H30" s="108"/>
      <c r="I30" s="108"/>
      <c r="J30" s="108"/>
      <c r="L30" s="108">
        <v>10.3</v>
      </c>
      <c r="N30" s="108">
        <f t="shared" si="1"/>
        <v>10.3</v>
      </c>
      <c r="O30" s="108">
        <f>IF(D30="X",0,IF(E30="X",0,VLOOKUP(E30,'9'!$K$3:$L$16,2,FALSE)))</f>
        <v>200</v>
      </c>
      <c r="P30" s="108">
        <f t="shared" si="0"/>
        <v>2060</v>
      </c>
    </row>
    <row r="31" spans="1:16">
      <c r="A31" s="30" t="s">
        <v>286</v>
      </c>
      <c r="B31" s="33">
        <v>29</v>
      </c>
      <c r="C31" s="33" t="s">
        <v>298</v>
      </c>
      <c r="D31" s="33"/>
      <c r="E31" s="106" t="s">
        <v>149</v>
      </c>
      <c r="G31" s="108"/>
      <c r="H31" s="108"/>
      <c r="I31" s="108"/>
      <c r="J31" s="108"/>
      <c r="L31" s="108">
        <v>10.5</v>
      </c>
      <c r="N31" s="108">
        <f t="shared" si="1"/>
        <v>10.5</v>
      </c>
      <c r="O31" s="108">
        <f>IF(D31="X",0,IF(E31="X",0,VLOOKUP(E31,'9'!$K$3:$L$16,2,FALSE)))</f>
        <v>200</v>
      </c>
      <c r="P31" s="108">
        <f t="shared" si="0"/>
        <v>2100</v>
      </c>
    </row>
    <row r="32" spans="1:16">
      <c r="A32" s="30" t="s">
        <v>286</v>
      </c>
      <c r="B32" s="106" t="s">
        <v>357</v>
      </c>
      <c r="C32" s="33" t="s">
        <v>299</v>
      </c>
      <c r="D32" s="33"/>
      <c r="E32" s="106" t="s">
        <v>54</v>
      </c>
      <c r="G32" s="108">
        <v>13.4</v>
      </c>
      <c r="H32" s="108"/>
      <c r="I32" s="108"/>
      <c r="J32" s="108"/>
      <c r="N32" s="108">
        <f t="shared" si="1"/>
        <v>13.4</v>
      </c>
      <c r="O32" s="108">
        <f>IF(D32="X",0,IF(E32="X",0,VLOOKUP(E32,'9'!$K$3:$L$16,2,FALSE)))</f>
        <v>200</v>
      </c>
      <c r="P32" s="108">
        <f t="shared" si="0"/>
        <v>2680</v>
      </c>
    </row>
    <row r="33" spans="1:16">
      <c r="A33" s="30" t="s">
        <v>286</v>
      </c>
      <c r="B33" s="33">
        <v>3</v>
      </c>
      <c r="C33" s="33" t="s">
        <v>299</v>
      </c>
      <c r="D33" s="33"/>
      <c r="E33" s="106" t="s">
        <v>54</v>
      </c>
      <c r="F33" s="108">
        <v>31.6</v>
      </c>
      <c r="G33" s="108"/>
      <c r="H33" s="108"/>
      <c r="I33" s="108"/>
      <c r="J33" s="108"/>
      <c r="N33" s="108">
        <f t="shared" si="1"/>
        <v>31.6</v>
      </c>
      <c r="O33" s="108">
        <f>IF(D33="X",0,IF(E33="X",0,VLOOKUP(E33,'9'!$K$3:$L$16,2,FALSE)))</f>
        <v>200</v>
      </c>
      <c r="P33" s="108">
        <f t="shared" si="0"/>
        <v>6320</v>
      </c>
    </row>
    <row r="34" spans="1:16">
      <c r="A34" s="30" t="s">
        <v>286</v>
      </c>
      <c r="B34" s="33">
        <v>30</v>
      </c>
      <c r="C34" s="33" t="s">
        <v>298</v>
      </c>
      <c r="D34" s="33"/>
      <c r="E34" s="106" t="s">
        <v>149</v>
      </c>
      <c r="G34" s="108"/>
      <c r="H34" s="108"/>
      <c r="I34" s="108"/>
      <c r="J34" s="108"/>
      <c r="L34" s="108">
        <v>2.7</v>
      </c>
      <c r="N34" s="108">
        <f t="shared" si="1"/>
        <v>2.7</v>
      </c>
      <c r="O34" s="108">
        <f>IF(D34="X",0,IF(E34="X",0,VLOOKUP(E34,'9'!$K$3:$L$16,2,FALSE)))</f>
        <v>200</v>
      </c>
      <c r="P34" s="108">
        <f t="shared" si="0"/>
        <v>540</v>
      </c>
    </row>
    <row r="35" spans="1:16">
      <c r="A35" s="30" t="s">
        <v>286</v>
      </c>
      <c r="B35" s="33">
        <v>31</v>
      </c>
      <c r="C35" s="33" t="s">
        <v>302</v>
      </c>
      <c r="D35" s="33"/>
      <c r="E35" s="106" t="s">
        <v>316</v>
      </c>
      <c r="G35" s="108">
        <v>2.1</v>
      </c>
      <c r="H35" s="108"/>
      <c r="I35" s="108"/>
      <c r="J35" s="108"/>
      <c r="N35" s="108">
        <f t="shared" si="1"/>
        <v>2.1</v>
      </c>
      <c r="O35" s="108">
        <f>IF(D35="X",0,IF(E35="X",0,VLOOKUP(E35,'9'!$K$3:$L$16,2,FALSE)))</f>
        <v>0</v>
      </c>
      <c r="P35" s="108">
        <f t="shared" si="0"/>
        <v>0</v>
      </c>
    </row>
    <row r="36" spans="1:16">
      <c r="A36" s="30" t="s">
        <v>286</v>
      </c>
      <c r="B36" s="33">
        <v>32</v>
      </c>
      <c r="C36" s="33" t="s">
        <v>313</v>
      </c>
      <c r="D36" s="33"/>
      <c r="E36" s="106" t="s">
        <v>149</v>
      </c>
      <c r="G36" s="108"/>
      <c r="H36" s="108">
        <v>3.3</v>
      </c>
      <c r="I36" s="108"/>
      <c r="J36" s="108"/>
      <c r="N36" s="108">
        <f t="shared" si="1"/>
        <v>3.3</v>
      </c>
      <c r="O36" s="108">
        <f>IF(D36="X",0,IF(E36="X",0,VLOOKUP(E36,'9'!$K$3:$L$16,2,FALSE)))</f>
        <v>200</v>
      </c>
      <c r="P36" s="108">
        <f t="shared" si="0"/>
        <v>660</v>
      </c>
    </row>
    <row r="37" spans="1:16">
      <c r="A37" s="30" t="s">
        <v>286</v>
      </c>
      <c r="B37" s="33">
        <v>33</v>
      </c>
      <c r="C37" s="33" t="s">
        <v>320</v>
      </c>
      <c r="D37" s="33"/>
      <c r="E37" s="106" t="s">
        <v>54</v>
      </c>
      <c r="F37" s="108">
        <v>100</v>
      </c>
      <c r="G37" s="108"/>
      <c r="H37" s="108"/>
      <c r="I37" s="108"/>
      <c r="J37" s="108"/>
      <c r="N37" s="108">
        <f t="shared" si="1"/>
        <v>100</v>
      </c>
      <c r="O37" s="108">
        <f>IF(D37="X",0,IF(E37="X",0,VLOOKUP(E37,'9'!$K$3:$L$16,2,FALSE)))</f>
        <v>200</v>
      </c>
      <c r="P37" s="108">
        <f t="shared" si="0"/>
        <v>20000</v>
      </c>
    </row>
    <row r="38" spans="1:16">
      <c r="A38" s="30" t="s">
        <v>286</v>
      </c>
      <c r="B38" s="33">
        <v>36</v>
      </c>
      <c r="C38" s="33" t="s">
        <v>310</v>
      </c>
      <c r="D38" s="33"/>
      <c r="E38" s="106" t="s">
        <v>55</v>
      </c>
      <c r="F38" s="108">
        <v>115</v>
      </c>
      <c r="G38" s="108"/>
      <c r="H38" s="108"/>
      <c r="I38" s="108"/>
      <c r="J38" s="108"/>
      <c r="N38" s="108">
        <f t="shared" si="1"/>
        <v>115</v>
      </c>
      <c r="O38" s="108">
        <f>IF(D38="X",0,IF(E38="X",0,VLOOKUP(E38,'9'!$K$3:$L$16,2,FALSE)))</f>
        <v>200</v>
      </c>
      <c r="P38" s="108">
        <f t="shared" si="0"/>
        <v>23000</v>
      </c>
    </row>
    <row r="39" spans="1:16">
      <c r="A39" s="30" t="s">
        <v>286</v>
      </c>
      <c r="B39" s="106" t="s">
        <v>292</v>
      </c>
      <c r="C39" s="33" t="s">
        <v>310</v>
      </c>
      <c r="D39" s="33"/>
      <c r="E39" s="106" t="s">
        <v>55</v>
      </c>
      <c r="G39" s="108">
        <v>23.6</v>
      </c>
      <c r="H39" s="108"/>
      <c r="I39" s="108"/>
      <c r="J39" s="108"/>
      <c r="N39" s="108">
        <f t="shared" si="1"/>
        <v>23.6</v>
      </c>
      <c r="O39" s="108">
        <f>IF(D39="X",0,IF(E39="X",0,VLOOKUP(E39,'9'!$K$3:$L$16,2,FALSE)))</f>
        <v>200</v>
      </c>
      <c r="P39" s="108">
        <f t="shared" si="0"/>
        <v>4720</v>
      </c>
    </row>
    <row r="40" spans="1:16">
      <c r="A40" s="30" t="s">
        <v>286</v>
      </c>
      <c r="B40" s="33">
        <v>38</v>
      </c>
      <c r="C40" s="33" t="s">
        <v>301</v>
      </c>
      <c r="D40" s="33"/>
      <c r="E40" s="106" t="s">
        <v>57</v>
      </c>
      <c r="G40" s="108">
        <v>8.1999999999999993</v>
      </c>
      <c r="H40" s="108"/>
      <c r="I40" s="108"/>
      <c r="J40" s="108"/>
      <c r="N40" s="108">
        <f t="shared" si="1"/>
        <v>8.1999999999999993</v>
      </c>
      <c r="O40" s="108">
        <f>IF(D40="X",0,IF(E40="X",0,VLOOKUP(E40,'9'!$K$3:$L$16,2,FALSE)))</f>
        <v>200</v>
      </c>
      <c r="P40" s="108">
        <f t="shared" si="0"/>
        <v>1639.9999999999998</v>
      </c>
    </row>
    <row r="41" spans="1:16">
      <c r="A41" s="30" t="s">
        <v>286</v>
      </c>
      <c r="B41" s="33">
        <v>39</v>
      </c>
      <c r="C41" s="33" t="s">
        <v>299</v>
      </c>
      <c r="D41" s="33"/>
      <c r="E41" s="106" t="s">
        <v>54</v>
      </c>
      <c r="G41" s="108">
        <v>54.5</v>
      </c>
      <c r="H41" s="108"/>
      <c r="I41" s="108"/>
      <c r="J41" s="108"/>
      <c r="N41" s="108">
        <f t="shared" si="1"/>
        <v>54.5</v>
      </c>
      <c r="O41" s="108">
        <f>IF(D41="X",0,IF(E41="X",0,VLOOKUP(E41,'9'!$K$3:$L$16,2,FALSE)))</f>
        <v>200</v>
      </c>
      <c r="P41" s="108">
        <f t="shared" si="0"/>
        <v>10900</v>
      </c>
    </row>
    <row r="42" spans="1:16">
      <c r="A42" s="30" t="s">
        <v>286</v>
      </c>
      <c r="B42" s="106" t="s">
        <v>293</v>
      </c>
      <c r="C42" s="33" t="s">
        <v>299</v>
      </c>
      <c r="D42" s="33"/>
      <c r="E42" s="106" t="s">
        <v>54</v>
      </c>
      <c r="G42" s="108">
        <v>14.5</v>
      </c>
      <c r="H42" s="108"/>
      <c r="I42" s="108"/>
      <c r="J42" s="108"/>
      <c r="N42" s="108">
        <f t="shared" si="1"/>
        <v>14.5</v>
      </c>
      <c r="O42" s="108">
        <f>IF(D42="X",0,IF(E42="X",0,VLOOKUP(E42,'9'!$K$3:$L$16,2,FALSE)))</f>
        <v>200</v>
      </c>
      <c r="P42" s="108">
        <f t="shared" si="0"/>
        <v>2900</v>
      </c>
    </row>
    <row r="43" spans="1:16">
      <c r="A43" s="30" t="s">
        <v>286</v>
      </c>
      <c r="B43" s="33">
        <v>4</v>
      </c>
      <c r="C43" s="33" t="s">
        <v>299</v>
      </c>
      <c r="D43" s="33"/>
      <c r="E43" s="106" t="s">
        <v>54</v>
      </c>
      <c r="F43" s="108">
        <v>32.799999999999997</v>
      </c>
      <c r="G43" s="108"/>
      <c r="H43" s="108"/>
      <c r="I43" s="108"/>
      <c r="J43" s="108"/>
      <c r="N43" s="108">
        <f t="shared" si="1"/>
        <v>32.799999999999997</v>
      </c>
      <c r="O43" s="108">
        <f>IF(D43="X",0,IF(E43="X",0,VLOOKUP(E43,'9'!$K$3:$L$16,2,FALSE)))</f>
        <v>200</v>
      </c>
      <c r="P43" s="108">
        <f t="shared" si="0"/>
        <v>6559.9999999999991</v>
      </c>
    </row>
    <row r="44" spans="1:16">
      <c r="A44" s="30" t="s">
        <v>286</v>
      </c>
      <c r="B44" s="33">
        <v>40</v>
      </c>
      <c r="C44" s="33" t="s">
        <v>310</v>
      </c>
      <c r="D44" s="33"/>
      <c r="E44" s="106" t="s">
        <v>55</v>
      </c>
      <c r="G44" s="108">
        <v>41</v>
      </c>
      <c r="H44" s="108"/>
      <c r="I44" s="108"/>
      <c r="J44" s="108"/>
      <c r="N44" s="108">
        <f t="shared" si="1"/>
        <v>41</v>
      </c>
      <c r="O44" s="108">
        <f>IF(D44="X",0,IF(E44="X",0,VLOOKUP(E44,'9'!$K$3:$L$16,2,FALSE)))</f>
        <v>200</v>
      </c>
      <c r="P44" s="108">
        <f t="shared" si="0"/>
        <v>8200</v>
      </c>
    </row>
    <row r="45" spans="1:16">
      <c r="A45" s="30" t="s">
        <v>286</v>
      </c>
      <c r="B45" s="33">
        <v>41</v>
      </c>
      <c r="C45" s="33" t="s">
        <v>310</v>
      </c>
      <c r="D45" s="33"/>
      <c r="E45" s="106" t="s">
        <v>55</v>
      </c>
      <c r="F45" s="108">
        <v>38.299999999999997</v>
      </c>
      <c r="G45" s="108"/>
      <c r="H45" s="108"/>
      <c r="I45" s="108"/>
      <c r="J45" s="108"/>
      <c r="N45" s="108">
        <f t="shared" si="1"/>
        <v>38.299999999999997</v>
      </c>
      <c r="O45" s="108">
        <f>IF(D45="X",0,IF(E45="X",0,VLOOKUP(E45,'9'!$K$3:$L$16,2,FALSE)))</f>
        <v>200</v>
      </c>
      <c r="P45" s="108">
        <f t="shared" si="0"/>
        <v>7659.9999999999991</v>
      </c>
    </row>
    <row r="46" spans="1:16">
      <c r="A46" s="30" t="s">
        <v>286</v>
      </c>
      <c r="B46" s="33">
        <v>42</v>
      </c>
      <c r="C46" s="33" t="s">
        <v>308</v>
      </c>
      <c r="D46" s="33"/>
      <c r="E46" s="106" t="s">
        <v>60</v>
      </c>
      <c r="G46" s="108">
        <v>6.9</v>
      </c>
      <c r="H46" s="108"/>
      <c r="I46" s="108"/>
      <c r="J46" s="108"/>
      <c r="N46" s="108">
        <f t="shared" si="1"/>
        <v>6.9</v>
      </c>
      <c r="O46" s="108">
        <f>IF(D46="X",0,IF(E46="X",0,VLOOKUP(E46,'9'!$K$3:$L$16,2,FALSE)))</f>
        <v>12</v>
      </c>
      <c r="P46" s="108">
        <f t="shared" si="0"/>
        <v>82.800000000000011</v>
      </c>
    </row>
    <row r="47" spans="1:16">
      <c r="A47" s="30" t="s">
        <v>286</v>
      </c>
      <c r="B47" s="33">
        <v>43</v>
      </c>
      <c r="C47" s="33" t="s">
        <v>309</v>
      </c>
      <c r="D47" s="33"/>
      <c r="E47" s="106" t="s">
        <v>316</v>
      </c>
      <c r="F47" s="108"/>
      <c r="G47" s="108"/>
      <c r="H47" s="108"/>
      <c r="I47" s="108"/>
      <c r="J47" s="108"/>
      <c r="N47" s="108">
        <f t="shared" si="1"/>
        <v>0</v>
      </c>
      <c r="O47" s="108">
        <f>IF(D47="X",0,IF(E47="X",0,VLOOKUP(E47,'9'!$K$3:$L$16,2,FALSE)))</f>
        <v>0</v>
      </c>
      <c r="P47" s="108">
        <f t="shared" si="0"/>
        <v>0</v>
      </c>
    </row>
    <row r="48" spans="1:16">
      <c r="A48" s="30" t="s">
        <v>286</v>
      </c>
      <c r="B48" s="33">
        <v>44</v>
      </c>
      <c r="C48" s="33" t="s">
        <v>319</v>
      </c>
      <c r="D48" s="33"/>
      <c r="E48" s="106" t="s">
        <v>316</v>
      </c>
      <c r="F48" s="108"/>
      <c r="G48" s="108"/>
      <c r="H48" s="108"/>
      <c r="I48" s="108"/>
      <c r="J48" s="108"/>
      <c r="N48" s="108">
        <f t="shared" si="1"/>
        <v>0</v>
      </c>
      <c r="O48" s="108">
        <f>IF(D48="X",0,IF(E48="X",0,VLOOKUP(E48,'9'!$K$3:$L$16,2,FALSE)))</f>
        <v>0</v>
      </c>
      <c r="P48" s="108">
        <f t="shared" si="0"/>
        <v>0</v>
      </c>
    </row>
    <row r="49" spans="1:20">
      <c r="A49" s="30" t="s">
        <v>286</v>
      </c>
      <c r="B49" s="33">
        <v>45</v>
      </c>
      <c r="C49" s="33" t="s">
        <v>309</v>
      </c>
      <c r="D49" s="33"/>
      <c r="E49" s="106" t="s">
        <v>316</v>
      </c>
      <c r="F49" s="108"/>
      <c r="G49" s="108"/>
      <c r="H49" s="108"/>
      <c r="I49" s="108"/>
      <c r="J49" s="108"/>
      <c r="N49" s="108">
        <f t="shared" si="1"/>
        <v>0</v>
      </c>
      <c r="O49" s="108">
        <f>IF(D49="X",0,IF(E49="X",0,VLOOKUP(E49,'9'!$K$3:$L$16,2,FALSE)))</f>
        <v>0</v>
      </c>
      <c r="P49" s="108">
        <f t="shared" si="0"/>
        <v>0</v>
      </c>
    </row>
    <row r="50" spans="1:20">
      <c r="A50" s="30" t="s">
        <v>286</v>
      </c>
      <c r="B50" s="33">
        <v>46</v>
      </c>
      <c r="C50" s="33" t="s">
        <v>308</v>
      </c>
      <c r="D50" s="33"/>
      <c r="E50" s="106" t="s">
        <v>316</v>
      </c>
      <c r="F50" s="108"/>
      <c r="G50" s="108"/>
      <c r="H50" s="108"/>
      <c r="I50" s="108"/>
      <c r="J50" s="108"/>
      <c r="N50" s="108">
        <f t="shared" si="1"/>
        <v>0</v>
      </c>
      <c r="O50" s="108">
        <f>IF(D50="X",0,IF(E50="X",0,VLOOKUP(E50,'9'!$K$3:$L$16,2,FALSE)))</f>
        <v>0</v>
      </c>
      <c r="P50" s="108">
        <f t="shared" si="0"/>
        <v>0</v>
      </c>
    </row>
    <row r="51" spans="1:20">
      <c r="A51" s="30" t="s">
        <v>286</v>
      </c>
      <c r="B51" s="106" t="s">
        <v>294</v>
      </c>
      <c r="C51" s="33" t="s">
        <v>299</v>
      </c>
      <c r="D51" s="33"/>
      <c r="E51" s="106" t="s">
        <v>54</v>
      </c>
      <c r="G51" s="108">
        <v>13.3</v>
      </c>
      <c r="H51" s="108"/>
      <c r="I51" s="108"/>
      <c r="J51" s="108"/>
      <c r="N51" s="108">
        <f t="shared" si="1"/>
        <v>13.3</v>
      </c>
      <c r="O51" s="108">
        <f>IF(D51="X",0,IF(E51="X",0,VLOOKUP(E51,'9'!$K$3:$L$16,2,FALSE)))</f>
        <v>200</v>
      </c>
      <c r="P51" s="108">
        <f t="shared" si="0"/>
        <v>2660</v>
      </c>
    </row>
    <row r="52" spans="1:20">
      <c r="A52" s="30" t="s">
        <v>286</v>
      </c>
      <c r="B52" s="33">
        <v>5</v>
      </c>
      <c r="C52" s="33" t="s">
        <v>299</v>
      </c>
      <c r="D52" s="33"/>
      <c r="E52" s="106" t="s">
        <v>54</v>
      </c>
      <c r="F52" s="108">
        <v>32.799999999999997</v>
      </c>
      <c r="G52" s="108"/>
      <c r="H52" s="108"/>
      <c r="I52" s="108"/>
      <c r="J52" s="108"/>
      <c r="N52" s="108">
        <f t="shared" si="1"/>
        <v>32.799999999999997</v>
      </c>
      <c r="O52" s="108">
        <f>IF(D52="X",0,IF(E52="X",0,VLOOKUP(E52,'9'!$K$3:$L$16,2,FALSE)))</f>
        <v>200</v>
      </c>
      <c r="P52" s="108">
        <f t="shared" si="0"/>
        <v>6559.9999999999991</v>
      </c>
    </row>
    <row r="53" spans="1:20">
      <c r="A53" s="30" t="s">
        <v>286</v>
      </c>
      <c r="B53" s="106" t="s">
        <v>358</v>
      </c>
      <c r="C53" s="33" t="s">
        <v>299</v>
      </c>
      <c r="D53" s="33"/>
      <c r="E53" s="106" t="s">
        <v>54</v>
      </c>
      <c r="G53" s="108">
        <v>13.3</v>
      </c>
      <c r="H53" s="108"/>
      <c r="I53" s="108"/>
      <c r="J53" s="108"/>
      <c r="N53" s="108">
        <f t="shared" si="1"/>
        <v>13.3</v>
      </c>
      <c r="O53" s="108">
        <f>IF(D53="X",0,IF(E53="X",0,VLOOKUP(E53,'9'!$K$3:$L$16,2,FALSE)))</f>
        <v>200</v>
      </c>
      <c r="P53" s="108">
        <f t="shared" si="0"/>
        <v>2660</v>
      </c>
    </row>
    <row r="54" spans="1:20">
      <c r="A54" s="30" t="s">
        <v>286</v>
      </c>
      <c r="B54" s="33">
        <v>6</v>
      </c>
      <c r="C54" s="33" t="s">
        <v>299</v>
      </c>
      <c r="D54" s="33"/>
      <c r="E54" s="106" t="s">
        <v>54</v>
      </c>
      <c r="F54" s="108">
        <v>31.6</v>
      </c>
      <c r="G54" s="108"/>
      <c r="H54" s="108"/>
      <c r="I54" s="108"/>
      <c r="J54" s="108"/>
      <c r="N54" s="108">
        <f t="shared" si="1"/>
        <v>31.6</v>
      </c>
      <c r="O54" s="108">
        <f>IF(D54="X",0,IF(E54="X",0,VLOOKUP(E54,'9'!$K$3:$L$16,2,FALSE)))</f>
        <v>200</v>
      </c>
      <c r="P54" s="108">
        <f t="shared" si="0"/>
        <v>6320</v>
      </c>
    </row>
    <row r="55" spans="1:20">
      <c r="A55" s="30" t="s">
        <v>286</v>
      </c>
      <c r="B55" s="106" t="s">
        <v>359</v>
      </c>
      <c r="C55" s="33" t="s">
        <v>299</v>
      </c>
      <c r="D55" s="33"/>
      <c r="E55" s="106" t="s">
        <v>54</v>
      </c>
      <c r="G55" s="108">
        <v>14.5</v>
      </c>
      <c r="H55" s="108"/>
      <c r="I55" s="108"/>
      <c r="J55" s="108"/>
      <c r="N55" s="108">
        <f t="shared" si="1"/>
        <v>14.5</v>
      </c>
      <c r="O55" s="108">
        <f>IF(D55="X",0,IF(E55="X",0,VLOOKUP(E55,'9'!$K$3:$L$16,2,FALSE)))</f>
        <v>200</v>
      </c>
      <c r="P55" s="108">
        <f t="shared" si="0"/>
        <v>2900</v>
      </c>
    </row>
    <row r="56" spans="1:20">
      <c r="A56" s="30" t="s">
        <v>286</v>
      </c>
      <c r="B56" s="33">
        <v>7</v>
      </c>
      <c r="C56" s="33" t="s">
        <v>299</v>
      </c>
      <c r="D56" s="33"/>
      <c r="E56" s="106" t="s">
        <v>54</v>
      </c>
      <c r="F56" s="108">
        <v>32.9</v>
      </c>
      <c r="G56" s="108"/>
      <c r="H56" s="108"/>
      <c r="I56" s="108"/>
      <c r="J56" s="108"/>
      <c r="N56" s="108">
        <f t="shared" si="1"/>
        <v>32.9</v>
      </c>
      <c r="O56" s="108">
        <f>IF(D56="X",0,IF(E56="X",0,VLOOKUP(E56,'9'!$K$3:$L$16,2,FALSE)))</f>
        <v>200</v>
      </c>
      <c r="P56" s="108">
        <f t="shared" si="0"/>
        <v>6580</v>
      </c>
    </row>
    <row r="57" spans="1:20">
      <c r="A57" s="30" t="s">
        <v>286</v>
      </c>
      <c r="B57" s="106" t="s">
        <v>295</v>
      </c>
      <c r="C57" s="33" t="s">
        <v>299</v>
      </c>
      <c r="D57" s="33"/>
      <c r="E57" s="106" t="s">
        <v>54</v>
      </c>
      <c r="G57" s="108">
        <v>13.3</v>
      </c>
      <c r="H57" s="108"/>
      <c r="I57" s="108"/>
      <c r="J57" s="108"/>
      <c r="N57" s="108">
        <f t="shared" si="1"/>
        <v>13.3</v>
      </c>
      <c r="O57" s="108">
        <f>IF(D57="X",0,IF(E57="X",0,VLOOKUP(E57,'9'!$K$3:$L$16,2,FALSE)))</f>
        <v>200</v>
      </c>
      <c r="P57" s="108">
        <f t="shared" si="0"/>
        <v>2660</v>
      </c>
    </row>
    <row r="58" spans="1:20">
      <c r="A58" s="30" t="s">
        <v>286</v>
      </c>
      <c r="B58" s="33">
        <v>8</v>
      </c>
      <c r="C58" s="33" t="s">
        <v>299</v>
      </c>
      <c r="D58" s="33"/>
      <c r="E58" s="106" t="s">
        <v>54</v>
      </c>
      <c r="F58" s="108">
        <v>33.200000000000003</v>
      </c>
      <c r="G58" s="108"/>
      <c r="H58" s="108"/>
      <c r="I58" s="108"/>
      <c r="J58" s="108"/>
      <c r="N58" s="108">
        <f t="shared" si="1"/>
        <v>33.200000000000003</v>
      </c>
      <c r="O58" s="108">
        <f>IF(D58="X",0,IF(E58="X",0,VLOOKUP(E58,'9'!$K$3:$L$16,2,FALSE)))</f>
        <v>200</v>
      </c>
      <c r="P58" s="108">
        <f t="shared" si="0"/>
        <v>6640.0000000000009</v>
      </c>
    </row>
    <row r="59" spans="1:20">
      <c r="A59" s="30" t="s">
        <v>286</v>
      </c>
      <c r="B59" s="106" t="s">
        <v>296</v>
      </c>
      <c r="C59" s="33" t="s">
        <v>299</v>
      </c>
      <c r="D59" s="33"/>
      <c r="E59" s="106" t="s">
        <v>54</v>
      </c>
      <c r="G59" s="108">
        <v>33.200000000000003</v>
      </c>
      <c r="H59" s="108"/>
      <c r="I59" s="108"/>
      <c r="J59" s="108"/>
      <c r="N59" s="108">
        <f t="shared" si="1"/>
        <v>33.200000000000003</v>
      </c>
      <c r="O59" s="108">
        <f>IF(D59="X",0,IF(E59="X",0,VLOOKUP(E59,'9'!$K$3:$L$16,2,FALSE)))</f>
        <v>200</v>
      </c>
      <c r="P59" s="108">
        <f t="shared" si="0"/>
        <v>6640.0000000000009</v>
      </c>
    </row>
    <row r="60" spans="1:20">
      <c r="A60" s="30" t="s">
        <v>286</v>
      </c>
      <c r="B60" s="33">
        <v>9</v>
      </c>
      <c r="C60" s="33" t="s">
        <v>320</v>
      </c>
      <c r="D60" s="33"/>
      <c r="E60" s="106" t="s">
        <v>54</v>
      </c>
      <c r="G60" s="108">
        <v>28.2</v>
      </c>
      <c r="H60" s="108"/>
      <c r="I60" s="108"/>
      <c r="J60" s="108"/>
      <c r="N60" s="108">
        <f t="shared" si="1"/>
        <v>28.2</v>
      </c>
      <c r="O60" s="108">
        <f>IF(D60="X",0,IF(E60="X",0,VLOOKUP(E60,'9'!$K$3:$L$16,2,FALSE)))</f>
        <v>200</v>
      </c>
      <c r="P60" s="108">
        <f t="shared" si="0"/>
        <v>5640</v>
      </c>
    </row>
    <row r="61" spans="1:20">
      <c r="A61" s="30" t="s">
        <v>286</v>
      </c>
      <c r="B61" s="106" t="s">
        <v>372</v>
      </c>
      <c r="C61" s="33" t="s">
        <v>320</v>
      </c>
      <c r="D61" s="33"/>
      <c r="E61" s="106" t="s">
        <v>54</v>
      </c>
      <c r="H61" s="108">
        <v>28.3</v>
      </c>
      <c r="I61" s="108"/>
      <c r="J61" s="108"/>
      <c r="N61" s="108">
        <f t="shared" si="1"/>
        <v>28.3</v>
      </c>
      <c r="O61" s="108">
        <f>IF(D61="X",0,IF(E61="X",0,VLOOKUP(E61,'9'!$K$3:$L$16,2,FALSE)))</f>
        <v>200</v>
      </c>
      <c r="P61" s="108">
        <f t="shared" si="0"/>
        <v>5660</v>
      </c>
      <c r="R61">
        <v>316.2</v>
      </c>
      <c r="S61">
        <v>316.2</v>
      </c>
      <c r="T61">
        <v>70</v>
      </c>
    </row>
    <row r="62" spans="1:20" hidden="1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/>
      <c r="O62" s="108"/>
      <c r="P62" s="108"/>
    </row>
    <row r="63" spans="1:20" hidden="1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/>
      <c r="O63" s="108"/>
      <c r="P63" s="108"/>
    </row>
    <row r="64" spans="1:20" hidden="1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/>
      <c r="O64" s="108"/>
      <c r="P64" s="108"/>
    </row>
    <row r="65" spans="1:16" hidden="1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/>
      <c r="O65" s="108"/>
      <c r="P65" s="108"/>
    </row>
    <row r="66" spans="1:16" hidden="1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/>
      <c r="O66" s="108"/>
      <c r="P66" s="108"/>
    </row>
    <row r="67" spans="1:16" hidden="1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/>
      <c r="O67" s="108"/>
      <c r="P67" s="108"/>
    </row>
    <row r="68" spans="1:16" hidden="1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/>
      <c r="O68" s="108"/>
      <c r="P68" s="108"/>
    </row>
    <row r="69" spans="1:16" hidden="1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/>
      <c r="O69" s="108"/>
      <c r="P69" s="108"/>
    </row>
    <row r="70" spans="1:16" hidden="1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/>
      <c r="O70" s="108"/>
      <c r="P70" s="108"/>
    </row>
    <row r="71" spans="1:16" hidden="1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/>
      <c r="O71" s="108"/>
      <c r="P71" s="108"/>
    </row>
    <row r="72" spans="1:16" hidden="1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/>
      <c r="O72" s="108"/>
      <c r="P72" s="108"/>
    </row>
    <row r="73" spans="1:16" hidden="1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/>
      <c r="O73" s="108"/>
      <c r="P73" s="108"/>
    </row>
    <row r="74" spans="1:16" hidden="1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/>
      <c r="O74" s="108"/>
      <c r="P74" s="108"/>
    </row>
    <row r="75" spans="1:16" hidden="1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/>
      <c r="O75" s="108"/>
      <c r="P75" s="108"/>
    </row>
    <row r="76" spans="1:16" hidden="1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/>
      <c r="O76" s="108"/>
      <c r="P76" s="108"/>
    </row>
    <row r="77" spans="1:16" hidden="1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/>
      <c r="O77" s="108"/>
      <c r="P77" s="108"/>
    </row>
    <row r="78" spans="1:16" hidden="1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/>
      <c r="O78" s="108"/>
      <c r="P78" s="108"/>
    </row>
    <row r="79" spans="1:16" hidden="1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/>
      <c r="O79" s="108"/>
      <c r="P79" s="108"/>
    </row>
    <row r="80" spans="1:16" hidden="1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/>
      <c r="O80" s="108"/>
      <c r="P80" s="108"/>
    </row>
    <row r="81" spans="1:16" hidden="1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/>
      <c r="O81" s="108"/>
      <c r="P81" s="108"/>
    </row>
    <row r="82" spans="1:16" hidden="1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/>
      <c r="O82" s="108"/>
      <c r="P82" s="108"/>
    </row>
    <row r="83" spans="1:16" hidden="1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/>
      <c r="O83" s="108"/>
      <c r="P83" s="108"/>
    </row>
    <row r="84" spans="1:16" hidden="1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/>
      <c r="O84" s="108"/>
      <c r="P84" s="108"/>
    </row>
    <row r="85" spans="1:16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/>
      <c r="O85" s="108"/>
      <c r="P85" s="108"/>
    </row>
    <row r="86" spans="1:16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/>
      <c r="O86" s="108"/>
      <c r="P86" s="108"/>
    </row>
    <row r="87" spans="1:16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/>
      <c r="O87" s="108"/>
      <c r="P87" s="108"/>
    </row>
    <row r="88" spans="1:16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/>
      <c r="O88" s="108"/>
      <c r="P88" s="108"/>
    </row>
    <row r="89" spans="1:16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/>
      <c r="O89" s="108"/>
      <c r="P89" s="108"/>
    </row>
    <row r="90" spans="1:16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/>
      <c r="O90" s="108"/>
      <c r="P90" s="108"/>
    </row>
    <row r="91" spans="1:16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/>
      <c r="O91" s="108"/>
      <c r="P91" s="108"/>
    </row>
    <row r="92" spans="1:16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/>
      <c r="O92" s="108"/>
      <c r="P92" s="108"/>
    </row>
    <row r="93" spans="1:16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/>
      <c r="O93" s="108"/>
      <c r="P93" s="108"/>
    </row>
    <row r="94" spans="1:16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/>
      <c r="O94" s="108"/>
      <c r="P94" s="108"/>
    </row>
    <row r="95" spans="1:16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/>
      <c r="O95" s="108"/>
      <c r="P95" s="108"/>
    </row>
    <row r="96" spans="1:16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/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/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/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/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/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/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/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/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/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/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/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/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/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/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/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/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/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/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/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/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/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/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/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/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/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/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/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/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/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/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/>
      <c r="O126" s="108"/>
      <c r="P126" s="108"/>
    </row>
    <row r="127" spans="1:16" hidden="1">
      <c r="N127" s="108"/>
      <c r="O127" s="108"/>
      <c r="P127" s="108"/>
    </row>
    <row r="128" spans="1:16" hidden="1">
      <c r="N128" s="108"/>
      <c r="O128" s="108"/>
      <c r="P128" s="108"/>
    </row>
    <row r="129" spans="14:16" hidden="1">
      <c r="N129" s="108"/>
      <c r="O129" s="108"/>
      <c r="P129" s="108"/>
    </row>
    <row r="130" spans="14:16" hidden="1">
      <c r="N130" s="108"/>
      <c r="O130" s="108"/>
      <c r="P130" s="108"/>
    </row>
    <row r="131" spans="14:16" hidden="1">
      <c r="N131" s="108"/>
      <c r="O131" s="108"/>
      <c r="P131" s="108"/>
    </row>
    <row r="132" spans="14:16" hidden="1">
      <c r="N132" s="108"/>
      <c r="O132" s="108"/>
      <c r="P132" s="108"/>
    </row>
    <row r="133" spans="14:16" hidden="1">
      <c r="N133" s="108"/>
      <c r="O133" s="108"/>
      <c r="P133" s="108"/>
    </row>
    <row r="134" spans="14:16" hidden="1">
      <c r="N134" s="108"/>
      <c r="O134" s="108"/>
      <c r="P134" s="108"/>
    </row>
    <row r="135" spans="14:16" hidden="1">
      <c r="N135" s="108"/>
      <c r="O135" s="108"/>
      <c r="P135" s="108"/>
    </row>
    <row r="136" spans="14:16" hidden="1">
      <c r="N136" s="108"/>
      <c r="O136" s="108"/>
      <c r="P136" s="108"/>
    </row>
    <row r="137" spans="14:16" hidden="1">
      <c r="N137" s="108"/>
      <c r="O137" s="108"/>
      <c r="P137" s="108"/>
    </row>
    <row r="138" spans="14:16" hidden="1">
      <c r="N138" s="108"/>
      <c r="O138" s="108"/>
      <c r="P138" s="108"/>
    </row>
    <row r="139" spans="14:16" hidden="1">
      <c r="N139" s="108"/>
      <c r="O139" s="108"/>
      <c r="P139" s="108"/>
    </row>
    <row r="140" spans="14:16" hidden="1">
      <c r="N140" s="108"/>
      <c r="O140" s="108"/>
      <c r="P140" s="108"/>
    </row>
    <row r="141" spans="14:16" hidden="1">
      <c r="N141" s="108"/>
      <c r="O141" s="108"/>
      <c r="P141" s="108"/>
    </row>
    <row r="142" spans="14:16" hidden="1">
      <c r="N142" s="108"/>
      <c r="O142" s="108"/>
      <c r="P142" s="108"/>
    </row>
    <row r="143" spans="14:16" hidden="1">
      <c r="N143" s="108"/>
      <c r="O143" s="108"/>
      <c r="P143" s="108"/>
    </row>
    <row r="144" spans="14:16" hidden="1">
      <c r="N144" s="108"/>
      <c r="O144" s="108"/>
      <c r="P144" s="108"/>
    </row>
    <row r="145" spans="14:16" hidden="1">
      <c r="N145" s="108"/>
      <c r="O145" s="108"/>
      <c r="P145" s="108"/>
    </row>
    <row r="146" spans="14:16" hidden="1">
      <c r="N146" s="108"/>
      <c r="O146" s="108"/>
      <c r="P146" s="108"/>
    </row>
    <row r="147" spans="14:16" hidden="1">
      <c r="N147" s="108"/>
      <c r="O147" s="108"/>
      <c r="P147" s="108"/>
    </row>
    <row r="148" spans="14:16" hidden="1">
      <c r="N148" s="108"/>
      <c r="O148" s="108"/>
      <c r="P148" s="108"/>
    </row>
    <row r="149" spans="14:16" hidden="1">
      <c r="N149" s="108"/>
      <c r="O149" s="108"/>
      <c r="P149" s="108"/>
    </row>
    <row r="150" spans="14:16" hidden="1">
      <c r="N150" s="108"/>
      <c r="O150" s="108"/>
      <c r="P150" s="108"/>
    </row>
    <row r="151" spans="14:16" hidden="1">
      <c r="N151" s="108"/>
      <c r="O151" s="108"/>
      <c r="P151" s="108"/>
    </row>
    <row r="152" spans="14:16" hidden="1">
      <c r="N152" s="108"/>
      <c r="O152" s="108"/>
      <c r="P152" s="108"/>
    </row>
    <row r="153" spans="14:16" hidden="1">
      <c r="N153" s="108"/>
      <c r="O153" s="108"/>
      <c r="P153" s="108"/>
    </row>
    <row r="154" spans="14:16" hidden="1">
      <c r="N154" s="108"/>
      <c r="O154" s="108"/>
      <c r="P154" s="108"/>
    </row>
    <row r="155" spans="14:16" hidden="1">
      <c r="N155" s="108"/>
      <c r="O155" s="108"/>
      <c r="P155" s="108"/>
    </row>
    <row r="156" spans="14:16" hidden="1">
      <c r="N156" s="108"/>
      <c r="O156" s="108"/>
      <c r="P156" s="108"/>
    </row>
    <row r="157" spans="14:16" hidden="1">
      <c r="N157" s="108"/>
      <c r="O157" s="108"/>
      <c r="P157" s="108"/>
    </row>
    <row r="158" spans="14:16" hidden="1">
      <c r="N158" s="108"/>
      <c r="O158" s="108"/>
      <c r="P158" s="108"/>
    </row>
    <row r="159" spans="14:16" hidden="1">
      <c r="N159" s="108"/>
      <c r="O159" s="108"/>
      <c r="P159" s="108"/>
    </row>
    <row r="160" spans="14:16" hidden="1">
      <c r="N160" s="108"/>
      <c r="O160" s="108"/>
      <c r="P160" s="108"/>
    </row>
    <row r="161" spans="14:16" hidden="1">
      <c r="N161" s="108"/>
      <c r="O161" s="108"/>
      <c r="P161" s="108"/>
    </row>
    <row r="162" spans="14:16" hidden="1">
      <c r="N162" s="108"/>
      <c r="O162" s="108"/>
      <c r="P162" s="108"/>
    </row>
    <row r="163" spans="14:16" hidden="1">
      <c r="N163" s="108"/>
      <c r="O163" s="108"/>
      <c r="P163" s="108"/>
    </row>
    <row r="164" spans="14:16" hidden="1">
      <c r="N164" s="108"/>
      <c r="O164" s="108"/>
      <c r="P164" s="108"/>
    </row>
    <row r="165" spans="14:16" hidden="1">
      <c r="N165" s="108"/>
      <c r="O165" s="108"/>
      <c r="P165" s="108"/>
    </row>
    <row r="166" spans="14:16" hidden="1">
      <c r="N166" s="108"/>
      <c r="O166" s="108"/>
      <c r="P166" s="108"/>
    </row>
    <row r="167" spans="14:16" hidden="1">
      <c r="N167" s="108"/>
      <c r="O167" s="108"/>
      <c r="P167" s="108"/>
    </row>
    <row r="168" spans="14:16" hidden="1">
      <c r="N168" s="108"/>
      <c r="O168" s="108"/>
      <c r="P168" s="108"/>
    </row>
    <row r="169" spans="14:16" hidden="1">
      <c r="N169" s="108"/>
      <c r="O169" s="108"/>
      <c r="P169" s="108"/>
    </row>
    <row r="170" spans="14:16" hidden="1">
      <c r="N170" s="108"/>
      <c r="O170" s="108"/>
      <c r="P170" s="108"/>
    </row>
    <row r="171" spans="14:16" hidden="1">
      <c r="N171" s="108"/>
      <c r="O171" s="108"/>
      <c r="P171" s="108"/>
    </row>
    <row r="172" spans="14:16" hidden="1">
      <c r="N172" s="108"/>
      <c r="O172" s="108"/>
      <c r="P172" s="108"/>
    </row>
    <row r="173" spans="14:16" hidden="1">
      <c r="N173" s="108"/>
      <c r="O173" s="108"/>
      <c r="P173" s="108"/>
    </row>
    <row r="174" spans="14:16" hidden="1">
      <c r="N174" s="108"/>
      <c r="O174" s="108"/>
      <c r="P174" s="108"/>
    </row>
    <row r="175" spans="14:16" hidden="1">
      <c r="N175" s="108"/>
      <c r="O175" s="108"/>
      <c r="P175" s="108"/>
    </row>
    <row r="176" spans="14:16" hidden="1">
      <c r="N176" s="108"/>
      <c r="O176" s="108"/>
      <c r="P176" s="108"/>
    </row>
    <row r="177" spans="14:16" hidden="1">
      <c r="N177" s="108"/>
      <c r="O177" s="108"/>
      <c r="P177" s="108"/>
    </row>
    <row r="178" spans="14:16" hidden="1">
      <c r="N178" s="108"/>
      <c r="O178" s="108"/>
      <c r="P178" s="108"/>
    </row>
    <row r="179" spans="14:16" hidden="1">
      <c r="N179" s="108"/>
      <c r="O179" s="108"/>
      <c r="P179" s="108"/>
    </row>
    <row r="180" spans="14:16" hidden="1">
      <c r="N180" s="108"/>
      <c r="O180" s="108"/>
      <c r="P180" s="108"/>
    </row>
    <row r="181" spans="14:16" hidden="1">
      <c r="N181" s="108"/>
      <c r="O181" s="108"/>
      <c r="P181" s="108"/>
    </row>
    <row r="182" spans="14:16" hidden="1">
      <c r="N182" s="108"/>
      <c r="O182" s="108"/>
      <c r="P182" s="108"/>
    </row>
    <row r="183" spans="14:16" hidden="1">
      <c r="N183" s="108"/>
      <c r="O183" s="108"/>
      <c r="P183" s="108"/>
    </row>
    <row r="184" spans="14:16" hidden="1">
      <c r="N184" s="108"/>
      <c r="O184" s="108"/>
      <c r="P184" s="108"/>
    </row>
    <row r="185" spans="14:16" hidden="1">
      <c r="N185" s="108"/>
      <c r="O185" s="108"/>
      <c r="P185" s="108"/>
    </row>
    <row r="186" spans="14:16" hidden="1">
      <c r="N186" s="108"/>
      <c r="O186" s="108"/>
      <c r="P186" s="108"/>
    </row>
    <row r="187" spans="14:16" hidden="1">
      <c r="N187" s="108"/>
      <c r="O187" s="108"/>
      <c r="P187" s="108"/>
    </row>
    <row r="188" spans="14:16" hidden="1">
      <c r="N188" s="108"/>
      <c r="O188" s="108"/>
      <c r="P188" s="108"/>
    </row>
    <row r="189" spans="14:16" hidden="1">
      <c r="N189" s="108"/>
      <c r="O189" s="108"/>
      <c r="P189" s="108"/>
    </row>
    <row r="190" spans="14:16" hidden="1">
      <c r="N190" s="108"/>
      <c r="O190" s="108"/>
      <c r="P190" s="108"/>
    </row>
    <row r="191" spans="14:16" hidden="1">
      <c r="N191" s="108"/>
      <c r="O191" s="108"/>
      <c r="P191" s="108"/>
    </row>
    <row r="192" spans="14:16" hidden="1">
      <c r="N192" s="108"/>
      <c r="O192" s="108"/>
      <c r="P192" s="108"/>
    </row>
    <row r="193" spans="14:16" hidden="1">
      <c r="N193" s="108"/>
      <c r="O193" s="108"/>
      <c r="P193" s="108"/>
    </row>
    <row r="194" spans="14:16" hidden="1">
      <c r="N194" s="108"/>
      <c r="O194" s="108"/>
      <c r="P194" s="108"/>
    </row>
    <row r="195" spans="14:16" hidden="1">
      <c r="N195" s="108"/>
      <c r="O195" s="108"/>
      <c r="P195" s="108"/>
    </row>
    <row r="196" spans="14:16" hidden="1">
      <c r="N196" s="108"/>
      <c r="O196" s="108"/>
      <c r="P196" s="108"/>
    </row>
    <row r="197" spans="14:16" hidden="1">
      <c r="N197" s="108"/>
      <c r="O197" s="108"/>
      <c r="P197" s="108"/>
    </row>
    <row r="198" spans="14:16" hidden="1">
      <c r="N198" s="108"/>
      <c r="O198" s="108"/>
      <c r="P198" s="108"/>
    </row>
    <row r="199" spans="14:16" hidden="1">
      <c r="N199" s="108"/>
      <c r="O199" s="108"/>
      <c r="P199" s="108"/>
    </row>
    <row r="200" spans="14:16" hidden="1">
      <c r="N200" s="108"/>
      <c r="O200" s="108"/>
      <c r="P200" s="108"/>
    </row>
    <row r="201" spans="14:16" hidden="1">
      <c r="N201" s="108"/>
      <c r="O201" s="108"/>
      <c r="P201" s="108"/>
    </row>
    <row r="202" spans="14:16" hidden="1">
      <c r="N202" s="108"/>
      <c r="O202" s="108"/>
      <c r="P202" s="108"/>
    </row>
    <row r="203" spans="14:16" hidden="1">
      <c r="N203" s="108"/>
      <c r="O203" s="108"/>
      <c r="P203" s="108"/>
    </row>
    <row r="204" spans="14:16" hidden="1">
      <c r="N204" s="108"/>
      <c r="O204" s="108"/>
      <c r="P204" s="108"/>
    </row>
    <row r="205" spans="14:16" hidden="1">
      <c r="N205" s="108"/>
      <c r="O205" s="108"/>
      <c r="P205" s="108"/>
    </row>
    <row r="206" spans="14:16" hidden="1">
      <c r="N206" s="108"/>
      <c r="O206" s="108"/>
      <c r="P206" s="108"/>
    </row>
    <row r="207" spans="14:16" hidden="1">
      <c r="N207" s="108"/>
      <c r="O207" s="108"/>
      <c r="P207" s="108"/>
    </row>
    <row r="208" spans="14:16" hidden="1">
      <c r="N208" s="108"/>
      <c r="O208" s="108"/>
      <c r="P208" s="108"/>
    </row>
    <row r="209" spans="14:16" hidden="1">
      <c r="N209" s="108"/>
      <c r="O209" s="108"/>
      <c r="P209" s="108"/>
    </row>
    <row r="210" spans="14:16" hidden="1">
      <c r="N210" s="108"/>
      <c r="O210" s="108"/>
      <c r="P210" s="108"/>
    </row>
    <row r="211" spans="14:16" hidden="1">
      <c r="N211" s="108"/>
      <c r="O211" s="108"/>
      <c r="P211" s="108"/>
    </row>
    <row r="212" spans="14:16" hidden="1">
      <c r="N212" s="108"/>
      <c r="O212" s="108"/>
      <c r="P212" s="108"/>
    </row>
    <row r="213" spans="14:16" hidden="1">
      <c r="N213" s="108"/>
      <c r="O213" s="108"/>
      <c r="P213" s="108"/>
    </row>
    <row r="214" spans="14:16" hidden="1">
      <c r="N214" s="108"/>
      <c r="O214" s="108"/>
      <c r="P214" s="108"/>
    </row>
    <row r="215" spans="14:16" hidden="1">
      <c r="N215" s="108"/>
      <c r="O215" s="108"/>
      <c r="P215" s="108"/>
    </row>
    <row r="216" spans="14:16" hidden="1">
      <c r="N216" s="108"/>
      <c r="O216" s="108"/>
      <c r="P216" s="108"/>
    </row>
    <row r="217" spans="14:16" hidden="1">
      <c r="N217" s="108"/>
      <c r="O217" s="108"/>
      <c r="P217" s="108"/>
    </row>
    <row r="218" spans="14:16" hidden="1">
      <c r="N218" s="108"/>
      <c r="O218" s="108"/>
      <c r="P218" s="108"/>
    </row>
    <row r="219" spans="14:16" hidden="1">
      <c r="N219" s="108"/>
      <c r="O219" s="108"/>
      <c r="P219" s="108"/>
    </row>
    <row r="220" spans="14:16" hidden="1">
      <c r="N220" s="108"/>
      <c r="O220" s="108"/>
      <c r="P220" s="108"/>
    </row>
    <row r="221" spans="14:16" hidden="1">
      <c r="N221" s="108"/>
      <c r="O221" s="108"/>
      <c r="P221" s="108"/>
    </row>
    <row r="222" spans="14:16" hidden="1">
      <c r="N222" s="108"/>
      <c r="O222" s="108"/>
      <c r="P222" s="108"/>
    </row>
    <row r="223" spans="14:16" hidden="1">
      <c r="N223" s="108"/>
      <c r="O223" s="108"/>
      <c r="P223" s="108"/>
    </row>
    <row r="224" spans="14:16" hidden="1">
      <c r="N224" s="108"/>
      <c r="O224" s="108"/>
      <c r="P224" s="108"/>
    </row>
    <row r="225" spans="14:16" hidden="1">
      <c r="N225" s="108"/>
      <c r="O225" s="108"/>
      <c r="P225" s="108"/>
    </row>
    <row r="226" spans="14:16" hidden="1">
      <c r="N226" s="108"/>
      <c r="O226" s="108"/>
      <c r="P226" s="108"/>
    </row>
    <row r="227" spans="14:16" hidden="1">
      <c r="N227" s="108"/>
      <c r="O227" s="108"/>
      <c r="P227" s="108"/>
    </row>
    <row r="228" spans="14:16" hidden="1">
      <c r="N228" s="108"/>
      <c r="O228" s="108"/>
      <c r="P228" s="108"/>
    </row>
    <row r="229" spans="14:16" hidden="1">
      <c r="N229" s="108"/>
      <c r="O229" s="108"/>
      <c r="P229" s="108"/>
    </row>
    <row r="230" spans="14:16" hidden="1">
      <c r="N230" s="108"/>
      <c r="O230" s="108"/>
      <c r="P230" s="108"/>
    </row>
    <row r="231" spans="14:16" hidden="1">
      <c r="N231" s="108"/>
      <c r="O231" s="108"/>
      <c r="P231" s="108"/>
    </row>
    <row r="232" spans="14:16" hidden="1">
      <c r="N232" s="108"/>
      <c r="O232" s="108"/>
      <c r="P232" s="108"/>
    </row>
    <row r="233" spans="14:16" hidden="1">
      <c r="N233" s="108"/>
      <c r="O233" s="108"/>
      <c r="P233" s="108"/>
    </row>
    <row r="234" spans="14:16" hidden="1">
      <c r="N234" s="108"/>
      <c r="O234" s="108"/>
      <c r="P234" s="108"/>
    </row>
    <row r="235" spans="14:16" hidden="1">
      <c r="N235" s="108"/>
      <c r="O235" s="108"/>
      <c r="P235" s="108"/>
    </row>
    <row r="236" spans="14:16" hidden="1">
      <c r="N236" s="108"/>
      <c r="O236" s="108"/>
      <c r="P236" s="108"/>
    </row>
    <row r="237" spans="14:16" hidden="1">
      <c r="N237" s="108"/>
      <c r="O237" s="108"/>
      <c r="P237" s="108"/>
    </row>
    <row r="238" spans="14:16" hidden="1">
      <c r="N238" s="108"/>
      <c r="O238" s="108"/>
      <c r="P238" s="108"/>
    </row>
    <row r="239" spans="14:16" hidden="1">
      <c r="N239" s="108"/>
      <c r="O239" s="108"/>
      <c r="P239" s="108"/>
    </row>
    <row r="240" spans="14:16" hidden="1">
      <c r="N240" s="108"/>
      <c r="O240" s="108"/>
      <c r="P240" s="108"/>
    </row>
    <row r="241" spans="14:16" hidden="1">
      <c r="N241" s="108"/>
      <c r="O241" s="108"/>
      <c r="P241" s="108"/>
    </row>
    <row r="242" spans="14:16" hidden="1">
      <c r="N242" s="108"/>
      <c r="O242" s="108"/>
      <c r="P242" s="108"/>
    </row>
    <row r="243" spans="14:16" hidden="1">
      <c r="N243" s="108"/>
      <c r="O243" s="108"/>
      <c r="P243" s="108"/>
    </row>
    <row r="244" spans="14:16" hidden="1">
      <c r="N244" s="108"/>
      <c r="O244" s="108"/>
      <c r="P244" s="108"/>
    </row>
    <row r="245" spans="14:16" hidden="1">
      <c r="N245" s="108"/>
      <c r="O245" s="108"/>
      <c r="P245" s="108"/>
    </row>
    <row r="246" spans="14:16" hidden="1">
      <c r="N246" s="108"/>
      <c r="O246" s="108"/>
      <c r="P246" s="108"/>
    </row>
    <row r="247" spans="14:16" hidden="1">
      <c r="N247" s="108"/>
      <c r="O247" s="108"/>
      <c r="P247" s="108"/>
    </row>
    <row r="248" spans="14:16" hidden="1">
      <c r="N248" s="108"/>
      <c r="O248" s="108"/>
      <c r="P248" s="108"/>
    </row>
    <row r="249" spans="14:16" hidden="1">
      <c r="N249" s="108"/>
      <c r="O249" s="108"/>
      <c r="P249" s="108"/>
    </row>
    <row r="250" spans="14:16" hidden="1">
      <c r="N250" s="108"/>
      <c r="O250" s="108"/>
      <c r="P250" s="108"/>
    </row>
    <row r="251" spans="14:16" hidden="1">
      <c r="N251" s="108"/>
      <c r="O251" s="108"/>
      <c r="P251" s="108"/>
    </row>
    <row r="252" spans="14:16" hidden="1">
      <c r="N252" s="108"/>
      <c r="O252" s="108"/>
      <c r="P252" s="108"/>
    </row>
    <row r="253" spans="14:16" hidden="1">
      <c r="N253" s="108"/>
      <c r="O253" s="108"/>
      <c r="P253" s="108"/>
    </row>
    <row r="254" spans="14:16" hidden="1">
      <c r="N254" s="108"/>
      <c r="O254" s="108"/>
      <c r="P254" s="108"/>
    </row>
    <row r="255" spans="14:16" hidden="1">
      <c r="N255" s="108"/>
      <c r="O255" s="108"/>
      <c r="P255" s="108"/>
    </row>
    <row r="256" spans="14:16" hidden="1">
      <c r="N256" s="108"/>
      <c r="O256" s="108"/>
      <c r="P256" s="108"/>
    </row>
    <row r="257" spans="14:16" hidden="1">
      <c r="N257" s="108"/>
      <c r="O257" s="108"/>
      <c r="P257" s="108"/>
    </row>
    <row r="258" spans="14:16" hidden="1">
      <c r="N258" s="108"/>
      <c r="O258" s="108"/>
      <c r="P258" s="108"/>
    </row>
    <row r="259" spans="14:16" hidden="1">
      <c r="N259" s="108"/>
      <c r="O259" s="108"/>
      <c r="P259" s="108"/>
    </row>
    <row r="260" spans="14:16" hidden="1">
      <c r="N260" s="108"/>
      <c r="O260" s="108"/>
      <c r="P260" s="108"/>
    </row>
    <row r="261" spans="14:16" hidden="1">
      <c r="N261" s="108"/>
      <c r="O261" s="108"/>
      <c r="P261" s="108"/>
    </row>
    <row r="262" spans="14:16" hidden="1">
      <c r="N262" s="108"/>
      <c r="O262" s="108"/>
      <c r="P262" s="108"/>
    </row>
    <row r="263" spans="14:16" hidden="1">
      <c r="N263" s="108"/>
      <c r="O263" s="108"/>
      <c r="P263" s="108"/>
    </row>
    <row r="264" spans="14:16" hidden="1">
      <c r="N264" s="108"/>
      <c r="O264" s="108"/>
      <c r="P264" s="108"/>
    </row>
    <row r="265" spans="14:16" hidden="1">
      <c r="N265" s="108"/>
      <c r="O265" s="108"/>
      <c r="P265" s="108"/>
    </row>
    <row r="266" spans="14:16" hidden="1">
      <c r="N266" s="108"/>
      <c r="O266" s="108"/>
      <c r="P266" s="108"/>
    </row>
    <row r="267" spans="14:16" hidden="1">
      <c r="N267" s="108"/>
      <c r="O267" s="108"/>
      <c r="P267" s="108"/>
    </row>
    <row r="268" spans="14:16" hidden="1">
      <c r="N268" s="108"/>
      <c r="O268" s="108"/>
      <c r="P268" s="108"/>
    </row>
    <row r="269" spans="14:16" hidden="1">
      <c r="N269" s="108"/>
      <c r="O269" s="108"/>
      <c r="P269" s="108"/>
    </row>
    <row r="270" spans="14:16" hidden="1">
      <c r="N270" s="108"/>
      <c r="O270" s="108"/>
      <c r="P270" s="108"/>
    </row>
    <row r="271" spans="14:16" hidden="1">
      <c r="N271" s="108"/>
      <c r="O271" s="108"/>
      <c r="P271" s="108"/>
    </row>
    <row r="272" spans="14:16" hidden="1">
      <c r="N272" s="108"/>
      <c r="O272" s="108"/>
      <c r="P272" s="108"/>
    </row>
    <row r="273" spans="14:16" hidden="1">
      <c r="N273" s="108"/>
      <c r="O273" s="108"/>
      <c r="P273" s="108"/>
    </row>
    <row r="274" spans="14:16" hidden="1">
      <c r="N274" s="108"/>
      <c r="O274" s="108"/>
      <c r="P274" s="108"/>
    </row>
    <row r="275" spans="14:16" hidden="1">
      <c r="N275" s="108"/>
      <c r="O275" s="108"/>
      <c r="P275" s="108"/>
    </row>
    <row r="276" spans="14:16" hidden="1">
      <c r="N276" s="108"/>
      <c r="O276" s="108"/>
      <c r="P276" s="108"/>
    </row>
    <row r="277" spans="14:16" hidden="1">
      <c r="N277" s="108"/>
      <c r="O277" s="108"/>
      <c r="P277" s="108"/>
    </row>
    <row r="278" spans="14:16" hidden="1">
      <c r="N278" s="108"/>
      <c r="O278" s="108"/>
      <c r="P278" s="108"/>
    </row>
    <row r="279" spans="14:16" hidden="1">
      <c r="N279" s="108"/>
      <c r="O279" s="108"/>
      <c r="P279" s="108"/>
    </row>
    <row r="280" spans="14:16" hidden="1">
      <c r="N280" s="108"/>
      <c r="O280" s="108"/>
      <c r="P280" s="108"/>
    </row>
    <row r="281" spans="14:16" hidden="1">
      <c r="N281" s="108"/>
      <c r="O281" s="108"/>
      <c r="P281" s="108"/>
    </row>
    <row r="282" spans="14:16" hidden="1">
      <c r="N282" s="108"/>
      <c r="O282" s="108"/>
      <c r="P282" s="108"/>
    </row>
    <row r="283" spans="14:16" hidden="1">
      <c r="N283" s="108"/>
      <c r="O283" s="108"/>
      <c r="P283" s="108"/>
    </row>
    <row r="284" spans="14:16" hidden="1">
      <c r="N284" s="108"/>
      <c r="O284" s="108"/>
      <c r="P284" s="108"/>
    </row>
    <row r="285" spans="14:16" hidden="1">
      <c r="N285" s="108"/>
      <c r="O285" s="108"/>
      <c r="P285" s="108"/>
    </row>
    <row r="286" spans="14:16" hidden="1">
      <c r="N286" s="108"/>
      <c r="O286" s="108"/>
      <c r="P286" s="108"/>
    </row>
    <row r="287" spans="14:16" hidden="1">
      <c r="N287" s="108"/>
      <c r="O287" s="108"/>
      <c r="P287" s="108"/>
    </row>
    <row r="288" spans="14:16" hidden="1">
      <c r="N288" s="108"/>
      <c r="O288" s="108"/>
      <c r="P288" s="108"/>
    </row>
    <row r="289" spans="14:16" hidden="1">
      <c r="N289" s="108"/>
      <c r="O289" s="108"/>
      <c r="P289" s="108"/>
    </row>
    <row r="290" spans="14:16" hidden="1">
      <c r="N290" s="108"/>
      <c r="O290" s="108"/>
      <c r="P290" s="108"/>
    </row>
    <row r="291" spans="14:16" hidden="1">
      <c r="N291" s="108"/>
      <c r="O291" s="108"/>
      <c r="P291" s="108"/>
    </row>
    <row r="292" spans="14:16" hidden="1">
      <c r="N292" s="108"/>
      <c r="O292" s="108"/>
      <c r="P292" s="108"/>
    </row>
    <row r="293" spans="14:16" hidden="1">
      <c r="N293" s="108"/>
      <c r="O293" s="108"/>
      <c r="P293" s="108"/>
    </row>
    <row r="294" spans="14:16" hidden="1">
      <c r="N294" s="108"/>
      <c r="O294" s="108"/>
      <c r="P294" s="108"/>
    </row>
    <row r="295" spans="14:16" hidden="1">
      <c r="N295" s="108"/>
      <c r="O295" s="108"/>
      <c r="P295" s="108"/>
    </row>
    <row r="296" spans="14:16" hidden="1">
      <c r="N296" s="108"/>
      <c r="O296" s="108"/>
      <c r="P296" s="108"/>
    </row>
    <row r="297" spans="14:16" hidden="1">
      <c r="N297" s="108"/>
      <c r="O297" s="108"/>
      <c r="P297" s="108"/>
    </row>
    <row r="298" spans="14:16" hidden="1">
      <c r="N298" s="108"/>
      <c r="O298" s="108"/>
      <c r="P298" s="108"/>
    </row>
    <row r="299" spans="14:16" hidden="1">
      <c r="N299" s="108"/>
      <c r="O299" s="108"/>
      <c r="P299" s="108"/>
    </row>
    <row r="300" spans="14:16" hidden="1">
      <c r="N300" s="108"/>
      <c r="O300" s="108"/>
      <c r="P300" s="108"/>
    </row>
    <row r="301" spans="14:16" hidden="1">
      <c r="N301" s="108"/>
      <c r="O301" s="108"/>
      <c r="P301" s="108"/>
    </row>
    <row r="302" spans="14:16" hidden="1">
      <c r="N302" s="108"/>
      <c r="O302" s="108"/>
      <c r="P302" s="108"/>
    </row>
    <row r="303" spans="14:16" hidden="1">
      <c r="N303" s="108"/>
      <c r="O303" s="108"/>
      <c r="P303" s="108"/>
    </row>
    <row r="304" spans="14:16" hidden="1">
      <c r="N304" s="108"/>
      <c r="O304" s="108"/>
      <c r="P304" s="108"/>
    </row>
    <row r="305" spans="14:16" hidden="1">
      <c r="N305" s="108"/>
      <c r="O305" s="108"/>
      <c r="P305" s="108"/>
    </row>
    <row r="306" spans="14:16" hidden="1">
      <c r="N306" s="108"/>
      <c r="O306" s="108"/>
      <c r="P306" s="108"/>
    </row>
    <row r="307" spans="14:16" hidden="1">
      <c r="N307" s="108"/>
      <c r="O307" s="108"/>
      <c r="P307" s="108"/>
    </row>
    <row r="308" spans="14:16" hidden="1">
      <c r="N308" s="108"/>
      <c r="O308" s="108"/>
      <c r="P308" s="108"/>
    </row>
    <row r="309" spans="14:16" hidden="1">
      <c r="N309" s="108"/>
      <c r="O309" s="108"/>
      <c r="P309" s="108"/>
    </row>
    <row r="310" spans="14:16" hidden="1">
      <c r="N310" s="108"/>
      <c r="O310" s="108"/>
      <c r="P310" s="108"/>
    </row>
    <row r="311" spans="14:16" hidden="1">
      <c r="N311" s="108"/>
      <c r="O311" s="108"/>
      <c r="P311" s="108"/>
    </row>
    <row r="312" spans="14:16" hidden="1">
      <c r="N312" s="108"/>
      <c r="O312" s="108"/>
      <c r="P312" s="108"/>
    </row>
    <row r="313" spans="14:16" hidden="1">
      <c r="N313" s="108"/>
      <c r="O313" s="108"/>
      <c r="P313" s="108"/>
    </row>
    <row r="314" spans="14:16" hidden="1">
      <c r="N314" s="108"/>
      <c r="O314" s="108"/>
      <c r="P314" s="108"/>
    </row>
    <row r="315" spans="14:16" hidden="1">
      <c r="N315" s="108"/>
      <c r="O315" s="108"/>
      <c r="P315" s="108"/>
    </row>
    <row r="316" spans="14:16" hidden="1">
      <c r="N316" s="108"/>
      <c r="O316" s="108"/>
      <c r="P316" s="108"/>
    </row>
    <row r="317" spans="14:16" hidden="1">
      <c r="N317" s="108"/>
      <c r="O317" s="108"/>
      <c r="P317" s="108"/>
    </row>
    <row r="318" spans="14:16" hidden="1">
      <c r="N318" s="108"/>
      <c r="O318" s="108"/>
      <c r="P318" s="108"/>
    </row>
    <row r="319" spans="14:16" hidden="1">
      <c r="N319" s="108"/>
      <c r="O319" s="108"/>
      <c r="P319" s="108"/>
    </row>
    <row r="320" spans="14:16" hidden="1">
      <c r="N320" s="108"/>
      <c r="O320" s="108"/>
      <c r="P320" s="108"/>
    </row>
    <row r="321" spans="14:16" hidden="1">
      <c r="N321" s="108"/>
      <c r="O321" s="108"/>
      <c r="P321" s="108"/>
    </row>
    <row r="322" spans="14:16" hidden="1">
      <c r="N322" s="108"/>
      <c r="O322" s="108"/>
      <c r="P322" s="108"/>
    </row>
    <row r="323" spans="14:16" hidden="1">
      <c r="N323" s="108"/>
      <c r="O323" s="108"/>
      <c r="P323" s="108"/>
    </row>
    <row r="324" spans="14:16" hidden="1">
      <c r="N324" s="108"/>
      <c r="O324" s="108"/>
      <c r="P324" s="108"/>
    </row>
    <row r="325" spans="14:16" hidden="1">
      <c r="N325" s="108"/>
      <c r="O325" s="108"/>
      <c r="P325" s="108"/>
    </row>
    <row r="326" spans="14:16" hidden="1">
      <c r="N326" s="108"/>
      <c r="O326" s="108"/>
      <c r="P326" s="108"/>
    </row>
    <row r="327" spans="14:16" hidden="1">
      <c r="N327" s="108"/>
      <c r="O327" s="108"/>
      <c r="P327" s="108"/>
    </row>
    <row r="328" spans="14:16" hidden="1">
      <c r="N328" s="108"/>
      <c r="O328" s="108"/>
      <c r="P328" s="108"/>
    </row>
    <row r="329" spans="14:16" hidden="1">
      <c r="N329" s="108"/>
      <c r="O329" s="108"/>
      <c r="P329" s="108"/>
    </row>
    <row r="330" spans="14:16" hidden="1">
      <c r="N330" s="108"/>
      <c r="O330" s="108"/>
      <c r="P330" s="108"/>
    </row>
    <row r="331" spans="14:16" hidden="1">
      <c r="N331" s="108"/>
      <c r="O331" s="108"/>
      <c r="P331" s="108"/>
    </row>
    <row r="332" spans="14:16" hidden="1">
      <c r="N332" s="108"/>
      <c r="O332" s="108"/>
      <c r="P332" s="108"/>
    </row>
    <row r="333" spans="14:16" hidden="1">
      <c r="N333" s="108"/>
      <c r="O333" s="108"/>
      <c r="P333" s="108"/>
    </row>
    <row r="334" spans="14:16" hidden="1">
      <c r="N334" s="108"/>
      <c r="O334" s="108"/>
      <c r="P334" s="108"/>
    </row>
    <row r="335" spans="14:16" hidden="1">
      <c r="N335" s="108"/>
      <c r="O335" s="108"/>
      <c r="P335" s="108"/>
    </row>
    <row r="336" spans="14:16" hidden="1">
      <c r="N336" s="108"/>
      <c r="O336" s="108"/>
      <c r="P336" s="108"/>
    </row>
    <row r="337" spans="14:16" hidden="1">
      <c r="N337" s="108"/>
      <c r="O337" s="108"/>
      <c r="P337" s="108"/>
    </row>
    <row r="338" spans="14:16" hidden="1">
      <c r="N338" s="108"/>
      <c r="O338" s="108"/>
      <c r="P338" s="108"/>
    </row>
    <row r="339" spans="14:16" hidden="1">
      <c r="N339" s="108"/>
      <c r="O339" s="108"/>
      <c r="P339" s="108"/>
    </row>
    <row r="340" spans="14:16" hidden="1">
      <c r="N340" s="108"/>
      <c r="O340" s="108"/>
      <c r="P340" s="108"/>
    </row>
    <row r="341" spans="14:16" hidden="1">
      <c r="N341" s="108"/>
      <c r="O341" s="108"/>
      <c r="P341" s="108"/>
    </row>
    <row r="342" spans="14:16" hidden="1">
      <c r="N342" s="108"/>
      <c r="O342" s="108"/>
      <c r="P342" s="108"/>
    </row>
    <row r="343" spans="14:16" hidden="1">
      <c r="N343" s="108"/>
      <c r="O343" s="108"/>
      <c r="P343" s="108"/>
    </row>
    <row r="344" spans="14:16" hidden="1">
      <c r="N344" s="108"/>
      <c r="O344" s="108"/>
      <c r="P344" s="108"/>
    </row>
    <row r="345" spans="14:16" hidden="1">
      <c r="N345" s="108"/>
      <c r="O345" s="108"/>
      <c r="P345" s="108"/>
    </row>
    <row r="346" spans="14:16" hidden="1">
      <c r="N346" s="108"/>
      <c r="O346" s="108"/>
      <c r="P346" s="108"/>
    </row>
    <row r="347" spans="14:16" hidden="1">
      <c r="N347" s="108"/>
      <c r="O347" s="108"/>
      <c r="P347" s="108"/>
    </row>
    <row r="348" spans="14:16" hidden="1">
      <c r="N348" s="108"/>
      <c r="O348" s="108"/>
      <c r="P348" s="108"/>
    </row>
    <row r="349" spans="14:16" hidden="1">
      <c r="N349" s="108"/>
      <c r="O349" s="108"/>
      <c r="P349" s="108"/>
    </row>
    <row r="350" spans="14:16" hidden="1">
      <c r="N350" s="108"/>
      <c r="O350" s="108"/>
      <c r="P350" s="108"/>
    </row>
    <row r="351" spans="14:16" hidden="1">
      <c r="N351" s="108"/>
      <c r="O351" s="108"/>
      <c r="P351" s="108"/>
    </row>
    <row r="352" spans="14:16" hidden="1">
      <c r="N352" s="108"/>
      <c r="O352" s="108"/>
      <c r="P352" s="108"/>
    </row>
    <row r="353" spans="14:16" hidden="1">
      <c r="N353" s="108"/>
      <c r="O353" s="108"/>
      <c r="P353" s="108"/>
    </row>
    <row r="354" spans="14:16" hidden="1">
      <c r="N354" s="108"/>
      <c r="O354" s="108"/>
      <c r="P354" s="108"/>
    </row>
    <row r="355" spans="14:16" hidden="1">
      <c r="N355" s="108"/>
      <c r="O355" s="108"/>
      <c r="P355" s="108"/>
    </row>
    <row r="356" spans="14:16" hidden="1">
      <c r="N356" s="108"/>
      <c r="O356" s="108"/>
      <c r="P356" s="108"/>
    </row>
    <row r="357" spans="14:16" hidden="1">
      <c r="N357" s="108"/>
      <c r="O357" s="108"/>
      <c r="P357" s="108"/>
    </row>
    <row r="358" spans="14:16" hidden="1">
      <c r="N358" s="108"/>
      <c r="O358" s="108"/>
      <c r="P358" s="108"/>
    </row>
    <row r="359" spans="14:16" hidden="1">
      <c r="N359" s="108"/>
      <c r="O359" s="108"/>
      <c r="P359" s="108"/>
    </row>
    <row r="360" spans="14:16" hidden="1">
      <c r="N360" s="108"/>
      <c r="O360" s="108"/>
      <c r="P360" s="108"/>
    </row>
    <row r="361" spans="14:16" hidden="1">
      <c r="N361" s="108"/>
      <c r="O361" s="108"/>
      <c r="P361" s="108"/>
    </row>
    <row r="362" spans="14:16" hidden="1">
      <c r="N362" s="108"/>
      <c r="O362" s="108"/>
      <c r="P362" s="108"/>
    </row>
    <row r="363" spans="14:16" hidden="1">
      <c r="N363" s="108"/>
      <c r="O363" s="108"/>
      <c r="P363" s="108"/>
    </row>
    <row r="364" spans="14:16" hidden="1">
      <c r="N364" s="108"/>
      <c r="O364" s="108"/>
      <c r="P364" s="108"/>
    </row>
    <row r="365" spans="14:16" hidden="1">
      <c r="N365" s="108"/>
      <c r="O365" s="108"/>
      <c r="P365" s="108"/>
    </row>
    <row r="366" spans="14:16" hidden="1">
      <c r="N366" s="108"/>
      <c r="O366" s="108"/>
      <c r="P366" s="108"/>
    </row>
    <row r="367" spans="14:16" hidden="1">
      <c r="N367" s="108"/>
      <c r="O367" s="108"/>
      <c r="P367" s="108"/>
    </row>
    <row r="368" spans="14:16" hidden="1">
      <c r="N368" s="108"/>
      <c r="O368" s="108"/>
      <c r="P368" s="108"/>
    </row>
    <row r="369" spans="14:16" hidden="1">
      <c r="N369" s="108"/>
      <c r="O369" s="108"/>
      <c r="P369" s="108"/>
    </row>
    <row r="370" spans="14:16" hidden="1">
      <c r="N370" s="108"/>
      <c r="O370" s="108"/>
      <c r="P370" s="108"/>
    </row>
    <row r="371" spans="14:16" hidden="1">
      <c r="N371" s="108"/>
      <c r="O371" s="108"/>
      <c r="P371" s="108"/>
    </row>
    <row r="372" spans="14:16" hidden="1">
      <c r="N372" s="108"/>
      <c r="O372" s="108"/>
      <c r="P372" s="108"/>
    </row>
    <row r="373" spans="14:16" hidden="1">
      <c r="N373" s="108"/>
      <c r="O373" s="108"/>
      <c r="P373" s="108"/>
    </row>
    <row r="374" spans="14:16" hidden="1">
      <c r="N374" s="108"/>
      <c r="O374" s="108"/>
      <c r="P374" s="108"/>
    </row>
    <row r="375" spans="14:16" hidden="1">
      <c r="N375" s="108"/>
      <c r="O375" s="108"/>
      <c r="P375" s="108"/>
    </row>
    <row r="376" spans="14:16" hidden="1">
      <c r="N376" s="108"/>
      <c r="O376" s="108"/>
      <c r="P376" s="108"/>
    </row>
    <row r="377" spans="14:16" hidden="1">
      <c r="N377" s="108"/>
      <c r="O377" s="108"/>
      <c r="P377" s="108"/>
    </row>
    <row r="378" spans="14:16" hidden="1">
      <c r="N378" s="108"/>
      <c r="O378" s="108"/>
      <c r="P378" s="108"/>
    </row>
    <row r="379" spans="14:16" hidden="1">
      <c r="N379" s="108"/>
      <c r="O379" s="108"/>
      <c r="P379" s="108"/>
    </row>
    <row r="380" spans="14:16" hidden="1">
      <c r="N380" s="108"/>
      <c r="O380" s="108"/>
      <c r="P380" s="108"/>
    </row>
    <row r="381" spans="14:16" hidden="1">
      <c r="N381" s="108"/>
      <c r="O381" s="108"/>
      <c r="P381" s="108"/>
    </row>
    <row r="382" spans="14:16" hidden="1">
      <c r="N382" s="108"/>
      <c r="O382" s="108"/>
      <c r="P382" s="108"/>
    </row>
    <row r="383" spans="14:16" hidden="1">
      <c r="N383" s="108"/>
      <c r="O383" s="108"/>
      <c r="P383" s="108"/>
    </row>
    <row r="384" spans="14:16" hidden="1">
      <c r="N384" s="108"/>
      <c r="O384" s="108"/>
      <c r="P384" s="108"/>
    </row>
    <row r="385" spans="14:16" hidden="1">
      <c r="N385" s="108"/>
      <c r="O385" s="108"/>
      <c r="P385" s="108"/>
    </row>
    <row r="386" spans="14:16" hidden="1">
      <c r="N386" s="108"/>
      <c r="O386" s="108"/>
      <c r="P386" s="108"/>
    </row>
    <row r="387" spans="14:16" hidden="1">
      <c r="N387" s="108"/>
      <c r="O387" s="108"/>
      <c r="P387" s="108"/>
    </row>
    <row r="388" spans="14:16" hidden="1">
      <c r="N388" s="108"/>
      <c r="O388" s="108"/>
      <c r="P388" s="108"/>
    </row>
    <row r="389" spans="14:16" hidden="1">
      <c r="N389" s="108"/>
      <c r="O389" s="108"/>
      <c r="P389" s="108"/>
    </row>
    <row r="390" spans="14:16" hidden="1">
      <c r="N390" s="108"/>
      <c r="O390" s="108"/>
      <c r="P390" s="108"/>
    </row>
    <row r="391" spans="14:16" hidden="1">
      <c r="N391" s="108"/>
      <c r="O391" s="108"/>
      <c r="P391" s="108"/>
    </row>
    <row r="392" spans="14:16" hidden="1">
      <c r="N392" s="108"/>
      <c r="O392" s="108"/>
      <c r="P392" s="108"/>
    </row>
    <row r="393" spans="14:16" hidden="1">
      <c r="N393" s="108"/>
      <c r="O393" s="108"/>
      <c r="P393" s="108"/>
    </row>
    <row r="394" spans="14:16" hidden="1">
      <c r="N394" s="108"/>
      <c r="O394" s="108"/>
      <c r="P394" s="108"/>
    </row>
    <row r="395" spans="14:16" hidden="1">
      <c r="N395" s="108"/>
      <c r="O395" s="108"/>
      <c r="P395" s="108"/>
    </row>
    <row r="396" spans="14:16" hidden="1">
      <c r="N396" s="108"/>
      <c r="O396" s="108"/>
      <c r="P396" s="108"/>
    </row>
    <row r="397" spans="14:16" hidden="1">
      <c r="N397" s="108"/>
      <c r="O397" s="108"/>
      <c r="P397" s="108"/>
    </row>
    <row r="398" spans="14:16" hidden="1">
      <c r="N398" s="108"/>
      <c r="O398" s="108"/>
      <c r="P398" s="108"/>
    </row>
    <row r="399" spans="14:16" hidden="1">
      <c r="N399" s="108"/>
      <c r="O399" s="108"/>
      <c r="P399" s="108"/>
    </row>
    <row r="400" spans="14:16" hidden="1">
      <c r="N400" s="108"/>
      <c r="O400" s="108"/>
      <c r="P400" s="108"/>
    </row>
    <row r="401" spans="14:16" hidden="1">
      <c r="N401" s="108"/>
      <c r="O401" s="108"/>
      <c r="P401" s="108"/>
    </row>
    <row r="402" spans="14:16" hidden="1">
      <c r="N402" s="108"/>
      <c r="O402" s="108"/>
      <c r="P402" s="108"/>
    </row>
    <row r="403" spans="14:16" hidden="1">
      <c r="N403" s="108"/>
      <c r="O403" s="108"/>
      <c r="P403" s="108"/>
    </row>
    <row r="404" spans="14:16" hidden="1">
      <c r="N404" s="108"/>
      <c r="O404" s="108"/>
      <c r="P404" s="108"/>
    </row>
    <row r="405" spans="14:16" hidden="1">
      <c r="N405" s="108"/>
      <c r="O405" s="108"/>
      <c r="P405" s="108"/>
    </row>
    <row r="406" spans="14:16" hidden="1">
      <c r="N406" s="108"/>
      <c r="O406" s="108"/>
      <c r="P406" s="108"/>
    </row>
    <row r="407" spans="14:16" hidden="1">
      <c r="N407" s="108"/>
      <c r="O407" s="108"/>
      <c r="P407" s="108"/>
    </row>
    <row r="408" spans="14:16" hidden="1">
      <c r="N408" s="108"/>
      <c r="O408" s="108"/>
      <c r="P408" s="108"/>
    </row>
    <row r="409" spans="14:16" hidden="1">
      <c r="N409" s="108"/>
      <c r="O409" s="108"/>
      <c r="P409" s="108"/>
    </row>
    <row r="410" spans="14:16" hidden="1">
      <c r="N410" s="108"/>
      <c r="O410" s="108"/>
      <c r="P410" s="108"/>
    </row>
    <row r="411" spans="14:16" hidden="1">
      <c r="N411" s="108"/>
      <c r="O411" s="108"/>
      <c r="P411" s="108"/>
    </row>
    <row r="412" spans="14:16" hidden="1">
      <c r="N412" s="108"/>
      <c r="O412" s="108"/>
      <c r="P412" s="108"/>
    </row>
    <row r="413" spans="14:16" hidden="1">
      <c r="N413" s="108"/>
      <c r="O413" s="108"/>
      <c r="P413" s="108"/>
    </row>
    <row r="414" spans="14:16" hidden="1">
      <c r="N414" s="108"/>
      <c r="O414" s="108"/>
      <c r="P414" s="108"/>
    </row>
    <row r="415" spans="14:16" hidden="1">
      <c r="N415" s="108"/>
      <c r="O415" s="108"/>
      <c r="P415" s="108"/>
    </row>
    <row r="416" spans="14:16" hidden="1">
      <c r="N416" s="108"/>
      <c r="O416" s="108"/>
      <c r="P416" s="108"/>
    </row>
    <row r="417" spans="14:16" hidden="1">
      <c r="N417" s="108"/>
      <c r="O417" s="108"/>
      <c r="P417" s="108"/>
    </row>
    <row r="418" spans="14:16" hidden="1">
      <c r="N418" s="108"/>
      <c r="O418" s="108"/>
      <c r="P418" s="108"/>
    </row>
    <row r="419" spans="14:16" hidden="1">
      <c r="N419" s="108"/>
      <c r="O419" s="108"/>
      <c r="P419" s="108"/>
    </row>
    <row r="420" spans="14:16" hidden="1">
      <c r="N420" s="108"/>
      <c r="O420" s="108"/>
      <c r="P420" s="108"/>
    </row>
    <row r="421" spans="14:16" hidden="1">
      <c r="N421" s="108"/>
      <c r="O421" s="108"/>
      <c r="P421" s="108"/>
    </row>
    <row r="422" spans="14:16" hidden="1">
      <c r="N422" s="108"/>
      <c r="O422" s="108"/>
      <c r="P422" s="108"/>
    </row>
    <row r="423" spans="14:16" hidden="1">
      <c r="N423" s="108"/>
      <c r="O423" s="108"/>
      <c r="P423" s="108"/>
    </row>
    <row r="424" spans="14:16" hidden="1">
      <c r="N424" s="108"/>
      <c r="O424" s="108"/>
      <c r="P424" s="108"/>
    </row>
    <row r="425" spans="14:16" hidden="1">
      <c r="N425" s="108"/>
      <c r="O425" s="108"/>
      <c r="P425" s="108"/>
    </row>
    <row r="426" spans="14:16" hidden="1">
      <c r="N426" s="108"/>
      <c r="O426" s="108"/>
      <c r="P426" s="108"/>
    </row>
    <row r="427" spans="14:16" hidden="1">
      <c r="N427" s="108"/>
      <c r="O427" s="108"/>
      <c r="P427" s="108"/>
    </row>
    <row r="428" spans="14:16" hidden="1">
      <c r="N428" s="108"/>
      <c r="O428" s="108"/>
      <c r="P428" s="108"/>
    </row>
    <row r="429" spans="14:16" hidden="1">
      <c r="N429" s="108"/>
      <c r="O429" s="108"/>
      <c r="P429" s="108"/>
    </row>
    <row r="430" spans="14:16" hidden="1">
      <c r="N430" s="108"/>
      <c r="O430" s="108"/>
      <c r="P430" s="108"/>
    </row>
    <row r="431" spans="14:16" hidden="1">
      <c r="N431" s="108"/>
      <c r="O431" s="108"/>
      <c r="P431" s="108"/>
    </row>
    <row r="432" spans="14:16" hidden="1">
      <c r="N432" s="108"/>
      <c r="O432" s="108"/>
      <c r="P432" s="108"/>
    </row>
    <row r="433" spans="14:16" hidden="1">
      <c r="N433" s="108"/>
      <c r="O433" s="108"/>
      <c r="P433" s="108"/>
    </row>
    <row r="434" spans="14:16" hidden="1">
      <c r="N434" s="108"/>
      <c r="O434" s="108"/>
      <c r="P434" s="108"/>
    </row>
    <row r="435" spans="14:16" hidden="1">
      <c r="N435" s="108"/>
      <c r="O435" s="108"/>
      <c r="P435" s="108"/>
    </row>
    <row r="436" spans="14:16" hidden="1">
      <c r="N436" s="108"/>
      <c r="O436" s="108"/>
      <c r="P436" s="108"/>
    </row>
    <row r="437" spans="14:16" hidden="1">
      <c r="N437" s="108"/>
      <c r="O437" s="108"/>
      <c r="P437" s="108"/>
    </row>
    <row r="438" spans="14:16" hidden="1">
      <c r="N438" s="108"/>
      <c r="O438" s="108"/>
      <c r="P438" s="108"/>
    </row>
    <row r="439" spans="14:16" hidden="1">
      <c r="N439" s="108"/>
      <c r="O439" s="108"/>
      <c r="P439" s="108"/>
    </row>
    <row r="440" spans="14:16" hidden="1">
      <c r="N440" s="108"/>
      <c r="O440" s="108"/>
      <c r="P440" s="108"/>
    </row>
    <row r="441" spans="14:16" hidden="1">
      <c r="N441" s="108"/>
      <c r="O441" s="108"/>
      <c r="P441" s="108"/>
    </row>
    <row r="442" spans="14:16" hidden="1">
      <c r="N442" s="108"/>
      <c r="O442" s="108"/>
      <c r="P442" s="108"/>
    </row>
    <row r="443" spans="14:16" hidden="1">
      <c r="N443" s="108"/>
      <c r="O443" s="108"/>
      <c r="P443" s="108"/>
    </row>
    <row r="444" spans="14:16" hidden="1">
      <c r="N444" s="108"/>
      <c r="O444" s="108"/>
      <c r="P444" s="108"/>
    </row>
    <row r="445" spans="14:16" hidden="1">
      <c r="N445" s="108"/>
      <c r="O445" s="108"/>
      <c r="P445" s="108"/>
    </row>
    <row r="446" spans="14:16" hidden="1">
      <c r="N446" s="108"/>
      <c r="O446" s="108"/>
      <c r="P446" s="108"/>
    </row>
    <row r="447" spans="14:16" hidden="1">
      <c r="N447" s="108"/>
      <c r="O447" s="108"/>
      <c r="P447" s="108"/>
    </row>
    <row r="448" spans="14:16" hidden="1">
      <c r="N448" s="108"/>
      <c r="O448" s="108"/>
      <c r="P448" s="108"/>
    </row>
    <row r="449" spans="14:16" hidden="1">
      <c r="N449" s="108"/>
      <c r="O449" s="108"/>
      <c r="P449" s="108"/>
    </row>
    <row r="450" spans="14:16" hidden="1">
      <c r="N450" s="108"/>
      <c r="O450" s="108"/>
      <c r="P450" s="108"/>
    </row>
    <row r="451" spans="14:16" hidden="1">
      <c r="N451" s="108"/>
      <c r="O451" s="108"/>
      <c r="P451" s="108"/>
    </row>
    <row r="452" spans="14:16" hidden="1">
      <c r="N452" s="108"/>
      <c r="O452" s="108"/>
      <c r="P452" s="108"/>
    </row>
    <row r="453" spans="14:16" hidden="1">
      <c r="N453" s="108"/>
      <c r="O453" s="108"/>
      <c r="P453" s="108"/>
    </row>
    <row r="454" spans="14:16" hidden="1">
      <c r="N454" s="108"/>
      <c r="O454" s="108"/>
      <c r="P454" s="108"/>
    </row>
    <row r="455" spans="14:16" hidden="1">
      <c r="N455" s="108"/>
      <c r="O455" s="108"/>
      <c r="P455" s="108"/>
    </row>
    <row r="456" spans="14:16" hidden="1">
      <c r="N456" s="108"/>
      <c r="O456" s="108"/>
      <c r="P456" s="108"/>
    </row>
    <row r="457" spans="14:16" hidden="1">
      <c r="N457" s="108"/>
      <c r="O457" s="108"/>
      <c r="P457" s="108"/>
    </row>
    <row r="458" spans="14:16" hidden="1">
      <c r="N458" s="108"/>
      <c r="O458" s="108"/>
      <c r="P458" s="108"/>
    </row>
    <row r="459" spans="14:16" hidden="1">
      <c r="N459" s="108"/>
      <c r="O459" s="108"/>
      <c r="P459" s="108"/>
    </row>
    <row r="460" spans="14:16" hidden="1">
      <c r="N460" s="108"/>
      <c r="O460" s="108"/>
      <c r="P460" s="108"/>
    </row>
    <row r="461" spans="14:16" hidden="1">
      <c r="N461" s="108"/>
      <c r="O461" s="108"/>
      <c r="P461" s="108"/>
    </row>
    <row r="462" spans="14:16" hidden="1">
      <c r="N462" s="108"/>
      <c r="O462" s="108"/>
      <c r="P462" s="108"/>
    </row>
    <row r="463" spans="14:16" hidden="1">
      <c r="N463" s="108"/>
      <c r="O463" s="108"/>
      <c r="P463" s="108"/>
    </row>
    <row r="464" spans="14:16" hidden="1">
      <c r="N464" s="108"/>
      <c r="O464" s="108"/>
      <c r="P464" s="108"/>
    </row>
    <row r="465" spans="14:16" hidden="1">
      <c r="N465" s="108"/>
      <c r="O465" s="108"/>
      <c r="P465" s="108"/>
    </row>
    <row r="466" spans="14:16" hidden="1">
      <c r="N466" s="108"/>
      <c r="O466" s="108"/>
      <c r="P466" s="108"/>
    </row>
    <row r="467" spans="14:16" hidden="1">
      <c r="N467" s="108"/>
      <c r="O467" s="108"/>
      <c r="P467" s="108"/>
    </row>
    <row r="468" spans="14:16" hidden="1">
      <c r="N468" s="108"/>
      <c r="O468" s="108"/>
      <c r="P468" s="108"/>
    </row>
    <row r="469" spans="14:16" hidden="1">
      <c r="N469" s="108"/>
      <c r="O469" s="108"/>
      <c r="P469" s="108"/>
    </row>
    <row r="470" spans="14:16" hidden="1">
      <c r="N470" s="108"/>
      <c r="O470" s="108"/>
      <c r="P470" s="108"/>
    </row>
    <row r="471" spans="14:16" hidden="1">
      <c r="N471" s="108"/>
      <c r="O471" s="108"/>
      <c r="P471" s="108"/>
    </row>
    <row r="472" spans="14:16" hidden="1">
      <c r="N472" s="108"/>
      <c r="O472" s="108"/>
      <c r="P472" s="108"/>
    </row>
    <row r="473" spans="14:16" hidden="1">
      <c r="N473" s="108"/>
      <c r="O473" s="108"/>
      <c r="P473" s="108"/>
    </row>
    <row r="474" spans="14:16" hidden="1">
      <c r="N474" s="108"/>
      <c r="O474" s="108"/>
      <c r="P474" s="108"/>
    </row>
    <row r="475" spans="14:16" hidden="1">
      <c r="N475" s="108"/>
      <c r="O475" s="108"/>
      <c r="P475" s="108"/>
    </row>
    <row r="476" spans="14:16" hidden="1">
      <c r="N476" s="108"/>
      <c r="O476" s="108"/>
      <c r="P476" s="108"/>
    </row>
    <row r="477" spans="14:16" hidden="1">
      <c r="N477" s="108"/>
      <c r="O477" s="108"/>
      <c r="P477" s="108"/>
    </row>
    <row r="478" spans="14:16" hidden="1">
      <c r="N478" s="108"/>
      <c r="O478" s="108"/>
      <c r="P478" s="108"/>
    </row>
    <row r="479" spans="14:16" hidden="1">
      <c r="N479" s="108"/>
      <c r="O479" s="108"/>
      <c r="P479" s="108"/>
    </row>
    <row r="480" spans="14:16" hidden="1">
      <c r="N480" s="108"/>
      <c r="O480" s="108"/>
      <c r="P480" s="108"/>
    </row>
    <row r="481" spans="3:23" hidden="1">
      <c r="N481" s="108"/>
      <c r="O481" s="108"/>
      <c r="P481" s="108"/>
    </row>
    <row r="482" spans="3:23" hidden="1">
      <c r="N482" s="108"/>
      <c r="O482" s="108"/>
      <c r="P482" s="108"/>
    </row>
    <row r="483" spans="3:23" hidden="1">
      <c r="N483" s="108"/>
      <c r="O483" s="108"/>
      <c r="P483" s="108"/>
    </row>
    <row r="484" spans="3:23" hidden="1">
      <c r="N484" s="108"/>
      <c r="O484" s="108"/>
      <c r="P484" s="108"/>
    </row>
    <row r="485" spans="3:23" hidden="1">
      <c r="N485" s="108"/>
      <c r="O485" s="108"/>
      <c r="P485" s="108"/>
    </row>
    <row r="486" spans="3:23" hidden="1">
      <c r="N486" s="108"/>
      <c r="O486" s="108"/>
      <c r="P486" s="108"/>
    </row>
    <row r="487" spans="3:23" hidden="1">
      <c r="N487" s="108"/>
      <c r="O487" s="108"/>
      <c r="P487" s="108"/>
    </row>
    <row r="488" spans="3:23" hidden="1">
      <c r="N488" s="108"/>
      <c r="O488" s="108"/>
      <c r="P488" s="108"/>
    </row>
    <row r="489" spans="3:23" hidden="1">
      <c r="N489" s="108"/>
      <c r="O489" s="108"/>
      <c r="P489" s="108"/>
    </row>
    <row r="490" spans="3:23" hidden="1">
      <c r="N490" s="108"/>
      <c r="O490" s="108"/>
      <c r="P490" s="108"/>
    </row>
    <row r="491" spans="3:23" hidden="1">
      <c r="N491" s="108"/>
      <c r="O491" s="108"/>
      <c r="P491" s="108"/>
    </row>
    <row r="492" spans="3:23" hidden="1">
      <c r="N492" s="108"/>
      <c r="O492" s="108"/>
      <c r="P492" s="108"/>
    </row>
    <row r="493" spans="3:23" hidden="1">
      <c r="N493" s="108"/>
      <c r="O493" s="108"/>
      <c r="P493" s="108"/>
    </row>
    <row r="494" spans="3:23" hidden="1">
      <c r="N494" s="108"/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2">SUM(F4:F494)</f>
        <v>646.70000000000005</v>
      </c>
      <c r="G495" s="91">
        <f t="shared" si="2"/>
        <v>802.30000000000007</v>
      </c>
      <c r="H495" s="91">
        <f t="shared" si="2"/>
        <v>54.2</v>
      </c>
      <c r="I495" s="91">
        <f t="shared" si="2"/>
        <v>0</v>
      </c>
      <c r="J495" s="91">
        <f t="shared" si="2"/>
        <v>0</v>
      </c>
      <c r="K495" s="91">
        <f t="shared" si="2"/>
        <v>0</v>
      </c>
      <c r="L495" s="91">
        <f t="shared" si="2"/>
        <v>32.800000000000004</v>
      </c>
      <c r="M495" s="91">
        <f t="shared" si="2"/>
        <v>0</v>
      </c>
      <c r="Q495" s="79" t="s">
        <v>136</v>
      </c>
      <c r="R495" s="91">
        <f t="shared" ref="R495:W495" si="3">SUM(R4:R494)</f>
        <v>316.2</v>
      </c>
      <c r="S495" s="91">
        <f t="shared" si="3"/>
        <v>316.2</v>
      </c>
      <c r="T495" s="91">
        <f t="shared" si="3"/>
        <v>70</v>
      </c>
      <c r="U495" s="91">
        <f t="shared" si="3"/>
        <v>0</v>
      </c>
      <c r="V495" s="91">
        <f t="shared" si="3"/>
        <v>0</v>
      </c>
      <c r="W495" s="91">
        <f t="shared" si="3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IF('9'!K3="", "Vrije categorie",'9'!K3)</f>
        <v>A</v>
      </c>
      <c r="F499" s="92" cm="1">
        <f t="array" ref="F499">SUMPRODUCT(--($E$4:$E$494=C499),--($D$4:$D$494=""),$F$4:$F$494)</f>
        <v>399.8</v>
      </c>
      <c r="G499" s="92" cm="1">
        <f t="array" ref="G499">SUMPRODUCT(--($E$4:$E$494=C499),--($D$4:$D$494=""),$G$4:$G$494)</f>
        <v>452.40000000000003</v>
      </c>
      <c r="H499" s="92" cm="1">
        <f t="array" ref="H499">SUMPRODUCT(--($E$4:$E$494=C499),--($D$4:$D$494=""),$H$4:$H$494)</f>
        <v>28.3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880.5</v>
      </c>
      <c r="O499" s="81"/>
      <c r="P499" s="92" cm="1">
        <f t="array" ref="P499">SUMPRODUCT(--($E$4:$E$494=C499),--($D$4:$D$494=""),$P$4:$P$494)</f>
        <v>176100</v>
      </c>
    </row>
    <row r="500" spans="3:16">
      <c r="C500" s="81" t="str">
        <f>IF('9'!K4="", "Vrije categorie",'9'!K4)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36.1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4">SUM(F500:M500)</f>
        <v>36.1</v>
      </c>
      <c r="O500" s="81"/>
      <c r="P500" s="92" cm="1">
        <f t="array" ref="P500">SUMPRODUCT(--($E$4:$E$494=C500),--($D$4:$D$494=""),$P$4:$P$494)</f>
        <v>7220</v>
      </c>
    </row>
    <row r="501" spans="3:16">
      <c r="C501" s="81" t="str">
        <f>IF('9'!K5="", "Vrije categorie",'9'!K5)</f>
        <v>C</v>
      </c>
      <c r="F501" s="92" cm="1">
        <f t="array" ref="F501">SUMPRODUCT(--($E$4:$E$494=C501),--($D$4:$D$494=""),$F$4:$F$494)</f>
        <v>35.5</v>
      </c>
      <c r="G501" s="92" cm="1">
        <f t="array" ref="G501">SUMPRODUCT(--($E$4:$E$494=C501),--($D$4:$D$494=""),$G$4:$G$494)</f>
        <v>9.1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4"/>
        <v>44.6</v>
      </c>
      <c r="O501" s="81"/>
      <c r="P501" s="92" cm="1">
        <f t="array" ref="P501">SUMPRODUCT(--($E$4:$E$494=C501),--($D$4:$D$494=""),$P$4:$P$494)</f>
        <v>8920</v>
      </c>
    </row>
    <row r="502" spans="3:16">
      <c r="C502" s="81" t="str">
        <f>IF('9'!K6="", "Vrije categorie",'9'!K6)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14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4"/>
        <v>14</v>
      </c>
      <c r="O502" s="81"/>
      <c r="P502" s="92" cm="1">
        <f t="array" ref="P502">SUMPRODUCT(--($E$4:$E$494=C502),--($D$4:$D$494=""),$P$4:$P$494)</f>
        <v>2800</v>
      </c>
    </row>
    <row r="503" spans="3:16">
      <c r="C503" s="81" t="str">
        <f>IF('9'!K7="", "Vrije categorie",'9'!K7)</f>
        <v>E</v>
      </c>
      <c r="F503" s="92" cm="1">
        <f t="array" ref="F503">SUMPRODUCT(--($E$4:$E$494=C503),--($D$4:$D$494=""),$F$4:$F$494)</f>
        <v>211.39999999999998</v>
      </c>
      <c r="G503" s="92" cm="1">
        <f t="array" ref="G503">SUMPRODUCT(--($E$4:$E$494=C503),--($D$4:$D$494=""),$G$4:$G$494)</f>
        <v>64.599999999999994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4"/>
        <v>276</v>
      </c>
      <c r="O503" s="81"/>
      <c r="P503" s="92" cm="1">
        <f t="array" ref="P503">SUMPRODUCT(--($E$4:$E$494=C503),--($D$4:$D$494=""),$P$4:$P$494)</f>
        <v>55200</v>
      </c>
    </row>
    <row r="504" spans="3:16">
      <c r="C504" s="81" t="str">
        <f>IF('9'!K8="", "Vrije categorie",'9'!K8)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140.80000000000001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4"/>
        <v>140.80000000000001</v>
      </c>
      <c r="O504" s="81"/>
      <c r="P504" s="92" cm="1">
        <f t="array" ref="P504">SUMPRODUCT(--($E$4:$E$494=C504),--($D$4:$D$494=""),$P$4:$P$494)</f>
        <v>1689.6</v>
      </c>
    </row>
    <row r="505" spans="3:16">
      <c r="C505" s="81" t="str">
        <f>IF('9'!K9="", "Vrije categorie",'9'!K9)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25.900000000000002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32.800000000000004</v>
      </c>
      <c r="M505" s="92" cm="1">
        <f t="array" ref="M505">SUMPRODUCT(--($E$4:$E$494=C505),--($D$4:$D$494=""),$M$4:$M$494)</f>
        <v>0</v>
      </c>
      <c r="N505" s="92">
        <f t="shared" si="4"/>
        <v>58.7</v>
      </c>
      <c r="O505" s="81"/>
      <c r="P505" s="92" cm="1">
        <f t="array" ref="P505">SUMPRODUCT(--($E$4:$E$494=C505),--($D$4:$D$494=""),$P$4:$P$494)</f>
        <v>11740</v>
      </c>
    </row>
    <row r="506" spans="3:16">
      <c r="C506" s="81" t="str">
        <f>IF('9'!K10="", "Vrije categorie",'9'!K10)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83.2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4"/>
        <v>83.2</v>
      </c>
      <c r="O506" s="81"/>
      <c r="P506" s="92" cm="1">
        <f t="array" ref="P506">SUMPRODUCT(--($E$4:$E$494=C506),--($D$4:$D$494=""),$P$4:$P$494)</f>
        <v>16640</v>
      </c>
    </row>
    <row r="507" spans="3:16">
      <c r="C507" s="81" t="str">
        <f>IF('9'!K11="", "Vrije categorie",'9'!K11)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4"/>
        <v>0</v>
      </c>
      <c r="O507" s="81"/>
      <c r="P507" s="92" cm="1">
        <f t="array" ref="P507">SUMPRODUCT(--($E$4:$E$494=C507),--($D$4:$D$494=""),$P$4:$P$494)</f>
        <v>0</v>
      </c>
    </row>
    <row r="508" spans="3:16">
      <c r="C508" s="81" t="str">
        <f>IF('9'!K12="", "Vrije categorie",'9'!K12)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4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IF('9'!K13="", "Vrije categorie",'9'!K13)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4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IF('9'!K14="", "Vrije categorie",'9'!K14)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4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IF('9'!K15="", "Vrije categorie",'9'!K15)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4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646.70000000000005</v>
      </c>
      <c r="G512" s="93">
        <f t="shared" ref="G512:M512" si="5">SUM(G499:G511)</f>
        <v>800.2</v>
      </c>
      <c r="H512" s="93">
        <f t="shared" si="5"/>
        <v>54.2</v>
      </c>
      <c r="I512" s="93">
        <f t="shared" si="5"/>
        <v>0</v>
      </c>
      <c r="J512" s="93">
        <f t="shared" si="5"/>
        <v>0</v>
      </c>
      <c r="K512" s="93">
        <f t="shared" si="5"/>
        <v>0</v>
      </c>
      <c r="L512" s="93">
        <f t="shared" si="5"/>
        <v>32.800000000000004</v>
      </c>
      <c r="M512" s="93">
        <f t="shared" si="5"/>
        <v>0</v>
      </c>
      <c r="N512" s="93">
        <f t="shared" si="4"/>
        <v>1533.9</v>
      </c>
      <c r="O512" s="93"/>
      <c r="P512" s="93">
        <f>SUM(P499:P511)</f>
        <v>280309.59999999998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2.1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6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7">SUM(F519:M519)</f>
        <v>0</v>
      </c>
    </row>
    <row r="520" spans="3:16">
      <c r="C520" s="95" t="str">
        <f t="shared" si="6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7"/>
        <v>0</v>
      </c>
    </row>
    <row r="521" spans="3:16">
      <c r="C521" s="95" t="str">
        <f t="shared" si="6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7"/>
        <v>0</v>
      </c>
    </row>
    <row r="522" spans="3:16">
      <c r="C522" s="95" t="str">
        <f t="shared" si="6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7"/>
        <v>0</v>
      </c>
    </row>
    <row r="523" spans="3:16">
      <c r="C523" s="95" t="str">
        <f t="shared" si="6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7"/>
        <v>0</v>
      </c>
    </row>
    <row r="524" spans="3:16">
      <c r="C524" s="95" t="str">
        <f t="shared" si="6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7"/>
        <v>0</v>
      </c>
    </row>
    <row r="525" spans="3:16">
      <c r="C525" s="95" t="str">
        <f t="shared" si="6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7"/>
        <v>0</v>
      </c>
    </row>
    <row r="526" spans="3:16">
      <c r="C526" s="95" t="str">
        <f t="shared" si="6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7"/>
        <v>0</v>
      </c>
    </row>
    <row r="527" spans="3:16">
      <c r="C527" s="95" t="str">
        <f t="shared" si="6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7"/>
        <v>0</v>
      </c>
    </row>
    <row r="528" spans="3:16">
      <c r="C528" s="95" t="str">
        <f t="shared" si="6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7"/>
        <v>0</v>
      </c>
    </row>
    <row r="529" spans="3:14">
      <c r="C529" s="95" t="str">
        <f t="shared" si="6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7"/>
        <v>0</v>
      </c>
    </row>
    <row r="530" spans="3:14">
      <c r="C530" s="95" t="str">
        <f t="shared" si="6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7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8">SUM(G518:G530)</f>
        <v>0</v>
      </c>
      <c r="H531" s="100">
        <f t="shared" si="8"/>
        <v>0</v>
      </c>
      <c r="I531" s="100">
        <f t="shared" si="8"/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>SUM(N518:N530)</f>
        <v>0</v>
      </c>
    </row>
    <row r="532" spans="3:14" ht="15.75" thickTop="1"/>
  </sheetData>
  <sheetProtection algorithmName="SHA-512" hashValue="nTxuDHICQjB3e4/u0XSDJm5p57hj3yD51EHI8ckrI7/RtA9fhWb7P4dGFcdRiDijmsN4qpKhPrHjumsHKqDeVA==" saltValue="T5bgPtg72QlVxVTIFUfra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E013-F0EE-4BBF-BE4A-2AA3245F5220}">
  <sheetPr>
    <tabColor rgb="FFC2E76B"/>
  </sheetPr>
  <dimension ref="A2:N63"/>
  <sheetViews>
    <sheetView showGridLines="0" topLeftCell="A22" workbookViewId="0">
      <selection activeCell="J40" sqref="J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10,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'10a'!P499/M3</f>
        <v>#DIV/0!</v>
      </c>
    </row>
    <row r="4" spans="1:14">
      <c r="A4" s="42" t="s">
        <v>82</v>
      </c>
      <c r="B4" s="195" t="str">
        <f>VLOOKUP(H5,'Kosten VSR (her)controles'!A5:E54,3)</f>
        <v>OBS het Koppel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'10a'!P500/M4</f>
        <v>#DIV/0!</v>
      </c>
    </row>
    <row r="5" spans="1:14">
      <c r="A5" s="43" t="s">
        <v>83</v>
      </c>
      <c r="B5" s="196" t="str">
        <f>VLOOKUP(H5,'Kosten VSR (her)controles'!A5:E54,4)</f>
        <v>Gedempt Achterdiep 9</v>
      </c>
      <c r="C5" s="196"/>
      <c r="D5" s="196"/>
      <c r="E5" s="196"/>
      <c r="F5" s="192" t="s">
        <v>85</v>
      </c>
      <c r="G5" s="192"/>
      <c r="H5" s="39">
        <f>'Kosten VSR (her)controles'!A14</f>
        <v>10</v>
      </c>
      <c r="K5" s="60" t="s">
        <v>58</v>
      </c>
      <c r="L5" s="72">
        <v>200</v>
      </c>
      <c r="M5" s="249"/>
      <c r="N5" s="113" t="e">
        <f>'10a'!P501/M5</f>
        <v>#DIV/0!</v>
      </c>
    </row>
    <row r="6" spans="1:14">
      <c r="A6" s="44" t="s">
        <v>84</v>
      </c>
      <c r="B6" s="197" t="str">
        <f>VLOOKUP(H5,'Kosten VSR (her)controles'!A5:E54,5)</f>
        <v>Nieuw Weerdinge</v>
      </c>
      <c r="C6" s="197"/>
      <c r="D6" s="197"/>
      <c r="E6" s="197"/>
      <c r="F6" s="193" t="s">
        <v>86</v>
      </c>
      <c r="G6" s="193"/>
      <c r="H6" s="40" t="str">
        <f>CONCATENATE(H5,"a")</f>
        <v>10a</v>
      </c>
      <c r="K6" s="60" t="s">
        <v>59</v>
      </c>
      <c r="L6" s="72">
        <v>200</v>
      </c>
      <c r="M6" s="249"/>
      <c r="N6" s="113" t="e">
        <f>'10a'!P502/M6</f>
        <v>#DIV/0!</v>
      </c>
    </row>
    <row r="7" spans="1:14">
      <c r="K7" s="60" t="s">
        <v>55</v>
      </c>
      <c r="L7" s="72">
        <v>200</v>
      </c>
      <c r="M7" s="249"/>
      <c r="N7" s="113" t="e">
        <f>'10a'!P503/M7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'10a'!P504/M8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'10a'!P505/M9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'10a'!P506/M10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'10a'!P507/M11</f>
        <v>#DIV/0!</v>
      </c>
    </row>
    <row r="12" spans="1:14">
      <c r="F12" s="33" t="s">
        <v>64</v>
      </c>
      <c r="G12" s="33" t="s">
        <v>90</v>
      </c>
      <c r="K12" s="60" t="s">
        <v>63</v>
      </c>
      <c r="L12" s="72">
        <v>200</v>
      </c>
      <c r="M12" s="249"/>
      <c r="N12" s="113" t="e">
        <f>'10a'!P508/M12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'10a'!N512</f>
        <v>846.30000000000007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'10a'!P509/M13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49"/>
      <c r="N14" s="113"/>
    </row>
    <row r="15" spans="1:14">
      <c r="K15" s="60"/>
      <c r="L15" s="72"/>
      <c r="M15" s="249"/>
      <c r="N15" s="113"/>
    </row>
    <row r="16" spans="1:14">
      <c r="A16" t="s">
        <v>127</v>
      </c>
      <c r="K16" s="62"/>
      <c r="L16" s="73"/>
      <c r="M16" s="259"/>
      <c r="N16" s="114"/>
    </row>
    <row r="17" spans="1:9">
      <c r="A17" s="188" t="s">
        <v>128</v>
      </c>
      <c r="B17" s="188"/>
      <c r="C17" s="188"/>
      <c r="D17" s="70">
        <f>'10a'!P512</f>
        <v>162830.39999999999</v>
      </c>
      <c r="E17" s="188" t="s">
        <v>129</v>
      </c>
      <c r="F17" s="188"/>
      <c r="G17" s="70">
        <f>D17/E8</f>
        <v>814.15199999999993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'10a'!G512</f>
        <v>456.49999999999994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456.49999999999994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456.49999999999994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456.49999999999994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'10a'!F512-E27</f>
        <v>357.5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'10a'!S495</f>
        <v>157.30000000000001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'10a'!R495</f>
        <v>157.30000000000001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'10a'!T495</f>
        <v>140.6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'10a'!U495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'10a'!V495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'10a'!W495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'10a'!N505</f>
        <v>32.300000000000004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pO6UpwWUh85g8zZqPOpnXJQavXbKumCYyM5WMj/RM9QvRhkxxdQtnGTs41pYGdA+qC5F8UtZmy97LfEnX96/yQ==" saltValue="iiWgoezO/CSUCPAv52Rk8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785D-E121-41F0-AD94-9F7B02BEEEF7}">
  <sheetPr>
    <tabColor rgb="FF173583"/>
  </sheetPr>
  <dimension ref="A1:Z532"/>
  <sheetViews>
    <sheetView topLeftCell="C6" workbookViewId="0">
      <selection activeCell="C9" sqref="C9"/>
    </sheetView>
  </sheetViews>
  <sheetFormatPr defaultRowHeight="1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'10'!H5</f>
        <v>10</v>
      </c>
      <c r="B1" s="219" t="s">
        <v>82</v>
      </c>
      <c r="C1" s="220"/>
      <c r="D1" s="221" t="str">
        <f>VLOOKUP(A1,'Kosten VSR (her)controles'!A5:J54,3)</f>
        <v>OBS het Koppel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>Gedempt Achterdiep 9 te Nieuw Weerdinge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305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/>
      <c r="O4" s="108"/>
      <c r="P4" s="108"/>
    </row>
    <row r="5" spans="1:24">
      <c r="A5" s="30" t="s">
        <v>286</v>
      </c>
      <c r="B5" s="33">
        <v>1</v>
      </c>
      <c r="C5" s="33" t="s">
        <v>297</v>
      </c>
      <c r="D5" s="33"/>
      <c r="E5" s="106" t="s">
        <v>55</v>
      </c>
      <c r="F5" s="108">
        <v>8.6999999999999993</v>
      </c>
      <c r="G5" s="108"/>
      <c r="H5" s="108"/>
      <c r="I5" s="108"/>
      <c r="J5" s="108"/>
      <c r="N5" s="108">
        <f>SUM(F5:M5)</f>
        <v>8.6999999999999993</v>
      </c>
      <c r="O5" s="108">
        <f>IF(D5="X",0,IF(E5="X",0,VLOOKUP(E5,'10'!$K$3:$L$16,2,FALSE)))</f>
        <v>200</v>
      </c>
      <c r="P5" s="108">
        <f t="shared" ref="P5:P39" si="0">N5*O5</f>
        <v>1739.9999999999998</v>
      </c>
    </row>
    <row r="6" spans="1:24">
      <c r="A6" s="30" t="s">
        <v>286</v>
      </c>
      <c r="B6" s="33">
        <v>10</v>
      </c>
      <c r="C6" s="33" t="s">
        <v>298</v>
      </c>
      <c r="D6" s="33"/>
      <c r="E6" s="106" t="s">
        <v>149</v>
      </c>
      <c r="G6" s="108"/>
      <c r="H6" s="108">
        <v>7.1</v>
      </c>
      <c r="I6" s="108"/>
      <c r="J6" s="108"/>
      <c r="N6" s="108">
        <f t="shared" ref="N6:N39" si="1">SUM(F6:M6)</f>
        <v>7.1</v>
      </c>
      <c r="O6" s="108">
        <f>IF(D6="X",0,IF(E6="X",0,VLOOKUP(E6,'10'!$K$3:$L$16,2,FALSE)))</f>
        <v>200</v>
      </c>
      <c r="P6" s="108">
        <f t="shared" si="0"/>
        <v>1420</v>
      </c>
    </row>
    <row r="7" spans="1:24">
      <c r="A7" s="30" t="s">
        <v>286</v>
      </c>
      <c r="B7" s="33">
        <v>11</v>
      </c>
      <c r="C7" s="33" t="s">
        <v>310</v>
      </c>
      <c r="D7" s="33"/>
      <c r="E7" s="106" t="s">
        <v>55</v>
      </c>
      <c r="F7" s="108">
        <v>34.4</v>
      </c>
      <c r="G7" s="108"/>
      <c r="H7" s="108"/>
      <c r="I7" s="108"/>
      <c r="J7" s="108"/>
      <c r="N7" s="108">
        <f t="shared" si="1"/>
        <v>34.4</v>
      </c>
      <c r="O7" s="108">
        <f>IF(D7="X",0,IF(E7="X",0,VLOOKUP(E7,'10'!$K$3:$L$16,2,FALSE)))</f>
        <v>200</v>
      </c>
      <c r="P7" s="108">
        <f t="shared" si="0"/>
        <v>6880</v>
      </c>
    </row>
    <row r="8" spans="1:24">
      <c r="A8" s="30" t="s">
        <v>286</v>
      </c>
      <c r="B8" s="33">
        <v>12</v>
      </c>
      <c r="C8" s="33" t="s">
        <v>308</v>
      </c>
      <c r="D8" s="33"/>
      <c r="E8" s="106" t="s">
        <v>60</v>
      </c>
      <c r="G8" s="108">
        <v>2.2999999999999998</v>
      </c>
      <c r="H8" s="108"/>
      <c r="I8" s="108"/>
      <c r="J8" s="108"/>
      <c r="N8" s="108">
        <f t="shared" si="1"/>
        <v>2.2999999999999998</v>
      </c>
      <c r="O8" s="108">
        <f>IF(D8="X",0,IF(E8="X",0,VLOOKUP(E8,'10'!$K$3:$L$16,2,FALSE)))</f>
        <v>12</v>
      </c>
      <c r="P8" s="108">
        <f t="shared" si="0"/>
        <v>27.599999999999998</v>
      </c>
    </row>
    <row r="9" spans="1:24">
      <c r="A9" s="30" t="s">
        <v>286</v>
      </c>
      <c r="B9" s="33">
        <v>13</v>
      </c>
      <c r="C9" s="33" t="s">
        <v>311</v>
      </c>
      <c r="D9" s="33"/>
      <c r="E9" s="106" t="s">
        <v>58</v>
      </c>
      <c r="F9" s="108">
        <v>21.5</v>
      </c>
      <c r="G9" s="108"/>
      <c r="H9" s="108"/>
      <c r="I9" s="108"/>
      <c r="J9" s="108"/>
      <c r="N9" s="108">
        <f t="shared" si="1"/>
        <v>21.5</v>
      </c>
      <c r="O9" s="108">
        <f>IF(D9="X",0,IF(E9="X",0,VLOOKUP(E9,'10'!$K$3:$L$16,2,FALSE)))</f>
        <v>200</v>
      </c>
      <c r="P9" s="108">
        <f t="shared" si="0"/>
        <v>4300</v>
      </c>
    </row>
    <row r="10" spans="1:24">
      <c r="A10" s="30" t="s">
        <v>286</v>
      </c>
      <c r="B10" s="33">
        <v>14</v>
      </c>
      <c r="C10" s="33" t="s">
        <v>301</v>
      </c>
      <c r="D10" s="33"/>
      <c r="E10" s="106" t="s">
        <v>57</v>
      </c>
      <c r="F10" s="108">
        <v>11.3</v>
      </c>
      <c r="G10" s="108"/>
      <c r="H10" s="108"/>
      <c r="I10" s="108"/>
      <c r="J10" s="108"/>
      <c r="N10" s="108">
        <f t="shared" si="1"/>
        <v>11.3</v>
      </c>
      <c r="O10" s="108">
        <f>IF(D10="X",0,IF(E10="X",0,VLOOKUP(E10,'10'!$K$3:$L$16,2,FALSE)))</f>
        <v>200</v>
      </c>
      <c r="P10" s="108">
        <f t="shared" si="0"/>
        <v>2260</v>
      </c>
    </row>
    <row r="11" spans="1:24">
      <c r="A11" s="30" t="s">
        <v>286</v>
      </c>
      <c r="B11" s="33">
        <v>15</v>
      </c>
      <c r="C11" s="33" t="s">
        <v>313</v>
      </c>
      <c r="D11" s="33"/>
      <c r="E11" s="106" t="s">
        <v>149</v>
      </c>
      <c r="G11" s="108"/>
      <c r="H11" s="108">
        <v>3.9</v>
      </c>
      <c r="I11" s="108"/>
      <c r="J11" s="108"/>
      <c r="N11" s="108">
        <f t="shared" si="1"/>
        <v>3.9</v>
      </c>
      <c r="O11" s="108">
        <f>IF(D11="X",0,IF(E11="X",0,VLOOKUP(E11,'10'!$K$3:$L$16,2,FALSE)))</f>
        <v>200</v>
      </c>
      <c r="P11" s="108">
        <f t="shared" si="0"/>
        <v>780</v>
      </c>
    </row>
    <row r="12" spans="1:24">
      <c r="A12" s="30" t="s">
        <v>286</v>
      </c>
      <c r="B12" s="33">
        <v>16</v>
      </c>
      <c r="C12" s="33" t="s">
        <v>308</v>
      </c>
      <c r="D12" s="33"/>
      <c r="E12" s="106" t="s">
        <v>60</v>
      </c>
      <c r="G12" s="108">
        <v>1.1000000000000001</v>
      </c>
      <c r="H12" s="108"/>
      <c r="I12" s="108"/>
      <c r="J12" s="108"/>
      <c r="N12" s="108">
        <f t="shared" si="1"/>
        <v>1.1000000000000001</v>
      </c>
      <c r="O12" s="108">
        <f>IF(D12="X",0,IF(E12="X",0,VLOOKUP(E12,'10'!$K$3:$L$16,2,FALSE)))</f>
        <v>12</v>
      </c>
      <c r="P12" s="108">
        <f t="shared" si="0"/>
        <v>13.200000000000001</v>
      </c>
    </row>
    <row r="13" spans="1:24">
      <c r="A13" s="30" t="s">
        <v>286</v>
      </c>
      <c r="B13" s="33">
        <v>17</v>
      </c>
      <c r="C13" s="33" t="s">
        <v>302</v>
      </c>
      <c r="D13" s="33"/>
      <c r="E13" s="106" t="s">
        <v>316</v>
      </c>
      <c r="G13" s="108"/>
      <c r="H13" s="108">
        <v>2.4</v>
      </c>
      <c r="I13" s="108"/>
      <c r="J13" s="108"/>
      <c r="N13" s="108">
        <f t="shared" si="1"/>
        <v>2.4</v>
      </c>
      <c r="O13" s="108">
        <f>IF(D13="X",0,IF(E13="X",0,VLOOKUP(E13,'10'!$K$3:$L$16,2,FALSE)))</f>
        <v>0</v>
      </c>
      <c r="P13" s="108">
        <f t="shared" si="0"/>
        <v>0</v>
      </c>
    </row>
    <row r="14" spans="1:24">
      <c r="A14" s="30" t="s">
        <v>286</v>
      </c>
      <c r="B14" s="33">
        <v>18</v>
      </c>
      <c r="C14" s="33" t="s">
        <v>308</v>
      </c>
      <c r="D14" s="33"/>
      <c r="E14" s="106" t="s">
        <v>60</v>
      </c>
      <c r="G14" s="108">
        <v>6.7</v>
      </c>
      <c r="H14" s="108"/>
      <c r="I14" s="108"/>
      <c r="J14" s="108"/>
      <c r="N14" s="108">
        <f t="shared" si="1"/>
        <v>6.7</v>
      </c>
      <c r="O14" s="108">
        <f>IF(D14="X",0,IF(E14="X",0,VLOOKUP(E14,'10'!$K$3:$L$16,2,FALSE)))</f>
        <v>12</v>
      </c>
      <c r="P14" s="108">
        <f t="shared" si="0"/>
        <v>80.400000000000006</v>
      </c>
    </row>
    <row r="15" spans="1:24">
      <c r="A15" s="30" t="s">
        <v>286</v>
      </c>
      <c r="B15" s="33">
        <v>19</v>
      </c>
      <c r="C15" s="33" t="s">
        <v>307</v>
      </c>
      <c r="D15" s="33"/>
      <c r="E15" s="106" t="s">
        <v>61</v>
      </c>
      <c r="G15" s="108">
        <v>82.2</v>
      </c>
      <c r="H15" s="108"/>
      <c r="I15" s="108"/>
      <c r="J15" s="108"/>
      <c r="N15" s="108">
        <f t="shared" si="1"/>
        <v>82.2</v>
      </c>
      <c r="O15" s="108">
        <f>IF(D15="X",0,IF(E15="X",0,VLOOKUP(E15,'10'!$K$3:$L$16,2,FALSE)))</f>
        <v>200</v>
      </c>
      <c r="P15" s="108">
        <f t="shared" si="0"/>
        <v>16440</v>
      </c>
    </row>
    <row r="16" spans="1:24">
      <c r="A16" s="30" t="s">
        <v>286</v>
      </c>
      <c r="B16" s="33">
        <v>2</v>
      </c>
      <c r="C16" s="33" t="s">
        <v>308</v>
      </c>
      <c r="D16" s="33"/>
      <c r="E16" s="106" t="s">
        <v>60</v>
      </c>
      <c r="G16" s="108">
        <v>3.8</v>
      </c>
      <c r="H16" s="108"/>
      <c r="I16" s="108"/>
      <c r="J16" s="108"/>
      <c r="N16" s="108">
        <f t="shared" si="1"/>
        <v>3.8</v>
      </c>
      <c r="O16" s="108">
        <f>IF(D16="X",0,IF(E16="X",0,VLOOKUP(E16,'10'!$K$3:$L$16,2,FALSE)))</f>
        <v>12</v>
      </c>
      <c r="P16" s="108">
        <f t="shared" si="0"/>
        <v>45.599999999999994</v>
      </c>
    </row>
    <row r="17" spans="1:16">
      <c r="A17" s="30" t="s">
        <v>286</v>
      </c>
      <c r="B17" s="33">
        <v>20</v>
      </c>
      <c r="C17" s="33" t="s">
        <v>299</v>
      </c>
      <c r="D17" s="33"/>
      <c r="E17" s="106" t="s">
        <v>54</v>
      </c>
      <c r="G17" s="108">
        <v>54.8</v>
      </c>
      <c r="H17" s="108"/>
      <c r="I17" s="108"/>
      <c r="J17" s="108"/>
      <c r="N17" s="108">
        <f t="shared" si="1"/>
        <v>54.8</v>
      </c>
      <c r="O17" s="108">
        <f>IF(D17="X",0,IF(E17="X",0,VLOOKUP(E17,'10'!$K$3:$L$16,2,FALSE)))</f>
        <v>200</v>
      </c>
      <c r="P17" s="108">
        <f t="shared" si="0"/>
        <v>10960</v>
      </c>
    </row>
    <row r="18" spans="1:16">
      <c r="A18" s="30" t="s">
        <v>286</v>
      </c>
      <c r="B18" s="33">
        <v>21</v>
      </c>
      <c r="C18" s="33" t="s">
        <v>308</v>
      </c>
      <c r="D18" s="33"/>
      <c r="E18" s="106" t="s">
        <v>60</v>
      </c>
      <c r="G18" s="108">
        <v>5.0999999999999996</v>
      </c>
      <c r="H18" s="108"/>
      <c r="I18" s="108"/>
      <c r="J18" s="108"/>
      <c r="N18" s="108">
        <f t="shared" si="1"/>
        <v>5.0999999999999996</v>
      </c>
      <c r="O18" s="108">
        <f>IF(D18="X",0,IF(E18="X",0,VLOOKUP(E18,'10'!$K$3:$L$16,2,FALSE)))</f>
        <v>12</v>
      </c>
      <c r="P18" s="108">
        <f t="shared" si="0"/>
        <v>61.199999999999996</v>
      </c>
    </row>
    <row r="19" spans="1:16">
      <c r="A19" s="30" t="s">
        <v>286</v>
      </c>
      <c r="B19" s="33">
        <v>22</v>
      </c>
      <c r="C19" s="33" t="s">
        <v>310</v>
      </c>
      <c r="D19" s="33"/>
      <c r="E19" s="106" t="s">
        <v>55</v>
      </c>
      <c r="F19" s="108">
        <v>57.9</v>
      </c>
      <c r="G19" s="108"/>
      <c r="H19" s="108"/>
      <c r="I19" s="108"/>
      <c r="J19" s="108"/>
      <c r="N19" s="108">
        <f t="shared" si="1"/>
        <v>57.9</v>
      </c>
      <c r="O19" s="108">
        <f>IF(D19="X",0,IF(E19="X",0,VLOOKUP(E19,'10'!$K$3:$L$16,2,FALSE)))</f>
        <v>200</v>
      </c>
      <c r="P19" s="108">
        <f t="shared" si="0"/>
        <v>11580</v>
      </c>
    </row>
    <row r="20" spans="1:16">
      <c r="A20" s="30" t="s">
        <v>286</v>
      </c>
      <c r="B20" s="106" t="s">
        <v>365</v>
      </c>
      <c r="C20" s="33" t="s">
        <v>310</v>
      </c>
      <c r="D20" s="33"/>
      <c r="E20" s="106" t="s">
        <v>55</v>
      </c>
      <c r="G20" s="108">
        <v>13</v>
      </c>
      <c r="H20" s="108"/>
      <c r="I20" s="108"/>
      <c r="J20" s="108"/>
      <c r="N20" s="108">
        <f t="shared" si="1"/>
        <v>13</v>
      </c>
      <c r="O20" s="108">
        <f>IF(D20="X",0,IF(E20="X",0,VLOOKUP(E20,'10'!$K$3:$L$16,2,FALSE)))</f>
        <v>200</v>
      </c>
      <c r="P20" s="108">
        <f t="shared" si="0"/>
        <v>2600</v>
      </c>
    </row>
    <row r="21" spans="1:16">
      <c r="A21" s="30" t="s">
        <v>286</v>
      </c>
      <c r="B21" s="33">
        <v>23</v>
      </c>
      <c r="C21" s="33" t="s">
        <v>298</v>
      </c>
      <c r="D21" s="33"/>
      <c r="E21" s="106" t="s">
        <v>149</v>
      </c>
      <c r="G21" s="108"/>
      <c r="H21" s="108">
        <v>7.1</v>
      </c>
      <c r="I21" s="108"/>
      <c r="J21" s="108"/>
      <c r="N21" s="108">
        <f t="shared" si="1"/>
        <v>7.1</v>
      </c>
      <c r="O21" s="108">
        <f>IF(D21="X",0,IF(E21="X",0,VLOOKUP(E21,'10'!$K$3:$L$16,2,FALSE)))</f>
        <v>200</v>
      </c>
      <c r="P21" s="108">
        <f t="shared" si="0"/>
        <v>1420</v>
      </c>
    </row>
    <row r="22" spans="1:16">
      <c r="A22" s="30" t="s">
        <v>286</v>
      </c>
      <c r="B22" s="33">
        <v>24</v>
      </c>
      <c r="C22" s="33" t="s">
        <v>308</v>
      </c>
      <c r="D22" s="33"/>
      <c r="E22" s="106" t="s">
        <v>60</v>
      </c>
      <c r="G22" s="108">
        <v>7.6</v>
      </c>
      <c r="H22" s="108"/>
      <c r="I22" s="108"/>
      <c r="J22" s="108"/>
      <c r="N22" s="108">
        <f t="shared" si="1"/>
        <v>7.6</v>
      </c>
      <c r="O22" s="108">
        <f>IF(D22="X",0,IF(E22="X",0,VLOOKUP(E22,'10'!$K$3:$L$16,2,FALSE)))</f>
        <v>12</v>
      </c>
      <c r="P22" s="108">
        <f t="shared" si="0"/>
        <v>91.199999999999989</v>
      </c>
    </row>
    <row r="23" spans="1:16">
      <c r="A23" s="30" t="s">
        <v>286</v>
      </c>
      <c r="B23" s="33">
        <v>25</v>
      </c>
      <c r="C23" s="33" t="s">
        <v>298</v>
      </c>
      <c r="D23" s="33"/>
      <c r="E23" s="106" t="s">
        <v>149</v>
      </c>
      <c r="G23" s="108"/>
      <c r="H23" s="108"/>
      <c r="I23" s="108"/>
      <c r="J23" s="108"/>
      <c r="L23" s="108">
        <v>7.1</v>
      </c>
      <c r="N23" s="108">
        <f t="shared" si="1"/>
        <v>7.1</v>
      </c>
      <c r="O23" s="108">
        <f>IF(D23="X",0,IF(E23="X",0,VLOOKUP(E23,'10'!$K$3:$L$16,2,FALSE)))</f>
        <v>200</v>
      </c>
      <c r="P23" s="108">
        <f t="shared" si="0"/>
        <v>1420</v>
      </c>
    </row>
    <row r="24" spans="1:16">
      <c r="A24" s="30" t="s">
        <v>286</v>
      </c>
      <c r="B24" s="33">
        <v>27</v>
      </c>
      <c r="C24" s="33" t="s">
        <v>299</v>
      </c>
      <c r="D24" s="33"/>
      <c r="E24" s="106" t="s">
        <v>54</v>
      </c>
      <c r="G24" s="108">
        <v>53.1</v>
      </c>
      <c r="H24" s="108"/>
      <c r="I24" s="108"/>
      <c r="J24" s="108"/>
      <c r="N24" s="108">
        <f t="shared" si="1"/>
        <v>53.1</v>
      </c>
      <c r="O24" s="108">
        <f>IF(D24="X",0,IF(E24="X",0,VLOOKUP(E24,'10'!$K$3:$L$16,2,FALSE)))</f>
        <v>200</v>
      </c>
      <c r="P24" s="108">
        <f t="shared" si="0"/>
        <v>10620</v>
      </c>
    </row>
    <row r="25" spans="1:16">
      <c r="A25" s="30" t="s">
        <v>286</v>
      </c>
      <c r="B25" s="33">
        <v>28</v>
      </c>
      <c r="C25" s="33" t="s">
        <v>299</v>
      </c>
      <c r="D25" s="33"/>
      <c r="E25" s="106" t="s">
        <v>54</v>
      </c>
      <c r="G25" s="108">
        <v>53.1</v>
      </c>
      <c r="H25" s="108"/>
      <c r="I25" s="108"/>
      <c r="J25" s="108"/>
      <c r="N25" s="108">
        <f t="shared" si="1"/>
        <v>53.1</v>
      </c>
      <c r="O25" s="108">
        <f>IF(D25="X",0,IF(E25="X",0,VLOOKUP(E25,'10'!$K$3:$L$16,2,FALSE)))</f>
        <v>200</v>
      </c>
      <c r="P25" s="108">
        <f t="shared" si="0"/>
        <v>10620</v>
      </c>
    </row>
    <row r="26" spans="1:16">
      <c r="A26" s="30" t="s">
        <v>286</v>
      </c>
      <c r="B26" s="33">
        <v>29</v>
      </c>
      <c r="C26" s="33" t="s">
        <v>299</v>
      </c>
      <c r="D26" s="33"/>
      <c r="E26" s="106" t="s">
        <v>54</v>
      </c>
      <c r="G26" s="108">
        <v>53.1</v>
      </c>
      <c r="H26" s="108"/>
      <c r="I26" s="108"/>
      <c r="J26" s="108"/>
      <c r="N26" s="108">
        <f t="shared" si="1"/>
        <v>53.1</v>
      </c>
      <c r="O26" s="108">
        <f>IF(D26="X",0,IF(E26="X",0,VLOOKUP(E26,'10'!$K$3:$L$16,2,FALSE)))</f>
        <v>200</v>
      </c>
      <c r="P26" s="108">
        <f t="shared" si="0"/>
        <v>10620</v>
      </c>
    </row>
    <row r="27" spans="1:16">
      <c r="A27" s="30" t="s">
        <v>286</v>
      </c>
      <c r="B27" s="33">
        <v>3</v>
      </c>
      <c r="C27" s="33" t="s">
        <v>310</v>
      </c>
      <c r="D27" s="33"/>
      <c r="E27" s="106" t="s">
        <v>55</v>
      </c>
      <c r="F27" s="108">
        <v>67.3</v>
      </c>
      <c r="G27" s="108"/>
      <c r="H27" s="108"/>
      <c r="I27" s="108"/>
      <c r="J27" s="108"/>
      <c r="N27" s="108">
        <f t="shared" si="1"/>
        <v>67.3</v>
      </c>
      <c r="O27" s="108">
        <f>IF(D27="X",0,IF(E27="X",0,VLOOKUP(E27,'10'!$K$3:$L$16,2,FALSE)))</f>
        <v>200</v>
      </c>
      <c r="P27" s="108">
        <f t="shared" si="0"/>
        <v>13460</v>
      </c>
    </row>
    <row r="28" spans="1:16">
      <c r="A28" s="30" t="s">
        <v>286</v>
      </c>
      <c r="B28" s="33">
        <v>30</v>
      </c>
      <c r="C28" s="33" t="s">
        <v>299</v>
      </c>
      <c r="D28" s="33"/>
      <c r="E28" s="106" t="s">
        <v>54</v>
      </c>
      <c r="G28" s="108">
        <v>53.1</v>
      </c>
      <c r="H28" s="108"/>
      <c r="I28" s="108"/>
      <c r="J28" s="108"/>
      <c r="N28" s="108">
        <f t="shared" si="1"/>
        <v>53.1</v>
      </c>
      <c r="O28" s="108">
        <f>IF(D28="X",0,IF(E28="X",0,VLOOKUP(E28,'10'!$K$3:$L$16,2,FALSE)))</f>
        <v>200</v>
      </c>
      <c r="P28" s="108">
        <f t="shared" si="0"/>
        <v>10620</v>
      </c>
    </row>
    <row r="29" spans="1:16">
      <c r="A29" s="30" t="s">
        <v>286</v>
      </c>
      <c r="B29" s="33">
        <v>31</v>
      </c>
      <c r="C29" s="33" t="s">
        <v>300</v>
      </c>
      <c r="D29" s="33"/>
      <c r="E29" s="106" t="s">
        <v>59</v>
      </c>
      <c r="G29" s="108">
        <v>3.9</v>
      </c>
      <c r="H29" s="108"/>
      <c r="I29" s="108"/>
      <c r="J29" s="108"/>
      <c r="N29" s="108">
        <f t="shared" si="1"/>
        <v>3.9</v>
      </c>
      <c r="O29" s="108">
        <f>IF(D29="X",0,IF(E29="X",0,VLOOKUP(E29,'10'!$K$3:$L$16,2,FALSE)))</f>
        <v>200</v>
      </c>
      <c r="P29" s="108">
        <f t="shared" si="0"/>
        <v>780</v>
      </c>
    </row>
    <row r="30" spans="1:16">
      <c r="A30" s="30" t="s">
        <v>286</v>
      </c>
      <c r="B30" s="33">
        <v>4</v>
      </c>
      <c r="C30" s="33" t="s">
        <v>299</v>
      </c>
      <c r="D30" s="33"/>
      <c r="E30" s="106" t="s">
        <v>54</v>
      </c>
      <c r="F30" s="108">
        <v>39.1</v>
      </c>
      <c r="G30" s="108"/>
      <c r="H30" s="108"/>
      <c r="I30" s="108"/>
      <c r="J30" s="108"/>
      <c r="N30" s="108">
        <f t="shared" si="1"/>
        <v>39.1</v>
      </c>
      <c r="O30" s="108">
        <f>IF(D30="X",0,IF(E30="X",0,VLOOKUP(E30,'10'!$K$3:$L$16,2,FALSE)))</f>
        <v>200</v>
      </c>
      <c r="P30" s="108">
        <f t="shared" si="0"/>
        <v>7820</v>
      </c>
    </row>
    <row r="31" spans="1:16">
      <c r="A31" s="30" t="s">
        <v>286</v>
      </c>
      <c r="B31" s="106" t="s">
        <v>294</v>
      </c>
      <c r="C31" s="33" t="s">
        <v>299</v>
      </c>
      <c r="D31" s="33"/>
      <c r="E31" s="106" t="s">
        <v>54</v>
      </c>
      <c r="G31" s="108">
        <v>14</v>
      </c>
      <c r="H31" s="108"/>
      <c r="I31" s="108"/>
      <c r="J31" s="108"/>
      <c r="N31" s="108">
        <f t="shared" si="1"/>
        <v>14</v>
      </c>
      <c r="O31" s="108">
        <f>IF(D31="X",0,IF(E31="X",0,VLOOKUP(E31,'10'!$K$3:$L$16,2,FALSE)))</f>
        <v>200</v>
      </c>
      <c r="P31" s="108">
        <f t="shared" si="0"/>
        <v>2800</v>
      </c>
    </row>
    <row r="32" spans="1:16">
      <c r="A32" s="30" t="s">
        <v>286</v>
      </c>
      <c r="B32" s="33">
        <v>5</v>
      </c>
      <c r="C32" s="33" t="s">
        <v>299</v>
      </c>
      <c r="D32" s="33"/>
      <c r="E32" s="106" t="s">
        <v>54</v>
      </c>
      <c r="F32" s="108">
        <v>39.1</v>
      </c>
      <c r="G32" s="108"/>
      <c r="H32" s="108"/>
      <c r="I32" s="108"/>
      <c r="J32" s="108"/>
      <c r="N32" s="108">
        <f t="shared" si="1"/>
        <v>39.1</v>
      </c>
      <c r="O32" s="108">
        <f>IF(D32="X",0,IF(E32="X",0,VLOOKUP(E32,'10'!$K$3:$L$16,2,FALSE)))</f>
        <v>200</v>
      </c>
      <c r="P32" s="108">
        <f t="shared" si="0"/>
        <v>7820</v>
      </c>
    </row>
    <row r="33" spans="1:20">
      <c r="A33" s="30" t="s">
        <v>286</v>
      </c>
      <c r="B33" s="106" t="s">
        <v>358</v>
      </c>
      <c r="C33" s="33" t="s">
        <v>299</v>
      </c>
      <c r="D33" s="33"/>
      <c r="E33" s="106" t="s">
        <v>54</v>
      </c>
      <c r="G33" s="108">
        <v>14</v>
      </c>
      <c r="H33" s="108"/>
      <c r="I33" s="108"/>
      <c r="J33" s="108"/>
      <c r="N33" s="108">
        <f t="shared" si="1"/>
        <v>14</v>
      </c>
      <c r="O33" s="108">
        <f>IF(D33="X",0,IF(E33="X",0,VLOOKUP(E33,'10'!$K$3:$L$16,2,FALSE)))</f>
        <v>200</v>
      </c>
      <c r="P33" s="108">
        <f t="shared" si="0"/>
        <v>2800</v>
      </c>
    </row>
    <row r="34" spans="1:20">
      <c r="A34" s="30" t="s">
        <v>286</v>
      </c>
      <c r="B34" s="33">
        <v>6</v>
      </c>
      <c r="C34" s="33" t="s">
        <v>299</v>
      </c>
      <c r="D34" s="33"/>
      <c r="E34" s="106" t="s">
        <v>54</v>
      </c>
      <c r="F34" s="108">
        <v>39.1</v>
      </c>
      <c r="G34" s="108"/>
      <c r="H34" s="108"/>
      <c r="I34" s="108"/>
      <c r="J34" s="108"/>
      <c r="N34" s="108">
        <f t="shared" si="1"/>
        <v>39.1</v>
      </c>
      <c r="O34" s="108">
        <f>IF(D34="X",0,IF(E34="X",0,VLOOKUP(E34,'10'!$K$3:$L$16,2,FALSE)))</f>
        <v>200</v>
      </c>
      <c r="P34" s="108">
        <f t="shared" si="0"/>
        <v>7820</v>
      </c>
    </row>
    <row r="35" spans="1:20">
      <c r="A35" s="30" t="s">
        <v>286</v>
      </c>
      <c r="B35" s="106" t="s">
        <v>359</v>
      </c>
      <c r="C35" s="33" t="s">
        <v>299</v>
      </c>
      <c r="D35" s="33"/>
      <c r="E35" s="106" t="s">
        <v>54</v>
      </c>
      <c r="G35" s="108">
        <v>14</v>
      </c>
      <c r="H35" s="108"/>
      <c r="I35" s="108"/>
      <c r="J35" s="108"/>
      <c r="N35" s="108">
        <f t="shared" si="1"/>
        <v>14</v>
      </c>
      <c r="O35" s="108">
        <f>IF(D35="X",0,IF(E35="X",0,VLOOKUP(E35,'10'!$K$3:$L$16,2,FALSE)))</f>
        <v>200</v>
      </c>
      <c r="P35" s="108">
        <f t="shared" si="0"/>
        <v>2800</v>
      </c>
    </row>
    <row r="36" spans="1:20">
      <c r="A36" s="30" t="s">
        <v>286</v>
      </c>
      <c r="B36" s="33">
        <v>7</v>
      </c>
      <c r="C36" s="33" t="s">
        <v>299</v>
      </c>
      <c r="D36" s="33"/>
      <c r="E36" s="106" t="s">
        <v>54</v>
      </c>
      <c r="F36" s="108">
        <v>39.1</v>
      </c>
      <c r="G36" s="108"/>
      <c r="H36" s="108"/>
      <c r="I36" s="108"/>
      <c r="J36" s="108"/>
      <c r="N36" s="108">
        <f t="shared" si="1"/>
        <v>39.1</v>
      </c>
      <c r="O36" s="108">
        <f>IF(D36="X",0,IF(E36="X",0,VLOOKUP(E36,'10'!$K$3:$L$16,2,FALSE)))</f>
        <v>200</v>
      </c>
      <c r="P36" s="108">
        <f t="shared" si="0"/>
        <v>7820</v>
      </c>
    </row>
    <row r="37" spans="1:20">
      <c r="A37" s="30" t="s">
        <v>286</v>
      </c>
      <c r="B37" s="106" t="s">
        <v>295</v>
      </c>
      <c r="C37" s="33" t="s">
        <v>299</v>
      </c>
      <c r="D37" s="33"/>
      <c r="E37" s="106" t="s">
        <v>54</v>
      </c>
      <c r="G37" s="108">
        <v>14</v>
      </c>
      <c r="H37" s="108"/>
      <c r="I37" s="108"/>
      <c r="J37" s="108"/>
      <c r="N37" s="108">
        <f t="shared" si="1"/>
        <v>14</v>
      </c>
      <c r="O37" s="108">
        <f>IF(D37="X",0,IF(E37="X",0,VLOOKUP(E37,'10'!$K$3:$L$16,2,FALSE)))</f>
        <v>200</v>
      </c>
      <c r="P37" s="108">
        <f t="shared" si="0"/>
        <v>2800</v>
      </c>
    </row>
    <row r="38" spans="1:20">
      <c r="A38" s="30" t="s">
        <v>286</v>
      </c>
      <c r="B38" s="33">
        <v>8</v>
      </c>
      <c r="C38" s="33" t="s">
        <v>298</v>
      </c>
      <c r="D38" s="33"/>
      <c r="E38" s="106" t="s">
        <v>149</v>
      </c>
      <c r="G38" s="108"/>
      <c r="H38" s="108">
        <v>7.1</v>
      </c>
      <c r="I38" s="108"/>
      <c r="J38" s="108"/>
      <c r="N38" s="108">
        <f t="shared" si="1"/>
        <v>7.1</v>
      </c>
      <c r="O38" s="108">
        <f>IF(D38="X",0,IF(E38="X",0,VLOOKUP(E38,'10'!$K$3:$L$16,2,FALSE)))</f>
        <v>200</v>
      </c>
      <c r="P38" s="108">
        <f t="shared" si="0"/>
        <v>1420</v>
      </c>
    </row>
    <row r="39" spans="1:20">
      <c r="A39" s="30" t="s">
        <v>286</v>
      </c>
      <c r="B39" s="33">
        <v>9</v>
      </c>
      <c r="C39" s="33" t="s">
        <v>308</v>
      </c>
      <c r="D39" s="33"/>
      <c r="E39" s="106" t="s">
        <v>60</v>
      </c>
      <c r="G39" s="108">
        <v>7.6</v>
      </c>
      <c r="H39" s="108"/>
      <c r="I39" s="108"/>
      <c r="J39" s="108"/>
      <c r="N39" s="108">
        <f t="shared" si="1"/>
        <v>7.6</v>
      </c>
      <c r="O39" s="108">
        <f>IF(D39="X",0,IF(E39="X",0,VLOOKUP(E39,'10'!$K$3:$L$16,2,FALSE)))</f>
        <v>12</v>
      </c>
      <c r="P39" s="108">
        <f t="shared" si="0"/>
        <v>91.199999999999989</v>
      </c>
      <c r="R39">
        <v>157.30000000000001</v>
      </c>
      <c r="S39">
        <v>157.30000000000001</v>
      </c>
      <c r="T39">
        <f>70.3*2</f>
        <v>140.6</v>
      </c>
    </row>
    <row r="40" spans="1:20" hidden="1">
      <c r="A40" s="30"/>
      <c r="B40" s="33"/>
      <c r="C40" s="33"/>
      <c r="D40" s="33"/>
      <c r="E40" s="106"/>
      <c r="F40" s="108"/>
      <c r="G40" s="108"/>
      <c r="H40" s="108"/>
      <c r="I40" s="108"/>
      <c r="J40" s="108"/>
      <c r="N40" s="108"/>
      <c r="O40" s="108"/>
      <c r="P40" s="108"/>
    </row>
    <row r="41" spans="1:20" hidden="1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/>
      <c r="O41" s="108"/>
      <c r="P41" s="108"/>
    </row>
    <row r="42" spans="1:20" hidden="1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/>
      <c r="O42" s="108"/>
      <c r="P42" s="108"/>
    </row>
    <row r="43" spans="1:20" hidden="1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/>
      <c r="O43" s="108"/>
      <c r="P43" s="108"/>
    </row>
    <row r="44" spans="1:20" hidden="1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/>
      <c r="O44" s="108"/>
      <c r="P44" s="108"/>
    </row>
    <row r="45" spans="1:20" hidden="1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/>
      <c r="O45" s="108"/>
      <c r="P45" s="108"/>
    </row>
    <row r="46" spans="1:20" hidden="1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/>
      <c r="O46" s="108"/>
      <c r="P46" s="108"/>
    </row>
    <row r="47" spans="1:20" hidden="1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/>
      <c r="O47" s="108"/>
      <c r="P47" s="108"/>
    </row>
    <row r="48" spans="1:20" hidden="1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/>
      <c r="O48" s="108"/>
      <c r="P48" s="108"/>
    </row>
    <row r="49" spans="1:16" hidden="1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/>
      <c r="O49" s="108"/>
      <c r="P49" s="108"/>
    </row>
    <row r="50" spans="1:16" hidden="1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/>
      <c r="O50" s="108"/>
      <c r="P50" s="108"/>
    </row>
    <row r="51" spans="1:16" hidden="1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/>
      <c r="O51" s="108"/>
      <c r="P51" s="108"/>
    </row>
    <row r="52" spans="1:16" hidden="1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/>
      <c r="O52" s="108"/>
      <c r="P52" s="108"/>
    </row>
    <row r="53" spans="1:16" hidden="1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/>
      <c r="O53" s="108"/>
      <c r="P53" s="108"/>
    </row>
    <row r="54" spans="1:16" hidden="1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/>
      <c r="O54" s="108"/>
      <c r="P54" s="108"/>
    </row>
    <row r="55" spans="1:16" hidden="1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/>
      <c r="O55" s="108"/>
      <c r="P55" s="108"/>
    </row>
    <row r="56" spans="1:16" hidden="1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/>
      <c r="O56" s="108"/>
      <c r="P56" s="108"/>
    </row>
    <row r="57" spans="1:16" hidden="1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/>
      <c r="O57" s="108"/>
      <c r="P57" s="108"/>
    </row>
    <row r="58" spans="1:16" hidden="1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/>
      <c r="O58" s="108"/>
      <c r="P58" s="108"/>
    </row>
    <row r="59" spans="1:16" hidden="1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/>
      <c r="O59" s="108"/>
      <c r="P59" s="108"/>
    </row>
    <row r="60" spans="1:16" hidden="1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/>
      <c r="O60" s="108"/>
      <c r="P60" s="108"/>
    </row>
    <row r="61" spans="1:16" hidden="1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/>
      <c r="O61" s="108"/>
      <c r="P61" s="108"/>
    </row>
    <row r="62" spans="1:16" hidden="1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/>
      <c r="O62" s="108"/>
      <c r="P62" s="108"/>
    </row>
    <row r="63" spans="1:16" hidden="1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/>
      <c r="O63" s="108"/>
      <c r="P63" s="108"/>
    </row>
    <row r="64" spans="1:16" hidden="1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/>
      <c r="O64" s="108"/>
      <c r="P64" s="108"/>
    </row>
    <row r="65" spans="1:16" hidden="1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/>
      <c r="O65" s="108"/>
      <c r="P65" s="108"/>
    </row>
    <row r="66" spans="1:16" hidden="1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/>
      <c r="O66" s="108"/>
      <c r="P66" s="108"/>
    </row>
    <row r="67" spans="1:16" hidden="1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/>
      <c r="O67" s="108"/>
      <c r="P67" s="108"/>
    </row>
    <row r="68" spans="1:16" hidden="1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/>
      <c r="O68" s="108"/>
      <c r="P68" s="108"/>
    </row>
    <row r="69" spans="1:16" hidden="1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/>
      <c r="O69" s="108"/>
      <c r="P69" s="108"/>
    </row>
    <row r="70" spans="1:16" hidden="1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/>
      <c r="O70" s="108"/>
      <c r="P70" s="108"/>
    </row>
    <row r="71" spans="1:16" hidden="1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/>
      <c r="O71" s="108"/>
      <c r="P71" s="108"/>
    </row>
    <row r="72" spans="1:16" hidden="1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/>
      <c r="O72" s="108"/>
      <c r="P72" s="108"/>
    </row>
    <row r="73" spans="1:16" hidden="1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/>
      <c r="O73" s="108"/>
      <c r="P73" s="108"/>
    </row>
    <row r="74" spans="1:16" hidden="1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/>
      <c r="O74" s="108"/>
      <c r="P74" s="108"/>
    </row>
    <row r="75" spans="1:16" hidden="1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/>
      <c r="O75" s="108"/>
      <c r="P75" s="108"/>
    </row>
    <row r="76" spans="1:16" hidden="1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/>
      <c r="O76" s="108"/>
      <c r="P76" s="108"/>
    </row>
    <row r="77" spans="1:16" hidden="1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/>
      <c r="O77" s="108"/>
      <c r="P77" s="108"/>
    </row>
    <row r="78" spans="1:16" hidden="1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/>
      <c r="O78" s="108"/>
      <c r="P78" s="108"/>
    </row>
    <row r="79" spans="1:16" hidden="1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/>
      <c r="O79" s="108"/>
      <c r="P79" s="108"/>
    </row>
    <row r="80" spans="1:16" hidden="1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/>
      <c r="O80" s="108"/>
      <c r="P80" s="108"/>
    </row>
    <row r="81" spans="1:16" hidden="1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/>
      <c r="O81" s="108"/>
      <c r="P81" s="108"/>
    </row>
    <row r="82" spans="1:16" hidden="1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/>
      <c r="O82" s="108"/>
      <c r="P82" s="108"/>
    </row>
    <row r="83" spans="1:16" hidden="1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/>
      <c r="O83" s="108"/>
      <c r="P83" s="108"/>
    </row>
    <row r="84" spans="1:16" hidden="1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/>
      <c r="O84" s="108"/>
      <c r="P84" s="108"/>
    </row>
    <row r="85" spans="1:16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/>
      <c r="O85" s="108"/>
      <c r="P85" s="108"/>
    </row>
    <row r="86" spans="1:16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/>
      <c r="O86" s="108"/>
      <c r="P86" s="108"/>
    </row>
    <row r="87" spans="1:16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/>
      <c r="O87" s="108"/>
      <c r="P87" s="108"/>
    </row>
    <row r="88" spans="1:16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/>
      <c r="O88" s="108"/>
      <c r="P88" s="108"/>
    </row>
    <row r="89" spans="1:16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/>
      <c r="O89" s="108"/>
      <c r="P89" s="108"/>
    </row>
    <row r="90" spans="1:16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/>
      <c r="O90" s="108"/>
      <c r="P90" s="108"/>
    </row>
    <row r="91" spans="1:16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/>
      <c r="O91" s="108"/>
      <c r="P91" s="108"/>
    </row>
    <row r="92" spans="1:16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/>
      <c r="O92" s="108"/>
      <c r="P92" s="108"/>
    </row>
    <row r="93" spans="1:16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/>
      <c r="O93" s="108"/>
      <c r="P93" s="108"/>
    </row>
    <row r="94" spans="1:16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/>
      <c r="O94" s="108"/>
      <c r="P94" s="108"/>
    </row>
    <row r="95" spans="1:16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/>
      <c r="O95" s="108"/>
      <c r="P95" s="108"/>
    </row>
    <row r="96" spans="1:16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/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/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/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/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/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/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/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/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/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/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/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/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/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/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/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/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/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/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/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/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/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/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/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/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/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/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/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/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/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/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/>
      <c r="O126" s="108"/>
      <c r="P126" s="108"/>
    </row>
    <row r="127" spans="1:16" hidden="1">
      <c r="N127" s="108"/>
      <c r="O127" s="108"/>
      <c r="P127" s="108"/>
    </row>
    <row r="128" spans="1:16" hidden="1">
      <c r="N128" s="108"/>
      <c r="O128" s="108"/>
      <c r="P128" s="108"/>
    </row>
    <row r="129" spans="14:16" hidden="1">
      <c r="N129" s="108"/>
      <c r="O129" s="108"/>
      <c r="P129" s="108"/>
    </row>
    <row r="130" spans="14:16" hidden="1">
      <c r="N130" s="108"/>
      <c r="O130" s="108"/>
      <c r="P130" s="108"/>
    </row>
    <row r="131" spans="14:16" hidden="1">
      <c r="N131" s="108"/>
      <c r="O131" s="108"/>
      <c r="P131" s="108"/>
    </row>
    <row r="132" spans="14:16" hidden="1">
      <c r="N132" s="108"/>
      <c r="O132" s="108"/>
      <c r="P132" s="108"/>
    </row>
    <row r="133" spans="14:16" hidden="1">
      <c r="N133" s="108"/>
      <c r="O133" s="108"/>
      <c r="P133" s="108"/>
    </row>
    <row r="134" spans="14:16" hidden="1">
      <c r="N134" s="108"/>
      <c r="O134" s="108"/>
      <c r="P134" s="108"/>
    </row>
    <row r="135" spans="14:16" hidden="1">
      <c r="N135" s="108"/>
      <c r="O135" s="108"/>
      <c r="P135" s="108"/>
    </row>
    <row r="136" spans="14:16" hidden="1">
      <c r="N136" s="108"/>
      <c r="O136" s="108"/>
      <c r="P136" s="108"/>
    </row>
    <row r="137" spans="14:16" hidden="1">
      <c r="N137" s="108"/>
      <c r="O137" s="108"/>
      <c r="P137" s="108"/>
    </row>
    <row r="138" spans="14:16" hidden="1">
      <c r="N138" s="108"/>
      <c r="O138" s="108"/>
      <c r="P138" s="108"/>
    </row>
    <row r="139" spans="14:16" hidden="1">
      <c r="N139" s="108"/>
      <c r="O139" s="108"/>
      <c r="P139" s="108"/>
    </row>
    <row r="140" spans="14:16" hidden="1">
      <c r="N140" s="108"/>
      <c r="O140" s="108"/>
      <c r="P140" s="108"/>
    </row>
    <row r="141" spans="14:16" hidden="1">
      <c r="N141" s="108"/>
      <c r="O141" s="108"/>
      <c r="P141" s="108"/>
    </row>
    <row r="142" spans="14:16" hidden="1">
      <c r="N142" s="108"/>
      <c r="O142" s="108"/>
      <c r="P142" s="108"/>
    </row>
    <row r="143" spans="14:16" hidden="1">
      <c r="N143" s="108"/>
      <c r="O143" s="108"/>
      <c r="P143" s="108"/>
    </row>
    <row r="144" spans="14:16" hidden="1">
      <c r="N144" s="108"/>
      <c r="O144" s="108"/>
      <c r="P144" s="108"/>
    </row>
    <row r="145" spans="14:16" hidden="1">
      <c r="N145" s="108"/>
      <c r="O145" s="108"/>
      <c r="P145" s="108"/>
    </row>
    <row r="146" spans="14:16" hidden="1">
      <c r="N146" s="108"/>
      <c r="O146" s="108"/>
      <c r="P146" s="108"/>
    </row>
    <row r="147" spans="14:16" hidden="1">
      <c r="N147" s="108"/>
      <c r="O147" s="108"/>
      <c r="P147" s="108"/>
    </row>
    <row r="148" spans="14:16" hidden="1">
      <c r="N148" s="108"/>
      <c r="O148" s="108"/>
      <c r="P148" s="108"/>
    </row>
    <row r="149" spans="14:16" hidden="1">
      <c r="N149" s="108"/>
      <c r="O149" s="108"/>
      <c r="P149" s="108"/>
    </row>
    <row r="150" spans="14:16" hidden="1">
      <c r="N150" s="108"/>
      <c r="O150" s="108"/>
      <c r="P150" s="108"/>
    </row>
    <row r="151" spans="14:16" hidden="1">
      <c r="N151" s="108"/>
      <c r="O151" s="108"/>
      <c r="P151" s="108"/>
    </row>
    <row r="152" spans="14:16" hidden="1">
      <c r="N152" s="108"/>
      <c r="O152" s="108"/>
      <c r="P152" s="108"/>
    </row>
    <row r="153" spans="14:16" hidden="1">
      <c r="N153" s="108"/>
      <c r="O153" s="108"/>
      <c r="P153" s="108"/>
    </row>
    <row r="154" spans="14:16" hidden="1">
      <c r="N154" s="108"/>
      <c r="O154" s="108"/>
      <c r="P154" s="108"/>
    </row>
    <row r="155" spans="14:16" hidden="1">
      <c r="N155" s="108"/>
      <c r="O155" s="108"/>
      <c r="P155" s="108"/>
    </row>
    <row r="156" spans="14:16" hidden="1">
      <c r="N156" s="108"/>
      <c r="O156" s="108"/>
      <c r="P156" s="108"/>
    </row>
    <row r="157" spans="14:16" hidden="1">
      <c r="N157" s="108"/>
      <c r="O157" s="108"/>
      <c r="P157" s="108"/>
    </row>
    <row r="158" spans="14:16" hidden="1">
      <c r="N158" s="108"/>
      <c r="O158" s="108"/>
      <c r="P158" s="108"/>
    </row>
    <row r="159" spans="14:16" hidden="1">
      <c r="N159" s="108"/>
      <c r="O159" s="108"/>
      <c r="P159" s="108"/>
    </row>
    <row r="160" spans="14:16" hidden="1">
      <c r="N160" s="108"/>
      <c r="O160" s="108"/>
      <c r="P160" s="108"/>
    </row>
    <row r="161" spans="14:16" hidden="1">
      <c r="N161" s="108"/>
      <c r="O161" s="108"/>
      <c r="P161" s="108"/>
    </row>
    <row r="162" spans="14:16" hidden="1">
      <c r="N162" s="108"/>
      <c r="O162" s="108"/>
      <c r="P162" s="108"/>
    </row>
    <row r="163" spans="14:16" hidden="1">
      <c r="N163" s="108"/>
      <c r="O163" s="108"/>
      <c r="P163" s="108"/>
    </row>
    <row r="164" spans="14:16" hidden="1">
      <c r="N164" s="108"/>
      <c r="O164" s="108"/>
      <c r="P164" s="108"/>
    </row>
    <row r="165" spans="14:16" hidden="1">
      <c r="N165" s="108"/>
      <c r="O165" s="108"/>
      <c r="P165" s="108"/>
    </row>
    <row r="166" spans="14:16" hidden="1">
      <c r="N166" s="108"/>
      <c r="O166" s="108"/>
      <c r="P166" s="108"/>
    </row>
    <row r="167" spans="14:16" hidden="1">
      <c r="N167" s="108"/>
      <c r="O167" s="108"/>
      <c r="P167" s="108"/>
    </row>
    <row r="168" spans="14:16" hidden="1">
      <c r="N168" s="108"/>
      <c r="O168" s="108"/>
      <c r="P168" s="108"/>
    </row>
    <row r="169" spans="14:16" hidden="1">
      <c r="N169" s="108"/>
      <c r="O169" s="108"/>
      <c r="P169" s="108"/>
    </row>
    <row r="170" spans="14:16" hidden="1">
      <c r="N170" s="108"/>
      <c r="O170" s="108"/>
      <c r="P170" s="108"/>
    </row>
    <row r="171" spans="14:16" hidden="1">
      <c r="N171" s="108"/>
      <c r="O171" s="108"/>
      <c r="P171" s="108"/>
    </row>
    <row r="172" spans="14:16" hidden="1">
      <c r="N172" s="108"/>
      <c r="O172" s="108"/>
      <c r="P172" s="108"/>
    </row>
    <row r="173" spans="14:16" hidden="1">
      <c r="N173" s="108"/>
      <c r="O173" s="108"/>
      <c r="P173" s="108"/>
    </row>
    <row r="174" spans="14:16" hidden="1">
      <c r="N174" s="108"/>
      <c r="O174" s="108"/>
      <c r="P174" s="108"/>
    </row>
    <row r="175" spans="14:16" hidden="1">
      <c r="N175" s="108"/>
      <c r="O175" s="108"/>
      <c r="P175" s="108"/>
    </row>
    <row r="176" spans="14:16" hidden="1">
      <c r="N176" s="108"/>
      <c r="O176" s="108"/>
      <c r="P176" s="108"/>
    </row>
    <row r="177" spans="14:16" hidden="1">
      <c r="N177" s="108"/>
      <c r="O177" s="108"/>
      <c r="P177" s="108"/>
    </row>
    <row r="178" spans="14:16" hidden="1">
      <c r="N178" s="108"/>
      <c r="O178" s="108"/>
      <c r="P178" s="108"/>
    </row>
    <row r="179" spans="14:16" hidden="1">
      <c r="N179" s="108"/>
      <c r="O179" s="108"/>
      <c r="P179" s="108"/>
    </row>
    <row r="180" spans="14:16" hidden="1">
      <c r="N180" s="108"/>
      <c r="O180" s="108"/>
      <c r="P180" s="108"/>
    </row>
    <row r="181" spans="14:16" hidden="1">
      <c r="N181" s="108"/>
      <c r="O181" s="108"/>
      <c r="P181" s="108"/>
    </row>
    <row r="182" spans="14:16" hidden="1">
      <c r="N182" s="108"/>
      <c r="O182" s="108"/>
      <c r="P182" s="108"/>
    </row>
    <row r="183" spans="14:16" hidden="1">
      <c r="N183" s="108"/>
      <c r="O183" s="108"/>
      <c r="P183" s="108"/>
    </row>
    <row r="184" spans="14:16" hidden="1">
      <c r="N184" s="108"/>
      <c r="O184" s="108"/>
      <c r="P184" s="108"/>
    </row>
    <row r="185" spans="14:16" hidden="1">
      <c r="N185" s="108"/>
      <c r="O185" s="108"/>
      <c r="P185" s="108"/>
    </row>
    <row r="186" spans="14:16" hidden="1">
      <c r="N186" s="108"/>
      <c r="O186" s="108"/>
      <c r="P186" s="108"/>
    </row>
    <row r="187" spans="14:16" hidden="1">
      <c r="N187" s="108"/>
      <c r="O187" s="108"/>
      <c r="P187" s="108"/>
    </row>
    <row r="188" spans="14:16" hidden="1">
      <c r="N188" s="108"/>
      <c r="O188" s="108"/>
      <c r="P188" s="108"/>
    </row>
    <row r="189" spans="14:16" hidden="1">
      <c r="N189" s="108"/>
      <c r="O189" s="108"/>
      <c r="P189" s="108"/>
    </row>
    <row r="190" spans="14:16" hidden="1">
      <c r="N190" s="108"/>
      <c r="O190" s="108"/>
      <c r="P190" s="108"/>
    </row>
    <row r="191" spans="14:16" hidden="1">
      <c r="N191" s="108"/>
      <c r="O191" s="108"/>
      <c r="P191" s="108"/>
    </row>
    <row r="192" spans="14:16" hidden="1">
      <c r="N192" s="108"/>
      <c r="O192" s="108"/>
      <c r="P192" s="108"/>
    </row>
    <row r="193" spans="14:16" hidden="1">
      <c r="N193" s="108"/>
      <c r="O193" s="108"/>
      <c r="P193" s="108"/>
    </row>
    <row r="194" spans="14:16" hidden="1">
      <c r="N194" s="108"/>
      <c r="O194" s="108"/>
      <c r="P194" s="108"/>
    </row>
    <row r="195" spans="14:16" hidden="1">
      <c r="N195" s="108"/>
      <c r="O195" s="108"/>
      <c r="P195" s="108"/>
    </row>
    <row r="196" spans="14:16" hidden="1">
      <c r="N196" s="108"/>
      <c r="O196" s="108"/>
      <c r="P196" s="108"/>
    </row>
    <row r="197" spans="14:16" hidden="1">
      <c r="N197" s="108"/>
      <c r="O197" s="108"/>
      <c r="P197" s="108"/>
    </row>
    <row r="198" spans="14:16" hidden="1">
      <c r="N198" s="108"/>
      <c r="O198" s="108"/>
      <c r="P198" s="108"/>
    </row>
    <row r="199" spans="14:16" hidden="1">
      <c r="N199" s="108"/>
      <c r="O199" s="108"/>
      <c r="P199" s="108"/>
    </row>
    <row r="200" spans="14:16" hidden="1">
      <c r="N200" s="108"/>
      <c r="O200" s="108"/>
      <c r="P200" s="108"/>
    </row>
    <row r="201" spans="14:16" hidden="1">
      <c r="N201" s="108"/>
      <c r="O201" s="108"/>
      <c r="P201" s="108"/>
    </row>
    <row r="202" spans="14:16" hidden="1">
      <c r="N202" s="108"/>
      <c r="O202" s="108"/>
      <c r="P202" s="108"/>
    </row>
    <row r="203" spans="14:16" hidden="1">
      <c r="N203" s="108"/>
      <c r="O203" s="108"/>
      <c r="P203" s="108"/>
    </row>
    <row r="204" spans="14:16" hidden="1">
      <c r="N204" s="108"/>
      <c r="O204" s="108"/>
      <c r="P204" s="108"/>
    </row>
    <row r="205" spans="14:16" hidden="1">
      <c r="N205" s="108"/>
      <c r="O205" s="108"/>
      <c r="P205" s="108"/>
    </row>
    <row r="206" spans="14:16" hidden="1">
      <c r="N206" s="108"/>
      <c r="O206" s="108"/>
      <c r="P206" s="108"/>
    </row>
    <row r="207" spans="14:16" hidden="1">
      <c r="N207" s="108"/>
      <c r="O207" s="108"/>
      <c r="P207" s="108"/>
    </row>
    <row r="208" spans="14:16" hidden="1">
      <c r="N208" s="108"/>
      <c r="O208" s="108"/>
      <c r="P208" s="108"/>
    </row>
    <row r="209" spans="14:16" hidden="1">
      <c r="N209" s="108"/>
      <c r="O209" s="108"/>
      <c r="P209" s="108"/>
    </row>
    <row r="210" spans="14:16" hidden="1">
      <c r="N210" s="108"/>
      <c r="O210" s="108"/>
      <c r="P210" s="108"/>
    </row>
    <row r="211" spans="14:16" hidden="1">
      <c r="N211" s="108"/>
      <c r="O211" s="108"/>
      <c r="P211" s="108"/>
    </row>
    <row r="212" spans="14:16" hidden="1">
      <c r="N212" s="108"/>
      <c r="O212" s="108"/>
      <c r="P212" s="108"/>
    </row>
    <row r="213" spans="14:16" hidden="1">
      <c r="N213" s="108"/>
      <c r="O213" s="108"/>
      <c r="P213" s="108"/>
    </row>
    <row r="214" spans="14:16" hidden="1">
      <c r="N214" s="108"/>
      <c r="O214" s="108"/>
      <c r="P214" s="108"/>
    </row>
    <row r="215" spans="14:16" hidden="1">
      <c r="N215" s="108"/>
      <c r="O215" s="108"/>
      <c r="P215" s="108"/>
    </row>
    <row r="216" spans="14:16" hidden="1">
      <c r="N216" s="108"/>
      <c r="O216" s="108"/>
      <c r="P216" s="108"/>
    </row>
    <row r="217" spans="14:16" hidden="1">
      <c r="N217" s="108"/>
      <c r="O217" s="108"/>
      <c r="P217" s="108"/>
    </row>
    <row r="218" spans="14:16" hidden="1">
      <c r="N218" s="108"/>
      <c r="O218" s="108"/>
      <c r="P218" s="108"/>
    </row>
    <row r="219" spans="14:16" hidden="1">
      <c r="N219" s="108"/>
      <c r="O219" s="108"/>
      <c r="P219" s="108"/>
    </row>
    <row r="220" spans="14:16" hidden="1">
      <c r="N220" s="108"/>
      <c r="O220" s="108"/>
      <c r="P220" s="108"/>
    </row>
    <row r="221" spans="14:16" hidden="1">
      <c r="N221" s="108"/>
      <c r="O221" s="108"/>
      <c r="P221" s="108"/>
    </row>
    <row r="222" spans="14:16" hidden="1">
      <c r="N222" s="108"/>
      <c r="O222" s="108"/>
      <c r="P222" s="108"/>
    </row>
    <row r="223" spans="14:16" hidden="1">
      <c r="N223" s="108"/>
      <c r="O223" s="108"/>
      <c r="P223" s="108"/>
    </row>
    <row r="224" spans="14:16" hidden="1">
      <c r="N224" s="108"/>
      <c r="O224" s="108"/>
      <c r="P224" s="108"/>
    </row>
    <row r="225" spans="14:16" hidden="1">
      <c r="N225" s="108"/>
      <c r="O225" s="108"/>
      <c r="P225" s="108"/>
    </row>
    <row r="226" spans="14:16" hidden="1">
      <c r="N226" s="108"/>
      <c r="O226" s="108"/>
      <c r="P226" s="108"/>
    </row>
    <row r="227" spans="14:16" hidden="1">
      <c r="N227" s="108"/>
      <c r="O227" s="108"/>
      <c r="P227" s="108"/>
    </row>
    <row r="228" spans="14:16" hidden="1">
      <c r="N228" s="108"/>
      <c r="O228" s="108"/>
      <c r="P228" s="108"/>
    </row>
    <row r="229" spans="14:16" hidden="1">
      <c r="N229" s="108"/>
      <c r="O229" s="108"/>
      <c r="P229" s="108"/>
    </row>
    <row r="230" spans="14:16" hidden="1">
      <c r="N230" s="108"/>
      <c r="O230" s="108"/>
      <c r="P230" s="108"/>
    </row>
    <row r="231" spans="14:16" hidden="1">
      <c r="N231" s="108"/>
      <c r="O231" s="108"/>
      <c r="P231" s="108"/>
    </row>
    <row r="232" spans="14:16" hidden="1">
      <c r="N232" s="108"/>
      <c r="O232" s="108"/>
      <c r="P232" s="108"/>
    </row>
    <row r="233" spans="14:16" hidden="1">
      <c r="N233" s="108"/>
      <c r="O233" s="108"/>
      <c r="P233" s="108"/>
    </row>
    <row r="234" spans="14:16" hidden="1">
      <c r="N234" s="108"/>
      <c r="O234" s="108"/>
      <c r="P234" s="108"/>
    </row>
    <row r="235" spans="14:16" hidden="1">
      <c r="N235" s="108"/>
      <c r="O235" s="108"/>
      <c r="P235" s="108"/>
    </row>
    <row r="236" spans="14:16" hidden="1">
      <c r="N236" s="108"/>
      <c r="O236" s="108"/>
      <c r="P236" s="108"/>
    </row>
    <row r="237" spans="14:16" hidden="1">
      <c r="N237" s="108"/>
      <c r="O237" s="108"/>
      <c r="P237" s="108"/>
    </row>
    <row r="238" spans="14:16" hidden="1">
      <c r="N238" s="108"/>
      <c r="O238" s="108"/>
      <c r="P238" s="108"/>
    </row>
    <row r="239" spans="14:16" hidden="1">
      <c r="N239" s="108"/>
      <c r="O239" s="108"/>
      <c r="P239" s="108"/>
    </row>
    <row r="240" spans="14:16" hidden="1">
      <c r="N240" s="108"/>
      <c r="O240" s="108"/>
      <c r="P240" s="108"/>
    </row>
    <row r="241" spans="14:16" hidden="1">
      <c r="N241" s="108"/>
      <c r="O241" s="108"/>
      <c r="P241" s="108"/>
    </row>
    <row r="242" spans="14:16" hidden="1">
      <c r="N242" s="108"/>
      <c r="O242" s="108"/>
      <c r="P242" s="108"/>
    </row>
    <row r="243" spans="14:16" hidden="1">
      <c r="N243" s="108"/>
      <c r="O243" s="108"/>
      <c r="P243" s="108"/>
    </row>
    <row r="244" spans="14:16" hidden="1">
      <c r="N244" s="108"/>
      <c r="O244" s="108"/>
      <c r="P244" s="108"/>
    </row>
    <row r="245" spans="14:16" hidden="1">
      <c r="N245" s="108"/>
      <c r="O245" s="108"/>
      <c r="P245" s="108"/>
    </row>
    <row r="246" spans="14:16" hidden="1">
      <c r="N246" s="108"/>
      <c r="O246" s="108"/>
      <c r="P246" s="108"/>
    </row>
    <row r="247" spans="14:16" hidden="1">
      <c r="N247" s="108"/>
      <c r="O247" s="108"/>
      <c r="P247" s="108"/>
    </row>
    <row r="248" spans="14:16" hidden="1">
      <c r="N248" s="108"/>
      <c r="O248" s="108"/>
      <c r="P248" s="108"/>
    </row>
    <row r="249" spans="14:16" hidden="1">
      <c r="N249" s="108"/>
      <c r="O249" s="108"/>
      <c r="P249" s="108"/>
    </row>
    <row r="250" spans="14:16" hidden="1">
      <c r="N250" s="108"/>
      <c r="O250" s="108"/>
      <c r="P250" s="108"/>
    </row>
    <row r="251" spans="14:16" hidden="1">
      <c r="N251" s="108"/>
      <c r="O251" s="108"/>
      <c r="P251" s="108"/>
    </row>
    <row r="252" spans="14:16" hidden="1">
      <c r="N252" s="108"/>
      <c r="O252" s="108"/>
      <c r="P252" s="108"/>
    </row>
    <row r="253" spans="14:16" hidden="1">
      <c r="N253" s="108"/>
      <c r="O253" s="108"/>
      <c r="P253" s="108"/>
    </row>
    <row r="254" spans="14:16" hidden="1">
      <c r="N254" s="108"/>
      <c r="O254" s="108"/>
      <c r="P254" s="108"/>
    </row>
    <row r="255" spans="14:16" hidden="1">
      <c r="N255" s="108"/>
      <c r="O255" s="108"/>
      <c r="P255" s="108"/>
    </row>
    <row r="256" spans="14:16" hidden="1">
      <c r="N256" s="108"/>
      <c r="O256" s="108"/>
      <c r="P256" s="108"/>
    </row>
    <row r="257" spans="14:16" hidden="1">
      <c r="N257" s="108"/>
      <c r="O257" s="108"/>
      <c r="P257" s="108"/>
    </row>
    <row r="258" spans="14:16" hidden="1">
      <c r="N258" s="108"/>
      <c r="O258" s="108"/>
      <c r="P258" s="108"/>
    </row>
    <row r="259" spans="14:16" hidden="1">
      <c r="N259" s="108"/>
      <c r="O259" s="108"/>
      <c r="P259" s="108"/>
    </row>
    <row r="260" spans="14:16" hidden="1">
      <c r="N260" s="108"/>
      <c r="O260" s="108"/>
      <c r="P260" s="108"/>
    </row>
    <row r="261" spans="14:16" hidden="1">
      <c r="N261" s="108"/>
      <c r="O261" s="108"/>
      <c r="P261" s="108"/>
    </row>
    <row r="262" spans="14:16" hidden="1">
      <c r="N262" s="108"/>
      <c r="O262" s="108"/>
      <c r="P262" s="108"/>
    </row>
    <row r="263" spans="14:16" hidden="1">
      <c r="N263" s="108"/>
      <c r="O263" s="108"/>
      <c r="P263" s="108"/>
    </row>
    <row r="264" spans="14:16" hidden="1">
      <c r="N264" s="108"/>
      <c r="O264" s="108"/>
      <c r="P264" s="108"/>
    </row>
    <row r="265" spans="14:16" hidden="1">
      <c r="N265" s="108"/>
      <c r="O265" s="108"/>
      <c r="P265" s="108"/>
    </row>
    <row r="266" spans="14:16" hidden="1">
      <c r="N266" s="108"/>
      <c r="O266" s="108"/>
      <c r="P266" s="108"/>
    </row>
    <row r="267" spans="14:16" hidden="1">
      <c r="N267" s="108"/>
      <c r="O267" s="108"/>
      <c r="P267" s="108"/>
    </row>
    <row r="268" spans="14:16" hidden="1">
      <c r="N268" s="108"/>
      <c r="O268" s="108"/>
      <c r="P268" s="108"/>
    </row>
    <row r="269" spans="14:16" hidden="1">
      <c r="N269" s="108"/>
      <c r="O269" s="108"/>
      <c r="P269" s="108"/>
    </row>
    <row r="270" spans="14:16" hidden="1">
      <c r="N270" s="108"/>
      <c r="O270" s="108"/>
      <c r="P270" s="108"/>
    </row>
    <row r="271" spans="14:16" hidden="1">
      <c r="N271" s="108"/>
      <c r="O271" s="108"/>
      <c r="P271" s="108"/>
    </row>
    <row r="272" spans="14:16" hidden="1">
      <c r="N272" s="108"/>
      <c r="O272" s="108"/>
      <c r="P272" s="108"/>
    </row>
    <row r="273" spans="14:16" hidden="1">
      <c r="N273" s="108"/>
      <c r="O273" s="108"/>
      <c r="P273" s="108"/>
    </row>
    <row r="274" spans="14:16" hidden="1">
      <c r="N274" s="108"/>
      <c r="O274" s="108"/>
      <c r="P274" s="108"/>
    </row>
    <row r="275" spans="14:16" hidden="1">
      <c r="N275" s="108"/>
      <c r="O275" s="108"/>
      <c r="P275" s="108"/>
    </row>
    <row r="276" spans="14:16" hidden="1">
      <c r="N276" s="108"/>
      <c r="O276" s="108"/>
      <c r="P276" s="108"/>
    </row>
    <row r="277" spans="14:16" hidden="1">
      <c r="N277" s="108"/>
      <c r="O277" s="108"/>
      <c r="P277" s="108"/>
    </row>
    <row r="278" spans="14:16" hidden="1">
      <c r="N278" s="108"/>
      <c r="O278" s="108"/>
      <c r="P278" s="108"/>
    </row>
    <row r="279" spans="14:16" hidden="1">
      <c r="N279" s="108"/>
      <c r="O279" s="108"/>
      <c r="P279" s="108"/>
    </row>
    <row r="280" spans="14:16" hidden="1">
      <c r="N280" s="108"/>
      <c r="O280" s="108"/>
      <c r="P280" s="108"/>
    </row>
    <row r="281" spans="14:16" hidden="1">
      <c r="N281" s="108"/>
      <c r="O281" s="108"/>
      <c r="P281" s="108"/>
    </row>
    <row r="282" spans="14:16" hidden="1">
      <c r="N282" s="108"/>
      <c r="O282" s="108"/>
      <c r="P282" s="108"/>
    </row>
    <row r="283" spans="14:16" hidden="1">
      <c r="N283" s="108"/>
      <c r="O283" s="108"/>
      <c r="P283" s="108"/>
    </row>
    <row r="284" spans="14:16" hidden="1">
      <c r="N284" s="108"/>
      <c r="O284" s="108"/>
      <c r="P284" s="108"/>
    </row>
    <row r="285" spans="14:16" hidden="1">
      <c r="N285" s="108"/>
      <c r="O285" s="108"/>
      <c r="P285" s="108"/>
    </row>
    <row r="286" spans="14:16" hidden="1">
      <c r="N286" s="108"/>
      <c r="O286" s="108"/>
      <c r="P286" s="108"/>
    </row>
    <row r="287" spans="14:16" hidden="1">
      <c r="N287" s="108"/>
      <c r="O287" s="108"/>
      <c r="P287" s="108"/>
    </row>
    <row r="288" spans="14:16" hidden="1">
      <c r="N288" s="108"/>
      <c r="O288" s="108"/>
      <c r="P288" s="108"/>
    </row>
    <row r="289" spans="14:16" hidden="1">
      <c r="N289" s="108"/>
      <c r="O289" s="108"/>
      <c r="P289" s="108"/>
    </row>
    <row r="290" spans="14:16" hidden="1">
      <c r="N290" s="108"/>
      <c r="O290" s="108"/>
      <c r="P290" s="108"/>
    </row>
    <row r="291" spans="14:16" hidden="1">
      <c r="N291" s="108"/>
      <c r="O291" s="108"/>
      <c r="P291" s="108"/>
    </row>
    <row r="292" spans="14:16" hidden="1">
      <c r="N292" s="108"/>
      <c r="O292" s="108"/>
      <c r="P292" s="108"/>
    </row>
    <row r="293" spans="14:16" hidden="1">
      <c r="N293" s="108"/>
      <c r="O293" s="108"/>
      <c r="P293" s="108"/>
    </row>
    <row r="294" spans="14:16" hidden="1">
      <c r="N294" s="108"/>
      <c r="O294" s="108"/>
      <c r="P294" s="108"/>
    </row>
    <row r="295" spans="14:16" hidden="1">
      <c r="N295" s="108"/>
      <c r="O295" s="108"/>
      <c r="P295" s="108"/>
    </row>
    <row r="296" spans="14:16" hidden="1">
      <c r="N296" s="108"/>
      <c r="O296" s="108"/>
      <c r="P296" s="108"/>
    </row>
    <row r="297" spans="14:16" hidden="1">
      <c r="N297" s="108"/>
      <c r="O297" s="108"/>
      <c r="P297" s="108"/>
    </row>
    <row r="298" spans="14:16" hidden="1">
      <c r="N298" s="108"/>
      <c r="O298" s="108"/>
      <c r="P298" s="108"/>
    </row>
    <row r="299" spans="14:16" hidden="1">
      <c r="N299" s="108"/>
      <c r="O299" s="108"/>
      <c r="P299" s="108"/>
    </row>
    <row r="300" spans="14:16" hidden="1">
      <c r="N300" s="108"/>
      <c r="O300" s="108"/>
      <c r="P300" s="108"/>
    </row>
    <row r="301" spans="14:16" hidden="1">
      <c r="N301" s="108"/>
      <c r="O301" s="108"/>
      <c r="P301" s="108"/>
    </row>
    <row r="302" spans="14:16" hidden="1">
      <c r="N302" s="108"/>
      <c r="O302" s="108"/>
      <c r="P302" s="108"/>
    </row>
    <row r="303" spans="14:16" hidden="1">
      <c r="N303" s="108"/>
      <c r="O303" s="108"/>
      <c r="P303" s="108"/>
    </row>
    <row r="304" spans="14:16" hidden="1">
      <c r="N304" s="108"/>
      <c r="O304" s="108"/>
      <c r="P304" s="108"/>
    </row>
    <row r="305" spans="14:16" hidden="1">
      <c r="N305" s="108"/>
      <c r="O305" s="108"/>
      <c r="P305" s="108"/>
    </row>
    <row r="306" spans="14:16" hidden="1">
      <c r="N306" s="108"/>
      <c r="O306" s="108"/>
      <c r="P306" s="108"/>
    </row>
    <row r="307" spans="14:16" hidden="1">
      <c r="N307" s="108"/>
      <c r="O307" s="108"/>
      <c r="P307" s="108"/>
    </row>
    <row r="308" spans="14:16" hidden="1">
      <c r="N308" s="108"/>
      <c r="O308" s="108"/>
      <c r="P308" s="108"/>
    </row>
    <row r="309" spans="14:16" hidden="1">
      <c r="N309" s="108"/>
      <c r="O309" s="108"/>
      <c r="P309" s="108"/>
    </row>
    <row r="310" spans="14:16" hidden="1">
      <c r="N310" s="108"/>
      <c r="O310" s="108"/>
      <c r="P310" s="108"/>
    </row>
    <row r="311" spans="14:16" hidden="1">
      <c r="N311" s="108"/>
      <c r="O311" s="108"/>
      <c r="P311" s="108"/>
    </row>
    <row r="312" spans="14:16" hidden="1">
      <c r="N312" s="108"/>
      <c r="O312" s="108"/>
      <c r="P312" s="108"/>
    </row>
    <row r="313" spans="14:16" hidden="1">
      <c r="N313" s="108"/>
      <c r="O313" s="108"/>
      <c r="P313" s="108"/>
    </row>
    <row r="314" spans="14:16" hidden="1">
      <c r="N314" s="108"/>
      <c r="O314" s="108"/>
      <c r="P314" s="108"/>
    </row>
    <row r="315" spans="14:16" hidden="1">
      <c r="N315" s="108"/>
      <c r="O315" s="108"/>
      <c r="P315" s="108"/>
    </row>
    <row r="316" spans="14:16" hidden="1">
      <c r="N316" s="108"/>
      <c r="O316" s="108"/>
      <c r="P316" s="108"/>
    </row>
    <row r="317" spans="14:16" hidden="1">
      <c r="N317" s="108"/>
      <c r="O317" s="108"/>
      <c r="P317" s="108"/>
    </row>
    <row r="318" spans="14:16" hidden="1">
      <c r="N318" s="108"/>
      <c r="O318" s="108"/>
      <c r="P318" s="108"/>
    </row>
    <row r="319" spans="14:16" hidden="1">
      <c r="N319" s="108"/>
      <c r="O319" s="108"/>
      <c r="P319" s="108"/>
    </row>
    <row r="320" spans="14:16" hidden="1">
      <c r="N320" s="108"/>
      <c r="O320" s="108"/>
      <c r="P320" s="108"/>
    </row>
    <row r="321" spans="14:16" hidden="1">
      <c r="N321" s="108"/>
      <c r="O321" s="108"/>
      <c r="P321" s="108"/>
    </row>
    <row r="322" spans="14:16" hidden="1">
      <c r="N322" s="108"/>
      <c r="O322" s="108"/>
      <c r="P322" s="108"/>
    </row>
    <row r="323" spans="14:16" hidden="1">
      <c r="N323" s="108"/>
      <c r="O323" s="108"/>
      <c r="P323" s="108"/>
    </row>
    <row r="324" spans="14:16" hidden="1">
      <c r="N324" s="108"/>
      <c r="O324" s="108"/>
      <c r="P324" s="108"/>
    </row>
    <row r="325" spans="14:16" hidden="1">
      <c r="N325" s="108"/>
      <c r="O325" s="108"/>
      <c r="P325" s="108"/>
    </row>
    <row r="326" spans="14:16" hidden="1">
      <c r="N326" s="108"/>
      <c r="O326" s="108"/>
      <c r="P326" s="108"/>
    </row>
    <row r="327" spans="14:16" hidden="1">
      <c r="N327" s="108"/>
      <c r="O327" s="108"/>
      <c r="P327" s="108"/>
    </row>
    <row r="328" spans="14:16" hidden="1">
      <c r="N328" s="108"/>
      <c r="O328" s="108"/>
      <c r="P328" s="108"/>
    </row>
    <row r="329" spans="14:16" hidden="1">
      <c r="N329" s="108"/>
      <c r="O329" s="108"/>
      <c r="P329" s="108"/>
    </row>
    <row r="330" spans="14:16" hidden="1">
      <c r="N330" s="108"/>
      <c r="O330" s="108"/>
      <c r="P330" s="108"/>
    </row>
    <row r="331" spans="14:16" hidden="1">
      <c r="N331" s="108"/>
      <c r="O331" s="108"/>
      <c r="P331" s="108"/>
    </row>
    <row r="332" spans="14:16" hidden="1">
      <c r="N332" s="108"/>
      <c r="O332" s="108"/>
      <c r="P332" s="108"/>
    </row>
    <row r="333" spans="14:16" hidden="1">
      <c r="N333" s="108"/>
      <c r="O333" s="108"/>
      <c r="P333" s="108"/>
    </row>
    <row r="334" spans="14:16" hidden="1">
      <c r="N334" s="108"/>
      <c r="O334" s="108"/>
      <c r="P334" s="108"/>
    </row>
    <row r="335" spans="14:16" hidden="1">
      <c r="N335" s="108"/>
      <c r="O335" s="108"/>
      <c r="P335" s="108"/>
    </row>
    <row r="336" spans="14:16" hidden="1">
      <c r="N336" s="108"/>
      <c r="O336" s="108"/>
      <c r="P336" s="108"/>
    </row>
    <row r="337" spans="14:16" hidden="1">
      <c r="N337" s="108"/>
      <c r="O337" s="108"/>
      <c r="P337" s="108"/>
    </row>
    <row r="338" spans="14:16" hidden="1">
      <c r="N338" s="108"/>
      <c r="O338" s="108"/>
      <c r="P338" s="108"/>
    </row>
    <row r="339" spans="14:16" hidden="1">
      <c r="N339" s="108"/>
      <c r="O339" s="108"/>
      <c r="P339" s="108"/>
    </row>
    <row r="340" spans="14:16" hidden="1">
      <c r="N340" s="108"/>
      <c r="O340" s="108"/>
      <c r="P340" s="108"/>
    </row>
    <row r="341" spans="14:16" hidden="1">
      <c r="N341" s="108"/>
      <c r="O341" s="108"/>
      <c r="P341" s="108"/>
    </row>
    <row r="342" spans="14:16" hidden="1">
      <c r="N342" s="108"/>
      <c r="O342" s="108"/>
      <c r="P342" s="108"/>
    </row>
    <row r="343" spans="14:16" hidden="1">
      <c r="N343" s="108"/>
      <c r="O343" s="108"/>
      <c r="P343" s="108"/>
    </row>
    <row r="344" spans="14:16" hidden="1">
      <c r="N344" s="108"/>
      <c r="O344" s="108"/>
      <c r="P344" s="108"/>
    </row>
    <row r="345" spans="14:16" hidden="1">
      <c r="N345" s="108"/>
      <c r="O345" s="108"/>
      <c r="P345" s="108"/>
    </row>
    <row r="346" spans="14:16" hidden="1">
      <c r="N346" s="108"/>
      <c r="O346" s="108"/>
      <c r="P346" s="108"/>
    </row>
    <row r="347" spans="14:16" hidden="1">
      <c r="N347" s="108"/>
      <c r="O347" s="108"/>
      <c r="P347" s="108"/>
    </row>
    <row r="348" spans="14:16" hidden="1">
      <c r="N348" s="108"/>
      <c r="O348" s="108"/>
      <c r="P348" s="108"/>
    </row>
    <row r="349" spans="14:16" hidden="1">
      <c r="N349" s="108"/>
      <c r="O349" s="108"/>
      <c r="P349" s="108"/>
    </row>
    <row r="350" spans="14:16" hidden="1">
      <c r="N350" s="108"/>
      <c r="O350" s="108"/>
      <c r="P350" s="108"/>
    </row>
    <row r="351" spans="14:16" hidden="1">
      <c r="N351" s="108"/>
      <c r="O351" s="108"/>
      <c r="P351" s="108"/>
    </row>
    <row r="352" spans="14:16" hidden="1">
      <c r="N352" s="108"/>
      <c r="O352" s="108"/>
      <c r="P352" s="108"/>
    </row>
    <row r="353" spans="14:16" hidden="1">
      <c r="N353" s="108"/>
      <c r="O353" s="108"/>
      <c r="P353" s="108"/>
    </row>
    <row r="354" spans="14:16" hidden="1">
      <c r="N354" s="108"/>
      <c r="O354" s="108"/>
      <c r="P354" s="108"/>
    </row>
    <row r="355" spans="14:16" hidden="1">
      <c r="N355" s="108"/>
      <c r="O355" s="108"/>
      <c r="P355" s="108"/>
    </row>
    <row r="356" spans="14:16" hidden="1">
      <c r="N356" s="108"/>
      <c r="O356" s="108"/>
      <c r="P356" s="108"/>
    </row>
    <row r="357" spans="14:16" hidden="1">
      <c r="N357" s="108"/>
      <c r="O357" s="108"/>
      <c r="P357" s="108"/>
    </row>
    <row r="358" spans="14:16" hidden="1">
      <c r="N358" s="108"/>
      <c r="O358" s="108"/>
      <c r="P358" s="108"/>
    </row>
    <row r="359" spans="14:16" hidden="1">
      <c r="N359" s="108"/>
      <c r="O359" s="108"/>
      <c r="P359" s="108"/>
    </row>
    <row r="360" spans="14:16" hidden="1">
      <c r="N360" s="108"/>
      <c r="O360" s="108"/>
      <c r="P360" s="108"/>
    </row>
    <row r="361" spans="14:16" hidden="1">
      <c r="N361" s="108"/>
      <c r="O361" s="108"/>
      <c r="P361" s="108"/>
    </row>
    <row r="362" spans="14:16" hidden="1">
      <c r="N362" s="108"/>
      <c r="O362" s="108"/>
      <c r="P362" s="108"/>
    </row>
    <row r="363" spans="14:16" hidden="1">
      <c r="N363" s="108"/>
      <c r="O363" s="108"/>
      <c r="P363" s="108"/>
    </row>
    <row r="364" spans="14:16" hidden="1">
      <c r="N364" s="108"/>
      <c r="O364" s="108"/>
      <c r="P364" s="108"/>
    </row>
    <row r="365" spans="14:16" hidden="1">
      <c r="N365" s="108"/>
      <c r="O365" s="108"/>
      <c r="P365" s="108"/>
    </row>
    <row r="366" spans="14:16" hidden="1">
      <c r="N366" s="108"/>
      <c r="O366" s="108"/>
      <c r="P366" s="108"/>
    </row>
    <row r="367" spans="14:16" hidden="1">
      <c r="N367" s="108"/>
      <c r="O367" s="108"/>
      <c r="P367" s="108"/>
    </row>
    <row r="368" spans="14:16" hidden="1">
      <c r="N368" s="108"/>
      <c r="O368" s="108"/>
      <c r="P368" s="108"/>
    </row>
    <row r="369" spans="14:16" hidden="1">
      <c r="N369" s="108"/>
      <c r="O369" s="108"/>
      <c r="P369" s="108"/>
    </row>
    <row r="370" spans="14:16" hidden="1">
      <c r="N370" s="108"/>
      <c r="O370" s="108"/>
      <c r="P370" s="108"/>
    </row>
    <row r="371" spans="14:16" hidden="1">
      <c r="N371" s="108"/>
      <c r="O371" s="108"/>
      <c r="P371" s="108"/>
    </row>
    <row r="372" spans="14:16" hidden="1">
      <c r="N372" s="108"/>
      <c r="O372" s="108"/>
      <c r="P372" s="108"/>
    </row>
    <row r="373" spans="14:16" hidden="1">
      <c r="N373" s="108"/>
      <c r="O373" s="108"/>
      <c r="P373" s="108"/>
    </row>
    <row r="374" spans="14:16" hidden="1">
      <c r="N374" s="108"/>
      <c r="O374" s="108"/>
      <c r="P374" s="108"/>
    </row>
    <row r="375" spans="14:16" hidden="1">
      <c r="N375" s="108"/>
      <c r="O375" s="108"/>
      <c r="P375" s="108"/>
    </row>
    <row r="376" spans="14:16" hidden="1">
      <c r="N376" s="108"/>
      <c r="O376" s="108"/>
      <c r="P376" s="108"/>
    </row>
    <row r="377" spans="14:16" hidden="1">
      <c r="N377" s="108"/>
      <c r="O377" s="108"/>
      <c r="P377" s="108"/>
    </row>
    <row r="378" spans="14:16" hidden="1">
      <c r="N378" s="108"/>
      <c r="O378" s="108"/>
      <c r="P378" s="108"/>
    </row>
    <row r="379" spans="14:16" hidden="1">
      <c r="N379" s="108"/>
      <c r="O379" s="108"/>
      <c r="P379" s="108"/>
    </row>
    <row r="380" spans="14:16" hidden="1">
      <c r="N380" s="108"/>
      <c r="O380" s="108"/>
      <c r="P380" s="108"/>
    </row>
    <row r="381" spans="14:16" hidden="1">
      <c r="N381" s="108"/>
      <c r="O381" s="108"/>
      <c r="P381" s="108"/>
    </row>
    <row r="382" spans="14:16" hidden="1">
      <c r="N382" s="108"/>
      <c r="O382" s="108"/>
      <c r="P382" s="108"/>
    </row>
    <row r="383" spans="14:16" hidden="1">
      <c r="N383" s="108"/>
      <c r="O383" s="108"/>
      <c r="P383" s="108"/>
    </row>
    <row r="384" spans="14:16" hidden="1">
      <c r="N384" s="108"/>
      <c r="O384" s="108"/>
      <c r="P384" s="108"/>
    </row>
    <row r="385" spans="14:16" hidden="1">
      <c r="N385" s="108"/>
      <c r="O385" s="108"/>
      <c r="P385" s="108"/>
    </row>
    <row r="386" spans="14:16" hidden="1">
      <c r="N386" s="108"/>
      <c r="O386" s="108"/>
      <c r="P386" s="108"/>
    </row>
    <row r="387" spans="14:16" hidden="1">
      <c r="N387" s="108"/>
      <c r="O387" s="108"/>
      <c r="P387" s="108"/>
    </row>
    <row r="388" spans="14:16" hidden="1">
      <c r="N388" s="108"/>
      <c r="O388" s="108"/>
      <c r="P388" s="108"/>
    </row>
    <row r="389" spans="14:16" hidden="1">
      <c r="N389" s="108"/>
      <c r="O389" s="108"/>
      <c r="P389" s="108"/>
    </row>
    <row r="390" spans="14:16" hidden="1">
      <c r="N390" s="108"/>
      <c r="O390" s="108"/>
      <c r="P390" s="108"/>
    </row>
    <row r="391" spans="14:16" hidden="1">
      <c r="N391" s="108"/>
      <c r="O391" s="108"/>
      <c r="P391" s="108"/>
    </row>
    <row r="392" spans="14:16" hidden="1">
      <c r="N392" s="108"/>
      <c r="O392" s="108"/>
      <c r="P392" s="108"/>
    </row>
    <row r="393" spans="14:16" hidden="1">
      <c r="N393" s="108"/>
      <c r="O393" s="108"/>
      <c r="P393" s="108"/>
    </row>
    <row r="394" spans="14:16" hidden="1">
      <c r="N394" s="108"/>
      <c r="O394" s="108"/>
      <c r="P394" s="108"/>
    </row>
    <row r="395" spans="14:16" hidden="1">
      <c r="N395" s="108"/>
      <c r="O395" s="108"/>
      <c r="P395" s="108"/>
    </row>
    <row r="396" spans="14:16" hidden="1">
      <c r="N396" s="108"/>
      <c r="O396" s="108"/>
      <c r="P396" s="108"/>
    </row>
    <row r="397" spans="14:16" hidden="1">
      <c r="N397" s="108"/>
      <c r="O397" s="108"/>
      <c r="P397" s="108"/>
    </row>
    <row r="398" spans="14:16" hidden="1">
      <c r="N398" s="108"/>
      <c r="O398" s="108"/>
      <c r="P398" s="108"/>
    </row>
    <row r="399" spans="14:16" hidden="1">
      <c r="N399" s="108"/>
      <c r="O399" s="108"/>
      <c r="P399" s="108"/>
    </row>
    <row r="400" spans="14:16" hidden="1">
      <c r="N400" s="108"/>
      <c r="O400" s="108"/>
      <c r="P400" s="108"/>
    </row>
    <row r="401" spans="14:16" hidden="1">
      <c r="N401" s="108"/>
      <c r="O401" s="108"/>
      <c r="P401" s="108"/>
    </row>
    <row r="402" spans="14:16" hidden="1">
      <c r="N402" s="108"/>
      <c r="O402" s="108"/>
      <c r="P402" s="108"/>
    </row>
    <row r="403" spans="14:16" hidden="1">
      <c r="N403" s="108"/>
      <c r="O403" s="108"/>
      <c r="P403" s="108"/>
    </row>
    <row r="404" spans="14:16" hidden="1">
      <c r="N404" s="108"/>
      <c r="O404" s="108"/>
      <c r="P404" s="108"/>
    </row>
    <row r="405" spans="14:16" hidden="1">
      <c r="N405" s="108"/>
      <c r="O405" s="108"/>
      <c r="P405" s="108"/>
    </row>
    <row r="406" spans="14:16" hidden="1">
      <c r="N406" s="108"/>
      <c r="O406" s="108"/>
      <c r="P406" s="108"/>
    </row>
    <row r="407" spans="14:16" hidden="1">
      <c r="N407" s="108"/>
      <c r="O407" s="108"/>
      <c r="P407" s="108"/>
    </row>
    <row r="408" spans="14:16" hidden="1">
      <c r="N408" s="108"/>
      <c r="O408" s="108"/>
      <c r="P408" s="108"/>
    </row>
    <row r="409" spans="14:16" hidden="1">
      <c r="N409" s="108"/>
      <c r="O409" s="108"/>
      <c r="P409" s="108"/>
    </row>
    <row r="410" spans="14:16" hidden="1">
      <c r="N410" s="108"/>
      <c r="O410" s="108"/>
      <c r="P410" s="108"/>
    </row>
    <row r="411" spans="14:16" hidden="1">
      <c r="N411" s="108"/>
      <c r="O411" s="108"/>
      <c r="P411" s="108"/>
    </row>
    <row r="412" spans="14:16" hidden="1">
      <c r="N412" s="108"/>
      <c r="O412" s="108"/>
      <c r="P412" s="108"/>
    </row>
    <row r="413" spans="14:16" hidden="1">
      <c r="N413" s="108"/>
      <c r="O413" s="108"/>
      <c r="P413" s="108"/>
    </row>
    <row r="414" spans="14:16" hidden="1">
      <c r="N414" s="108"/>
      <c r="O414" s="108"/>
      <c r="P414" s="108"/>
    </row>
    <row r="415" spans="14:16" hidden="1">
      <c r="N415" s="108"/>
      <c r="O415" s="108"/>
      <c r="P415" s="108"/>
    </row>
    <row r="416" spans="14:16" hidden="1">
      <c r="N416" s="108"/>
      <c r="O416" s="108"/>
      <c r="P416" s="108"/>
    </row>
    <row r="417" spans="14:16" hidden="1">
      <c r="N417" s="108"/>
      <c r="O417" s="108"/>
      <c r="P417" s="108"/>
    </row>
    <row r="418" spans="14:16" hidden="1">
      <c r="N418" s="108"/>
      <c r="O418" s="108"/>
      <c r="P418" s="108"/>
    </row>
    <row r="419" spans="14:16" hidden="1">
      <c r="N419" s="108"/>
      <c r="O419" s="108"/>
      <c r="P419" s="108"/>
    </row>
    <row r="420" spans="14:16" hidden="1">
      <c r="N420" s="108"/>
      <c r="O420" s="108"/>
      <c r="P420" s="108"/>
    </row>
    <row r="421" spans="14:16" hidden="1">
      <c r="N421" s="108"/>
      <c r="O421" s="108"/>
      <c r="P421" s="108"/>
    </row>
    <row r="422" spans="14:16" hidden="1">
      <c r="N422" s="108"/>
      <c r="O422" s="108"/>
      <c r="P422" s="108"/>
    </row>
    <row r="423" spans="14:16" hidden="1">
      <c r="N423" s="108"/>
      <c r="O423" s="108"/>
      <c r="P423" s="108"/>
    </row>
    <row r="424" spans="14:16" hidden="1">
      <c r="N424" s="108"/>
      <c r="O424" s="108"/>
      <c r="P424" s="108"/>
    </row>
    <row r="425" spans="14:16" hidden="1">
      <c r="N425" s="108"/>
      <c r="O425" s="108"/>
      <c r="P425" s="108"/>
    </row>
    <row r="426" spans="14:16" hidden="1">
      <c r="N426" s="108"/>
      <c r="O426" s="108"/>
      <c r="P426" s="108"/>
    </row>
    <row r="427" spans="14:16" hidden="1">
      <c r="N427" s="108"/>
      <c r="O427" s="108"/>
      <c r="P427" s="108"/>
    </row>
    <row r="428" spans="14:16" hidden="1">
      <c r="N428" s="108"/>
      <c r="O428" s="108"/>
      <c r="P428" s="108"/>
    </row>
    <row r="429" spans="14:16" hidden="1">
      <c r="N429" s="108"/>
      <c r="O429" s="108"/>
      <c r="P429" s="108"/>
    </row>
    <row r="430" spans="14:16" hidden="1">
      <c r="N430" s="108"/>
      <c r="O430" s="108"/>
      <c r="P430" s="108"/>
    </row>
    <row r="431" spans="14:16" hidden="1">
      <c r="N431" s="108"/>
      <c r="O431" s="108"/>
      <c r="P431" s="108"/>
    </row>
    <row r="432" spans="14:16" hidden="1">
      <c r="N432" s="108"/>
      <c r="O432" s="108"/>
      <c r="P432" s="108"/>
    </row>
    <row r="433" spans="14:16" hidden="1">
      <c r="N433" s="108"/>
      <c r="O433" s="108"/>
      <c r="P433" s="108"/>
    </row>
    <row r="434" spans="14:16" hidden="1">
      <c r="N434" s="108"/>
      <c r="O434" s="108"/>
      <c r="P434" s="108"/>
    </row>
    <row r="435" spans="14:16" hidden="1">
      <c r="N435" s="108"/>
      <c r="O435" s="108"/>
      <c r="P435" s="108"/>
    </row>
    <row r="436" spans="14:16" hidden="1">
      <c r="N436" s="108"/>
      <c r="O436" s="108"/>
      <c r="P436" s="108"/>
    </row>
    <row r="437" spans="14:16" hidden="1">
      <c r="N437" s="108"/>
      <c r="O437" s="108"/>
      <c r="P437" s="108"/>
    </row>
    <row r="438" spans="14:16" hidden="1">
      <c r="N438" s="108"/>
      <c r="O438" s="108"/>
      <c r="P438" s="108"/>
    </row>
    <row r="439" spans="14:16" hidden="1">
      <c r="N439" s="108"/>
      <c r="O439" s="108"/>
      <c r="P439" s="108"/>
    </row>
    <row r="440" spans="14:16" hidden="1">
      <c r="N440" s="108"/>
      <c r="O440" s="108"/>
      <c r="P440" s="108"/>
    </row>
    <row r="441" spans="14:16" hidden="1">
      <c r="N441" s="108"/>
      <c r="O441" s="108"/>
      <c r="P441" s="108"/>
    </row>
    <row r="442" spans="14:16" hidden="1">
      <c r="N442" s="108"/>
      <c r="O442" s="108"/>
      <c r="P442" s="108"/>
    </row>
    <row r="443" spans="14:16" hidden="1">
      <c r="N443" s="108"/>
      <c r="O443" s="108"/>
      <c r="P443" s="108"/>
    </row>
    <row r="444" spans="14:16" hidden="1">
      <c r="N444" s="108"/>
      <c r="O444" s="108"/>
      <c r="P444" s="108"/>
    </row>
    <row r="445" spans="14:16" hidden="1">
      <c r="N445" s="108"/>
      <c r="O445" s="108"/>
      <c r="P445" s="108"/>
    </row>
    <row r="446" spans="14:16" hidden="1">
      <c r="N446" s="108"/>
      <c r="O446" s="108"/>
      <c r="P446" s="108"/>
    </row>
    <row r="447" spans="14:16" hidden="1">
      <c r="N447" s="108"/>
      <c r="O447" s="108"/>
      <c r="P447" s="108"/>
    </row>
    <row r="448" spans="14:16" hidden="1">
      <c r="N448" s="108"/>
      <c r="O448" s="108"/>
      <c r="P448" s="108"/>
    </row>
    <row r="449" spans="14:16" hidden="1">
      <c r="N449" s="108"/>
      <c r="O449" s="108"/>
      <c r="P449" s="108"/>
    </row>
    <row r="450" spans="14:16" hidden="1">
      <c r="N450" s="108"/>
      <c r="O450" s="108"/>
      <c r="P450" s="108"/>
    </row>
    <row r="451" spans="14:16" hidden="1">
      <c r="N451" s="108"/>
      <c r="O451" s="108"/>
      <c r="P451" s="108"/>
    </row>
    <row r="452" spans="14:16" hidden="1">
      <c r="N452" s="108"/>
      <c r="O452" s="108"/>
      <c r="P452" s="108"/>
    </row>
    <row r="453" spans="14:16" hidden="1">
      <c r="N453" s="108"/>
      <c r="O453" s="108"/>
      <c r="P453" s="108"/>
    </row>
    <row r="454" spans="14:16" hidden="1">
      <c r="N454" s="108"/>
      <c r="O454" s="108"/>
      <c r="P454" s="108"/>
    </row>
    <row r="455" spans="14:16" hidden="1">
      <c r="N455" s="108"/>
      <c r="O455" s="108"/>
      <c r="P455" s="108"/>
    </row>
    <row r="456" spans="14:16" hidden="1">
      <c r="N456" s="108"/>
      <c r="O456" s="108"/>
      <c r="P456" s="108"/>
    </row>
    <row r="457" spans="14:16" hidden="1">
      <c r="N457" s="108"/>
      <c r="O457" s="108"/>
      <c r="P457" s="108"/>
    </row>
    <row r="458" spans="14:16" hidden="1">
      <c r="N458" s="108"/>
      <c r="O458" s="108"/>
      <c r="P458" s="108"/>
    </row>
    <row r="459" spans="14:16" hidden="1">
      <c r="N459" s="108"/>
      <c r="O459" s="108"/>
      <c r="P459" s="108"/>
    </row>
    <row r="460" spans="14:16" hidden="1">
      <c r="N460" s="108"/>
      <c r="O460" s="108"/>
      <c r="P460" s="108"/>
    </row>
    <row r="461" spans="14:16" hidden="1">
      <c r="N461" s="108"/>
      <c r="O461" s="108"/>
      <c r="P461" s="108"/>
    </row>
    <row r="462" spans="14:16" hidden="1">
      <c r="N462" s="108"/>
      <c r="O462" s="108"/>
      <c r="P462" s="108"/>
    </row>
    <row r="463" spans="14:16" hidden="1">
      <c r="N463" s="108"/>
      <c r="O463" s="108"/>
      <c r="P463" s="108"/>
    </row>
    <row r="464" spans="14:16" hidden="1">
      <c r="N464" s="108"/>
      <c r="O464" s="108"/>
      <c r="P464" s="108"/>
    </row>
    <row r="465" spans="14:16" hidden="1">
      <c r="N465" s="108"/>
      <c r="O465" s="108"/>
      <c r="P465" s="108"/>
    </row>
    <row r="466" spans="14:16" hidden="1">
      <c r="N466" s="108"/>
      <c r="O466" s="108"/>
      <c r="P466" s="108"/>
    </row>
    <row r="467" spans="14:16" hidden="1">
      <c r="N467" s="108"/>
      <c r="O467" s="108"/>
      <c r="P467" s="108"/>
    </row>
    <row r="468" spans="14:16" hidden="1">
      <c r="N468" s="108"/>
      <c r="O468" s="108"/>
      <c r="P468" s="108"/>
    </row>
    <row r="469" spans="14:16" hidden="1">
      <c r="N469" s="108"/>
      <c r="O469" s="108"/>
      <c r="P469" s="108"/>
    </row>
    <row r="470" spans="14:16" hidden="1">
      <c r="N470" s="108"/>
      <c r="O470" s="108"/>
      <c r="P470" s="108"/>
    </row>
    <row r="471" spans="14:16" hidden="1">
      <c r="N471" s="108"/>
      <c r="O471" s="108"/>
      <c r="P471" s="108"/>
    </row>
    <row r="472" spans="14:16" hidden="1">
      <c r="N472" s="108"/>
      <c r="O472" s="108"/>
      <c r="P472" s="108"/>
    </row>
    <row r="473" spans="14:16" hidden="1">
      <c r="N473" s="108"/>
      <c r="O473" s="108"/>
      <c r="P473" s="108"/>
    </row>
    <row r="474" spans="14:16" hidden="1">
      <c r="N474" s="108"/>
      <c r="O474" s="108"/>
      <c r="P474" s="108"/>
    </row>
    <row r="475" spans="14:16" hidden="1">
      <c r="N475" s="108"/>
      <c r="O475" s="108"/>
      <c r="P475" s="108"/>
    </row>
    <row r="476" spans="14:16" hidden="1">
      <c r="N476" s="108"/>
      <c r="O476" s="108"/>
      <c r="P476" s="108"/>
    </row>
    <row r="477" spans="14:16" hidden="1">
      <c r="N477" s="108"/>
      <c r="O477" s="108"/>
      <c r="P477" s="108"/>
    </row>
    <row r="478" spans="14:16" hidden="1">
      <c r="N478" s="108"/>
      <c r="O478" s="108"/>
      <c r="P478" s="108"/>
    </row>
    <row r="479" spans="14:16" hidden="1">
      <c r="N479" s="108"/>
      <c r="O479" s="108"/>
      <c r="P479" s="108"/>
    </row>
    <row r="480" spans="14:16" hidden="1">
      <c r="N480" s="108"/>
      <c r="O480" s="108"/>
      <c r="P480" s="108"/>
    </row>
    <row r="481" spans="3:23" hidden="1">
      <c r="N481" s="108"/>
      <c r="O481" s="108"/>
      <c r="P481" s="108"/>
    </row>
    <row r="482" spans="3:23" hidden="1">
      <c r="N482" s="108"/>
      <c r="O482" s="108"/>
      <c r="P482" s="108"/>
    </row>
    <row r="483" spans="3:23" hidden="1">
      <c r="N483" s="108"/>
      <c r="O483" s="108"/>
      <c r="P483" s="108"/>
    </row>
    <row r="484" spans="3:23" hidden="1">
      <c r="N484" s="108"/>
      <c r="O484" s="108"/>
      <c r="P484" s="108"/>
    </row>
    <row r="485" spans="3:23" hidden="1">
      <c r="N485" s="108"/>
      <c r="O485" s="108"/>
      <c r="P485" s="108"/>
    </row>
    <row r="486" spans="3:23" hidden="1">
      <c r="N486" s="108"/>
      <c r="O486" s="108"/>
      <c r="P486" s="108"/>
    </row>
    <row r="487" spans="3:23" hidden="1">
      <c r="N487" s="108"/>
      <c r="O487" s="108"/>
      <c r="P487" s="108"/>
    </row>
    <row r="488" spans="3:23" hidden="1">
      <c r="N488" s="108"/>
      <c r="O488" s="108"/>
      <c r="P488" s="108"/>
    </row>
    <row r="489" spans="3:23" hidden="1">
      <c r="N489" s="108"/>
      <c r="O489" s="108"/>
      <c r="P489" s="108"/>
    </row>
    <row r="490" spans="3:23" hidden="1">
      <c r="N490" s="108"/>
      <c r="O490" s="108"/>
      <c r="P490" s="108"/>
    </row>
    <row r="491" spans="3:23" hidden="1">
      <c r="N491" s="108"/>
      <c r="O491" s="108"/>
      <c r="P491" s="108"/>
    </row>
    <row r="492" spans="3:23" hidden="1">
      <c r="N492" s="108"/>
      <c r="O492" s="108"/>
      <c r="P492" s="108"/>
    </row>
    <row r="493" spans="3:23" hidden="1">
      <c r="N493" s="108"/>
      <c r="O493" s="108"/>
      <c r="P493" s="108"/>
    </row>
    <row r="494" spans="3:23" hidden="1">
      <c r="N494" s="108"/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2">SUM(F4:F494)</f>
        <v>357.5</v>
      </c>
      <c r="G495" s="91">
        <f t="shared" si="2"/>
        <v>456.5</v>
      </c>
      <c r="H495" s="91">
        <f t="shared" si="2"/>
        <v>27.6</v>
      </c>
      <c r="I495" s="91">
        <f t="shared" si="2"/>
        <v>0</v>
      </c>
      <c r="J495" s="91">
        <f t="shared" si="2"/>
        <v>0</v>
      </c>
      <c r="K495" s="91">
        <f t="shared" si="2"/>
        <v>0</v>
      </c>
      <c r="L495" s="91">
        <f t="shared" si="2"/>
        <v>7.1</v>
      </c>
      <c r="M495" s="91">
        <f t="shared" si="2"/>
        <v>0</v>
      </c>
      <c r="Q495" s="79" t="s">
        <v>136</v>
      </c>
      <c r="R495" s="91">
        <f t="shared" ref="R495:W495" si="3">SUM(R4:R494)</f>
        <v>157.30000000000001</v>
      </c>
      <c r="S495" s="91">
        <f t="shared" si="3"/>
        <v>157.30000000000001</v>
      </c>
      <c r="T495" s="91">
        <f t="shared" si="3"/>
        <v>140.6</v>
      </c>
      <c r="U495" s="91">
        <f t="shared" si="3"/>
        <v>0</v>
      </c>
      <c r="V495" s="91">
        <f t="shared" si="3"/>
        <v>0</v>
      </c>
      <c r="W495" s="91">
        <f t="shared" si="3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IF('10'!K3="", "Vrije categorie",'10'!K3)</f>
        <v>A</v>
      </c>
      <c r="F499" s="92" cm="1">
        <f t="array" ref="F499">SUMPRODUCT(--($E$4:$E$494=C499),--($D$4:$D$494=""),$F$4:$F$494)</f>
        <v>156.4</v>
      </c>
      <c r="G499" s="92" cm="1">
        <f t="array" ref="G499">SUMPRODUCT(--($E$4:$E$494=C499),--($D$4:$D$494=""),$G$4:$G$494)</f>
        <v>323.2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479.6</v>
      </c>
      <c r="O499" s="81"/>
      <c r="P499" s="92" cm="1">
        <f t="array" ref="P499">SUMPRODUCT(--($E$4:$E$494=C499),--($D$4:$D$494=""),$P$4:$P$494)</f>
        <v>95920</v>
      </c>
    </row>
    <row r="500" spans="3:16">
      <c r="C500" s="81" t="str">
        <f>IF('10'!K4="", "Vrije categorie",'10'!K4)</f>
        <v>B</v>
      </c>
      <c r="F500" s="92" cm="1">
        <f t="array" ref="F500">SUMPRODUCT(--($E$4:$E$494=C500),--($D$4:$D$494=""),$F$4:$F$494)</f>
        <v>11.3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4">SUM(F500:M500)</f>
        <v>11.3</v>
      </c>
      <c r="O500" s="81"/>
      <c r="P500" s="92" cm="1">
        <f t="array" ref="P500">SUMPRODUCT(--($E$4:$E$494=C500),--($D$4:$D$494=""),$P$4:$P$494)</f>
        <v>2260</v>
      </c>
    </row>
    <row r="501" spans="3:16">
      <c r="C501" s="81" t="str">
        <f>IF('10'!K5="", "Vrije categorie",'10'!K5)</f>
        <v>C</v>
      </c>
      <c r="F501" s="92" cm="1">
        <f t="array" ref="F501">SUMPRODUCT(--($E$4:$E$494=C501),--($D$4:$D$494=""),$F$4:$F$494)</f>
        <v>21.5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4"/>
        <v>21.5</v>
      </c>
      <c r="O501" s="81"/>
      <c r="P501" s="92" cm="1">
        <f t="array" ref="P501">SUMPRODUCT(--($E$4:$E$494=C501),--($D$4:$D$494=""),$P$4:$P$494)</f>
        <v>4300</v>
      </c>
    </row>
    <row r="502" spans="3:16">
      <c r="C502" s="81" t="str">
        <f>IF('10'!K6="", "Vrije categorie",'10'!K6)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3.9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4"/>
        <v>3.9</v>
      </c>
      <c r="O502" s="81"/>
      <c r="P502" s="92" cm="1">
        <f t="array" ref="P502">SUMPRODUCT(--($E$4:$E$494=C502),--($D$4:$D$494=""),$P$4:$P$494)</f>
        <v>780</v>
      </c>
    </row>
    <row r="503" spans="3:16">
      <c r="C503" s="81" t="str">
        <f>IF('10'!K7="", "Vrije categorie",'10'!K7)</f>
        <v>E</v>
      </c>
      <c r="F503" s="92" cm="1">
        <f t="array" ref="F503">SUMPRODUCT(--($E$4:$E$494=C503),--($D$4:$D$494=""),$F$4:$F$494)</f>
        <v>168.3</v>
      </c>
      <c r="G503" s="92" cm="1">
        <f t="array" ref="G503">SUMPRODUCT(--($E$4:$E$494=C503),--($D$4:$D$494=""),$G$4:$G$494)</f>
        <v>13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4"/>
        <v>181.3</v>
      </c>
      <c r="O503" s="81"/>
      <c r="P503" s="92" cm="1">
        <f t="array" ref="P503">SUMPRODUCT(--($E$4:$E$494=C503),--($D$4:$D$494=""),$P$4:$P$494)</f>
        <v>36260</v>
      </c>
    </row>
    <row r="504" spans="3:16">
      <c r="C504" s="81" t="str">
        <f>IF('10'!K8="", "Vrije categorie",'10'!K8)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34.200000000000003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4"/>
        <v>34.200000000000003</v>
      </c>
      <c r="O504" s="81"/>
      <c r="P504" s="92" cm="1">
        <f t="array" ref="P504">SUMPRODUCT(--($E$4:$E$494=C504),--($D$4:$D$494=""),$P$4:$P$494)</f>
        <v>410.4</v>
      </c>
    </row>
    <row r="505" spans="3:16">
      <c r="C505" s="81" t="str">
        <f>IF('10'!K9="", "Vrije categorie",'10'!K9)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25.200000000000003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7.1</v>
      </c>
      <c r="M505" s="92" cm="1">
        <f t="array" ref="M505">SUMPRODUCT(--($E$4:$E$494=C505),--($D$4:$D$494=""),$M$4:$M$494)</f>
        <v>0</v>
      </c>
      <c r="N505" s="92">
        <f t="shared" si="4"/>
        <v>32.300000000000004</v>
      </c>
      <c r="O505" s="81"/>
      <c r="P505" s="92" cm="1">
        <f t="array" ref="P505">SUMPRODUCT(--($E$4:$E$494=C505),--($D$4:$D$494=""),$P$4:$P$494)</f>
        <v>6460</v>
      </c>
    </row>
    <row r="506" spans="3:16">
      <c r="C506" s="81" t="str">
        <f>IF('10'!K10="", "Vrije categorie",'10'!K10)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82.2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4"/>
        <v>82.2</v>
      </c>
      <c r="O506" s="81"/>
      <c r="P506" s="92" cm="1">
        <f t="array" ref="P506">SUMPRODUCT(--($E$4:$E$494=C506),--($D$4:$D$494=""),$P$4:$P$494)</f>
        <v>16440</v>
      </c>
    </row>
    <row r="507" spans="3:16">
      <c r="C507" s="81" t="str">
        <f>IF('10'!K11="", "Vrije categorie",'10'!K11)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4"/>
        <v>0</v>
      </c>
      <c r="O507" s="81"/>
      <c r="P507" s="92" cm="1">
        <f t="array" ref="P507">SUMPRODUCT(--($E$4:$E$494=C507),--($D$4:$D$494=""),$P$4:$P$494)</f>
        <v>0</v>
      </c>
    </row>
    <row r="508" spans="3:16">
      <c r="C508" s="81" t="str">
        <f>IF('10'!K12="", "Vrije categorie",'10'!K12)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4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IF('10'!K13="", "Vrije categorie",'10'!K13)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4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IF('10'!K14="", "Vrije categorie",'10'!K14)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4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IF('10'!K15="", "Vrije categorie",'10'!K15)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4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357.5</v>
      </c>
      <c r="G512" s="93">
        <f t="shared" ref="G512:M512" si="5">SUM(G499:G511)</f>
        <v>456.49999999999994</v>
      </c>
      <c r="H512" s="93">
        <f t="shared" si="5"/>
        <v>25.200000000000003</v>
      </c>
      <c r="I512" s="93">
        <f t="shared" si="5"/>
        <v>0</v>
      </c>
      <c r="J512" s="93">
        <f t="shared" si="5"/>
        <v>0</v>
      </c>
      <c r="K512" s="93">
        <f t="shared" si="5"/>
        <v>0</v>
      </c>
      <c r="L512" s="93">
        <f t="shared" si="5"/>
        <v>7.1</v>
      </c>
      <c r="M512" s="93">
        <f t="shared" si="5"/>
        <v>0</v>
      </c>
      <c r="N512" s="93">
        <f t="shared" si="4"/>
        <v>846.30000000000007</v>
      </c>
      <c r="O512" s="93"/>
      <c r="P512" s="93">
        <f>SUM(P499:P511)</f>
        <v>162830.39999999999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2.4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6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7">SUM(F519:M519)</f>
        <v>0</v>
      </c>
    </row>
    <row r="520" spans="3:16">
      <c r="C520" s="95" t="str">
        <f t="shared" si="6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7"/>
        <v>0</v>
      </c>
    </row>
    <row r="521" spans="3:16">
      <c r="C521" s="95" t="str">
        <f t="shared" si="6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7"/>
        <v>0</v>
      </c>
    </row>
    <row r="522" spans="3:16">
      <c r="C522" s="95" t="str">
        <f t="shared" si="6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7"/>
        <v>0</v>
      </c>
    </row>
    <row r="523" spans="3:16">
      <c r="C523" s="95" t="str">
        <f t="shared" si="6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7"/>
        <v>0</v>
      </c>
    </row>
    <row r="524" spans="3:16">
      <c r="C524" s="95" t="str">
        <f t="shared" si="6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7"/>
        <v>0</v>
      </c>
    </row>
    <row r="525" spans="3:16">
      <c r="C525" s="95" t="str">
        <f t="shared" si="6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7"/>
        <v>0</v>
      </c>
    </row>
    <row r="526" spans="3:16">
      <c r="C526" s="95" t="str">
        <f t="shared" si="6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7"/>
        <v>0</v>
      </c>
    </row>
    <row r="527" spans="3:16">
      <c r="C527" s="95" t="str">
        <f t="shared" si="6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7"/>
        <v>0</v>
      </c>
    </row>
    <row r="528" spans="3:16">
      <c r="C528" s="95" t="str">
        <f t="shared" si="6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7"/>
        <v>0</v>
      </c>
    </row>
    <row r="529" spans="3:14">
      <c r="C529" s="95" t="str">
        <f t="shared" si="6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7"/>
        <v>0</v>
      </c>
    </row>
    <row r="530" spans="3:14">
      <c r="C530" s="95" t="str">
        <f t="shared" si="6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7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8">SUM(G518:G530)</f>
        <v>0</v>
      </c>
      <c r="H531" s="100">
        <f t="shared" si="8"/>
        <v>0</v>
      </c>
      <c r="I531" s="100">
        <f t="shared" si="8"/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>SUM(N518:N530)</f>
        <v>0</v>
      </c>
    </row>
    <row r="532" spans="3:14" ht="15.75" thickTop="1"/>
  </sheetData>
  <sheetProtection algorithmName="SHA-512" hashValue="+N0MEU+62ZY05s94GHIbW093/VosStU/7Rkt9/PoI3oU6p1KJesRsBKFg9+M54dgWBUJjkBu19KDfJQOFtIG9Q==" saltValue="VB3q+NoXd+rDqgDgS6V6g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68CAB-5B9D-41C9-97E1-07C7C43CDF46}">
  <sheetPr>
    <tabColor rgb="FFC2E76B"/>
  </sheetPr>
  <dimension ref="A2:N63"/>
  <sheetViews>
    <sheetView showGridLines="0" topLeftCell="A8" workbookViewId="0">
      <selection activeCell="J40" sqref="J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11,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'11a'!P499/M3</f>
        <v>#DIV/0!</v>
      </c>
    </row>
    <row r="4" spans="1:14">
      <c r="A4" s="42" t="s">
        <v>82</v>
      </c>
      <c r="B4" s="195" t="str">
        <f>VLOOKUP(H5,'Kosten VSR (her)controles'!A5:E54,3)</f>
        <v>OBS de Dreske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'11a'!P500/M4</f>
        <v>#DIV/0!</v>
      </c>
    </row>
    <row r="5" spans="1:14">
      <c r="A5" s="43" t="s">
        <v>83</v>
      </c>
      <c r="B5" s="196" t="str">
        <f>VLOOKUP(H5,'Kosten VSR (her)controles'!A5:E54,4)</f>
        <v>Roswinkelerstraat 131</v>
      </c>
      <c r="C5" s="196"/>
      <c r="D5" s="196"/>
      <c r="E5" s="196"/>
      <c r="F5" s="192" t="s">
        <v>85</v>
      </c>
      <c r="G5" s="192"/>
      <c r="H5" s="39">
        <f>'Kosten VSR (her)controles'!A15</f>
        <v>11</v>
      </c>
      <c r="K5" s="60" t="s">
        <v>58</v>
      </c>
      <c r="L5" s="72">
        <v>200</v>
      </c>
      <c r="M5" s="249"/>
      <c r="N5" s="113" t="e">
        <f>'11a'!P501/M5</f>
        <v>#DIV/0!</v>
      </c>
    </row>
    <row r="6" spans="1:14">
      <c r="A6" s="44" t="s">
        <v>84</v>
      </c>
      <c r="B6" s="197" t="str">
        <f>VLOOKUP(H5,'Kosten VSR (her)controles'!A5:E54,5)</f>
        <v>Roswinkel</v>
      </c>
      <c r="C6" s="197"/>
      <c r="D6" s="197"/>
      <c r="E6" s="197"/>
      <c r="F6" s="193" t="s">
        <v>86</v>
      </c>
      <c r="G6" s="193"/>
      <c r="H6" s="40" t="str">
        <f>CONCATENATE(H5,"a")</f>
        <v>11a</v>
      </c>
      <c r="K6" s="60" t="s">
        <v>59</v>
      </c>
      <c r="L6" s="72">
        <v>200</v>
      </c>
      <c r="M6" s="249"/>
      <c r="N6" s="113" t="e">
        <f>'11a'!P502/M6</f>
        <v>#DIV/0!</v>
      </c>
    </row>
    <row r="7" spans="1:14">
      <c r="K7" s="60" t="s">
        <v>55</v>
      </c>
      <c r="L7" s="72">
        <v>200</v>
      </c>
      <c r="M7" s="249"/>
      <c r="N7" s="113" t="e">
        <f>'11a'!P503/M7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'11a'!P504/M8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'11a'!P505/M9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'11a'!P506/M10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'11a'!P507/M11</f>
        <v>#DIV/0!</v>
      </c>
    </row>
    <row r="12" spans="1:14">
      <c r="F12" s="33" t="s">
        <v>64</v>
      </c>
      <c r="G12" s="33" t="s">
        <v>90</v>
      </c>
      <c r="K12" s="60" t="s">
        <v>63</v>
      </c>
      <c r="L12" s="72">
        <v>200</v>
      </c>
      <c r="M12" s="249"/>
      <c r="N12" s="113" t="e">
        <f>'11a'!P508/M12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'11a'!N512</f>
        <v>417.20000000000005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'11a'!P509/M13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49"/>
      <c r="N14" s="113"/>
    </row>
    <row r="15" spans="1:14">
      <c r="K15" s="60"/>
      <c r="L15" s="72"/>
      <c r="M15" s="249"/>
      <c r="N15" s="113"/>
    </row>
    <row r="16" spans="1:14">
      <c r="A16" t="s">
        <v>127</v>
      </c>
      <c r="K16" s="62"/>
      <c r="L16" s="73"/>
      <c r="M16" s="259"/>
      <c r="N16" s="114"/>
    </row>
    <row r="17" spans="1:9">
      <c r="A17" s="188" t="s">
        <v>128</v>
      </c>
      <c r="B17" s="188"/>
      <c r="C17" s="188"/>
      <c r="D17" s="70">
        <f>'11a'!P512</f>
        <v>79943.199999999997</v>
      </c>
      <c r="E17" s="188" t="s">
        <v>129</v>
      </c>
      <c r="F17" s="188"/>
      <c r="G17" s="70">
        <f>D17/E8</f>
        <v>399.71600000000001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'11a'!G512</f>
        <v>13.8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13.8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13.8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13.8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'11a'!F512-E27</f>
        <v>326.10000000000002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'11a'!S495</f>
        <v>112.5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'11a'!R495</f>
        <v>112.5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'11a'!T495</f>
        <v>36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'11a'!U495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'11a'!V495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'11a'!W495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'11a'!N505</f>
        <v>11.6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XIVzXSoVTXonzH6GulNOtCpdKoYd2LaEmq1Bv6QoFpcIwylyHNSI0lJg4uzl7RBU8HXElZzuSiAazm8BwhR+vw==" saltValue="NUg45yF+O9gGdZ68gFUyH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0D07A-7649-45CE-8838-641095181C25}">
  <sheetPr>
    <tabColor rgb="FF173583"/>
  </sheetPr>
  <dimension ref="A1:Z532"/>
  <sheetViews>
    <sheetView workbookViewId="0">
      <selection activeCell="C23" sqref="C23"/>
    </sheetView>
  </sheetViews>
  <sheetFormatPr defaultRowHeight="1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'11'!H5</f>
        <v>11</v>
      </c>
      <c r="B1" s="219" t="s">
        <v>82</v>
      </c>
      <c r="C1" s="220"/>
      <c r="D1" s="221" t="str">
        <f>VLOOKUP(A1,'Kosten VSR (her)controles'!A5:J54,3)</f>
        <v>OBS de Dreske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>Roswinkelerstraat 131 te Roswinkel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/>
      <c r="O4" s="108"/>
      <c r="P4" s="108"/>
    </row>
    <row r="5" spans="1:24">
      <c r="A5" s="30" t="s">
        <v>286</v>
      </c>
      <c r="B5" s="33">
        <v>1</v>
      </c>
      <c r="C5" s="33" t="s">
        <v>310</v>
      </c>
      <c r="D5" s="33"/>
      <c r="E5" s="106" t="s">
        <v>55</v>
      </c>
      <c r="F5" s="108">
        <v>72</v>
      </c>
      <c r="G5" s="108"/>
      <c r="H5" s="108"/>
      <c r="I5" s="108"/>
      <c r="J5" s="108"/>
      <c r="N5" s="108">
        <f t="shared" ref="N5:N23" si="0">SUM(F5:M5)</f>
        <v>72</v>
      </c>
      <c r="O5" s="108">
        <f>IF(D5="X",0,IF(E5="X",0,VLOOKUP(E5,'11'!$K$3:$L$16,2,FALSE)))</f>
        <v>200</v>
      </c>
      <c r="P5" s="108">
        <f t="shared" ref="P5:P23" si="1">N5*O5</f>
        <v>14400</v>
      </c>
    </row>
    <row r="6" spans="1:24">
      <c r="A6" s="30" t="s">
        <v>286</v>
      </c>
      <c r="B6" s="33">
        <v>10</v>
      </c>
      <c r="C6" s="33" t="s">
        <v>300</v>
      </c>
      <c r="D6" s="33"/>
      <c r="E6" s="106" t="s">
        <v>59</v>
      </c>
      <c r="G6" s="108">
        <v>3.8</v>
      </c>
      <c r="H6" s="108"/>
      <c r="I6" s="108"/>
      <c r="J6" s="108"/>
      <c r="N6" s="108">
        <f t="shared" si="0"/>
        <v>3.8</v>
      </c>
      <c r="O6" s="108">
        <f>IF(D6="X",0,IF(E6="X",0,VLOOKUP(E6,'11'!$K$3:$L$16,2,FALSE)))</f>
        <v>200</v>
      </c>
      <c r="P6" s="108">
        <f t="shared" si="1"/>
        <v>760</v>
      </c>
    </row>
    <row r="7" spans="1:24">
      <c r="A7" s="30" t="s">
        <v>286</v>
      </c>
      <c r="B7" s="33">
        <v>11</v>
      </c>
      <c r="C7" s="33" t="s">
        <v>298</v>
      </c>
      <c r="D7" s="33"/>
      <c r="E7" s="106" t="s">
        <v>149</v>
      </c>
      <c r="G7" s="108"/>
      <c r="H7" s="108">
        <v>7.6</v>
      </c>
      <c r="I7" s="108"/>
      <c r="J7" s="108"/>
      <c r="N7" s="108">
        <f t="shared" si="0"/>
        <v>7.6</v>
      </c>
      <c r="O7" s="108">
        <f>IF(D7="X",0,IF(E7="X",0,VLOOKUP(E7,'11'!$K$3:$L$16,2,FALSE)))</f>
        <v>200</v>
      </c>
      <c r="P7" s="108">
        <f t="shared" si="1"/>
        <v>1520</v>
      </c>
    </row>
    <row r="8" spans="1:24">
      <c r="A8" s="30" t="s">
        <v>286</v>
      </c>
      <c r="B8" s="33">
        <v>12</v>
      </c>
      <c r="C8" s="33" t="s">
        <v>307</v>
      </c>
      <c r="D8" s="33"/>
      <c r="E8" s="106" t="s">
        <v>61</v>
      </c>
      <c r="G8" s="108"/>
      <c r="H8" s="108">
        <v>59.5</v>
      </c>
      <c r="I8" s="108"/>
      <c r="J8" s="108"/>
      <c r="N8" s="108">
        <f t="shared" si="0"/>
        <v>59.5</v>
      </c>
      <c r="O8" s="108">
        <f>IF(D8="X",0,IF(E8="X",0,VLOOKUP(E8,'11'!$K$3:$L$16,2,FALSE)))</f>
        <v>200</v>
      </c>
      <c r="P8" s="108">
        <f t="shared" si="1"/>
        <v>11900</v>
      </c>
    </row>
    <row r="9" spans="1:24">
      <c r="A9" s="30" t="s">
        <v>286</v>
      </c>
      <c r="B9" s="106" t="s">
        <v>362</v>
      </c>
      <c r="C9" s="33" t="s">
        <v>307</v>
      </c>
      <c r="D9" s="33"/>
      <c r="E9" s="106" t="s">
        <v>61</v>
      </c>
      <c r="F9" s="108">
        <v>28.8</v>
      </c>
      <c r="G9" s="108"/>
      <c r="H9" s="108"/>
      <c r="I9" s="108"/>
      <c r="J9" s="108"/>
      <c r="N9" s="108">
        <f t="shared" si="0"/>
        <v>28.8</v>
      </c>
      <c r="O9" s="108">
        <f>IF(D9="X",0,IF(E9="X",0,VLOOKUP(E9,'11'!$K$3:$L$16,2,FALSE)))</f>
        <v>200</v>
      </c>
      <c r="P9" s="108">
        <f t="shared" si="1"/>
        <v>5760</v>
      </c>
    </row>
    <row r="10" spans="1:24">
      <c r="A10" s="30" t="s">
        <v>286</v>
      </c>
      <c r="B10" s="33">
        <v>13</v>
      </c>
      <c r="C10" s="33" t="s">
        <v>308</v>
      </c>
      <c r="D10" s="33"/>
      <c r="E10" s="106" t="s">
        <v>60</v>
      </c>
      <c r="F10" s="108">
        <v>18.600000000000001</v>
      </c>
      <c r="G10" s="108"/>
      <c r="H10" s="108"/>
      <c r="I10" s="108"/>
      <c r="J10" s="108"/>
      <c r="N10" s="108">
        <f t="shared" si="0"/>
        <v>18.600000000000001</v>
      </c>
      <c r="O10" s="108">
        <f>IF(D10="X",0,IF(E10="X",0,VLOOKUP(E10,'11'!$K$3:$L$16,2,FALSE)))</f>
        <v>12</v>
      </c>
      <c r="P10" s="108">
        <f t="shared" si="1"/>
        <v>223.20000000000002</v>
      </c>
    </row>
    <row r="11" spans="1:24">
      <c r="A11" s="30" t="s">
        <v>286</v>
      </c>
      <c r="B11" s="33">
        <v>14</v>
      </c>
      <c r="C11" s="33" t="s">
        <v>299</v>
      </c>
      <c r="D11" s="33"/>
      <c r="E11" s="106" t="s">
        <v>54</v>
      </c>
      <c r="F11" s="108">
        <v>52.4</v>
      </c>
      <c r="G11" s="108"/>
      <c r="H11" s="108"/>
      <c r="I11" s="108"/>
      <c r="J11" s="108"/>
      <c r="N11" s="108">
        <f t="shared" si="0"/>
        <v>52.4</v>
      </c>
      <c r="O11" s="108">
        <f>IF(D11="X",0,IF(E11="X",0,VLOOKUP(E11,'11'!$K$3:$L$16,2,FALSE)))</f>
        <v>200</v>
      </c>
      <c r="P11" s="108">
        <f t="shared" si="1"/>
        <v>10480</v>
      </c>
    </row>
    <row r="12" spans="1:24">
      <c r="A12" s="30" t="s">
        <v>286</v>
      </c>
      <c r="B12" s="33">
        <v>15</v>
      </c>
      <c r="C12" s="33" t="s">
        <v>299</v>
      </c>
      <c r="D12" s="33"/>
      <c r="E12" s="106" t="s">
        <v>54</v>
      </c>
      <c r="F12" s="108">
        <v>53.1</v>
      </c>
      <c r="G12" s="108"/>
      <c r="H12" s="108"/>
      <c r="I12" s="108"/>
      <c r="J12" s="108"/>
      <c r="N12" s="108">
        <f t="shared" si="0"/>
        <v>53.1</v>
      </c>
      <c r="O12" s="108">
        <f>IF(D12="X",0,IF(E12="X",0,VLOOKUP(E12,'11'!$K$3:$L$16,2,FALSE)))</f>
        <v>200</v>
      </c>
      <c r="P12" s="108">
        <f t="shared" si="1"/>
        <v>10620</v>
      </c>
    </row>
    <row r="13" spans="1:24">
      <c r="A13" s="30" t="s">
        <v>286</v>
      </c>
      <c r="B13" s="33">
        <v>16</v>
      </c>
      <c r="C13" s="33" t="s">
        <v>299</v>
      </c>
      <c r="D13" s="33"/>
      <c r="E13" s="106" t="s">
        <v>54</v>
      </c>
      <c r="F13" s="108">
        <v>46.4</v>
      </c>
      <c r="G13" s="108"/>
      <c r="H13" s="108"/>
      <c r="I13" s="108"/>
      <c r="J13" s="108"/>
      <c r="N13" s="108">
        <f t="shared" si="0"/>
        <v>46.4</v>
      </c>
      <c r="O13" s="108">
        <f>IF(D13="X",0,IF(E13="X",0,VLOOKUP(E13,'11'!$K$3:$L$16,2,FALSE)))</f>
        <v>200</v>
      </c>
      <c r="P13" s="108">
        <f t="shared" si="1"/>
        <v>9280</v>
      </c>
    </row>
    <row r="14" spans="1:24">
      <c r="A14" s="30" t="s">
        <v>286</v>
      </c>
      <c r="B14" s="106" t="s">
        <v>373</v>
      </c>
      <c r="C14" s="33" t="s">
        <v>299</v>
      </c>
      <c r="D14" s="33"/>
      <c r="E14" s="106" t="s">
        <v>54</v>
      </c>
      <c r="G14" s="108">
        <v>10</v>
      </c>
      <c r="H14" s="108"/>
      <c r="I14" s="108"/>
      <c r="J14" s="108"/>
      <c r="N14" s="108">
        <f t="shared" si="0"/>
        <v>10</v>
      </c>
      <c r="O14" s="108">
        <f>IF(D14="X",0,IF(E14="X",0,VLOOKUP(E14,'11'!$K$3:$L$16,2,FALSE)))</f>
        <v>200</v>
      </c>
      <c r="P14" s="108">
        <f t="shared" si="1"/>
        <v>2000</v>
      </c>
    </row>
    <row r="15" spans="1:24">
      <c r="A15" s="30" t="s">
        <v>286</v>
      </c>
      <c r="B15" s="33">
        <v>17</v>
      </c>
      <c r="C15" s="33" t="s">
        <v>383</v>
      </c>
      <c r="D15" s="33"/>
      <c r="E15" s="106" t="s">
        <v>62</v>
      </c>
      <c r="G15" s="108"/>
      <c r="H15" s="108">
        <v>6.2</v>
      </c>
      <c r="I15" s="108"/>
      <c r="J15" s="108"/>
      <c r="N15" s="108">
        <f t="shared" si="0"/>
        <v>6.2</v>
      </c>
      <c r="O15" s="108">
        <f>IF(D15="X",0,IF(E15="X",0,VLOOKUP(E15,'11'!$K$3:$L$16,2,FALSE)))</f>
        <v>200</v>
      </c>
      <c r="P15" s="108">
        <f t="shared" si="1"/>
        <v>1240</v>
      </c>
    </row>
    <row r="16" spans="1:24">
      <c r="A16" s="30" t="s">
        <v>286</v>
      </c>
      <c r="B16" s="33">
        <v>2</v>
      </c>
      <c r="C16" s="33" t="s">
        <v>301</v>
      </c>
      <c r="D16" s="33"/>
      <c r="E16" s="106" t="s">
        <v>57</v>
      </c>
      <c r="F16" s="108">
        <v>17.5</v>
      </c>
      <c r="G16" s="108"/>
      <c r="H16" s="108"/>
      <c r="I16" s="108"/>
      <c r="J16" s="108"/>
      <c r="N16" s="108">
        <f t="shared" si="0"/>
        <v>17.5</v>
      </c>
      <c r="O16" s="108">
        <f>IF(D16="X",0,IF(E16="X",0,VLOOKUP(E16,'11'!$K$3:$L$16,2,FALSE)))</f>
        <v>200</v>
      </c>
      <c r="P16" s="108">
        <f t="shared" si="1"/>
        <v>3500</v>
      </c>
    </row>
    <row r="17" spans="1:20">
      <c r="A17" s="30" t="s">
        <v>286</v>
      </c>
      <c r="B17" s="33">
        <v>3</v>
      </c>
      <c r="C17" s="33" t="s">
        <v>301</v>
      </c>
      <c r="D17" s="33"/>
      <c r="E17" s="106" t="s">
        <v>57</v>
      </c>
      <c r="F17" s="108">
        <v>10.199999999999999</v>
      </c>
      <c r="G17" s="108"/>
      <c r="H17" s="108"/>
      <c r="I17" s="108"/>
      <c r="J17" s="108"/>
      <c r="N17" s="108">
        <f t="shared" si="0"/>
        <v>10.199999999999999</v>
      </c>
      <c r="O17" s="108">
        <f>IF(D17="X",0,IF(E17="X",0,VLOOKUP(E17,'11'!$K$3:$L$16,2,FALSE)))</f>
        <v>200</v>
      </c>
      <c r="P17" s="108">
        <f t="shared" si="1"/>
        <v>2039.9999999999998</v>
      </c>
    </row>
    <row r="18" spans="1:20">
      <c r="A18" s="30" t="s">
        <v>286</v>
      </c>
      <c r="B18" s="33">
        <v>4</v>
      </c>
      <c r="C18" s="33" t="s">
        <v>302</v>
      </c>
      <c r="D18" s="33"/>
      <c r="E18" s="106" t="s">
        <v>316</v>
      </c>
      <c r="G18" s="108"/>
      <c r="H18" s="108">
        <v>1.6</v>
      </c>
      <c r="I18" s="108"/>
      <c r="J18" s="108"/>
      <c r="N18" s="108">
        <f t="shared" si="0"/>
        <v>1.6</v>
      </c>
      <c r="O18" s="108">
        <f>IF(D18="X",0,IF(E18="X",0,VLOOKUP(E18,'11'!$K$3:$L$16,2,FALSE)))</f>
        <v>0</v>
      </c>
      <c r="P18" s="108">
        <f t="shared" si="1"/>
        <v>0</v>
      </c>
    </row>
    <row r="19" spans="1:20">
      <c r="A19" s="30" t="s">
        <v>286</v>
      </c>
      <c r="B19" s="33">
        <v>5</v>
      </c>
      <c r="C19" s="33" t="s">
        <v>298</v>
      </c>
      <c r="D19" s="33"/>
      <c r="E19" s="106" t="s">
        <v>149</v>
      </c>
      <c r="G19" s="108"/>
      <c r="H19" s="108">
        <v>4</v>
      </c>
      <c r="I19" s="108"/>
      <c r="J19" s="108"/>
      <c r="N19" s="108">
        <f t="shared" si="0"/>
        <v>4</v>
      </c>
      <c r="O19" s="108">
        <f>IF(D19="X",0,IF(E19="X",0,VLOOKUP(E19,'11'!$K$3:$L$16,2,FALSE)))</f>
        <v>200</v>
      </c>
      <c r="P19" s="108">
        <f t="shared" si="1"/>
        <v>800</v>
      </c>
    </row>
    <row r="20" spans="1:20">
      <c r="A20" s="30" t="s">
        <v>286</v>
      </c>
      <c r="B20" s="33">
        <v>6</v>
      </c>
      <c r="C20" s="33" t="s">
        <v>306</v>
      </c>
      <c r="D20" s="33"/>
      <c r="E20" s="106" t="s">
        <v>316</v>
      </c>
      <c r="F20" s="108"/>
      <c r="G20" s="108"/>
      <c r="H20" s="108"/>
      <c r="I20" s="108"/>
      <c r="J20" s="108"/>
      <c r="N20" s="108">
        <f t="shared" si="0"/>
        <v>0</v>
      </c>
      <c r="O20" s="108">
        <f>IF(D20="X",0,IF(E20="X",0,VLOOKUP(E20,'11'!$K$3:$L$16,2,FALSE)))</f>
        <v>0</v>
      </c>
      <c r="P20" s="108">
        <f t="shared" si="1"/>
        <v>0</v>
      </c>
    </row>
    <row r="21" spans="1:20">
      <c r="A21" s="30" t="s">
        <v>286</v>
      </c>
      <c r="B21" s="33">
        <v>7</v>
      </c>
      <c r="C21" s="33" t="s">
        <v>297</v>
      </c>
      <c r="D21" s="33"/>
      <c r="E21" s="106" t="s">
        <v>55</v>
      </c>
      <c r="F21" s="108">
        <v>10</v>
      </c>
      <c r="G21" s="108"/>
      <c r="H21" s="108"/>
      <c r="I21" s="108"/>
      <c r="J21" s="108"/>
      <c r="N21" s="108">
        <f t="shared" si="0"/>
        <v>10</v>
      </c>
      <c r="O21" s="108">
        <f>IF(D21="X",0,IF(E21="X",0,VLOOKUP(E21,'11'!$K$3:$L$16,2,FALSE)))</f>
        <v>200</v>
      </c>
      <c r="P21" s="108">
        <f t="shared" si="1"/>
        <v>2000</v>
      </c>
    </row>
    <row r="22" spans="1:20">
      <c r="A22" s="30" t="s">
        <v>286</v>
      </c>
      <c r="B22" s="33">
        <v>8</v>
      </c>
      <c r="C22" s="33" t="s">
        <v>319</v>
      </c>
      <c r="D22" s="33"/>
      <c r="E22" s="106" t="s">
        <v>316</v>
      </c>
      <c r="F22" s="108"/>
      <c r="G22" s="108"/>
      <c r="H22" s="108"/>
      <c r="I22" s="108"/>
      <c r="J22" s="108"/>
      <c r="N22" s="108">
        <f t="shared" si="0"/>
        <v>0</v>
      </c>
      <c r="O22" s="108">
        <f>IF(D22="X",0,IF(E22="X",0,VLOOKUP(E22,'11'!$K$3:$L$16,2,FALSE)))</f>
        <v>0</v>
      </c>
      <c r="P22" s="108">
        <f t="shared" si="1"/>
        <v>0</v>
      </c>
    </row>
    <row r="23" spans="1:20">
      <c r="A23" s="30" t="s">
        <v>286</v>
      </c>
      <c r="B23" s="33">
        <v>9</v>
      </c>
      <c r="C23" s="33" t="s">
        <v>311</v>
      </c>
      <c r="D23" s="33"/>
      <c r="E23" s="106" t="s">
        <v>58</v>
      </c>
      <c r="F23" s="108">
        <v>17.100000000000001</v>
      </c>
      <c r="G23" s="108"/>
      <c r="H23" s="108"/>
      <c r="I23" s="108"/>
      <c r="J23" s="108"/>
      <c r="N23" s="108">
        <f t="shared" si="0"/>
        <v>17.100000000000001</v>
      </c>
      <c r="O23" s="108">
        <f>IF(D23="X",0,IF(E23="X",0,VLOOKUP(E23,'11'!$K$3:$L$16,2,FALSE)))</f>
        <v>200</v>
      </c>
      <c r="P23" s="108">
        <f t="shared" si="1"/>
        <v>3420.0000000000005</v>
      </c>
      <c r="R23">
        <v>112.5</v>
      </c>
      <c r="S23">
        <v>112.5</v>
      </c>
      <c r="T23">
        <v>36</v>
      </c>
    </row>
    <row r="24" spans="1:20" hidden="1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/>
      <c r="O24" s="108"/>
      <c r="P24" s="108"/>
    </row>
    <row r="25" spans="1:20" hidden="1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/>
      <c r="O25" s="108"/>
      <c r="P25" s="108"/>
    </row>
    <row r="26" spans="1:20" hidden="1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/>
      <c r="O26" s="108"/>
      <c r="P26" s="108"/>
    </row>
    <row r="27" spans="1:20" hidden="1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/>
      <c r="O27" s="108"/>
      <c r="P27" s="108"/>
    </row>
    <row r="28" spans="1:20" hidden="1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/>
      <c r="O28" s="108"/>
      <c r="P28" s="108"/>
    </row>
    <row r="29" spans="1:20" hidden="1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/>
      <c r="O29" s="108"/>
      <c r="P29" s="108"/>
    </row>
    <row r="30" spans="1:20" hidden="1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/>
      <c r="O30" s="108"/>
      <c r="P30" s="108"/>
    </row>
    <row r="31" spans="1:20" hidden="1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/>
      <c r="O31" s="108"/>
      <c r="P31" s="108"/>
    </row>
    <row r="32" spans="1:20" hidden="1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/>
      <c r="O32" s="108"/>
      <c r="P32" s="108"/>
    </row>
    <row r="33" spans="1:16" hidden="1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/>
      <c r="O33" s="108"/>
      <c r="P33" s="108"/>
    </row>
    <row r="34" spans="1:16" hidden="1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/>
      <c r="O34" s="108"/>
      <c r="P34" s="108"/>
    </row>
    <row r="35" spans="1:16" hidden="1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/>
      <c r="O35" s="108"/>
      <c r="P35" s="108"/>
    </row>
    <row r="36" spans="1:16" hidden="1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/>
      <c r="O36" s="108"/>
      <c r="P36" s="108"/>
    </row>
    <row r="37" spans="1:16" hidden="1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/>
      <c r="O37" s="108"/>
      <c r="P37" s="108"/>
    </row>
    <row r="38" spans="1:16" hidden="1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/>
      <c r="O38" s="108"/>
      <c r="P38" s="108"/>
    </row>
    <row r="39" spans="1:16" hidden="1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/>
      <c r="O39" s="108"/>
      <c r="P39" s="108"/>
    </row>
    <row r="40" spans="1:16" hidden="1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/>
      <c r="O40" s="108"/>
      <c r="P40" s="108"/>
    </row>
    <row r="41" spans="1:16" hidden="1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/>
      <c r="O41" s="108"/>
      <c r="P41" s="108"/>
    </row>
    <row r="42" spans="1:16" hidden="1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/>
      <c r="O42" s="108"/>
      <c r="P42" s="108"/>
    </row>
    <row r="43" spans="1:16" hidden="1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/>
      <c r="O43" s="108"/>
      <c r="P43" s="108"/>
    </row>
    <row r="44" spans="1:16" hidden="1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/>
      <c r="O44" s="108"/>
      <c r="P44" s="108"/>
    </row>
    <row r="45" spans="1:16" hidden="1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/>
      <c r="O45" s="108"/>
      <c r="P45" s="108"/>
    </row>
    <row r="46" spans="1:16" hidden="1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/>
      <c r="O46" s="108"/>
      <c r="P46" s="108"/>
    </row>
    <row r="47" spans="1:16" hidden="1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/>
      <c r="O47" s="108"/>
      <c r="P47" s="108"/>
    </row>
    <row r="48" spans="1:16" hidden="1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/>
      <c r="O48" s="108"/>
      <c r="P48" s="108"/>
    </row>
    <row r="49" spans="1:16" hidden="1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/>
      <c r="O49" s="108"/>
      <c r="P49" s="108"/>
    </row>
    <row r="50" spans="1:16" hidden="1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/>
      <c r="O50" s="108"/>
      <c r="P50" s="108"/>
    </row>
    <row r="51" spans="1:16" hidden="1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/>
      <c r="O51" s="108"/>
      <c r="P51" s="108"/>
    </row>
    <row r="52" spans="1:16" hidden="1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/>
      <c r="O52" s="108"/>
      <c r="P52" s="108"/>
    </row>
    <row r="53" spans="1:16" hidden="1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/>
      <c r="O53" s="108"/>
      <c r="P53" s="108"/>
    </row>
    <row r="54" spans="1:16" hidden="1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/>
      <c r="O54" s="108"/>
      <c r="P54" s="108"/>
    </row>
    <row r="55" spans="1:16" hidden="1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/>
      <c r="O55" s="108"/>
      <c r="P55" s="108"/>
    </row>
    <row r="56" spans="1:16" hidden="1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/>
      <c r="O56" s="108"/>
      <c r="P56" s="108"/>
    </row>
    <row r="57" spans="1:16" hidden="1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/>
      <c r="O57" s="108"/>
      <c r="P57" s="108"/>
    </row>
    <row r="58" spans="1:16" hidden="1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/>
      <c r="O58" s="108"/>
      <c r="P58" s="108"/>
    </row>
    <row r="59" spans="1:16" hidden="1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/>
      <c r="O59" s="108"/>
      <c r="P59" s="108"/>
    </row>
    <row r="60" spans="1:16" hidden="1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/>
      <c r="O60" s="108"/>
      <c r="P60" s="108"/>
    </row>
    <row r="61" spans="1:16" hidden="1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/>
      <c r="O61" s="108"/>
      <c r="P61" s="108"/>
    </row>
    <row r="62" spans="1:16" hidden="1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/>
      <c r="O62" s="108"/>
      <c r="P62" s="108"/>
    </row>
    <row r="63" spans="1:16" hidden="1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/>
      <c r="O63" s="108"/>
      <c r="P63" s="108"/>
    </row>
    <row r="64" spans="1:16" hidden="1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/>
      <c r="O64" s="108"/>
      <c r="P64" s="108"/>
    </row>
    <row r="65" spans="1:16" hidden="1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/>
      <c r="O65" s="108"/>
      <c r="P65" s="108"/>
    </row>
    <row r="66" spans="1:16" hidden="1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/>
      <c r="O66" s="108"/>
      <c r="P66" s="108"/>
    </row>
    <row r="67" spans="1:16" hidden="1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/>
      <c r="O67" s="108"/>
      <c r="P67" s="108"/>
    </row>
    <row r="68" spans="1:16" hidden="1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/>
      <c r="O68" s="108"/>
      <c r="P68" s="108"/>
    </row>
    <row r="69" spans="1:16" hidden="1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/>
      <c r="O69" s="108"/>
      <c r="P69" s="108"/>
    </row>
    <row r="70" spans="1:16" hidden="1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/>
      <c r="O70" s="108"/>
      <c r="P70" s="108"/>
    </row>
    <row r="71" spans="1:16" hidden="1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/>
      <c r="O71" s="108"/>
      <c r="P71" s="108"/>
    </row>
    <row r="72" spans="1:16" hidden="1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/>
      <c r="O72" s="108"/>
      <c r="P72" s="108"/>
    </row>
    <row r="73" spans="1:16" hidden="1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/>
      <c r="O73" s="108"/>
      <c r="P73" s="108"/>
    </row>
    <row r="74" spans="1:16" hidden="1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/>
      <c r="O74" s="108"/>
      <c r="P74" s="108"/>
    </row>
    <row r="75" spans="1:16" hidden="1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/>
      <c r="O75" s="108"/>
      <c r="P75" s="108"/>
    </row>
    <row r="76" spans="1:16" hidden="1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/>
      <c r="O76" s="108"/>
      <c r="P76" s="108"/>
    </row>
    <row r="77" spans="1:16" hidden="1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/>
      <c r="O77" s="108"/>
      <c r="P77" s="108"/>
    </row>
    <row r="78" spans="1:16" hidden="1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/>
      <c r="O78" s="108"/>
      <c r="P78" s="108"/>
    </row>
    <row r="79" spans="1:16" hidden="1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/>
      <c r="O79" s="108"/>
      <c r="P79" s="108"/>
    </row>
    <row r="80" spans="1:16" hidden="1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/>
      <c r="O80" s="108"/>
      <c r="P80" s="108"/>
    </row>
    <row r="81" spans="1:16" hidden="1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/>
      <c r="O81" s="108"/>
      <c r="P81" s="108"/>
    </row>
    <row r="82" spans="1:16" hidden="1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/>
      <c r="O82" s="108"/>
      <c r="P82" s="108"/>
    </row>
    <row r="83" spans="1:16" hidden="1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/>
      <c r="O83" s="108"/>
      <c r="P83" s="108"/>
    </row>
    <row r="84" spans="1:16" hidden="1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/>
      <c r="O84" s="108"/>
      <c r="P84" s="108"/>
    </row>
    <row r="85" spans="1:16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/>
      <c r="O85" s="108"/>
      <c r="P85" s="108"/>
    </row>
    <row r="86" spans="1:16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/>
      <c r="O86" s="108"/>
      <c r="P86" s="108"/>
    </row>
    <row r="87" spans="1:16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/>
      <c r="O87" s="108"/>
      <c r="P87" s="108"/>
    </row>
    <row r="88" spans="1:16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/>
      <c r="O88" s="108"/>
      <c r="P88" s="108"/>
    </row>
    <row r="89" spans="1:16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/>
      <c r="O89" s="108"/>
      <c r="P89" s="108"/>
    </row>
    <row r="90" spans="1:16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/>
      <c r="O90" s="108"/>
      <c r="P90" s="108"/>
    </row>
    <row r="91" spans="1:16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/>
      <c r="O91" s="108"/>
      <c r="P91" s="108"/>
    </row>
    <row r="92" spans="1:16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/>
      <c r="O92" s="108"/>
      <c r="P92" s="108"/>
    </row>
    <row r="93" spans="1:16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/>
      <c r="O93" s="108"/>
      <c r="P93" s="108"/>
    </row>
    <row r="94" spans="1:16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/>
      <c r="O94" s="108"/>
      <c r="P94" s="108"/>
    </row>
    <row r="95" spans="1:16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/>
      <c r="O95" s="108"/>
      <c r="P95" s="108"/>
    </row>
    <row r="96" spans="1:16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/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/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/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/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/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/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/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/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/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/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/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/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/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/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/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/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/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/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/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/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/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/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/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/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/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/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/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/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/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/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/>
      <c r="O126" s="108"/>
      <c r="P126" s="108"/>
    </row>
    <row r="127" spans="1:16" hidden="1">
      <c r="N127" s="108"/>
      <c r="O127" s="108"/>
      <c r="P127" s="108"/>
    </row>
    <row r="128" spans="1:16" hidden="1">
      <c r="N128" s="108"/>
      <c r="O128" s="108"/>
      <c r="P128" s="108"/>
    </row>
    <row r="129" spans="14:16" hidden="1">
      <c r="N129" s="108"/>
      <c r="O129" s="108"/>
      <c r="P129" s="108"/>
    </row>
    <row r="130" spans="14:16" hidden="1">
      <c r="N130" s="108"/>
      <c r="O130" s="108"/>
      <c r="P130" s="108"/>
    </row>
    <row r="131" spans="14:16" hidden="1">
      <c r="N131" s="108"/>
      <c r="O131" s="108"/>
      <c r="P131" s="108"/>
    </row>
    <row r="132" spans="14:16" hidden="1">
      <c r="N132" s="108"/>
      <c r="O132" s="108"/>
      <c r="P132" s="108"/>
    </row>
    <row r="133" spans="14:16" hidden="1">
      <c r="N133" s="108"/>
      <c r="O133" s="108"/>
      <c r="P133" s="108"/>
    </row>
    <row r="134" spans="14:16" hidden="1">
      <c r="N134" s="108"/>
      <c r="O134" s="108"/>
      <c r="P134" s="108"/>
    </row>
    <row r="135" spans="14:16" hidden="1">
      <c r="N135" s="108"/>
      <c r="O135" s="108"/>
      <c r="P135" s="108"/>
    </row>
    <row r="136" spans="14:16" hidden="1">
      <c r="N136" s="108"/>
      <c r="O136" s="108"/>
      <c r="P136" s="108"/>
    </row>
    <row r="137" spans="14:16" hidden="1">
      <c r="N137" s="108"/>
      <c r="O137" s="108"/>
      <c r="P137" s="108"/>
    </row>
    <row r="138" spans="14:16" hidden="1">
      <c r="N138" s="108"/>
      <c r="O138" s="108"/>
      <c r="P138" s="108"/>
    </row>
    <row r="139" spans="14:16" hidden="1">
      <c r="N139" s="108"/>
      <c r="O139" s="108"/>
      <c r="P139" s="108"/>
    </row>
    <row r="140" spans="14:16" hidden="1">
      <c r="N140" s="108"/>
      <c r="O140" s="108"/>
      <c r="P140" s="108"/>
    </row>
    <row r="141" spans="14:16" hidden="1">
      <c r="N141" s="108"/>
      <c r="O141" s="108"/>
      <c r="P141" s="108"/>
    </row>
    <row r="142" spans="14:16" hidden="1">
      <c r="N142" s="108"/>
      <c r="O142" s="108"/>
      <c r="P142" s="108"/>
    </row>
    <row r="143" spans="14:16" hidden="1">
      <c r="N143" s="108"/>
      <c r="O143" s="108"/>
      <c r="P143" s="108"/>
    </row>
    <row r="144" spans="14:16" hidden="1">
      <c r="N144" s="108"/>
      <c r="O144" s="108"/>
      <c r="P144" s="108"/>
    </row>
    <row r="145" spans="14:16" hidden="1">
      <c r="N145" s="108"/>
      <c r="O145" s="108"/>
      <c r="P145" s="108"/>
    </row>
    <row r="146" spans="14:16" hidden="1">
      <c r="N146" s="108"/>
      <c r="O146" s="108"/>
      <c r="P146" s="108"/>
    </row>
    <row r="147" spans="14:16" hidden="1">
      <c r="N147" s="108"/>
      <c r="O147" s="108"/>
      <c r="P147" s="108"/>
    </row>
    <row r="148" spans="14:16" hidden="1">
      <c r="N148" s="108"/>
      <c r="O148" s="108"/>
      <c r="P148" s="108"/>
    </row>
    <row r="149" spans="14:16" hidden="1">
      <c r="N149" s="108"/>
      <c r="O149" s="108"/>
      <c r="P149" s="108"/>
    </row>
    <row r="150" spans="14:16" hidden="1">
      <c r="N150" s="108"/>
      <c r="O150" s="108"/>
      <c r="P150" s="108"/>
    </row>
    <row r="151" spans="14:16" hidden="1">
      <c r="N151" s="108"/>
      <c r="O151" s="108"/>
      <c r="P151" s="108"/>
    </row>
    <row r="152" spans="14:16" hidden="1">
      <c r="N152" s="108"/>
      <c r="O152" s="108"/>
      <c r="P152" s="108"/>
    </row>
    <row r="153" spans="14:16" hidden="1">
      <c r="N153" s="108"/>
      <c r="O153" s="108"/>
      <c r="P153" s="108"/>
    </row>
    <row r="154" spans="14:16" hidden="1">
      <c r="N154" s="108"/>
      <c r="O154" s="108"/>
      <c r="P154" s="108"/>
    </row>
    <row r="155" spans="14:16" hidden="1">
      <c r="N155" s="108"/>
      <c r="O155" s="108"/>
      <c r="P155" s="108"/>
    </row>
    <row r="156" spans="14:16" hidden="1">
      <c r="N156" s="108"/>
      <c r="O156" s="108"/>
      <c r="P156" s="108"/>
    </row>
    <row r="157" spans="14:16" hidden="1">
      <c r="N157" s="108"/>
      <c r="O157" s="108"/>
      <c r="P157" s="108"/>
    </row>
    <row r="158" spans="14:16" hidden="1">
      <c r="N158" s="108"/>
      <c r="O158" s="108"/>
      <c r="P158" s="108"/>
    </row>
    <row r="159" spans="14:16" hidden="1">
      <c r="N159" s="108"/>
      <c r="O159" s="108"/>
      <c r="P159" s="108"/>
    </row>
    <row r="160" spans="14:16" hidden="1">
      <c r="N160" s="108"/>
      <c r="O160" s="108"/>
      <c r="P160" s="108"/>
    </row>
    <row r="161" spans="14:16" hidden="1">
      <c r="N161" s="108"/>
      <c r="O161" s="108"/>
      <c r="P161" s="108"/>
    </row>
    <row r="162" spans="14:16" hidden="1">
      <c r="N162" s="108"/>
      <c r="O162" s="108"/>
      <c r="P162" s="108"/>
    </row>
    <row r="163" spans="14:16" hidden="1">
      <c r="N163" s="108"/>
      <c r="O163" s="108"/>
      <c r="P163" s="108"/>
    </row>
    <row r="164" spans="14:16" hidden="1">
      <c r="N164" s="108"/>
      <c r="O164" s="108"/>
      <c r="P164" s="108"/>
    </row>
    <row r="165" spans="14:16" hidden="1">
      <c r="N165" s="108"/>
      <c r="O165" s="108"/>
      <c r="P165" s="108"/>
    </row>
    <row r="166" spans="14:16" hidden="1">
      <c r="N166" s="108"/>
      <c r="O166" s="108"/>
      <c r="P166" s="108"/>
    </row>
    <row r="167" spans="14:16" hidden="1">
      <c r="N167" s="108"/>
      <c r="O167" s="108"/>
      <c r="P167" s="108"/>
    </row>
    <row r="168" spans="14:16" hidden="1">
      <c r="N168" s="108"/>
      <c r="O168" s="108"/>
      <c r="P168" s="108"/>
    </row>
    <row r="169" spans="14:16" hidden="1">
      <c r="N169" s="108"/>
      <c r="O169" s="108"/>
      <c r="P169" s="108"/>
    </row>
    <row r="170" spans="14:16" hidden="1">
      <c r="N170" s="108"/>
      <c r="O170" s="108"/>
      <c r="P170" s="108"/>
    </row>
    <row r="171" spans="14:16" hidden="1">
      <c r="N171" s="108"/>
      <c r="O171" s="108"/>
      <c r="P171" s="108"/>
    </row>
    <row r="172" spans="14:16" hidden="1">
      <c r="N172" s="108"/>
      <c r="O172" s="108"/>
      <c r="P172" s="108"/>
    </row>
    <row r="173" spans="14:16" hidden="1">
      <c r="N173" s="108"/>
      <c r="O173" s="108"/>
      <c r="P173" s="108"/>
    </row>
    <row r="174" spans="14:16" hidden="1">
      <c r="N174" s="108"/>
      <c r="O174" s="108"/>
      <c r="P174" s="108"/>
    </row>
    <row r="175" spans="14:16" hidden="1">
      <c r="N175" s="108"/>
      <c r="O175" s="108"/>
      <c r="P175" s="108"/>
    </row>
    <row r="176" spans="14:16" hidden="1">
      <c r="N176" s="108"/>
      <c r="O176" s="108"/>
      <c r="P176" s="108"/>
    </row>
    <row r="177" spans="14:16" hidden="1">
      <c r="N177" s="108"/>
      <c r="O177" s="108"/>
      <c r="P177" s="108"/>
    </row>
    <row r="178" spans="14:16" hidden="1">
      <c r="N178" s="108"/>
      <c r="O178" s="108"/>
      <c r="P178" s="108"/>
    </row>
    <row r="179" spans="14:16" hidden="1">
      <c r="N179" s="108"/>
      <c r="O179" s="108"/>
      <c r="P179" s="108"/>
    </row>
    <row r="180" spans="14:16" hidden="1">
      <c r="N180" s="108"/>
      <c r="O180" s="108"/>
      <c r="P180" s="108"/>
    </row>
    <row r="181" spans="14:16" hidden="1">
      <c r="N181" s="108"/>
      <c r="O181" s="108"/>
      <c r="P181" s="108"/>
    </row>
    <row r="182" spans="14:16" hidden="1">
      <c r="N182" s="108"/>
      <c r="O182" s="108"/>
      <c r="P182" s="108"/>
    </row>
    <row r="183" spans="14:16" hidden="1">
      <c r="N183" s="108"/>
      <c r="O183" s="108"/>
      <c r="P183" s="108"/>
    </row>
    <row r="184" spans="14:16" hidden="1">
      <c r="N184" s="108"/>
      <c r="O184" s="108"/>
      <c r="P184" s="108"/>
    </row>
    <row r="185" spans="14:16" hidden="1">
      <c r="N185" s="108"/>
      <c r="O185" s="108"/>
      <c r="P185" s="108"/>
    </row>
    <row r="186" spans="14:16" hidden="1">
      <c r="N186" s="108"/>
      <c r="O186" s="108"/>
      <c r="P186" s="108"/>
    </row>
    <row r="187" spans="14:16" hidden="1">
      <c r="N187" s="108"/>
      <c r="O187" s="108"/>
      <c r="P187" s="108"/>
    </row>
    <row r="188" spans="14:16" hidden="1">
      <c r="N188" s="108"/>
      <c r="O188" s="108"/>
      <c r="P188" s="108"/>
    </row>
    <row r="189" spans="14:16" hidden="1">
      <c r="N189" s="108"/>
      <c r="O189" s="108"/>
      <c r="P189" s="108"/>
    </row>
    <row r="190" spans="14:16" hidden="1">
      <c r="N190" s="108"/>
      <c r="O190" s="108"/>
      <c r="P190" s="108"/>
    </row>
    <row r="191" spans="14:16" hidden="1">
      <c r="N191" s="108"/>
      <c r="O191" s="108"/>
      <c r="P191" s="108"/>
    </row>
    <row r="192" spans="14:16" hidden="1">
      <c r="N192" s="108"/>
      <c r="O192" s="108"/>
      <c r="P192" s="108"/>
    </row>
    <row r="193" spans="14:16" hidden="1">
      <c r="N193" s="108"/>
      <c r="O193" s="108"/>
      <c r="P193" s="108"/>
    </row>
    <row r="194" spans="14:16" hidden="1">
      <c r="N194" s="108"/>
      <c r="O194" s="108"/>
      <c r="P194" s="108"/>
    </row>
    <row r="195" spans="14:16" hidden="1">
      <c r="N195" s="108"/>
      <c r="O195" s="108"/>
      <c r="P195" s="108"/>
    </row>
    <row r="196" spans="14:16" hidden="1">
      <c r="N196" s="108"/>
      <c r="O196" s="108"/>
      <c r="P196" s="108"/>
    </row>
    <row r="197" spans="14:16" hidden="1">
      <c r="N197" s="108"/>
      <c r="O197" s="108"/>
      <c r="P197" s="108"/>
    </row>
    <row r="198" spans="14:16" hidden="1">
      <c r="N198" s="108"/>
      <c r="O198" s="108"/>
      <c r="P198" s="108"/>
    </row>
    <row r="199" spans="14:16" hidden="1">
      <c r="N199" s="108"/>
      <c r="O199" s="108"/>
      <c r="P199" s="108"/>
    </row>
    <row r="200" spans="14:16" hidden="1">
      <c r="N200" s="108"/>
      <c r="O200" s="108"/>
      <c r="P200" s="108"/>
    </row>
    <row r="201" spans="14:16" hidden="1">
      <c r="N201" s="108"/>
      <c r="O201" s="108"/>
      <c r="P201" s="108"/>
    </row>
    <row r="202" spans="14:16" hidden="1">
      <c r="N202" s="108"/>
      <c r="O202" s="108"/>
      <c r="P202" s="108"/>
    </row>
    <row r="203" spans="14:16" hidden="1">
      <c r="N203" s="108"/>
      <c r="O203" s="108"/>
      <c r="P203" s="108"/>
    </row>
    <row r="204" spans="14:16" hidden="1">
      <c r="N204" s="108"/>
      <c r="O204" s="108"/>
      <c r="P204" s="108"/>
    </row>
    <row r="205" spans="14:16" hidden="1">
      <c r="N205" s="108"/>
      <c r="O205" s="108"/>
      <c r="P205" s="108"/>
    </row>
    <row r="206" spans="14:16" hidden="1">
      <c r="N206" s="108"/>
      <c r="O206" s="108"/>
      <c r="P206" s="108"/>
    </row>
    <row r="207" spans="14:16" hidden="1">
      <c r="N207" s="108"/>
      <c r="O207" s="108"/>
      <c r="P207" s="108"/>
    </row>
    <row r="208" spans="14:16" hidden="1">
      <c r="N208" s="108"/>
      <c r="O208" s="108"/>
      <c r="P208" s="108"/>
    </row>
    <row r="209" spans="14:16" hidden="1">
      <c r="N209" s="108"/>
      <c r="O209" s="108"/>
      <c r="P209" s="108"/>
    </row>
    <row r="210" spans="14:16" hidden="1">
      <c r="N210" s="108"/>
      <c r="O210" s="108"/>
      <c r="P210" s="108"/>
    </row>
    <row r="211" spans="14:16" hidden="1">
      <c r="N211" s="108"/>
      <c r="O211" s="108"/>
      <c r="P211" s="108"/>
    </row>
    <row r="212" spans="14:16" hidden="1">
      <c r="N212" s="108"/>
      <c r="O212" s="108"/>
      <c r="P212" s="108"/>
    </row>
    <row r="213" spans="14:16" hidden="1">
      <c r="N213" s="108"/>
      <c r="O213" s="108"/>
      <c r="P213" s="108"/>
    </row>
    <row r="214" spans="14:16" hidden="1">
      <c r="N214" s="108"/>
      <c r="O214" s="108"/>
      <c r="P214" s="108"/>
    </row>
    <row r="215" spans="14:16" hidden="1">
      <c r="N215" s="108"/>
      <c r="O215" s="108"/>
      <c r="P215" s="108"/>
    </row>
    <row r="216" spans="14:16" hidden="1">
      <c r="N216" s="108"/>
      <c r="O216" s="108"/>
      <c r="P216" s="108"/>
    </row>
    <row r="217" spans="14:16" hidden="1">
      <c r="N217" s="108"/>
      <c r="O217" s="108"/>
      <c r="P217" s="108"/>
    </row>
    <row r="218" spans="14:16" hidden="1">
      <c r="N218" s="108"/>
      <c r="O218" s="108"/>
      <c r="P218" s="108"/>
    </row>
    <row r="219" spans="14:16" hidden="1">
      <c r="N219" s="108"/>
      <c r="O219" s="108"/>
      <c r="P219" s="108"/>
    </row>
    <row r="220" spans="14:16" hidden="1">
      <c r="N220" s="108"/>
      <c r="O220" s="108"/>
      <c r="P220" s="108"/>
    </row>
    <row r="221" spans="14:16" hidden="1">
      <c r="N221" s="108"/>
      <c r="O221" s="108"/>
      <c r="P221" s="108"/>
    </row>
    <row r="222" spans="14:16" hidden="1">
      <c r="N222" s="108"/>
      <c r="O222" s="108"/>
      <c r="P222" s="108"/>
    </row>
    <row r="223" spans="14:16" hidden="1">
      <c r="N223" s="108"/>
      <c r="O223" s="108"/>
      <c r="P223" s="108"/>
    </row>
    <row r="224" spans="14:16" hidden="1">
      <c r="N224" s="108"/>
      <c r="O224" s="108"/>
      <c r="P224" s="108"/>
    </row>
    <row r="225" spans="14:16" hidden="1">
      <c r="N225" s="108"/>
      <c r="O225" s="108"/>
      <c r="P225" s="108"/>
    </row>
    <row r="226" spans="14:16" hidden="1">
      <c r="N226" s="108"/>
      <c r="O226" s="108"/>
      <c r="P226" s="108"/>
    </row>
    <row r="227" spans="14:16" hidden="1">
      <c r="N227" s="108"/>
      <c r="O227" s="108"/>
      <c r="P227" s="108"/>
    </row>
    <row r="228" spans="14:16" hidden="1">
      <c r="N228" s="108"/>
      <c r="O228" s="108"/>
      <c r="P228" s="108"/>
    </row>
    <row r="229" spans="14:16" hidden="1">
      <c r="N229" s="108"/>
      <c r="O229" s="108"/>
      <c r="P229" s="108"/>
    </row>
    <row r="230" spans="14:16" hidden="1">
      <c r="N230" s="108"/>
      <c r="O230" s="108"/>
      <c r="P230" s="108"/>
    </row>
    <row r="231" spans="14:16" hidden="1">
      <c r="N231" s="108"/>
      <c r="O231" s="108"/>
      <c r="P231" s="108"/>
    </row>
    <row r="232" spans="14:16" hidden="1">
      <c r="N232" s="108"/>
      <c r="O232" s="108"/>
      <c r="P232" s="108"/>
    </row>
    <row r="233" spans="14:16" hidden="1">
      <c r="N233" s="108"/>
      <c r="O233" s="108"/>
      <c r="P233" s="108"/>
    </row>
    <row r="234" spans="14:16" hidden="1">
      <c r="N234" s="108"/>
      <c r="O234" s="108"/>
      <c r="P234" s="108"/>
    </row>
    <row r="235" spans="14:16" hidden="1">
      <c r="N235" s="108"/>
      <c r="O235" s="108"/>
      <c r="P235" s="108"/>
    </row>
    <row r="236" spans="14:16" hidden="1">
      <c r="N236" s="108"/>
      <c r="O236" s="108"/>
      <c r="P236" s="108"/>
    </row>
    <row r="237" spans="14:16" hidden="1">
      <c r="N237" s="108"/>
      <c r="O237" s="108"/>
      <c r="P237" s="108"/>
    </row>
    <row r="238" spans="14:16" hidden="1">
      <c r="N238" s="108"/>
      <c r="O238" s="108"/>
      <c r="P238" s="108"/>
    </row>
    <row r="239" spans="14:16" hidden="1">
      <c r="N239" s="108"/>
      <c r="O239" s="108"/>
      <c r="P239" s="108"/>
    </row>
    <row r="240" spans="14:16" hidden="1">
      <c r="N240" s="108"/>
      <c r="O240" s="108"/>
      <c r="P240" s="108"/>
    </row>
    <row r="241" spans="14:16" hidden="1">
      <c r="N241" s="108"/>
      <c r="O241" s="108"/>
      <c r="P241" s="108"/>
    </row>
    <row r="242" spans="14:16" hidden="1">
      <c r="N242" s="108"/>
      <c r="O242" s="108"/>
      <c r="P242" s="108"/>
    </row>
    <row r="243" spans="14:16" hidden="1">
      <c r="N243" s="108"/>
      <c r="O243" s="108"/>
      <c r="P243" s="108"/>
    </row>
    <row r="244" spans="14:16" hidden="1">
      <c r="N244" s="108"/>
      <c r="O244" s="108"/>
      <c r="P244" s="108"/>
    </row>
    <row r="245" spans="14:16" hidden="1">
      <c r="N245" s="108"/>
      <c r="O245" s="108"/>
      <c r="P245" s="108"/>
    </row>
    <row r="246" spans="14:16" hidden="1">
      <c r="N246" s="108"/>
      <c r="O246" s="108"/>
      <c r="P246" s="108"/>
    </row>
    <row r="247" spans="14:16" hidden="1">
      <c r="N247" s="108"/>
      <c r="O247" s="108"/>
      <c r="P247" s="108"/>
    </row>
    <row r="248" spans="14:16" hidden="1">
      <c r="N248" s="108"/>
      <c r="O248" s="108"/>
      <c r="P248" s="108"/>
    </row>
    <row r="249" spans="14:16" hidden="1">
      <c r="N249" s="108"/>
      <c r="O249" s="108"/>
      <c r="P249" s="108"/>
    </row>
    <row r="250" spans="14:16" hidden="1">
      <c r="N250" s="108"/>
      <c r="O250" s="108"/>
      <c r="P250" s="108"/>
    </row>
    <row r="251" spans="14:16" hidden="1">
      <c r="N251" s="108"/>
      <c r="O251" s="108"/>
      <c r="P251" s="108"/>
    </row>
    <row r="252" spans="14:16" hidden="1">
      <c r="N252" s="108"/>
      <c r="O252" s="108"/>
      <c r="P252" s="108"/>
    </row>
    <row r="253" spans="14:16" hidden="1">
      <c r="N253" s="108"/>
      <c r="O253" s="108"/>
      <c r="P253" s="108"/>
    </row>
    <row r="254" spans="14:16" hidden="1">
      <c r="N254" s="108"/>
      <c r="O254" s="108"/>
      <c r="P254" s="108"/>
    </row>
    <row r="255" spans="14:16" hidden="1">
      <c r="N255" s="108"/>
      <c r="O255" s="108"/>
      <c r="P255" s="108"/>
    </row>
    <row r="256" spans="14:16" hidden="1">
      <c r="N256" s="108"/>
      <c r="O256" s="108"/>
      <c r="P256" s="108"/>
    </row>
    <row r="257" spans="14:16" hidden="1">
      <c r="N257" s="108"/>
      <c r="O257" s="108"/>
      <c r="P257" s="108"/>
    </row>
    <row r="258" spans="14:16" hidden="1">
      <c r="N258" s="108"/>
      <c r="O258" s="108"/>
      <c r="P258" s="108"/>
    </row>
    <row r="259" spans="14:16" hidden="1">
      <c r="N259" s="108"/>
      <c r="O259" s="108"/>
      <c r="P259" s="108"/>
    </row>
    <row r="260" spans="14:16" hidden="1">
      <c r="N260" s="108"/>
      <c r="O260" s="108"/>
      <c r="P260" s="108"/>
    </row>
    <row r="261" spans="14:16" hidden="1">
      <c r="N261" s="108"/>
      <c r="O261" s="108"/>
      <c r="P261" s="108"/>
    </row>
    <row r="262" spans="14:16" hidden="1">
      <c r="N262" s="108"/>
      <c r="O262" s="108"/>
      <c r="P262" s="108"/>
    </row>
    <row r="263" spans="14:16" hidden="1">
      <c r="N263" s="108"/>
      <c r="O263" s="108"/>
      <c r="P263" s="108"/>
    </row>
    <row r="264" spans="14:16" hidden="1">
      <c r="N264" s="108"/>
      <c r="O264" s="108"/>
      <c r="P264" s="108"/>
    </row>
    <row r="265" spans="14:16" hidden="1">
      <c r="N265" s="108"/>
      <c r="O265" s="108"/>
      <c r="P265" s="108"/>
    </row>
    <row r="266" spans="14:16" hidden="1">
      <c r="N266" s="108"/>
      <c r="O266" s="108"/>
      <c r="P266" s="108"/>
    </row>
    <row r="267" spans="14:16" hidden="1">
      <c r="N267" s="108"/>
      <c r="O267" s="108"/>
      <c r="P267" s="108"/>
    </row>
    <row r="268" spans="14:16" hidden="1">
      <c r="N268" s="108"/>
      <c r="O268" s="108"/>
      <c r="P268" s="108"/>
    </row>
    <row r="269" spans="14:16" hidden="1">
      <c r="N269" s="108"/>
      <c r="O269" s="108"/>
      <c r="P269" s="108"/>
    </row>
    <row r="270" spans="14:16" hidden="1">
      <c r="N270" s="108"/>
      <c r="O270" s="108"/>
      <c r="P270" s="108"/>
    </row>
    <row r="271" spans="14:16" hidden="1">
      <c r="N271" s="108"/>
      <c r="O271" s="108"/>
      <c r="P271" s="108"/>
    </row>
    <row r="272" spans="14:16" hidden="1">
      <c r="N272" s="108"/>
      <c r="O272" s="108"/>
      <c r="P272" s="108"/>
    </row>
    <row r="273" spans="14:16" hidden="1">
      <c r="N273" s="108"/>
      <c r="O273" s="108"/>
      <c r="P273" s="108"/>
    </row>
    <row r="274" spans="14:16" hidden="1">
      <c r="N274" s="108"/>
      <c r="O274" s="108"/>
      <c r="P274" s="108"/>
    </row>
    <row r="275" spans="14:16" hidden="1">
      <c r="N275" s="108"/>
      <c r="O275" s="108"/>
      <c r="P275" s="108"/>
    </row>
    <row r="276" spans="14:16" hidden="1">
      <c r="N276" s="108"/>
      <c r="O276" s="108"/>
      <c r="P276" s="108"/>
    </row>
    <row r="277" spans="14:16" hidden="1">
      <c r="N277" s="108"/>
      <c r="O277" s="108"/>
      <c r="P277" s="108"/>
    </row>
    <row r="278" spans="14:16" hidden="1">
      <c r="N278" s="108"/>
      <c r="O278" s="108"/>
      <c r="P278" s="108"/>
    </row>
    <row r="279" spans="14:16" hidden="1">
      <c r="N279" s="108"/>
      <c r="O279" s="108"/>
      <c r="P279" s="108"/>
    </row>
    <row r="280" spans="14:16" hidden="1">
      <c r="N280" s="108"/>
      <c r="O280" s="108"/>
      <c r="P280" s="108"/>
    </row>
    <row r="281" spans="14:16" hidden="1">
      <c r="N281" s="108"/>
      <c r="O281" s="108"/>
      <c r="P281" s="108"/>
    </row>
    <row r="282" spans="14:16" hidden="1">
      <c r="N282" s="108"/>
      <c r="O282" s="108"/>
      <c r="P282" s="108"/>
    </row>
    <row r="283" spans="14:16" hidden="1">
      <c r="N283" s="108"/>
      <c r="O283" s="108"/>
      <c r="P283" s="108"/>
    </row>
    <row r="284" spans="14:16" hidden="1">
      <c r="N284" s="108"/>
      <c r="O284" s="108"/>
      <c r="P284" s="108"/>
    </row>
    <row r="285" spans="14:16" hidden="1">
      <c r="N285" s="108"/>
      <c r="O285" s="108"/>
      <c r="P285" s="108"/>
    </row>
    <row r="286" spans="14:16" hidden="1">
      <c r="N286" s="108"/>
      <c r="O286" s="108"/>
      <c r="P286" s="108"/>
    </row>
    <row r="287" spans="14:16" hidden="1">
      <c r="N287" s="108"/>
      <c r="O287" s="108"/>
      <c r="P287" s="108"/>
    </row>
    <row r="288" spans="14:16" hidden="1">
      <c r="N288" s="108"/>
      <c r="O288" s="108"/>
      <c r="P288" s="108"/>
    </row>
    <row r="289" spans="14:16" hidden="1">
      <c r="N289" s="108"/>
      <c r="O289" s="108"/>
      <c r="P289" s="108"/>
    </row>
    <row r="290" spans="14:16" hidden="1">
      <c r="N290" s="108"/>
      <c r="O290" s="108"/>
      <c r="P290" s="108"/>
    </row>
    <row r="291" spans="14:16" hidden="1">
      <c r="N291" s="108"/>
      <c r="O291" s="108"/>
      <c r="P291" s="108"/>
    </row>
    <row r="292" spans="14:16" hidden="1">
      <c r="N292" s="108"/>
      <c r="O292" s="108"/>
      <c r="P292" s="108"/>
    </row>
    <row r="293" spans="14:16" hidden="1">
      <c r="N293" s="108"/>
      <c r="O293" s="108"/>
      <c r="P293" s="108"/>
    </row>
    <row r="294" spans="14:16" hidden="1">
      <c r="N294" s="108"/>
      <c r="O294" s="108"/>
      <c r="P294" s="108"/>
    </row>
    <row r="295" spans="14:16" hidden="1">
      <c r="N295" s="108"/>
      <c r="O295" s="108"/>
      <c r="P295" s="108"/>
    </row>
    <row r="296" spans="14:16" hidden="1">
      <c r="N296" s="108"/>
      <c r="O296" s="108"/>
      <c r="P296" s="108"/>
    </row>
    <row r="297" spans="14:16" hidden="1">
      <c r="N297" s="108"/>
      <c r="O297" s="108"/>
      <c r="P297" s="108"/>
    </row>
    <row r="298" spans="14:16" hidden="1">
      <c r="N298" s="108"/>
      <c r="O298" s="108"/>
      <c r="P298" s="108"/>
    </row>
    <row r="299" spans="14:16" hidden="1">
      <c r="N299" s="108"/>
      <c r="O299" s="108"/>
      <c r="P299" s="108"/>
    </row>
    <row r="300" spans="14:16" hidden="1">
      <c r="N300" s="108"/>
      <c r="O300" s="108"/>
      <c r="P300" s="108"/>
    </row>
    <row r="301" spans="14:16" hidden="1">
      <c r="N301" s="108"/>
      <c r="O301" s="108"/>
      <c r="P301" s="108"/>
    </row>
    <row r="302" spans="14:16" hidden="1">
      <c r="N302" s="108"/>
      <c r="O302" s="108"/>
      <c r="P302" s="108"/>
    </row>
    <row r="303" spans="14:16" hidden="1">
      <c r="N303" s="108"/>
      <c r="O303" s="108"/>
      <c r="P303" s="108"/>
    </row>
    <row r="304" spans="14:16" hidden="1">
      <c r="N304" s="108"/>
      <c r="O304" s="108"/>
      <c r="P304" s="108"/>
    </row>
    <row r="305" spans="14:16" hidden="1">
      <c r="N305" s="108"/>
      <c r="O305" s="108"/>
      <c r="P305" s="108"/>
    </row>
    <row r="306" spans="14:16" hidden="1">
      <c r="N306" s="108"/>
      <c r="O306" s="108"/>
      <c r="P306" s="108"/>
    </row>
    <row r="307" spans="14:16" hidden="1">
      <c r="N307" s="108"/>
      <c r="O307" s="108"/>
      <c r="P307" s="108"/>
    </row>
    <row r="308" spans="14:16" hidden="1">
      <c r="N308" s="108"/>
      <c r="O308" s="108"/>
      <c r="P308" s="108"/>
    </row>
    <row r="309" spans="14:16" hidden="1">
      <c r="N309" s="108"/>
      <c r="O309" s="108"/>
      <c r="P309" s="108"/>
    </row>
    <row r="310" spans="14:16" hidden="1">
      <c r="N310" s="108"/>
      <c r="O310" s="108"/>
      <c r="P310" s="108"/>
    </row>
    <row r="311" spans="14:16" hidden="1">
      <c r="N311" s="108"/>
      <c r="O311" s="108"/>
      <c r="P311" s="108"/>
    </row>
    <row r="312" spans="14:16" hidden="1">
      <c r="N312" s="108"/>
      <c r="O312" s="108"/>
      <c r="P312" s="108"/>
    </row>
    <row r="313" spans="14:16" hidden="1">
      <c r="N313" s="108"/>
      <c r="O313" s="108"/>
      <c r="P313" s="108"/>
    </row>
    <row r="314" spans="14:16" hidden="1">
      <c r="N314" s="108"/>
      <c r="O314" s="108"/>
      <c r="P314" s="108"/>
    </row>
    <row r="315" spans="14:16" hidden="1">
      <c r="N315" s="108"/>
      <c r="O315" s="108"/>
      <c r="P315" s="108"/>
    </row>
    <row r="316" spans="14:16" hidden="1">
      <c r="N316" s="108"/>
      <c r="O316" s="108"/>
      <c r="P316" s="108"/>
    </row>
    <row r="317" spans="14:16" hidden="1">
      <c r="N317" s="108"/>
      <c r="O317" s="108"/>
      <c r="P317" s="108"/>
    </row>
    <row r="318" spans="14:16" hidden="1">
      <c r="N318" s="108"/>
      <c r="O318" s="108"/>
      <c r="P318" s="108"/>
    </row>
    <row r="319" spans="14:16" hidden="1">
      <c r="N319" s="108"/>
      <c r="O319" s="108"/>
      <c r="P319" s="108"/>
    </row>
    <row r="320" spans="14:16" hidden="1">
      <c r="N320" s="108"/>
      <c r="O320" s="108"/>
      <c r="P320" s="108"/>
    </row>
    <row r="321" spans="14:16" hidden="1">
      <c r="N321" s="108"/>
      <c r="O321" s="108"/>
      <c r="P321" s="108"/>
    </row>
    <row r="322" spans="14:16" hidden="1">
      <c r="N322" s="108"/>
      <c r="O322" s="108"/>
      <c r="P322" s="108"/>
    </row>
    <row r="323" spans="14:16" hidden="1">
      <c r="N323" s="108"/>
      <c r="O323" s="108"/>
      <c r="P323" s="108"/>
    </row>
    <row r="324" spans="14:16" hidden="1">
      <c r="N324" s="108"/>
      <c r="O324" s="108"/>
      <c r="P324" s="108"/>
    </row>
    <row r="325" spans="14:16" hidden="1">
      <c r="N325" s="108"/>
      <c r="O325" s="108"/>
      <c r="P325" s="108"/>
    </row>
    <row r="326" spans="14:16" hidden="1">
      <c r="N326" s="108"/>
      <c r="O326" s="108"/>
      <c r="P326" s="108"/>
    </row>
    <row r="327" spans="14:16" hidden="1">
      <c r="N327" s="108"/>
      <c r="O327" s="108"/>
      <c r="P327" s="108"/>
    </row>
    <row r="328" spans="14:16" hidden="1">
      <c r="N328" s="108"/>
      <c r="O328" s="108"/>
      <c r="P328" s="108"/>
    </row>
    <row r="329" spans="14:16" hidden="1">
      <c r="N329" s="108"/>
      <c r="O329" s="108"/>
      <c r="P329" s="108"/>
    </row>
    <row r="330" spans="14:16" hidden="1">
      <c r="N330" s="108"/>
      <c r="O330" s="108"/>
      <c r="P330" s="108"/>
    </row>
    <row r="331" spans="14:16" hidden="1">
      <c r="N331" s="108"/>
      <c r="O331" s="108"/>
      <c r="P331" s="108"/>
    </row>
    <row r="332" spans="14:16" hidden="1">
      <c r="N332" s="108"/>
      <c r="O332" s="108"/>
      <c r="P332" s="108"/>
    </row>
    <row r="333" spans="14:16" hidden="1">
      <c r="N333" s="108"/>
      <c r="O333" s="108"/>
      <c r="P333" s="108"/>
    </row>
    <row r="334" spans="14:16" hidden="1">
      <c r="N334" s="108"/>
      <c r="O334" s="108"/>
      <c r="P334" s="108"/>
    </row>
    <row r="335" spans="14:16" hidden="1">
      <c r="N335" s="108"/>
      <c r="O335" s="108"/>
      <c r="P335" s="108"/>
    </row>
    <row r="336" spans="14:16" hidden="1">
      <c r="N336" s="108"/>
      <c r="O336" s="108"/>
      <c r="P336" s="108"/>
    </row>
    <row r="337" spans="14:16" hidden="1">
      <c r="N337" s="108"/>
      <c r="O337" s="108"/>
      <c r="P337" s="108"/>
    </row>
    <row r="338" spans="14:16" hidden="1">
      <c r="N338" s="108"/>
      <c r="O338" s="108"/>
      <c r="P338" s="108"/>
    </row>
    <row r="339" spans="14:16" hidden="1">
      <c r="N339" s="108"/>
      <c r="O339" s="108"/>
      <c r="P339" s="108"/>
    </row>
    <row r="340" spans="14:16" hidden="1">
      <c r="N340" s="108"/>
      <c r="O340" s="108"/>
      <c r="P340" s="108"/>
    </row>
    <row r="341" spans="14:16" hidden="1">
      <c r="N341" s="108"/>
      <c r="O341" s="108"/>
      <c r="P341" s="108"/>
    </row>
    <row r="342" spans="14:16" hidden="1">
      <c r="N342" s="108"/>
      <c r="O342" s="108"/>
      <c r="P342" s="108"/>
    </row>
    <row r="343" spans="14:16" hidden="1">
      <c r="N343" s="108"/>
      <c r="O343" s="108"/>
      <c r="P343" s="108"/>
    </row>
    <row r="344" spans="14:16" hidden="1">
      <c r="N344" s="108"/>
      <c r="O344" s="108"/>
      <c r="P344" s="108"/>
    </row>
    <row r="345" spans="14:16" hidden="1">
      <c r="N345" s="108"/>
      <c r="O345" s="108"/>
      <c r="P345" s="108"/>
    </row>
    <row r="346" spans="14:16" hidden="1">
      <c r="N346" s="108"/>
      <c r="O346" s="108"/>
      <c r="P346" s="108"/>
    </row>
    <row r="347" spans="14:16" hidden="1">
      <c r="N347" s="108"/>
      <c r="O347" s="108"/>
      <c r="P347" s="108"/>
    </row>
    <row r="348" spans="14:16" hidden="1">
      <c r="N348" s="108"/>
      <c r="O348" s="108"/>
      <c r="P348" s="108"/>
    </row>
    <row r="349" spans="14:16" hidden="1">
      <c r="N349" s="108"/>
      <c r="O349" s="108"/>
      <c r="P349" s="108"/>
    </row>
    <row r="350" spans="14:16" hidden="1">
      <c r="N350" s="108"/>
      <c r="O350" s="108"/>
      <c r="P350" s="108"/>
    </row>
    <row r="351" spans="14:16" hidden="1">
      <c r="N351" s="108"/>
      <c r="O351" s="108"/>
      <c r="P351" s="108"/>
    </row>
    <row r="352" spans="14:16" hidden="1">
      <c r="N352" s="108"/>
      <c r="O352" s="108"/>
      <c r="P352" s="108"/>
    </row>
    <row r="353" spans="14:16" hidden="1">
      <c r="N353" s="108"/>
      <c r="O353" s="108"/>
      <c r="P353" s="108"/>
    </row>
    <row r="354" spans="14:16" hidden="1">
      <c r="N354" s="108"/>
      <c r="O354" s="108"/>
      <c r="P354" s="108"/>
    </row>
    <row r="355" spans="14:16" hidden="1">
      <c r="N355" s="108"/>
      <c r="O355" s="108"/>
      <c r="P355" s="108"/>
    </row>
    <row r="356" spans="14:16" hidden="1">
      <c r="N356" s="108"/>
      <c r="O356" s="108"/>
      <c r="P356" s="108"/>
    </row>
    <row r="357" spans="14:16" hidden="1">
      <c r="N357" s="108"/>
      <c r="O357" s="108"/>
      <c r="P357" s="108"/>
    </row>
    <row r="358" spans="14:16" hidden="1">
      <c r="N358" s="108"/>
      <c r="O358" s="108"/>
      <c r="P358" s="108"/>
    </row>
    <row r="359" spans="14:16" hidden="1">
      <c r="N359" s="108"/>
      <c r="O359" s="108"/>
      <c r="P359" s="108"/>
    </row>
    <row r="360" spans="14:16" hidden="1">
      <c r="N360" s="108"/>
      <c r="O360" s="108"/>
      <c r="P360" s="108"/>
    </row>
    <row r="361" spans="14:16" hidden="1">
      <c r="N361" s="108"/>
      <c r="O361" s="108"/>
      <c r="P361" s="108"/>
    </row>
    <row r="362" spans="14:16" hidden="1">
      <c r="N362" s="108"/>
      <c r="O362" s="108"/>
      <c r="P362" s="108"/>
    </row>
    <row r="363" spans="14:16" hidden="1">
      <c r="N363" s="108"/>
      <c r="O363" s="108"/>
      <c r="P363" s="108"/>
    </row>
    <row r="364" spans="14:16" hidden="1">
      <c r="N364" s="108"/>
      <c r="O364" s="108"/>
      <c r="P364" s="108"/>
    </row>
    <row r="365" spans="14:16" hidden="1">
      <c r="N365" s="108"/>
      <c r="O365" s="108"/>
      <c r="P365" s="108"/>
    </row>
    <row r="366" spans="14:16" hidden="1">
      <c r="N366" s="108"/>
      <c r="O366" s="108"/>
      <c r="P366" s="108"/>
    </row>
    <row r="367" spans="14:16" hidden="1">
      <c r="N367" s="108"/>
      <c r="O367" s="108"/>
      <c r="P367" s="108"/>
    </row>
    <row r="368" spans="14:16" hidden="1">
      <c r="N368" s="108"/>
      <c r="O368" s="108"/>
      <c r="P368" s="108"/>
    </row>
    <row r="369" spans="14:16" hidden="1">
      <c r="N369" s="108"/>
      <c r="O369" s="108"/>
      <c r="P369" s="108"/>
    </row>
    <row r="370" spans="14:16" hidden="1">
      <c r="N370" s="108"/>
      <c r="O370" s="108"/>
      <c r="P370" s="108"/>
    </row>
    <row r="371" spans="14:16" hidden="1">
      <c r="N371" s="108"/>
      <c r="O371" s="108"/>
      <c r="P371" s="108"/>
    </row>
    <row r="372" spans="14:16" hidden="1">
      <c r="N372" s="108"/>
      <c r="O372" s="108"/>
      <c r="P372" s="108"/>
    </row>
    <row r="373" spans="14:16" hidden="1">
      <c r="N373" s="108"/>
      <c r="O373" s="108"/>
      <c r="P373" s="108"/>
    </row>
    <row r="374" spans="14:16" hidden="1">
      <c r="N374" s="108"/>
      <c r="O374" s="108"/>
      <c r="P374" s="108"/>
    </row>
    <row r="375" spans="14:16" hidden="1">
      <c r="N375" s="108"/>
      <c r="O375" s="108"/>
      <c r="P375" s="108"/>
    </row>
    <row r="376" spans="14:16" hidden="1">
      <c r="N376" s="108"/>
      <c r="O376" s="108"/>
      <c r="P376" s="108"/>
    </row>
    <row r="377" spans="14:16" hidden="1">
      <c r="N377" s="108"/>
      <c r="O377" s="108"/>
      <c r="P377" s="108"/>
    </row>
    <row r="378" spans="14:16" hidden="1">
      <c r="N378" s="108"/>
      <c r="O378" s="108"/>
      <c r="P378" s="108"/>
    </row>
    <row r="379" spans="14:16" hidden="1">
      <c r="N379" s="108"/>
      <c r="O379" s="108"/>
      <c r="P379" s="108"/>
    </row>
    <row r="380" spans="14:16" hidden="1">
      <c r="N380" s="108"/>
      <c r="O380" s="108"/>
      <c r="P380" s="108"/>
    </row>
    <row r="381" spans="14:16" hidden="1">
      <c r="N381" s="108"/>
      <c r="O381" s="108"/>
      <c r="P381" s="108"/>
    </row>
    <row r="382" spans="14:16" hidden="1">
      <c r="N382" s="108"/>
      <c r="O382" s="108"/>
      <c r="P382" s="108"/>
    </row>
    <row r="383" spans="14:16" hidden="1">
      <c r="N383" s="108"/>
      <c r="O383" s="108"/>
      <c r="P383" s="108"/>
    </row>
    <row r="384" spans="14:16" hidden="1">
      <c r="N384" s="108"/>
      <c r="O384" s="108"/>
      <c r="P384" s="108"/>
    </row>
    <row r="385" spans="14:16" hidden="1">
      <c r="N385" s="108"/>
      <c r="O385" s="108"/>
      <c r="P385" s="108"/>
    </row>
    <row r="386" spans="14:16" hidden="1">
      <c r="N386" s="108"/>
      <c r="O386" s="108"/>
      <c r="P386" s="108"/>
    </row>
    <row r="387" spans="14:16" hidden="1">
      <c r="N387" s="108"/>
      <c r="O387" s="108"/>
      <c r="P387" s="108"/>
    </row>
    <row r="388" spans="14:16" hidden="1">
      <c r="N388" s="108"/>
      <c r="O388" s="108"/>
      <c r="P388" s="108"/>
    </row>
    <row r="389" spans="14:16" hidden="1">
      <c r="N389" s="108"/>
      <c r="O389" s="108"/>
      <c r="P389" s="108"/>
    </row>
    <row r="390" spans="14:16" hidden="1">
      <c r="N390" s="108"/>
      <c r="O390" s="108"/>
      <c r="P390" s="108"/>
    </row>
    <row r="391" spans="14:16" hidden="1">
      <c r="N391" s="108"/>
      <c r="O391" s="108"/>
      <c r="P391" s="108"/>
    </row>
    <row r="392" spans="14:16" hidden="1">
      <c r="N392" s="108"/>
      <c r="O392" s="108"/>
      <c r="P392" s="108"/>
    </row>
    <row r="393" spans="14:16" hidden="1">
      <c r="N393" s="108"/>
      <c r="O393" s="108"/>
      <c r="P393" s="108"/>
    </row>
    <row r="394" spans="14:16" hidden="1">
      <c r="N394" s="108"/>
      <c r="O394" s="108"/>
      <c r="P394" s="108"/>
    </row>
    <row r="395" spans="14:16" hidden="1">
      <c r="N395" s="108"/>
      <c r="O395" s="108"/>
      <c r="P395" s="108"/>
    </row>
    <row r="396" spans="14:16" hidden="1">
      <c r="N396" s="108"/>
      <c r="O396" s="108"/>
      <c r="P396" s="108"/>
    </row>
    <row r="397" spans="14:16" hidden="1">
      <c r="N397" s="108"/>
      <c r="O397" s="108"/>
      <c r="P397" s="108"/>
    </row>
    <row r="398" spans="14:16" hidden="1">
      <c r="N398" s="108"/>
      <c r="O398" s="108"/>
      <c r="P398" s="108"/>
    </row>
    <row r="399" spans="14:16" hidden="1">
      <c r="N399" s="108"/>
      <c r="O399" s="108"/>
      <c r="P399" s="108"/>
    </row>
    <row r="400" spans="14:16" hidden="1">
      <c r="N400" s="108"/>
      <c r="O400" s="108"/>
      <c r="P400" s="108"/>
    </row>
    <row r="401" spans="14:16" hidden="1">
      <c r="N401" s="108"/>
      <c r="O401" s="108"/>
      <c r="P401" s="108"/>
    </row>
    <row r="402" spans="14:16" hidden="1">
      <c r="N402" s="108"/>
      <c r="O402" s="108"/>
      <c r="P402" s="108"/>
    </row>
    <row r="403" spans="14:16" hidden="1">
      <c r="N403" s="108"/>
      <c r="O403" s="108"/>
      <c r="P403" s="108"/>
    </row>
    <row r="404" spans="14:16" hidden="1">
      <c r="N404" s="108"/>
      <c r="O404" s="108"/>
      <c r="P404" s="108"/>
    </row>
    <row r="405" spans="14:16" hidden="1">
      <c r="N405" s="108"/>
      <c r="O405" s="108"/>
      <c r="P405" s="108"/>
    </row>
    <row r="406" spans="14:16" hidden="1">
      <c r="N406" s="108"/>
      <c r="O406" s="108"/>
      <c r="P406" s="108"/>
    </row>
    <row r="407" spans="14:16" hidden="1">
      <c r="N407" s="108"/>
      <c r="O407" s="108"/>
      <c r="P407" s="108"/>
    </row>
    <row r="408" spans="14:16" hidden="1">
      <c r="N408" s="108"/>
      <c r="O408" s="108"/>
      <c r="P408" s="108"/>
    </row>
    <row r="409" spans="14:16" hidden="1">
      <c r="N409" s="108"/>
      <c r="O409" s="108"/>
      <c r="P409" s="108"/>
    </row>
    <row r="410" spans="14:16" hidden="1">
      <c r="N410" s="108"/>
      <c r="O410" s="108"/>
      <c r="P410" s="108"/>
    </row>
    <row r="411" spans="14:16" hidden="1">
      <c r="N411" s="108"/>
      <c r="O411" s="108"/>
      <c r="P411" s="108"/>
    </row>
    <row r="412" spans="14:16" hidden="1">
      <c r="N412" s="108"/>
      <c r="O412" s="108"/>
      <c r="P412" s="108"/>
    </row>
    <row r="413" spans="14:16" hidden="1">
      <c r="N413" s="108"/>
      <c r="O413" s="108"/>
      <c r="P413" s="108"/>
    </row>
    <row r="414" spans="14:16" hidden="1">
      <c r="N414" s="108"/>
      <c r="O414" s="108"/>
      <c r="P414" s="108"/>
    </row>
    <row r="415" spans="14:16" hidden="1">
      <c r="N415" s="108"/>
      <c r="O415" s="108"/>
      <c r="P415" s="108"/>
    </row>
    <row r="416" spans="14:16" hidden="1">
      <c r="N416" s="108"/>
      <c r="O416" s="108"/>
      <c r="P416" s="108"/>
    </row>
    <row r="417" spans="14:16" hidden="1">
      <c r="N417" s="108"/>
      <c r="O417" s="108"/>
      <c r="P417" s="108"/>
    </row>
    <row r="418" spans="14:16" hidden="1">
      <c r="N418" s="108"/>
      <c r="O418" s="108"/>
      <c r="P418" s="108"/>
    </row>
    <row r="419" spans="14:16" hidden="1">
      <c r="N419" s="108"/>
      <c r="O419" s="108"/>
      <c r="P419" s="108"/>
    </row>
    <row r="420" spans="14:16" hidden="1">
      <c r="N420" s="108"/>
      <c r="O420" s="108"/>
      <c r="P420" s="108"/>
    </row>
    <row r="421" spans="14:16" hidden="1">
      <c r="N421" s="108"/>
      <c r="O421" s="108"/>
      <c r="P421" s="108"/>
    </row>
    <row r="422" spans="14:16" hidden="1">
      <c r="N422" s="108"/>
      <c r="O422" s="108"/>
      <c r="P422" s="108"/>
    </row>
    <row r="423" spans="14:16" hidden="1">
      <c r="N423" s="108"/>
      <c r="O423" s="108"/>
      <c r="P423" s="108"/>
    </row>
    <row r="424" spans="14:16" hidden="1">
      <c r="N424" s="108"/>
      <c r="O424" s="108"/>
      <c r="P424" s="108"/>
    </row>
    <row r="425" spans="14:16" hidden="1">
      <c r="N425" s="108"/>
      <c r="O425" s="108"/>
      <c r="P425" s="108"/>
    </row>
    <row r="426" spans="14:16" hidden="1">
      <c r="N426" s="108"/>
      <c r="O426" s="108"/>
      <c r="P426" s="108"/>
    </row>
    <row r="427" spans="14:16" hidden="1">
      <c r="N427" s="108"/>
      <c r="O427" s="108"/>
      <c r="P427" s="108"/>
    </row>
    <row r="428" spans="14:16" hidden="1">
      <c r="N428" s="108"/>
      <c r="O428" s="108"/>
      <c r="P428" s="108"/>
    </row>
    <row r="429" spans="14:16" hidden="1">
      <c r="N429" s="108"/>
      <c r="O429" s="108"/>
      <c r="P429" s="108"/>
    </row>
    <row r="430" spans="14:16" hidden="1">
      <c r="N430" s="108"/>
      <c r="O430" s="108"/>
      <c r="P430" s="108"/>
    </row>
    <row r="431" spans="14:16" hidden="1">
      <c r="N431" s="108"/>
      <c r="O431" s="108"/>
      <c r="P431" s="108"/>
    </row>
    <row r="432" spans="14:16" hidden="1">
      <c r="N432" s="108"/>
      <c r="O432" s="108"/>
      <c r="P432" s="108"/>
    </row>
    <row r="433" spans="14:16" hidden="1">
      <c r="N433" s="108"/>
      <c r="O433" s="108"/>
      <c r="P433" s="108"/>
    </row>
    <row r="434" spans="14:16" hidden="1">
      <c r="N434" s="108"/>
      <c r="O434" s="108"/>
      <c r="P434" s="108"/>
    </row>
    <row r="435" spans="14:16" hidden="1">
      <c r="N435" s="108"/>
      <c r="O435" s="108"/>
      <c r="P435" s="108"/>
    </row>
    <row r="436" spans="14:16" hidden="1">
      <c r="N436" s="108"/>
      <c r="O436" s="108"/>
      <c r="P436" s="108"/>
    </row>
    <row r="437" spans="14:16" hidden="1">
      <c r="N437" s="108"/>
      <c r="O437" s="108"/>
      <c r="P437" s="108"/>
    </row>
    <row r="438" spans="14:16" hidden="1">
      <c r="N438" s="108"/>
      <c r="O438" s="108"/>
      <c r="P438" s="108"/>
    </row>
    <row r="439" spans="14:16" hidden="1">
      <c r="N439" s="108"/>
      <c r="O439" s="108"/>
      <c r="P439" s="108"/>
    </row>
    <row r="440" spans="14:16" hidden="1">
      <c r="N440" s="108"/>
      <c r="O440" s="108"/>
      <c r="P440" s="108"/>
    </row>
    <row r="441" spans="14:16" hidden="1">
      <c r="N441" s="108"/>
      <c r="O441" s="108"/>
      <c r="P441" s="108"/>
    </row>
    <row r="442" spans="14:16" hidden="1">
      <c r="N442" s="108"/>
      <c r="O442" s="108"/>
      <c r="P442" s="108"/>
    </row>
    <row r="443" spans="14:16" hidden="1">
      <c r="N443" s="108"/>
      <c r="O443" s="108"/>
      <c r="P443" s="108"/>
    </row>
    <row r="444" spans="14:16" hidden="1">
      <c r="N444" s="108"/>
      <c r="O444" s="108"/>
      <c r="P444" s="108"/>
    </row>
    <row r="445" spans="14:16" hidden="1">
      <c r="N445" s="108"/>
      <c r="O445" s="108"/>
      <c r="P445" s="108"/>
    </row>
    <row r="446" spans="14:16" hidden="1">
      <c r="N446" s="108"/>
      <c r="O446" s="108"/>
      <c r="P446" s="108"/>
    </row>
    <row r="447" spans="14:16" hidden="1">
      <c r="N447" s="108"/>
      <c r="O447" s="108"/>
      <c r="P447" s="108"/>
    </row>
    <row r="448" spans="14:16" hidden="1">
      <c r="N448" s="108"/>
      <c r="O448" s="108"/>
      <c r="P448" s="108"/>
    </row>
    <row r="449" spans="14:16" hidden="1">
      <c r="N449" s="108"/>
      <c r="O449" s="108"/>
      <c r="P449" s="108"/>
    </row>
    <row r="450" spans="14:16" hidden="1">
      <c r="N450" s="108"/>
      <c r="O450" s="108"/>
      <c r="P450" s="108"/>
    </row>
    <row r="451" spans="14:16" hidden="1">
      <c r="N451" s="108"/>
      <c r="O451" s="108"/>
      <c r="P451" s="108"/>
    </row>
    <row r="452" spans="14:16" hidden="1">
      <c r="N452" s="108"/>
      <c r="O452" s="108"/>
      <c r="P452" s="108"/>
    </row>
    <row r="453" spans="14:16" hidden="1">
      <c r="N453" s="108"/>
      <c r="O453" s="108"/>
      <c r="P453" s="108"/>
    </row>
    <row r="454" spans="14:16" hidden="1">
      <c r="N454" s="108"/>
      <c r="O454" s="108"/>
      <c r="P454" s="108"/>
    </row>
    <row r="455" spans="14:16" hidden="1">
      <c r="N455" s="108"/>
      <c r="O455" s="108"/>
      <c r="P455" s="108"/>
    </row>
    <row r="456" spans="14:16" hidden="1">
      <c r="N456" s="108"/>
      <c r="O456" s="108"/>
      <c r="P456" s="108"/>
    </row>
    <row r="457" spans="14:16" hidden="1">
      <c r="N457" s="108"/>
      <c r="O457" s="108"/>
      <c r="P457" s="108"/>
    </row>
    <row r="458" spans="14:16" hidden="1">
      <c r="N458" s="108"/>
      <c r="O458" s="108"/>
      <c r="P458" s="108"/>
    </row>
    <row r="459" spans="14:16" hidden="1">
      <c r="N459" s="108"/>
      <c r="O459" s="108"/>
      <c r="P459" s="108"/>
    </row>
    <row r="460" spans="14:16" hidden="1">
      <c r="N460" s="108"/>
      <c r="O460" s="108"/>
      <c r="P460" s="108"/>
    </row>
    <row r="461" spans="14:16" hidden="1">
      <c r="N461" s="108"/>
      <c r="O461" s="108"/>
      <c r="P461" s="108"/>
    </row>
    <row r="462" spans="14:16" hidden="1">
      <c r="N462" s="108"/>
      <c r="O462" s="108"/>
      <c r="P462" s="108"/>
    </row>
    <row r="463" spans="14:16" hidden="1">
      <c r="N463" s="108"/>
      <c r="O463" s="108"/>
      <c r="P463" s="108"/>
    </row>
    <row r="464" spans="14:16" hidden="1">
      <c r="N464" s="108"/>
      <c r="O464" s="108"/>
      <c r="P464" s="108"/>
    </row>
    <row r="465" spans="14:16" hidden="1">
      <c r="N465" s="108"/>
      <c r="O465" s="108"/>
      <c r="P465" s="108"/>
    </row>
    <row r="466" spans="14:16" hidden="1">
      <c r="N466" s="108"/>
      <c r="O466" s="108"/>
      <c r="P466" s="108"/>
    </row>
    <row r="467" spans="14:16" hidden="1">
      <c r="N467" s="108"/>
      <c r="O467" s="108"/>
      <c r="P467" s="108"/>
    </row>
    <row r="468" spans="14:16" hidden="1">
      <c r="N468" s="108"/>
      <c r="O468" s="108"/>
      <c r="P468" s="108"/>
    </row>
    <row r="469" spans="14:16" hidden="1">
      <c r="N469" s="108"/>
      <c r="O469" s="108"/>
      <c r="P469" s="108"/>
    </row>
    <row r="470" spans="14:16" hidden="1">
      <c r="N470" s="108"/>
      <c r="O470" s="108"/>
      <c r="P470" s="108"/>
    </row>
    <row r="471" spans="14:16" hidden="1">
      <c r="N471" s="108"/>
      <c r="O471" s="108"/>
      <c r="P471" s="108"/>
    </row>
    <row r="472" spans="14:16" hidden="1">
      <c r="N472" s="108"/>
      <c r="O472" s="108"/>
      <c r="P472" s="108"/>
    </row>
    <row r="473" spans="14:16" hidden="1">
      <c r="N473" s="108"/>
      <c r="O473" s="108"/>
      <c r="P473" s="108"/>
    </row>
    <row r="474" spans="14:16" hidden="1">
      <c r="N474" s="108"/>
      <c r="O474" s="108"/>
      <c r="P474" s="108"/>
    </row>
    <row r="475" spans="14:16" hidden="1">
      <c r="N475" s="108"/>
      <c r="O475" s="108"/>
      <c r="P475" s="108"/>
    </row>
    <row r="476" spans="14:16" hidden="1">
      <c r="N476" s="108"/>
      <c r="O476" s="108"/>
      <c r="P476" s="108"/>
    </row>
    <row r="477" spans="14:16" hidden="1">
      <c r="N477" s="108"/>
      <c r="O477" s="108"/>
      <c r="P477" s="108"/>
    </row>
    <row r="478" spans="14:16" hidden="1">
      <c r="N478" s="108"/>
      <c r="O478" s="108"/>
      <c r="P478" s="108"/>
    </row>
    <row r="479" spans="14:16" hidden="1">
      <c r="N479" s="108"/>
      <c r="O479" s="108"/>
      <c r="P479" s="108"/>
    </row>
    <row r="480" spans="14:16" hidden="1">
      <c r="N480" s="108"/>
      <c r="O480" s="108"/>
      <c r="P480" s="108"/>
    </row>
    <row r="481" spans="3:23" hidden="1">
      <c r="N481" s="108"/>
      <c r="O481" s="108"/>
      <c r="P481" s="108"/>
    </row>
    <row r="482" spans="3:23" hidden="1">
      <c r="N482" s="108"/>
      <c r="O482" s="108"/>
      <c r="P482" s="108"/>
    </row>
    <row r="483" spans="3:23" hidden="1">
      <c r="N483" s="108"/>
      <c r="O483" s="108"/>
      <c r="P483" s="108"/>
    </row>
    <row r="484" spans="3:23" hidden="1">
      <c r="N484" s="108"/>
      <c r="O484" s="108"/>
      <c r="P484" s="108"/>
    </row>
    <row r="485" spans="3:23" hidden="1">
      <c r="N485" s="108"/>
      <c r="O485" s="108"/>
      <c r="P485" s="108"/>
    </row>
    <row r="486" spans="3:23" hidden="1">
      <c r="N486" s="108"/>
      <c r="O486" s="108"/>
      <c r="P486" s="108"/>
    </row>
    <row r="487" spans="3:23" hidden="1">
      <c r="N487" s="108"/>
      <c r="O487" s="108"/>
      <c r="P487" s="108"/>
    </row>
    <row r="488" spans="3:23" hidden="1">
      <c r="N488" s="108"/>
      <c r="O488" s="108"/>
      <c r="P488" s="108"/>
    </row>
    <row r="489" spans="3:23" hidden="1">
      <c r="N489" s="108"/>
      <c r="O489" s="108"/>
      <c r="P489" s="108"/>
    </row>
    <row r="490" spans="3:23" hidden="1">
      <c r="N490" s="108"/>
      <c r="O490" s="108"/>
      <c r="P490" s="108"/>
    </row>
    <row r="491" spans="3:23" hidden="1">
      <c r="N491" s="108"/>
      <c r="O491" s="108"/>
      <c r="P491" s="108"/>
    </row>
    <row r="492" spans="3:23" hidden="1">
      <c r="N492" s="108"/>
      <c r="O492" s="108"/>
      <c r="P492" s="108"/>
    </row>
    <row r="493" spans="3:23" hidden="1">
      <c r="N493" s="108"/>
      <c r="O493" s="108"/>
      <c r="P493" s="108"/>
    </row>
    <row r="494" spans="3:23" hidden="1">
      <c r="N494" s="108"/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2">SUM(F4:F494)</f>
        <v>326.10000000000002</v>
      </c>
      <c r="G495" s="91">
        <f t="shared" si="2"/>
        <v>13.8</v>
      </c>
      <c r="H495" s="91">
        <f t="shared" si="2"/>
        <v>78.899999999999991</v>
      </c>
      <c r="I495" s="91">
        <f t="shared" si="2"/>
        <v>0</v>
      </c>
      <c r="J495" s="91">
        <f t="shared" si="2"/>
        <v>0</v>
      </c>
      <c r="K495" s="91">
        <f t="shared" si="2"/>
        <v>0</v>
      </c>
      <c r="L495" s="91">
        <f t="shared" si="2"/>
        <v>0</v>
      </c>
      <c r="M495" s="91">
        <f t="shared" si="2"/>
        <v>0</v>
      </c>
      <c r="Q495" s="79" t="s">
        <v>136</v>
      </c>
      <c r="R495" s="91">
        <f t="shared" ref="R495:W495" si="3">SUM(R4:R494)</f>
        <v>112.5</v>
      </c>
      <c r="S495" s="91">
        <f t="shared" si="3"/>
        <v>112.5</v>
      </c>
      <c r="T495" s="91">
        <f t="shared" si="3"/>
        <v>36</v>
      </c>
      <c r="U495" s="91">
        <f t="shared" si="3"/>
        <v>0</v>
      </c>
      <c r="V495" s="91">
        <f t="shared" si="3"/>
        <v>0</v>
      </c>
      <c r="W495" s="91">
        <f t="shared" si="3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IF('11'!K3="", "Vrije categorie",'11'!K3)</f>
        <v>A</v>
      </c>
      <c r="F499" s="92" cm="1">
        <f t="array" ref="F499">SUMPRODUCT(--($E$4:$E$494=C499),--($D$4:$D$494=""),$F$4:$F$494)</f>
        <v>151.9</v>
      </c>
      <c r="G499" s="92" cm="1">
        <f t="array" ref="G499">SUMPRODUCT(--($E$4:$E$494=C499),--($D$4:$D$494=""),$G$4:$G$494)</f>
        <v>10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161.9</v>
      </c>
      <c r="O499" s="81"/>
      <c r="P499" s="92" cm="1">
        <f t="array" ref="P499">SUMPRODUCT(--($E$4:$E$494=C499),--($D$4:$D$494=""),$P$4:$P$494)</f>
        <v>32380</v>
      </c>
    </row>
    <row r="500" spans="3:16">
      <c r="C500" s="81" t="str">
        <f>IF('11'!K4="", "Vrije categorie",'11'!K4)</f>
        <v>B</v>
      </c>
      <c r="F500" s="92" cm="1">
        <f t="array" ref="F500">SUMPRODUCT(--($E$4:$E$494=C500),--($D$4:$D$494=""),$F$4:$F$494)</f>
        <v>27.7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4">SUM(F500:M500)</f>
        <v>27.7</v>
      </c>
      <c r="O500" s="81"/>
      <c r="P500" s="92" cm="1">
        <f t="array" ref="P500">SUMPRODUCT(--($E$4:$E$494=C500),--($D$4:$D$494=""),$P$4:$P$494)</f>
        <v>5540</v>
      </c>
    </row>
    <row r="501" spans="3:16">
      <c r="C501" s="81" t="str">
        <f>IF('11'!K5="", "Vrije categorie",'11'!K5)</f>
        <v>C</v>
      </c>
      <c r="F501" s="92" cm="1">
        <f t="array" ref="F501">SUMPRODUCT(--($E$4:$E$494=C501),--($D$4:$D$494=""),$F$4:$F$494)</f>
        <v>17.100000000000001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4"/>
        <v>17.100000000000001</v>
      </c>
      <c r="O501" s="81"/>
      <c r="P501" s="92" cm="1">
        <f t="array" ref="P501">SUMPRODUCT(--($E$4:$E$494=C501),--($D$4:$D$494=""),$P$4:$P$494)</f>
        <v>3420.0000000000005</v>
      </c>
    </row>
    <row r="502" spans="3:16">
      <c r="C502" s="81" t="str">
        <f>IF('11'!K6="", "Vrije categorie",'11'!K6)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3.8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4"/>
        <v>3.8</v>
      </c>
      <c r="O502" s="81"/>
      <c r="P502" s="92" cm="1">
        <f t="array" ref="P502">SUMPRODUCT(--($E$4:$E$494=C502),--($D$4:$D$494=""),$P$4:$P$494)</f>
        <v>760</v>
      </c>
    </row>
    <row r="503" spans="3:16">
      <c r="C503" s="81" t="str">
        <f>IF('11'!K7="", "Vrije categorie",'11'!K7)</f>
        <v>E</v>
      </c>
      <c r="F503" s="92" cm="1">
        <f t="array" ref="F503">SUMPRODUCT(--($E$4:$E$494=C503),--($D$4:$D$494=""),$F$4:$F$494)</f>
        <v>82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4"/>
        <v>82</v>
      </c>
      <c r="O503" s="81"/>
      <c r="P503" s="92" cm="1">
        <f t="array" ref="P503">SUMPRODUCT(--($E$4:$E$494=C503),--($D$4:$D$494=""),$P$4:$P$494)</f>
        <v>16400</v>
      </c>
    </row>
    <row r="504" spans="3:16">
      <c r="C504" s="81" t="str">
        <f>IF('11'!K8="", "Vrije categorie",'11'!K8)</f>
        <v>F</v>
      </c>
      <c r="F504" s="92" cm="1">
        <f t="array" ref="F504">SUMPRODUCT(--($E$4:$E$494=C504),--($D$4:$D$494=""),$F$4:$F$494)</f>
        <v>18.600000000000001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4"/>
        <v>18.600000000000001</v>
      </c>
      <c r="O504" s="81"/>
      <c r="P504" s="92" cm="1">
        <f t="array" ref="P504">SUMPRODUCT(--($E$4:$E$494=C504),--($D$4:$D$494=""),$P$4:$P$494)</f>
        <v>223.20000000000002</v>
      </c>
    </row>
    <row r="505" spans="3:16">
      <c r="C505" s="81" t="str">
        <f>IF('11'!K9="", "Vrije categorie",'11'!K9)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11.6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4"/>
        <v>11.6</v>
      </c>
      <c r="O505" s="81"/>
      <c r="P505" s="92" cm="1">
        <f t="array" ref="P505">SUMPRODUCT(--($E$4:$E$494=C505),--($D$4:$D$494=""),$P$4:$P$494)</f>
        <v>2320</v>
      </c>
    </row>
    <row r="506" spans="3:16">
      <c r="C506" s="81" t="str">
        <f>IF('11'!K10="", "Vrije categorie",'11'!K10)</f>
        <v>H</v>
      </c>
      <c r="F506" s="92" cm="1">
        <f t="array" ref="F506">SUMPRODUCT(--($E$4:$E$494=C506),--($D$4:$D$494=""),$F$4:$F$494)</f>
        <v>28.8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59.5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4"/>
        <v>88.3</v>
      </c>
      <c r="O506" s="81"/>
      <c r="P506" s="92" cm="1">
        <f t="array" ref="P506">SUMPRODUCT(--($E$4:$E$494=C506),--($D$4:$D$494=""),$P$4:$P$494)</f>
        <v>17660</v>
      </c>
    </row>
    <row r="507" spans="3:16">
      <c r="C507" s="81" t="str">
        <f>IF('11'!K11="", "Vrije categorie",'11'!K11)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6.2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4"/>
        <v>6.2</v>
      </c>
      <c r="O507" s="81"/>
      <c r="P507" s="92" cm="1">
        <f t="array" ref="P507">SUMPRODUCT(--($E$4:$E$494=C507),--($D$4:$D$494=""),$P$4:$P$494)</f>
        <v>1240</v>
      </c>
    </row>
    <row r="508" spans="3:16">
      <c r="C508" s="81" t="str">
        <f>IF('11'!K12="", "Vrije categorie",'11'!K12)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4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IF('11'!K13="", "Vrije categorie",'11'!K13)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4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IF('11'!K14="", "Vrije categorie",'11'!K14)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4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IF('11'!K15="", "Vrije categorie",'11'!K15)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4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326.10000000000002</v>
      </c>
      <c r="G512" s="93">
        <f t="shared" ref="G512:M512" si="5">SUM(G499:G511)</f>
        <v>13.8</v>
      </c>
      <c r="H512" s="93">
        <f t="shared" si="5"/>
        <v>77.3</v>
      </c>
      <c r="I512" s="93">
        <f t="shared" si="5"/>
        <v>0</v>
      </c>
      <c r="J512" s="93">
        <f t="shared" si="5"/>
        <v>0</v>
      </c>
      <c r="K512" s="93">
        <f t="shared" si="5"/>
        <v>0</v>
      </c>
      <c r="L512" s="93">
        <f t="shared" si="5"/>
        <v>0</v>
      </c>
      <c r="M512" s="93">
        <f t="shared" si="5"/>
        <v>0</v>
      </c>
      <c r="N512" s="93">
        <f t="shared" si="4"/>
        <v>417.20000000000005</v>
      </c>
      <c r="O512" s="93"/>
      <c r="P512" s="93">
        <f>SUM(P499:P511)</f>
        <v>79943.199999999997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1.6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6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7">SUM(F519:M519)</f>
        <v>0</v>
      </c>
    </row>
    <row r="520" spans="3:16">
      <c r="C520" s="95" t="str">
        <f t="shared" si="6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7"/>
        <v>0</v>
      </c>
    </row>
    <row r="521" spans="3:16">
      <c r="C521" s="95" t="str">
        <f t="shared" si="6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7"/>
        <v>0</v>
      </c>
    </row>
    <row r="522" spans="3:16">
      <c r="C522" s="95" t="str">
        <f t="shared" si="6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7"/>
        <v>0</v>
      </c>
    </row>
    <row r="523" spans="3:16">
      <c r="C523" s="95" t="str">
        <f t="shared" si="6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7"/>
        <v>0</v>
      </c>
    </row>
    <row r="524" spans="3:16">
      <c r="C524" s="95" t="str">
        <f t="shared" si="6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7"/>
        <v>0</v>
      </c>
    </row>
    <row r="525" spans="3:16">
      <c r="C525" s="95" t="str">
        <f t="shared" si="6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7"/>
        <v>0</v>
      </c>
    </row>
    <row r="526" spans="3:16">
      <c r="C526" s="95" t="str">
        <f t="shared" si="6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7"/>
        <v>0</v>
      </c>
    </row>
    <row r="527" spans="3:16">
      <c r="C527" s="95" t="str">
        <f t="shared" si="6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7"/>
        <v>0</v>
      </c>
    </row>
    <row r="528" spans="3:16">
      <c r="C528" s="95" t="str">
        <f t="shared" si="6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7"/>
        <v>0</v>
      </c>
    </row>
    <row r="529" spans="3:14">
      <c r="C529" s="95" t="str">
        <f t="shared" si="6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7"/>
        <v>0</v>
      </c>
    </row>
    <row r="530" spans="3:14">
      <c r="C530" s="95" t="str">
        <f t="shared" si="6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7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8">SUM(G518:G530)</f>
        <v>0</v>
      </c>
      <c r="H531" s="100">
        <f t="shared" si="8"/>
        <v>0</v>
      </c>
      <c r="I531" s="100">
        <f t="shared" si="8"/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>SUM(N518:N530)</f>
        <v>0</v>
      </c>
    </row>
    <row r="532" spans="3:14" ht="15.75" thickTop="1"/>
  </sheetData>
  <sheetProtection algorithmName="SHA-512" hashValue="vNSbcBcAmidMxNYX/pZxmA7v7h2w8mm+FSCmwVO+g7n6PE0h5nozHGso29biy1AxxRmjleiLSzd41RbSpqnxYA==" saltValue="XWrwtdYRxXKvGFo87fmxT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61FB-0185-45ED-AC91-74DD2137B4AA}">
  <sheetPr>
    <tabColor rgb="FFC2E76B"/>
  </sheetPr>
  <dimension ref="A2:N63"/>
  <sheetViews>
    <sheetView showGridLines="0" topLeftCell="A5" workbookViewId="0">
      <selection activeCell="J40" sqref="J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12,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'12a'!P499/M3</f>
        <v>#DIV/0!</v>
      </c>
    </row>
    <row r="4" spans="1:14">
      <c r="A4" s="42" t="s">
        <v>82</v>
      </c>
      <c r="B4" s="195" t="str">
        <f>VLOOKUP(H5,'Kosten VSR (her)controles'!A5:E54,3)</f>
        <v>OBS de Dreef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'12a'!P500/M4</f>
        <v>#DIV/0!</v>
      </c>
    </row>
    <row r="5" spans="1:14">
      <c r="A5" s="43" t="s">
        <v>83</v>
      </c>
      <c r="B5" s="196" t="str">
        <f>VLOOKUP(H5,'Kosten VSR (her)controles'!A5:E54,4)</f>
        <v>Kanaal A NZ 102</v>
      </c>
      <c r="C5" s="196"/>
      <c r="D5" s="196"/>
      <c r="E5" s="196"/>
      <c r="F5" s="192" t="s">
        <v>85</v>
      </c>
      <c r="G5" s="192"/>
      <c r="H5" s="39">
        <f>'Kosten VSR (her)controles'!A16</f>
        <v>12</v>
      </c>
      <c r="K5" s="60" t="s">
        <v>58</v>
      </c>
      <c r="L5" s="72">
        <v>200</v>
      </c>
      <c r="M5" s="249"/>
      <c r="N5" s="113" t="e">
        <f>'12a'!P501/M5</f>
        <v>#DIV/0!</v>
      </c>
    </row>
    <row r="6" spans="1:14">
      <c r="A6" s="44" t="s">
        <v>84</v>
      </c>
      <c r="B6" s="197" t="str">
        <f>VLOOKUP(H5,'Kosten VSR (her)controles'!A5:E54,5)</f>
        <v>Emmer Compascuum</v>
      </c>
      <c r="C6" s="197"/>
      <c r="D6" s="197"/>
      <c r="E6" s="197"/>
      <c r="F6" s="193" t="s">
        <v>86</v>
      </c>
      <c r="G6" s="193"/>
      <c r="H6" s="40" t="str">
        <f>CONCATENATE(H5,"a")</f>
        <v>12a</v>
      </c>
      <c r="K6" s="60" t="s">
        <v>59</v>
      </c>
      <c r="L6" s="72">
        <v>200</v>
      </c>
      <c r="M6" s="249"/>
      <c r="N6" s="113" t="e">
        <f>'12a'!P502/M6</f>
        <v>#DIV/0!</v>
      </c>
    </row>
    <row r="7" spans="1:14">
      <c r="K7" s="60" t="s">
        <v>55</v>
      </c>
      <c r="L7" s="72">
        <v>200</v>
      </c>
      <c r="M7" s="249"/>
      <c r="N7" s="113" t="e">
        <f>'12a'!P503/M7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'12a'!P504/M8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'12a'!P505/M9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'12a'!P506/M10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'12a'!P507/M11</f>
        <v>#DIV/0!</v>
      </c>
    </row>
    <row r="12" spans="1:14">
      <c r="F12" s="33" t="s">
        <v>64</v>
      </c>
      <c r="G12" s="33" t="s">
        <v>90</v>
      </c>
      <c r="K12" s="60" t="s">
        <v>63</v>
      </c>
      <c r="L12" s="72">
        <v>200</v>
      </c>
      <c r="M12" s="249"/>
      <c r="N12" s="113" t="e">
        <f>'12a'!P508/M12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'12a'!N512</f>
        <v>465.90000000000003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'12a'!P509/M13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49"/>
      <c r="N14" s="113"/>
    </row>
    <row r="15" spans="1:14">
      <c r="K15" s="60"/>
      <c r="L15" s="72"/>
      <c r="M15" s="249"/>
      <c r="N15" s="113"/>
    </row>
    <row r="16" spans="1:14">
      <c r="A16" t="s">
        <v>127</v>
      </c>
      <c r="K16" s="62"/>
      <c r="L16" s="73"/>
      <c r="M16" s="259"/>
      <c r="N16" s="114"/>
    </row>
    <row r="17" spans="1:9">
      <c r="A17" s="188" t="s">
        <v>128</v>
      </c>
      <c r="B17" s="188"/>
      <c r="C17" s="188"/>
      <c r="D17" s="70">
        <f>'12a'!P512</f>
        <v>84250</v>
      </c>
      <c r="E17" s="188" t="s">
        <v>129</v>
      </c>
      <c r="F17" s="188"/>
      <c r="G17" s="70">
        <f>D17/E8</f>
        <v>421.25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'12a'!G512</f>
        <v>161.80000000000001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161.80000000000001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161.80000000000001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161.80000000000001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'12a'!F512-E27</f>
        <v>255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'12a'!S495</f>
        <v>105.8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'12a'!R495</f>
        <v>105.8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'12a'!T495</f>
        <v>28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'12a'!U495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'12a'!V495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'12a'!W495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'12a'!N505</f>
        <v>19.8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GZBiLktjeRSBahB6qBft6rbzQ4bMjQBs/bhnb8PWy2PVBMscn6MCFAmLpT2u4Q5O8p9hW5ganWHTPG9cj8zAMA==" saltValue="hFUcf5+rDyGK/QGpArsP0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CDE9-0EF0-4EB0-9446-9BBFFCC559D2}">
  <sheetPr>
    <tabColor rgb="FF173583"/>
  </sheetPr>
  <dimension ref="A1:Z532"/>
  <sheetViews>
    <sheetView workbookViewId="0">
      <selection activeCell="C26" sqref="C26"/>
    </sheetView>
  </sheetViews>
  <sheetFormatPr defaultRowHeight="1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'12'!H5</f>
        <v>12</v>
      </c>
      <c r="B1" s="219" t="s">
        <v>82</v>
      </c>
      <c r="C1" s="220"/>
      <c r="D1" s="221" t="str">
        <f>VLOOKUP(A1,'Kosten VSR (her)controles'!A5:J54,3)</f>
        <v>OBS de Dreef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>Kanaal A NZ 102 te Emmer Compascuum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305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/>
      <c r="O4" s="108"/>
      <c r="P4" s="108"/>
    </row>
    <row r="5" spans="1:24">
      <c r="A5" s="30" t="s">
        <v>286</v>
      </c>
      <c r="B5" s="33">
        <v>1</v>
      </c>
      <c r="C5" s="33" t="s">
        <v>297</v>
      </c>
      <c r="D5" s="33"/>
      <c r="E5" s="106" t="s">
        <v>55</v>
      </c>
      <c r="F5" s="108">
        <v>13.6</v>
      </c>
      <c r="G5" s="108"/>
      <c r="H5" s="108"/>
      <c r="I5" s="108"/>
      <c r="J5" s="108"/>
      <c r="N5" s="108">
        <f t="shared" ref="N5:N27" si="0">SUM(F5:M5)</f>
        <v>13.6</v>
      </c>
      <c r="O5" s="108">
        <f>IF(D5="X",0,IF(E5="X",0,VLOOKUP(E5,'12'!$K$3:$L$16,2,FALSE)))</f>
        <v>200</v>
      </c>
      <c r="P5" s="108">
        <f t="shared" ref="P5:P27" si="1">N5*O5</f>
        <v>2720</v>
      </c>
    </row>
    <row r="6" spans="1:24">
      <c r="A6" s="30" t="s">
        <v>286</v>
      </c>
      <c r="B6" s="33">
        <v>10</v>
      </c>
      <c r="C6" s="33" t="s">
        <v>298</v>
      </c>
      <c r="D6" s="33"/>
      <c r="E6" s="106" t="s">
        <v>149</v>
      </c>
      <c r="G6" s="108"/>
      <c r="H6" s="108"/>
      <c r="I6" s="108"/>
      <c r="J6" s="108">
        <v>12.2</v>
      </c>
      <c r="N6" s="108">
        <f t="shared" si="0"/>
        <v>12.2</v>
      </c>
      <c r="O6" s="108">
        <f>IF(D6="X",0,IF(E6="X",0,VLOOKUP(E6,'12'!$K$3:$L$16,2,FALSE)))</f>
        <v>200</v>
      </c>
      <c r="P6" s="108">
        <f t="shared" si="1"/>
        <v>2440</v>
      </c>
    </row>
    <row r="7" spans="1:24">
      <c r="A7" s="30" t="s">
        <v>286</v>
      </c>
      <c r="B7" s="33">
        <v>11</v>
      </c>
      <c r="C7" s="33" t="s">
        <v>300</v>
      </c>
      <c r="D7" s="33"/>
      <c r="E7" s="106" t="s">
        <v>59</v>
      </c>
      <c r="G7" s="108">
        <v>2.1</v>
      </c>
      <c r="H7" s="108"/>
      <c r="I7" s="108"/>
      <c r="J7" s="108"/>
      <c r="N7" s="108">
        <f t="shared" si="0"/>
        <v>2.1</v>
      </c>
      <c r="O7" s="108">
        <f>IF(D7="X",0,IF(E7="X",0,VLOOKUP(E7,'12'!$K$3:$L$16,2,FALSE)))</f>
        <v>200</v>
      </c>
      <c r="P7" s="108">
        <f t="shared" si="1"/>
        <v>420</v>
      </c>
    </row>
    <row r="8" spans="1:24">
      <c r="A8" s="30" t="s">
        <v>286</v>
      </c>
      <c r="B8" s="33">
        <v>12</v>
      </c>
      <c r="C8" s="33" t="s">
        <v>313</v>
      </c>
      <c r="D8" s="33"/>
      <c r="E8" s="106" t="s">
        <v>149</v>
      </c>
      <c r="G8" s="108"/>
      <c r="H8" s="108"/>
      <c r="I8" s="108"/>
      <c r="J8" s="108">
        <v>4.8</v>
      </c>
      <c r="N8" s="108">
        <f t="shared" si="0"/>
        <v>4.8</v>
      </c>
      <c r="O8" s="108">
        <f>IF(D8="X",0,IF(E8="X",0,VLOOKUP(E8,'12'!$K$3:$L$16,2,FALSE)))</f>
        <v>200</v>
      </c>
      <c r="P8" s="108">
        <f t="shared" si="1"/>
        <v>960</v>
      </c>
    </row>
    <row r="9" spans="1:24">
      <c r="A9" s="30" t="s">
        <v>286</v>
      </c>
      <c r="B9" s="33">
        <v>13</v>
      </c>
      <c r="C9" s="33" t="s">
        <v>302</v>
      </c>
      <c r="D9" s="33"/>
      <c r="E9" s="106" t="s">
        <v>316</v>
      </c>
      <c r="G9" s="108"/>
      <c r="H9" s="108"/>
      <c r="I9" s="108"/>
      <c r="J9" s="108">
        <v>1.9</v>
      </c>
      <c r="N9" s="108">
        <f t="shared" si="0"/>
        <v>1.9</v>
      </c>
      <c r="O9" s="108">
        <f>IF(D9="X",0,IF(E9="X",0,VLOOKUP(E9,'12'!$K$3:$L$16,2,FALSE)))</f>
        <v>0</v>
      </c>
      <c r="P9" s="108">
        <f t="shared" si="1"/>
        <v>0</v>
      </c>
    </row>
    <row r="10" spans="1:24">
      <c r="A10" s="30" t="s">
        <v>286</v>
      </c>
      <c r="B10" s="33">
        <v>14</v>
      </c>
      <c r="C10" s="33" t="s">
        <v>308</v>
      </c>
      <c r="D10" s="33"/>
      <c r="E10" s="106" t="s">
        <v>60</v>
      </c>
      <c r="G10" s="108"/>
      <c r="H10" s="108"/>
      <c r="I10" s="108"/>
      <c r="J10" s="108">
        <v>11.7</v>
      </c>
      <c r="N10" s="108">
        <f t="shared" si="0"/>
        <v>11.7</v>
      </c>
      <c r="O10" s="108">
        <f>IF(D10="X",0,IF(E10="X",0,VLOOKUP(E10,'12'!$K$3:$L$16,2,FALSE)))</f>
        <v>12</v>
      </c>
      <c r="P10" s="108">
        <f t="shared" si="1"/>
        <v>140.39999999999998</v>
      </c>
    </row>
    <row r="11" spans="1:24">
      <c r="A11" s="30" t="s">
        <v>286</v>
      </c>
      <c r="B11" s="33">
        <v>15</v>
      </c>
      <c r="C11" s="33" t="s">
        <v>299</v>
      </c>
      <c r="D11" s="33"/>
      <c r="E11" s="106" t="s">
        <v>54</v>
      </c>
      <c r="F11" s="108">
        <v>51.1</v>
      </c>
      <c r="G11" s="108"/>
      <c r="H11" s="108"/>
      <c r="I11" s="108"/>
      <c r="J11" s="108"/>
      <c r="N11" s="108">
        <f t="shared" si="0"/>
        <v>51.1</v>
      </c>
      <c r="O11" s="108">
        <f>IF(D11="X",0,IF(E11="X",0,VLOOKUP(E11,'12'!$K$3:$L$16,2,FALSE)))</f>
        <v>200</v>
      </c>
      <c r="P11" s="108">
        <f t="shared" si="1"/>
        <v>10220</v>
      </c>
    </row>
    <row r="12" spans="1:24">
      <c r="A12" s="30" t="s">
        <v>286</v>
      </c>
      <c r="B12" s="33">
        <v>16</v>
      </c>
      <c r="C12" s="33" t="s">
        <v>299</v>
      </c>
      <c r="D12" s="33"/>
      <c r="E12" s="106" t="s">
        <v>54</v>
      </c>
      <c r="F12" s="108">
        <v>50.9</v>
      </c>
      <c r="G12" s="108"/>
      <c r="H12" s="108"/>
      <c r="I12" s="108"/>
      <c r="J12" s="108"/>
      <c r="N12" s="108">
        <f t="shared" si="0"/>
        <v>50.9</v>
      </c>
      <c r="O12" s="108">
        <f>IF(D12="X",0,IF(E12="X",0,VLOOKUP(E12,'12'!$K$3:$L$16,2,FALSE)))</f>
        <v>200</v>
      </c>
      <c r="P12" s="108">
        <f t="shared" si="1"/>
        <v>10180</v>
      </c>
    </row>
    <row r="13" spans="1:24">
      <c r="A13" s="30" t="s">
        <v>286</v>
      </c>
      <c r="B13" s="33">
        <v>17</v>
      </c>
      <c r="C13" s="33" t="s">
        <v>299</v>
      </c>
      <c r="D13" s="33"/>
      <c r="E13" s="106" t="s">
        <v>54</v>
      </c>
      <c r="F13" s="108">
        <v>53.5</v>
      </c>
      <c r="G13" s="108"/>
      <c r="H13" s="108"/>
      <c r="I13" s="108"/>
      <c r="J13" s="108"/>
      <c r="N13" s="108">
        <f t="shared" si="0"/>
        <v>53.5</v>
      </c>
      <c r="O13" s="108">
        <f>IF(D13="X",0,IF(E13="X",0,VLOOKUP(E13,'12'!$K$3:$L$16,2,FALSE)))</f>
        <v>200</v>
      </c>
      <c r="P13" s="108">
        <f t="shared" si="1"/>
        <v>10700</v>
      </c>
    </row>
    <row r="14" spans="1:24">
      <c r="A14" s="30" t="s">
        <v>286</v>
      </c>
      <c r="B14" s="33">
        <v>18</v>
      </c>
      <c r="C14" s="33" t="s">
        <v>299</v>
      </c>
      <c r="D14" s="33"/>
      <c r="E14" s="106" t="s">
        <v>54</v>
      </c>
      <c r="G14" s="108">
        <v>54</v>
      </c>
      <c r="H14" s="108"/>
      <c r="I14" s="108"/>
      <c r="J14" s="108"/>
      <c r="N14" s="108">
        <f t="shared" si="0"/>
        <v>54</v>
      </c>
      <c r="O14" s="108">
        <f>IF(D14="X",0,IF(E14="X",0,VLOOKUP(E14,'12'!$K$3:$L$16,2,FALSE)))</f>
        <v>200</v>
      </c>
      <c r="P14" s="108">
        <f t="shared" si="1"/>
        <v>10800</v>
      </c>
    </row>
    <row r="15" spans="1:24">
      <c r="A15" s="30" t="s">
        <v>286</v>
      </c>
      <c r="B15" s="33">
        <v>19</v>
      </c>
      <c r="C15" s="33" t="s">
        <v>310</v>
      </c>
      <c r="D15" s="33"/>
      <c r="E15" s="106" t="s">
        <v>55</v>
      </c>
      <c r="F15" s="108">
        <v>50</v>
      </c>
      <c r="G15" s="108"/>
      <c r="H15" s="108"/>
      <c r="I15" s="108"/>
      <c r="J15" s="108"/>
      <c r="N15" s="108">
        <f t="shared" si="0"/>
        <v>50</v>
      </c>
      <c r="O15" s="108">
        <f>IF(D15="X",0,IF(E15="X",0,VLOOKUP(E15,'12'!$K$3:$L$16,2,FALSE)))</f>
        <v>200</v>
      </c>
      <c r="P15" s="108">
        <f t="shared" si="1"/>
        <v>10000</v>
      </c>
    </row>
    <row r="16" spans="1:24">
      <c r="A16" s="30" t="s">
        <v>286</v>
      </c>
      <c r="B16" s="106" t="s">
        <v>376</v>
      </c>
      <c r="C16" s="33" t="s">
        <v>310</v>
      </c>
      <c r="D16" s="33"/>
      <c r="E16" s="106" t="s">
        <v>55</v>
      </c>
      <c r="F16" s="108">
        <v>10.6</v>
      </c>
      <c r="G16" s="108"/>
      <c r="H16" s="108"/>
      <c r="I16" s="108"/>
      <c r="J16" s="108"/>
      <c r="N16" s="108">
        <f t="shared" si="0"/>
        <v>10.6</v>
      </c>
      <c r="O16" s="108">
        <f>IF(D16="X",0,IF(E16="X",0,VLOOKUP(E16,'12'!$K$3:$L$16,2,FALSE)))</f>
        <v>200</v>
      </c>
      <c r="P16" s="108">
        <f t="shared" si="1"/>
        <v>2120</v>
      </c>
    </row>
    <row r="17" spans="1:20">
      <c r="A17" s="30" t="s">
        <v>286</v>
      </c>
      <c r="B17" s="33">
        <v>2</v>
      </c>
      <c r="C17" s="33" t="s">
        <v>298</v>
      </c>
      <c r="D17" s="33"/>
      <c r="E17" s="106" t="s">
        <v>149</v>
      </c>
      <c r="G17" s="108"/>
      <c r="H17" s="108"/>
      <c r="I17" s="108"/>
      <c r="J17" s="108"/>
      <c r="L17" s="108">
        <v>2.8</v>
      </c>
      <c r="N17" s="108">
        <f t="shared" si="0"/>
        <v>2.8</v>
      </c>
      <c r="O17" s="108">
        <f>IF(D17="X",0,IF(E17="X",0,VLOOKUP(E17,'12'!$K$3:$L$16,2,FALSE)))</f>
        <v>200</v>
      </c>
      <c r="P17" s="108">
        <f t="shared" si="1"/>
        <v>560</v>
      </c>
    </row>
    <row r="18" spans="1:20">
      <c r="A18" s="30" t="s">
        <v>286</v>
      </c>
      <c r="B18" s="33">
        <v>20</v>
      </c>
      <c r="C18" s="33" t="s">
        <v>309</v>
      </c>
      <c r="D18" s="33"/>
      <c r="E18" s="106" t="s">
        <v>316</v>
      </c>
      <c r="F18" s="108"/>
      <c r="G18" s="108"/>
      <c r="H18" s="108"/>
      <c r="I18" s="108"/>
      <c r="J18" s="108"/>
      <c r="N18" s="108">
        <f t="shared" si="0"/>
        <v>0</v>
      </c>
      <c r="O18" s="108">
        <f>IF(D18="X",0,IF(E18="X",0,VLOOKUP(E18,'12'!$K$3:$L$16,2,FALSE)))</f>
        <v>0</v>
      </c>
      <c r="P18" s="108">
        <f t="shared" si="1"/>
        <v>0</v>
      </c>
    </row>
    <row r="19" spans="1:20">
      <c r="A19" s="30" t="s">
        <v>286</v>
      </c>
      <c r="B19" s="33">
        <v>21</v>
      </c>
      <c r="C19" s="33" t="s">
        <v>319</v>
      </c>
      <c r="D19" s="33"/>
      <c r="E19" s="106" t="s">
        <v>316</v>
      </c>
      <c r="F19" s="108"/>
      <c r="G19" s="108"/>
      <c r="H19" s="108"/>
      <c r="I19" s="108"/>
      <c r="J19" s="108"/>
      <c r="N19" s="108">
        <f t="shared" si="0"/>
        <v>0</v>
      </c>
      <c r="O19" s="108">
        <f>IF(D19="X",0,IF(E19="X",0,VLOOKUP(E19,'12'!$K$3:$L$16,2,FALSE)))</f>
        <v>0</v>
      </c>
      <c r="P19" s="108">
        <f t="shared" si="1"/>
        <v>0</v>
      </c>
    </row>
    <row r="20" spans="1:20">
      <c r="A20" s="30" t="s">
        <v>286</v>
      </c>
      <c r="B20" s="33">
        <v>3</v>
      </c>
      <c r="C20" s="33" t="s">
        <v>307</v>
      </c>
      <c r="D20" s="33"/>
      <c r="E20" s="106" t="s">
        <v>61</v>
      </c>
      <c r="G20" s="108">
        <v>60.8</v>
      </c>
      <c r="H20" s="108"/>
      <c r="I20" s="108"/>
      <c r="J20" s="108"/>
      <c r="N20" s="108">
        <f t="shared" si="0"/>
        <v>60.8</v>
      </c>
      <c r="O20" s="108">
        <f>IF(D20="X",0,IF(E20="X",0,VLOOKUP(E20,'12'!$K$3:$L$16,2,FALSE)))</f>
        <v>200</v>
      </c>
      <c r="P20" s="108">
        <f t="shared" si="1"/>
        <v>12160</v>
      </c>
    </row>
    <row r="21" spans="1:20">
      <c r="A21" s="30" t="s">
        <v>286</v>
      </c>
      <c r="B21" s="106" t="s">
        <v>293</v>
      </c>
      <c r="C21" s="33" t="s">
        <v>307</v>
      </c>
      <c r="D21" s="33"/>
      <c r="E21" s="106" t="s">
        <v>61</v>
      </c>
      <c r="G21" s="108">
        <v>26.7</v>
      </c>
      <c r="H21" s="108"/>
      <c r="I21" s="108"/>
      <c r="J21" s="108"/>
      <c r="N21" s="108">
        <f t="shared" si="0"/>
        <v>26.7</v>
      </c>
      <c r="O21" s="108">
        <f>IF(D21="X",0,IF(E21="X",0,VLOOKUP(E21,'12'!$K$3:$L$16,2,FALSE)))</f>
        <v>200</v>
      </c>
      <c r="P21" s="108">
        <f t="shared" si="1"/>
        <v>5340</v>
      </c>
    </row>
    <row r="22" spans="1:20">
      <c r="A22" s="30" t="s">
        <v>286</v>
      </c>
      <c r="B22" s="33">
        <v>4</v>
      </c>
      <c r="C22" s="33" t="s">
        <v>308</v>
      </c>
      <c r="D22" s="33"/>
      <c r="E22" s="106" t="s">
        <v>60</v>
      </c>
      <c r="G22" s="108"/>
      <c r="H22" s="108"/>
      <c r="I22" s="108"/>
      <c r="J22" s="108">
        <v>14.4</v>
      </c>
      <c r="N22" s="108">
        <f t="shared" si="0"/>
        <v>14.4</v>
      </c>
      <c r="O22" s="108">
        <f>IF(D22="X",0,IF(E22="X",0,VLOOKUP(E22,'12'!$K$3:$L$16,2,FALSE)))</f>
        <v>12</v>
      </c>
      <c r="P22" s="108">
        <f t="shared" si="1"/>
        <v>172.8</v>
      </c>
    </row>
    <row r="23" spans="1:20">
      <c r="A23" s="30" t="s">
        <v>286</v>
      </c>
      <c r="B23" s="33">
        <v>5</v>
      </c>
      <c r="C23" s="33" t="s">
        <v>308</v>
      </c>
      <c r="D23" s="33"/>
      <c r="E23" s="106" t="s">
        <v>60</v>
      </c>
      <c r="G23" s="108">
        <v>18.2</v>
      </c>
      <c r="H23" s="108"/>
      <c r="I23" s="108"/>
      <c r="J23" s="108"/>
      <c r="N23" s="108">
        <f t="shared" si="0"/>
        <v>18.2</v>
      </c>
      <c r="O23" s="108">
        <f>IF(D23="X",0,IF(E23="X",0,VLOOKUP(E23,'12'!$K$3:$L$16,2,FALSE)))</f>
        <v>12</v>
      </c>
      <c r="P23" s="108">
        <f t="shared" si="1"/>
        <v>218.39999999999998</v>
      </c>
    </row>
    <row r="24" spans="1:20">
      <c r="A24" s="30" t="s">
        <v>286</v>
      </c>
      <c r="B24" s="33">
        <v>6</v>
      </c>
      <c r="C24" s="33" t="s">
        <v>308</v>
      </c>
      <c r="D24" s="33"/>
      <c r="E24" s="106" t="s">
        <v>60</v>
      </c>
      <c r="G24" s="108"/>
      <c r="H24" s="108"/>
      <c r="I24" s="108"/>
      <c r="J24" s="108">
        <v>3.2</v>
      </c>
      <c r="N24" s="108">
        <f t="shared" si="0"/>
        <v>3.2</v>
      </c>
      <c r="O24" s="108">
        <f>IF(D24="X",0,IF(E24="X",0,VLOOKUP(E24,'12'!$K$3:$L$16,2,FALSE)))</f>
        <v>12</v>
      </c>
      <c r="P24" s="108">
        <f t="shared" si="1"/>
        <v>38.400000000000006</v>
      </c>
    </row>
    <row r="25" spans="1:20">
      <c r="A25" s="30" t="s">
        <v>286</v>
      </c>
      <c r="B25" s="33">
        <v>7</v>
      </c>
      <c r="C25" s="33" t="s">
        <v>306</v>
      </c>
      <c r="D25" s="33"/>
      <c r="E25" s="106" t="s">
        <v>316</v>
      </c>
      <c r="G25" s="108"/>
      <c r="H25" s="108"/>
      <c r="I25" s="108"/>
      <c r="J25" s="108">
        <v>3.2</v>
      </c>
      <c r="N25" s="108">
        <f t="shared" si="0"/>
        <v>3.2</v>
      </c>
      <c r="O25" s="108">
        <f>IF(D25="X",0,IF(E25="X",0,VLOOKUP(E25,'12'!$K$3:$L$16,2,FALSE)))</f>
        <v>0</v>
      </c>
      <c r="P25" s="108">
        <f t="shared" si="1"/>
        <v>0</v>
      </c>
    </row>
    <row r="26" spans="1:20">
      <c r="A26" s="30" t="s">
        <v>286</v>
      </c>
      <c r="B26" s="33">
        <v>8</v>
      </c>
      <c r="C26" s="33" t="s">
        <v>311</v>
      </c>
      <c r="D26" s="33"/>
      <c r="E26" s="106" t="s">
        <v>58</v>
      </c>
      <c r="F26" s="108">
        <v>16.600000000000001</v>
      </c>
      <c r="G26" s="108"/>
      <c r="H26" s="108"/>
      <c r="I26" s="108"/>
      <c r="J26" s="108"/>
      <c r="N26" s="108">
        <f t="shared" si="0"/>
        <v>16.600000000000001</v>
      </c>
      <c r="O26" s="108">
        <f>IF(D26="X",0,IF(E26="X",0,VLOOKUP(E26,'12'!$K$3:$L$16,2,FALSE)))</f>
        <v>200</v>
      </c>
      <c r="P26" s="108">
        <f t="shared" si="1"/>
        <v>3320.0000000000005</v>
      </c>
    </row>
    <row r="27" spans="1:20">
      <c r="A27" s="30" t="s">
        <v>286</v>
      </c>
      <c r="B27" s="33">
        <v>9</v>
      </c>
      <c r="C27" s="33" t="s">
        <v>301</v>
      </c>
      <c r="D27" s="33"/>
      <c r="E27" s="106" t="s">
        <v>57</v>
      </c>
      <c r="F27" s="108">
        <v>8.6999999999999993</v>
      </c>
      <c r="G27" s="108"/>
      <c r="H27" s="108"/>
      <c r="I27" s="108"/>
      <c r="J27" s="108"/>
      <c r="N27" s="108">
        <f t="shared" si="0"/>
        <v>8.6999999999999993</v>
      </c>
      <c r="O27" s="108">
        <f>IF(D27="X",0,IF(E27="X",0,VLOOKUP(E27,'12'!$K$3:$L$16,2,FALSE)))</f>
        <v>200</v>
      </c>
      <c r="P27" s="108">
        <f t="shared" si="1"/>
        <v>1739.9999999999998</v>
      </c>
      <c r="R27">
        <v>105.8</v>
      </c>
      <c r="S27">
        <v>105.8</v>
      </c>
      <c r="T27">
        <v>28</v>
      </c>
    </row>
    <row r="28" spans="1:20" hidden="1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/>
      <c r="O28" s="108"/>
      <c r="P28" s="108"/>
    </row>
    <row r="29" spans="1:20" hidden="1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/>
      <c r="O29" s="108"/>
      <c r="P29" s="108"/>
    </row>
    <row r="30" spans="1:20" hidden="1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/>
      <c r="O30" s="108"/>
      <c r="P30" s="108"/>
    </row>
    <row r="31" spans="1:20" hidden="1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/>
      <c r="O31" s="108"/>
      <c r="P31" s="108"/>
    </row>
    <row r="32" spans="1:20" hidden="1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/>
      <c r="O32" s="108"/>
      <c r="P32" s="108"/>
    </row>
    <row r="33" spans="1:16" hidden="1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/>
      <c r="O33" s="108"/>
      <c r="P33" s="108"/>
    </row>
    <row r="34" spans="1:16" hidden="1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/>
      <c r="O34" s="108"/>
      <c r="P34" s="108"/>
    </row>
    <row r="35" spans="1:16" hidden="1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/>
      <c r="O35" s="108"/>
      <c r="P35" s="108"/>
    </row>
    <row r="36" spans="1:16" hidden="1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/>
      <c r="O36" s="108"/>
      <c r="P36" s="108"/>
    </row>
    <row r="37" spans="1:16" hidden="1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/>
      <c r="O37" s="108"/>
      <c r="P37" s="108"/>
    </row>
    <row r="38" spans="1:16" hidden="1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/>
      <c r="O38" s="108"/>
      <c r="P38" s="108"/>
    </row>
    <row r="39" spans="1:16" hidden="1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/>
      <c r="O39" s="108"/>
      <c r="P39" s="108"/>
    </row>
    <row r="40" spans="1:16" hidden="1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/>
      <c r="O40" s="108"/>
      <c r="P40" s="108"/>
    </row>
    <row r="41" spans="1:16" hidden="1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/>
      <c r="O41" s="108"/>
      <c r="P41" s="108"/>
    </row>
    <row r="42" spans="1:16" hidden="1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/>
      <c r="O42" s="108"/>
      <c r="P42" s="108"/>
    </row>
    <row r="43" spans="1:16" hidden="1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/>
      <c r="O43" s="108"/>
      <c r="P43" s="108"/>
    </row>
    <row r="44" spans="1:16" hidden="1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/>
      <c r="O44" s="108"/>
      <c r="P44" s="108"/>
    </row>
    <row r="45" spans="1:16" hidden="1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/>
      <c r="O45" s="108"/>
      <c r="P45" s="108"/>
    </row>
    <row r="46" spans="1:16" hidden="1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/>
      <c r="O46" s="108"/>
      <c r="P46" s="108"/>
    </row>
    <row r="47" spans="1:16" hidden="1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/>
      <c r="O47" s="108"/>
      <c r="P47" s="108"/>
    </row>
    <row r="48" spans="1:16" hidden="1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/>
      <c r="O48" s="108"/>
      <c r="P48" s="108"/>
    </row>
    <row r="49" spans="1:16" hidden="1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/>
      <c r="O49" s="108"/>
      <c r="P49" s="108"/>
    </row>
    <row r="50" spans="1:16" hidden="1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/>
      <c r="O50" s="108"/>
      <c r="P50" s="108"/>
    </row>
    <row r="51" spans="1:16" hidden="1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/>
      <c r="O51" s="108"/>
      <c r="P51" s="108"/>
    </row>
    <row r="52" spans="1:16" hidden="1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/>
      <c r="O52" s="108"/>
      <c r="P52" s="108"/>
    </row>
    <row r="53" spans="1:16" hidden="1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/>
      <c r="O53" s="108"/>
      <c r="P53" s="108"/>
    </row>
    <row r="54" spans="1:16" hidden="1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/>
      <c r="O54" s="108"/>
      <c r="P54" s="108"/>
    </row>
    <row r="55" spans="1:16" hidden="1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/>
      <c r="O55" s="108"/>
      <c r="P55" s="108"/>
    </row>
    <row r="56" spans="1:16" hidden="1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/>
      <c r="O56" s="108"/>
      <c r="P56" s="108"/>
    </row>
    <row r="57" spans="1:16" hidden="1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/>
      <c r="O57" s="108"/>
      <c r="P57" s="108"/>
    </row>
    <row r="58" spans="1:16" hidden="1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/>
      <c r="O58" s="108"/>
      <c r="P58" s="108"/>
    </row>
    <row r="59" spans="1:16" hidden="1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/>
      <c r="O59" s="108"/>
      <c r="P59" s="108"/>
    </row>
    <row r="60" spans="1:16" hidden="1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/>
      <c r="O60" s="108"/>
      <c r="P60" s="108"/>
    </row>
    <row r="61" spans="1:16" hidden="1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/>
      <c r="O61" s="108"/>
      <c r="P61" s="108"/>
    </row>
    <row r="62" spans="1:16" hidden="1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/>
      <c r="O62" s="108"/>
      <c r="P62" s="108"/>
    </row>
    <row r="63" spans="1:16" hidden="1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/>
      <c r="O63" s="108"/>
      <c r="P63" s="108"/>
    </row>
    <row r="64" spans="1:16" hidden="1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/>
      <c r="O64" s="108"/>
      <c r="P64" s="108"/>
    </row>
    <row r="65" spans="1:16" hidden="1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/>
      <c r="O65" s="108"/>
      <c r="P65" s="108"/>
    </row>
    <row r="66" spans="1:16" hidden="1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/>
      <c r="O66" s="108"/>
      <c r="P66" s="108"/>
    </row>
    <row r="67" spans="1:16" hidden="1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/>
      <c r="O67" s="108"/>
      <c r="P67" s="108"/>
    </row>
    <row r="68" spans="1:16" hidden="1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/>
      <c r="O68" s="108"/>
      <c r="P68" s="108"/>
    </row>
    <row r="69" spans="1:16" hidden="1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/>
      <c r="O69" s="108"/>
      <c r="P69" s="108"/>
    </row>
    <row r="70" spans="1:16" hidden="1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/>
      <c r="O70" s="108"/>
      <c r="P70" s="108"/>
    </row>
    <row r="71" spans="1:16" hidden="1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/>
      <c r="O71" s="108"/>
      <c r="P71" s="108"/>
    </row>
    <row r="72" spans="1:16" hidden="1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/>
      <c r="O72" s="108"/>
      <c r="P72" s="108"/>
    </row>
    <row r="73" spans="1:16" hidden="1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/>
      <c r="O73" s="108"/>
      <c r="P73" s="108"/>
    </row>
    <row r="74" spans="1:16" hidden="1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/>
      <c r="O74" s="108"/>
      <c r="P74" s="108"/>
    </row>
    <row r="75" spans="1:16" hidden="1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/>
      <c r="O75" s="108"/>
      <c r="P75" s="108"/>
    </row>
    <row r="76" spans="1:16" hidden="1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/>
      <c r="O76" s="108"/>
      <c r="P76" s="108"/>
    </row>
    <row r="77" spans="1:16" hidden="1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/>
      <c r="O77" s="108"/>
      <c r="P77" s="108"/>
    </row>
    <row r="78" spans="1:16" hidden="1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/>
      <c r="O78" s="108"/>
      <c r="P78" s="108"/>
    </row>
    <row r="79" spans="1:16" hidden="1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/>
      <c r="O79" s="108"/>
      <c r="P79" s="108"/>
    </row>
    <row r="80" spans="1:16" hidden="1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/>
      <c r="O80" s="108"/>
      <c r="P80" s="108"/>
    </row>
    <row r="81" spans="1:16" hidden="1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/>
      <c r="O81" s="108"/>
      <c r="P81" s="108"/>
    </row>
    <row r="82" spans="1:16" hidden="1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/>
      <c r="O82" s="108"/>
      <c r="P82" s="108"/>
    </row>
    <row r="83" spans="1:16" hidden="1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/>
      <c r="O83" s="108"/>
      <c r="P83" s="108"/>
    </row>
    <row r="84" spans="1:16" hidden="1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/>
      <c r="O84" s="108"/>
      <c r="P84" s="108"/>
    </row>
    <row r="85" spans="1:16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/>
      <c r="O85" s="108"/>
      <c r="P85" s="108"/>
    </row>
    <row r="86" spans="1:16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/>
      <c r="O86" s="108"/>
      <c r="P86" s="108"/>
    </row>
    <row r="87" spans="1:16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/>
      <c r="O87" s="108"/>
      <c r="P87" s="108"/>
    </row>
    <row r="88" spans="1:16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/>
      <c r="O88" s="108"/>
      <c r="P88" s="108"/>
    </row>
    <row r="89" spans="1:16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/>
      <c r="O89" s="108"/>
      <c r="P89" s="108"/>
    </row>
    <row r="90" spans="1:16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/>
      <c r="O90" s="108"/>
      <c r="P90" s="108"/>
    </row>
    <row r="91" spans="1:16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/>
      <c r="O91" s="108"/>
      <c r="P91" s="108"/>
    </row>
    <row r="92" spans="1:16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/>
      <c r="O92" s="108"/>
      <c r="P92" s="108"/>
    </row>
    <row r="93" spans="1:16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/>
      <c r="O93" s="108"/>
      <c r="P93" s="108"/>
    </row>
    <row r="94" spans="1:16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/>
      <c r="O94" s="108"/>
      <c r="P94" s="108"/>
    </row>
    <row r="95" spans="1:16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/>
      <c r="O95" s="108"/>
      <c r="P95" s="108"/>
    </row>
    <row r="96" spans="1:16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/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/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/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/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/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/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/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/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/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/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/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/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/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/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/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/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/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/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/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/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/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/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/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/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/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/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/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/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/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/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/>
      <c r="O126" s="108"/>
      <c r="P126" s="108"/>
    </row>
    <row r="127" spans="1:16" hidden="1">
      <c r="N127" s="108"/>
      <c r="O127" s="108"/>
      <c r="P127" s="108"/>
    </row>
    <row r="128" spans="1:16" hidden="1">
      <c r="N128" s="108"/>
      <c r="O128" s="108"/>
      <c r="P128" s="108"/>
    </row>
    <row r="129" spans="14:16" hidden="1">
      <c r="N129" s="108"/>
      <c r="O129" s="108"/>
      <c r="P129" s="108"/>
    </row>
    <row r="130" spans="14:16" hidden="1">
      <c r="N130" s="108"/>
      <c r="O130" s="108"/>
      <c r="P130" s="108"/>
    </row>
    <row r="131" spans="14:16" hidden="1">
      <c r="N131" s="108"/>
      <c r="O131" s="108"/>
      <c r="P131" s="108"/>
    </row>
    <row r="132" spans="14:16" hidden="1">
      <c r="N132" s="108"/>
      <c r="O132" s="108"/>
      <c r="P132" s="108"/>
    </row>
    <row r="133" spans="14:16" hidden="1">
      <c r="N133" s="108"/>
      <c r="O133" s="108"/>
      <c r="P133" s="108"/>
    </row>
    <row r="134" spans="14:16" hidden="1">
      <c r="N134" s="108"/>
      <c r="O134" s="108"/>
      <c r="P134" s="108"/>
    </row>
    <row r="135" spans="14:16" hidden="1">
      <c r="N135" s="108"/>
      <c r="O135" s="108"/>
      <c r="P135" s="108"/>
    </row>
    <row r="136" spans="14:16" hidden="1">
      <c r="N136" s="108"/>
      <c r="O136" s="108"/>
      <c r="P136" s="108"/>
    </row>
    <row r="137" spans="14:16" hidden="1">
      <c r="N137" s="108"/>
      <c r="O137" s="108"/>
      <c r="P137" s="108"/>
    </row>
    <row r="138" spans="14:16" hidden="1">
      <c r="N138" s="108"/>
      <c r="O138" s="108"/>
      <c r="P138" s="108"/>
    </row>
    <row r="139" spans="14:16" hidden="1">
      <c r="N139" s="108"/>
      <c r="O139" s="108"/>
      <c r="P139" s="108"/>
    </row>
    <row r="140" spans="14:16" hidden="1">
      <c r="N140" s="108"/>
      <c r="O140" s="108"/>
      <c r="P140" s="108"/>
    </row>
    <row r="141" spans="14:16" hidden="1">
      <c r="N141" s="108"/>
      <c r="O141" s="108"/>
      <c r="P141" s="108"/>
    </row>
    <row r="142" spans="14:16" hidden="1">
      <c r="N142" s="108"/>
      <c r="O142" s="108"/>
      <c r="P142" s="108"/>
    </row>
    <row r="143" spans="14:16" hidden="1">
      <c r="N143" s="108"/>
      <c r="O143" s="108"/>
      <c r="P143" s="108"/>
    </row>
    <row r="144" spans="14:16" hidden="1">
      <c r="N144" s="108"/>
      <c r="O144" s="108"/>
      <c r="P144" s="108"/>
    </row>
    <row r="145" spans="14:16" hidden="1">
      <c r="N145" s="108"/>
      <c r="O145" s="108"/>
      <c r="P145" s="108"/>
    </row>
    <row r="146" spans="14:16" hidden="1">
      <c r="N146" s="108"/>
      <c r="O146" s="108"/>
      <c r="P146" s="108"/>
    </row>
    <row r="147" spans="14:16" hidden="1">
      <c r="N147" s="108"/>
      <c r="O147" s="108"/>
      <c r="P147" s="108"/>
    </row>
    <row r="148" spans="14:16" hidden="1">
      <c r="N148" s="108"/>
      <c r="O148" s="108"/>
      <c r="P148" s="108"/>
    </row>
    <row r="149" spans="14:16" hidden="1">
      <c r="N149" s="108"/>
      <c r="O149" s="108"/>
      <c r="P149" s="108"/>
    </row>
    <row r="150" spans="14:16" hidden="1">
      <c r="N150" s="108"/>
      <c r="O150" s="108"/>
      <c r="P150" s="108"/>
    </row>
    <row r="151" spans="14:16" hidden="1">
      <c r="N151" s="108"/>
      <c r="O151" s="108"/>
      <c r="P151" s="108"/>
    </row>
    <row r="152" spans="14:16" hidden="1">
      <c r="N152" s="108"/>
      <c r="O152" s="108"/>
      <c r="P152" s="108"/>
    </row>
    <row r="153" spans="14:16" hidden="1">
      <c r="N153" s="108"/>
      <c r="O153" s="108"/>
      <c r="P153" s="108"/>
    </row>
    <row r="154" spans="14:16" hidden="1">
      <c r="N154" s="108"/>
      <c r="O154" s="108"/>
      <c r="P154" s="108"/>
    </row>
    <row r="155" spans="14:16" hidden="1">
      <c r="N155" s="108"/>
      <c r="O155" s="108"/>
      <c r="P155" s="108"/>
    </row>
    <row r="156" spans="14:16" hidden="1">
      <c r="N156" s="108"/>
      <c r="O156" s="108"/>
      <c r="P156" s="108"/>
    </row>
    <row r="157" spans="14:16" hidden="1">
      <c r="N157" s="108"/>
      <c r="O157" s="108"/>
      <c r="P157" s="108"/>
    </row>
    <row r="158" spans="14:16" hidden="1">
      <c r="N158" s="108"/>
      <c r="O158" s="108"/>
      <c r="P158" s="108"/>
    </row>
    <row r="159" spans="14:16" hidden="1">
      <c r="N159" s="108"/>
      <c r="O159" s="108"/>
      <c r="P159" s="108"/>
    </row>
    <row r="160" spans="14:16" hidden="1">
      <c r="N160" s="108"/>
      <c r="O160" s="108"/>
      <c r="P160" s="108"/>
    </row>
    <row r="161" spans="14:16" hidden="1">
      <c r="N161" s="108"/>
      <c r="O161" s="108"/>
      <c r="P161" s="108"/>
    </row>
    <row r="162" spans="14:16" hidden="1">
      <c r="N162" s="108"/>
      <c r="O162" s="108"/>
      <c r="P162" s="108"/>
    </row>
    <row r="163" spans="14:16" hidden="1">
      <c r="N163" s="108"/>
      <c r="O163" s="108"/>
      <c r="P163" s="108"/>
    </row>
    <row r="164" spans="14:16" hidden="1">
      <c r="N164" s="108"/>
      <c r="O164" s="108"/>
      <c r="P164" s="108"/>
    </row>
    <row r="165" spans="14:16" hidden="1">
      <c r="N165" s="108"/>
      <c r="O165" s="108"/>
      <c r="P165" s="108"/>
    </row>
    <row r="166" spans="14:16" hidden="1">
      <c r="N166" s="108"/>
      <c r="O166" s="108"/>
      <c r="P166" s="108"/>
    </row>
    <row r="167" spans="14:16" hidden="1">
      <c r="N167" s="108"/>
      <c r="O167" s="108"/>
      <c r="P167" s="108"/>
    </row>
    <row r="168" spans="14:16" hidden="1">
      <c r="N168" s="108"/>
      <c r="O168" s="108"/>
      <c r="P168" s="108"/>
    </row>
    <row r="169" spans="14:16" hidden="1">
      <c r="N169" s="108"/>
      <c r="O169" s="108"/>
      <c r="P169" s="108"/>
    </row>
    <row r="170" spans="14:16" hidden="1">
      <c r="N170" s="108"/>
      <c r="O170" s="108"/>
      <c r="P170" s="108"/>
    </row>
    <row r="171" spans="14:16" hidden="1">
      <c r="N171" s="108"/>
      <c r="O171" s="108"/>
      <c r="P171" s="108"/>
    </row>
    <row r="172" spans="14:16" hidden="1">
      <c r="N172" s="108"/>
      <c r="O172" s="108"/>
      <c r="P172" s="108"/>
    </row>
    <row r="173" spans="14:16" hidden="1">
      <c r="N173" s="108"/>
      <c r="O173" s="108"/>
      <c r="P173" s="108"/>
    </row>
    <row r="174" spans="14:16" hidden="1">
      <c r="N174" s="108"/>
      <c r="O174" s="108"/>
      <c r="P174" s="108"/>
    </row>
    <row r="175" spans="14:16" hidden="1">
      <c r="N175" s="108"/>
      <c r="O175" s="108"/>
      <c r="P175" s="108"/>
    </row>
    <row r="176" spans="14:16" hidden="1">
      <c r="N176" s="108"/>
      <c r="O176" s="108"/>
      <c r="P176" s="108"/>
    </row>
    <row r="177" spans="14:16" hidden="1">
      <c r="N177" s="108"/>
      <c r="O177" s="108"/>
      <c r="P177" s="108"/>
    </row>
    <row r="178" spans="14:16" hidden="1">
      <c r="N178" s="108"/>
      <c r="O178" s="108"/>
      <c r="P178" s="108"/>
    </row>
    <row r="179" spans="14:16" hidden="1">
      <c r="N179" s="108"/>
      <c r="O179" s="108"/>
      <c r="P179" s="108"/>
    </row>
    <row r="180" spans="14:16" hidden="1">
      <c r="N180" s="108"/>
      <c r="O180" s="108"/>
      <c r="P180" s="108"/>
    </row>
    <row r="181" spans="14:16" hidden="1">
      <c r="N181" s="108"/>
      <c r="O181" s="108"/>
      <c r="P181" s="108"/>
    </row>
    <row r="182" spans="14:16" hidden="1">
      <c r="N182" s="108"/>
      <c r="O182" s="108"/>
      <c r="P182" s="108"/>
    </row>
    <row r="183" spans="14:16" hidden="1">
      <c r="N183" s="108"/>
      <c r="O183" s="108"/>
      <c r="P183" s="108"/>
    </row>
    <row r="184" spans="14:16" hidden="1">
      <c r="N184" s="108"/>
      <c r="O184" s="108"/>
      <c r="P184" s="108"/>
    </row>
    <row r="185" spans="14:16" hidden="1">
      <c r="N185" s="108"/>
      <c r="O185" s="108"/>
      <c r="P185" s="108"/>
    </row>
    <row r="186" spans="14:16" hidden="1">
      <c r="N186" s="108"/>
      <c r="O186" s="108"/>
      <c r="P186" s="108"/>
    </row>
    <row r="187" spans="14:16" hidden="1">
      <c r="N187" s="108"/>
      <c r="O187" s="108"/>
      <c r="P187" s="108"/>
    </row>
    <row r="188" spans="14:16" hidden="1">
      <c r="N188" s="108"/>
      <c r="O188" s="108"/>
      <c r="P188" s="108"/>
    </row>
    <row r="189" spans="14:16" hidden="1">
      <c r="N189" s="108"/>
      <c r="O189" s="108"/>
      <c r="P189" s="108"/>
    </row>
    <row r="190" spans="14:16" hidden="1">
      <c r="N190" s="108"/>
      <c r="O190" s="108"/>
      <c r="P190" s="108"/>
    </row>
    <row r="191" spans="14:16" hidden="1">
      <c r="N191" s="108"/>
      <c r="O191" s="108"/>
      <c r="P191" s="108"/>
    </row>
    <row r="192" spans="14:16" hidden="1">
      <c r="N192" s="108"/>
      <c r="O192" s="108"/>
      <c r="P192" s="108"/>
    </row>
    <row r="193" spans="14:16" hidden="1">
      <c r="N193" s="108"/>
      <c r="O193" s="108"/>
      <c r="P193" s="108"/>
    </row>
    <row r="194" spans="14:16" hidden="1">
      <c r="N194" s="108"/>
      <c r="O194" s="108"/>
      <c r="P194" s="108"/>
    </row>
    <row r="195" spans="14:16" hidden="1">
      <c r="N195" s="108"/>
      <c r="O195" s="108"/>
      <c r="P195" s="108"/>
    </row>
    <row r="196" spans="14:16" hidden="1">
      <c r="N196" s="108"/>
      <c r="O196" s="108"/>
      <c r="P196" s="108"/>
    </row>
    <row r="197" spans="14:16" hidden="1">
      <c r="N197" s="108"/>
      <c r="O197" s="108"/>
      <c r="P197" s="108"/>
    </row>
    <row r="198" spans="14:16" hidden="1">
      <c r="N198" s="108"/>
      <c r="O198" s="108"/>
      <c r="P198" s="108"/>
    </row>
    <row r="199" spans="14:16" hidden="1">
      <c r="N199" s="108"/>
      <c r="O199" s="108"/>
      <c r="P199" s="108"/>
    </row>
    <row r="200" spans="14:16" hidden="1">
      <c r="N200" s="108"/>
      <c r="O200" s="108"/>
      <c r="P200" s="108"/>
    </row>
    <row r="201" spans="14:16" hidden="1">
      <c r="N201" s="108"/>
      <c r="O201" s="108"/>
      <c r="P201" s="108"/>
    </row>
    <row r="202" spans="14:16" hidden="1">
      <c r="N202" s="108"/>
      <c r="O202" s="108"/>
      <c r="P202" s="108"/>
    </row>
    <row r="203" spans="14:16" hidden="1">
      <c r="N203" s="108"/>
      <c r="O203" s="108"/>
      <c r="P203" s="108"/>
    </row>
    <row r="204" spans="14:16" hidden="1">
      <c r="N204" s="108"/>
      <c r="O204" s="108"/>
      <c r="P204" s="108"/>
    </row>
    <row r="205" spans="14:16" hidden="1">
      <c r="N205" s="108"/>
      <c r="O205" s="108"/>
      <c r="P205" s="108"/>
    </row>
    <row r="206" spans="14:16" hidden="1">
      <c r="N206" s="108"/>
      <c r="O206" s="108"/>
      <c r="P206" s="108"/>
    </row>
    <row r="207" spans="14:16" hidden="1">
      <c r="N207" s="108"/>
      <c r="O207" s="108"/>
      <c r="P207" s="108"/>
    </row>
    <row r="208" spans="14:16" hidden="1">
      <c r="N208" s="108"/>
      <c r="O208" s="108"/>
      <c r="P208" s="108"/>
    </row>
    <row r="209" spans="14:16" hidden="1">
      <c r="N209" s="108"/>
      <c r="O209" s="108"/>
      <c r="P209" s="108"/>
    </row>
    <row r="210" spans="14:16" hidden="1">
      <c r="N210" s="108"/>
      <c r="O210" s="108"/>
      <c r="P210" s="108"/>
    </row>
    <row r="211" spans="14:16" hidden="1">
      <c r="N211" s="108"/>
      <c r="O211" s="108"/>
      <c r="P211" s="108"/>
    </row>
    <row r="212" spans="14:16" hidden="1">
      <c r="N212" s="108"/>
      <c r="O212" s="108"/>
      <c r="P212" s="108"/>
    </row>
    <row r="213" spans="14:16" hidden="1">
      <c r="N213" s="108"/>
      <c r="O213" s="108"/>
      <c r="P213" s="108"/>
    </row>
    <row r="214" spans="14:16" hidden="1">
      <c r="N214" s="108"/>
      <c r="O214" s="108"/>
      <c r="P214" s="108"/>
    </row>
    <row r="215" spans="14:16" hidden="1">
      <c r="N215" s="108"/>
      <c r="O215" s="108"/>
      <c r="P215" s="108"/>
    </row>
    <row r="216" spans="14:16" hidden="1">
      <c r="N216" s="108"/>
      <c r="O216" s="108"/>
      <c r="P216" s="108"/>
    </row>
    <row r="217" spans="14:16" hidden="1">
      <c r="N217" s="108"/>
      <c r="O217" s="108"/>
      <c r="P217" s="108"/>
    </row>
    <row r="218" spans="14:16" hidden="1">
      <c r="N218" s="108"/>
      <c r="O218" s="108"/>
      <c r="P218" s="108"/>
    </row>
    <row r="219" spans="14:16" hidden="1">
      <c r="N219" s="108"/>
      <c r="O219" s="108"/>
      <c r="P219" s="108"/>
    </row>
    <row r="220" spans="14:16" hidden="1">
      <c r="N220" s="108"/>
      <c r="O220" s="108"/>
      <c r="P220" s="108"/>
    </row>
    <row r="221" spans="14:16" hidden="1">
      <c r="N221" s="108"/>
      <c r="O221" s="108"/>
      <c r="P221" s="108"/>
    </row>
    <row r="222" spans="14:16" hidden="1">
      <c r="N222" s="108"/>
      <c r="O222" s="108"/>
      <c r="P222" s="108"/>
    </row>
    <row r="223" spans="14:16" hidden="1">
      <c r="N223" s="108"/>
      <c r="O223" s="108"/>
      <c r="P223" s="108"/>
    </row>
    <row r="224" spans="14:16" hidden="1">
      <c r="N224" s="108"/>
      <c r="O224" s="108"/>
      <c r="P224" s="108"/>
    </row>
    <row r="225" spans="14:16" hidden="1">
      <c r="N225" s="108"/>
      <c r="O225" s="108"/>
      <c r="P225" s="108"/>
    </row>
    <row r="226" spans="14:16" hidden="1">
      <c r="N226" s="108"/>
      <c r="O226" s="108"/>
      <c r="P226" s="108"/>
    </row>
    <row r="227" spans="14:16" hidden="1">
      <c r="N227" s="108"/>
      <c r="O227" s="108"/>
      <c r="P227" s="108"/>
    </row>
    <row r="228" spans="14:16" hidden="1">
      <c r="N228" s="108"/>
      <c r="O228" s="108"/>
      <c r="P228" s="108"/>
    </row>
    <row r="229" spans="14:16" hidden="1">
      <c r="N229" s="108"/>
      <c r="O229" s="108"/>
      <c r="P229" s="108"/>
    </row>
    <row r="230" spans="14:16" hidden="1">
      <c r="N230" s="108"/>
      <c r="O230" s="108"/>
      <c r="P230" s="108"/>
    </row>
    <row r="231" spans="14:16" hidden="1">
      <c r="N231" s="108"/>
      <c r="O231" s="108"/>
      <c r="P231" s="108"/>
    </row>
    <row r="232" spans="14:16" hidden="1">
      <c r="N232" s="108"/>
      <c r="O232" s="108"/>
      <c r="P232" s="108"/>
    </row>
    <row r="233" spans="14:16" hidden="1">
      <c r="N233" s="108"/>
      <c r="O233" s="108"/>
      <c r="P233" s="108"/>
    </row>
    <row r="234" spans="14:16" hidden="1">
      <c r="N234" s="108"/>
      <c r="O234" s="108"/>
      <c r="P234" s="108"/>
    </row>
    <row r="235" spans="14:16" hidden="1">
      <c r="N235" s="108"/>
      <c r="O235" s="108"/>
      <c r="P235" s="108"/>
    </row>
    <row r="236" spans="14:16" hidden="1">
      <c r="N236" s="108"/>
      <c r="O236" s="108"/>
      <c r="P236" s="108"/>
    </row>
    <row r="237" spans="14:16" hidden="1">
      <c r="N237" s="108"/>
      <c r="O237" s="108"/>
      <c r="P237" s="108"/>
    </row>
    <row r="238" spans="14:16" hidden="1">
      <c r="N238" s="108"/>
      <c r="O238" s="108"/>
      <c r="P238" s="108"/>
    </row>
    <row r="239" spans="14:16" hidden="1">
      <c r="N239" s="108"/>
      <c r="O239" s="108"/>
      <c r="P239" s="108"/>
    </row>
    <row r="240" spans="14:16" hidden="1">
      <c r="N240" s="108"/>
      <c r="O240" s="108"/>
      <c r="P240" s="108"/>
    </row>
    <row r="241" spans="14:16" hidden="1">
      <c r="N241" s="108"/>
      <c r="O241" s="108"/>
      <c r="P241" s="108"/>
    </row>
    <row r="242" spans="14:16" hidden="1">
      <c r="N242" s="108"/>
      <c r="O242" s="108"/>
      <c r="P242" s="108"/>
    </row>
    <row r="243" spans="14:16" hidden="1">
      <c r="N243" s="108"/>
      <c r="O243" s="108"/>
      <c r="P243" s="108"/>
    </row>
    <row r="244" spans="14:16" hidden="1">
      <c r="N244" s="108"/>
      <c r="O244" s="108"/>
      <c r="P244" s="108"/>
    </row>
    <row r="245" spans="14:16" hidden="1">
      <c r="N245" s="108"/>
      <c r="O245" s="108"/>
      <c r="P245" s="108"/>
    </row>
    <row r="246" spans="14:16" hidden="1">
      <c r="N246" s="108"/>
      <c r="O246" s="108"/>
      <c r="P246" s="108"/>
    </row>
    <row r="247" spans="14:16" hidden="1">
      <c r="N247" s="108"/>
      <c r="O247" s="108"/>
      <c r="P247" s="108"/>
    </row>
    <row r="248" spans="14:16" hidden="1">
      <c r="N248" s="108"/>
      <c r="O248" s="108"/>
      <c r="P248" s="108"/>
    </row>
    <row r="249" spans="14:16" hidden="1">
      <c r="N249" s="108"/>
      <c r="O249" s="108"/>
      <c r="P249" s="108"/>
    </row>
    <row r="250" spans="14:16" hidden="1">
      <c r="N250" s="108"/>
      <c r="O250" s="108"/>
      <c r="P250" s="108"/>
    </row>
    <row r="251" spans="14:16" hidden="1">
      <c r="N251" s="108"/>
      <c r="O251" s="108"/>
      <c r="P251" s="108"/>
    </row>
    <row r="252" spans="14:16" hidden="1">
      <c r="N252" s="108"/>
      <c r="O252" s="108"/>
      <c r="P252" s="108"/>
    </row>
    <row r="253" spans="14:16" hidden="1">
      <c r="N253" s="108"/>
      <c r="O253" s="108"/>
      <c r="P253" s="108"/>
    </row>
    <row r="254" spans="14:16" hidden="1">
      <c r="N254" s="108"/>
      <c r="O254" s="108"/>
      <c r="P254" s="108"/>
    </row>
    <row r="255" spans="14:16" hidden="1">
      <c r="N255" s="108"/>
      <c r="O255" s="108"/>
      <c r="P255" s="108"/>
    </row>
    <row r="256" spans="14:16" hidden="1">
      <c r="N256" s="108"/>
      <c r="O256" s="108"/>
      <c r="P256" s="108"/>
    </row>
    <row r="257" spans="14:16" hidden="1">
      <c r="N257" s="108"/>
      <c r="O257" s="108"/>
      <c r="P257" s="108"/>
    </row>
    <row r="258" spans="14:16" hidden="1">
      <c r="N258" s="108"/>
      <c r="O258" s="108"/>
      <c r="P258" s="108"/>
    </row>
    <row r="259" spans="14:16" hidden="1">
      <c r="N259" s="108"/>
      <c r="O259" s="108"/>
      <c r="P259" s="108"/>
    </row>
    <row r="260" spans="14:16" hidden="1">
      <c r="N260" s="108"/>
      <c r="O260" s="108"/>
      <c r="P260" s="108"/>
    </row>
    <row r="261" spans="14:16" hidden="1">
      <c r="N261" s="108"/>
      <c r="O261" s="108"/>
      <c r="P261" s="108"/>
    </row>
    <row r="262" spans="14:16" hidden="1">
      <c r="N262" s="108"/>
      <c r="O262" s="108"/>
      <c r="P262" s="108"/>
    </row>
    <row r="263" spans="14:16" hidden="1">
      <c r="N263" s="108"/>
      <c r="O263" s="108"/>
      <c r="P263" s="108"/>
    </row>
    <row r="264" spans="14:16" hidden="1">
      <c r="N264" s="108"/>
      <c r="O264" s="108"/>
      <c r="P264" s="108"/>
    </row>
    <row r="265" spans="14:16" hidden="1">
      <c r="N265" s="108"/>
      <c r="O265" s="108"/>
      <c r="P265" s="108"/>
    </row>
    <row r="266" spans="14:16" hidden="1">
      <c r="N266" s="108"/>
      <c r="O266" s="108"/>
      <c r="P266" s="108"/>
    </row>
    <row r="267" spans="14:16" hidden="1">
      <c r="N267" s="108"/>
      <c r="O267" s="108"/>
      <c r="P267" s="108"/>
    </row>
    <row r="268" spans="14:16" hidden="1">
      <c r="N268" s="108"/>
      <c r="O268" s="108"/>
      <c r="P268" s="108"/>
    </row>
    <row r="269" spans="14:16" hidden="1">
      <c r="N269" s="108"/>
      <c r="O269" s="108"/>
      <c r="P269" s="108"/>
    </row>
    <row r="270" spans="14:16" hidden="1">
      <c r="N270" s="108"/>
      <c r="O270" s="108"/>
      <c r="P270" s="108"/>
    </row>
    <row r="271" spans="14:16" hidden="1">
      <c r="N271" s="108"/>
      <c r="O271" s="108"/>
      <c r="P271" s="108"/>
    </row>
    <row r="272" spans="14:16" hidden="1">
      <c r="N272" s="108"/>
      <c r="O272" s="108"/>
      <c r="P272" s="108"/>
    </row>
    <row r="273" spans="14:16" hidden="1">
      <c r="N273" s="108"/>
      <c r="O273" s="108"/>
      <c r="P273" s="108"/>
    </row>
    <row r="274" spans="14:16" hidden="1">
      <c r="N274" s="108"/>
      <c r="O274" s="108"/>
      <c r="P274" s="108"/>
    </row>
    <row r="275" spans="14:16" hidden="1">
      <c r="N275" s="108"/>
      <c r="O275" s="108"/>
      <c r="P275" s="108"/>
    </row>
    <row r="276" spans="14:16" hidden="1">
      <c r="N276" s="108"/>
      <c r="O276" s="108"/>
      <c r="P276" s="108"/>
    </row>
    <row r="277" spans="14:16" hidden="1">
      <c r="N277" s="108"/>
      <c r="O277" s="108"/>
      <c r="P277" s="108"/>
    </row>
    <row r="278" spans="14:16" hidden="1">
      <c r="N278" s="108"/>
      <c r="O278" s="108"/>
      <c r="P278" s="108"/>
    </row>
    <row r="279" spans="14:16" hidden="1">
      <c r="N279" s="108"/>
      <c r="O279" s="108"/>
      <c r="P279" s="108"/>
    </row>
    <row r="280" spans="14:16" hidden="1">
      <c r="N280" s="108"/>
      <c r="O280" s="108"/>
      <c r="P280" s="108"/>
    </row>
    <row r="281" spans="14:16" hidden="1">
      <c r="N281" s="108"/>
      <c r="O281" s="108"/>
      <c r="P281" s="108"/>
    </row>
    <row r="282" spans="14:16" hidden="1">
      <c r="N282" s="108"/>
      <c r="O282" s="108"/>
      <c r="P282" s="108"/>
    </row>
    <row r="283" spans="14:16" hidden="1">
      <c r="N283" s="108"/>
      <c r="O283" s="108"/>
      <c r="P283" s="108"/>
    </row>
    <row r="284" spans="14:16" hidden="1">
      <c r="N284" s="108"/>
      <c r="O284" s="108"/>
      <c r="P284" s="108"/>
    </row>
    <row r="285" spans="14:16" hidden="1">
      <c r="N285" s="108"/>
      <c r="O285" s="108"/>
      <c r="P285" s="108"/>
    </row>
    <row r="286" spans="14:16" hidden="1">
      <c r="N286" s="108"/>
      <c r="O286" s="108"/>
      <c r="P286" s="108"/>
    </row>
    <row r="287" spans="14:16" hidden="1">
      <c r="N287" s="108"/>
      <c r="O287" s="108"/>
      <c r="P287" s="108"/>
    </row>
    <row r="288" spans="14:16" hidden="1">
      <c r="N288" s="108"/>
      <c r="O288" s="108"/>
      <c r="P288" s="108"/>
    </row>
    <row r="289" spans="14:16" hidden="1">
      <c r="N289" s="108"/>
      <c r="O289" s="108"/>
      <c r="P289" s="108"/>
    </row>
    <row r="290" spans="14:16" hidden="1">
      <c r="N290" s="108"/>
      <c r="O290" s="108"/>
      <c r="P290" s="108"/>
    </row>
    <row r="291" spans="14:16" hidden="1">
      <c r="N291" s="108"/>
      <c r="O291" s="108"/>
      <c r="P291" s="108"/>
    </row>
    <row r="292" spans="14:16" hidden="1">
      <c r="N292" s="108"/>
      <c r="O292" s="108"/>
      <c r="P292" s="108"/>
    </row>
    <row r="293" spans="14:16" hidden="1">
      <c r="N293" s="108"/>
      <c r="O293" s="108"/>
      <c r="P293" s="108"/>
    </row>
    <row r="294" spans="14:16" hidden="1">
      <c r="N294" s="108"/>
      <c r="O294" s="108"/>
      <c r="P294" s="108"/>
    </row>
    <row r="295" spans="14:16" hidden="1">
      <c r="N295" s="108"/>
      <c r="O295" s="108"/>
      <c r="P295" s="108"/>
    </row>
    <row r="296" spans="14:16" hidden="1">
      <c r="N296" s="108"/>
      <c r="O296" s="108"/>
      <c r="P296" s="108"/>
    </row>
    <row r="297" spans="14:16" hidden="1">
      <c r="N297" s="108"/>
      <c r="O297" s="108"/>
      <c r="P297" s="108"/>
    </row>
    <row r="298" spans="14:16" hidden="1">
      <c r="N298" s="108"/>
      <c r="O298" s="108"/>
      <c r="P298" s="108"/>
    </row>
    <row r="299" spans="14:16" hidden="1">
      <c r="N299" s="108"/>
      <c r="O299" s="108"/>
      <c r="P299" s="108"/>
    </row>
    <row r="300" spans="14:16" hidden="1">
      <c r="N300" s="108"/>
      <c r="O300" s="108"/>
      <c r="P300" s="108"/>
    </row>
    <row r="301" spans="14:16" hidden="1">
      <c r="N301" s="108"/>
      <c r="O301" s="108"/>
      <c r="P301" s="108"/>
    </row>
    <row r="302" spans="14:16" hidden="1">
      <c r="N302" s="108"/>
      <c r="O302" s="108"/>
      <c r="P302" s="108"/>
    </row>
    <row r="303" spans="14:16" hidden="1">
      <c r="N303" s="108"/>
      <c r="O303" s="108"/>
      <c r="P303" s="108"/>
    </row>
    <row r="304" spans="14:16" hidden="1">
      <c r="N304" s="108"/>
      <c r="O304" s="108"/>
      <c r="P304" s="108"/>
    </row>
    <row r="305" spans="14:16" hidden="1">
      <c r="N305" s="108"/>
      <c r="O305" s="108"/>
      <c r="P305" s="108"/>
    </row>
    <row r="306" spans="14:16" hidden="1">
      <c r="N306" s="108"/>
      <c r="O306" s="108"/>
      <c r="P306" s="108"/>
    </row>
    <row r="307" spans="14:16" hidden="1">
      <c r="N307" s="108"/>
      <c r="O307" s="108"/>
      <c r="P307" s="108"/>
    </row>
    <row r="308" spans="14:16" hidden="1">
      <c r="N308" s="108"/>
      <c r="O308" s="108"/>
      <c r="P308" s="108"/>
    </row>
    <row r="309" spans="14:16" hidden="1">
      <c r="N309" s="108"/>
      <c r="O309" s="108"/>
      <c r="P309" s="108"/>
    </row>
    <row r="310" spans="14:16" hidden="1">
      <c r="N310" s="108"/>
      <c r="O310" s="108"/>
      <c r="P310" s="108"/>
    </row>
    <row r="311" spans="14:16" hidden="1">
      <c r="N311" s="108"/>
      <c r="O311" s="108"/>
      <c r="P311" s="108"/>
    </row>
    <row r="312" spans="14:16" hidden="1">
      <c r="N312" s="108"/>
      <c r="O312" s="108"/>
      <c r="P312" s="108"/>
    </row>
    <row r="313" spans="14:16" hidden="1">
      <c r="N313" s="108"/>
      <c r="O313" s="108"/>
      <c r="P313" s="108"/>
    </row>
    <row r="314" spans="14:16" hidden="1">
      <c r="N314" s="108"/>
      <c r="O314" s="108"/>
      <c r="P314" s="108"/>
    </row>
    <row r="315" spans="14:16" hidden="1">
      <c r="N315" s="108"/>
      <c r="O315" s="108"/>
      <c r="P315" s="108"/>
    </row>
    <row r="316" spans="14:16" hidden="1">
      <c r="N316" s="108"/>
      <c r="O316" s="108"/>
      <c r="P316" s="108"/>
    </row>
    <row r="317" spans="14:16" hidden="1">
      <c r="N317" s="108"/>
      <c r="O317" s="108"/>
      <c r="P317" s="108"/>
    </row>
    <row r="318" spans="14:16" hidden="1">
      <c r="N318" s="108"/>
      <c r="O318" s="108"/>
      <c r="P318" s="108"/>
    </row>
    <row r="319" spans="14:16" hidden="1">
      <c r="N319" s="108"/>
      <c r="O319" s="108"/>
      <c r="P319" s="108"/>
    </row>
    <row r="320" spans="14:16" hidden="1">
      <c r="N320" s="108"/>
      <c r="O320" s="108"/>
      <c r="P320" s="108"/>
    </row>
    <row r="321" spans="14:16" hidden="1">
      <c r="N321" s="108"/>
      <c r="O321" s="108"/>
      <c r="P321" s="108"/>
    </row>
    <row r="322" spans="14:16" hidden="1">
      <c r="N322" s="108"/>
      <c r="O322" s="108"/>
      <c r="P322" s="108"/>
    </row>
    <row r="323" spans="14:16" hidden="1">
      <c r="N323" s="108"/>
      <c r="O323" s="108"/>
      <c r="P323" s="108"/>
    </row>
    <row r="324" spans="14:16" hidden="1">
      <c r="N324" s="108"/>
      <c r="O324" s="108"/>
      <c r="P324" s="108"/>
    </row>
    <row r="325" spans="14:16" hidden="1">
      <c r="N325" s="108"/>
      <c r="O325" s="108"/>
      <c r="P325" s="108"/>
    </row>
    <row r="326" spans="14:16" hidden="1">
      <c r="N326" s="108"/>
      <c r="O326" s="108"/>
      <c r="P326" s="108"/>
    </row>
    <row r="327" spans="14:16" hidden="1">
      <c r="N327" s="108"/>
      <c r="O327" s="108"/>
      <c r="P327" s="108"/>
    </row>
    <row r="328" spans="14:16" hidden="1">
      <c r="N328" s="108"/>
      <c r="O328" s="108"/>
      <c r="P328" s="108"/>
    </row>
    <row r="329" spans="14:16" hidden="1">
      <c r="N329" s="108"/>
      <c r="O329" s="108"/>
      <c r="P329" s="108"/>
    </row>
    <row r="330" spans="14:16" hidden="1">
      <c r="N330" s="108"/>
      <c r="O330" s="108"/>
      <c r="P330" s="108"/>
    </row>
    <row r="331" spans="14:16" hidden="1">
      <c r="N331" s="108"/>
      <c r="O331" s="108"/>
      <c r="P331" s="108"/>
    </row>
    <row r="332" spans="14:16" hidden="1">
      <c r="N332" s="108"/>
      <c r="O332" s="108"/>
      <c r="P332" s="108"/>
    </row>
    <row r="333" spans="14:16" hidden="1">
      <c r="N333" s="108"/>
      <c r="O333" s="108"/>
      <c r="P333" s="108"/>
    </row>
    <row r="334" spans="14:16" hidden="1">
      <c r="N334" s="108"/>
      <c r="O334" s="108"/>
      <c r="P334" s="108"/>
    </row>
    <row r="335" spans="14:16" hidden="1">
      <c r="N335" s="108"/>
      <c r="O335" s="108"/>
      <c r="P335" s="108"/>
    </row>
    <row r="336" spans="14:16" hidden="1">
      <c r="N336" s="108"/>
      <c r="O336" s="108"/>
      <c r="P336" s="108"/>
    </row>
    <row r="337" spans="14:16" hidden="1">
      <c r="N337" s="108"/>
      <c r="O337" s="108"/>
      <c r="P337" s="108"/>
    </row>
    <row r="338" spans="14:16" hidden="1">
      <c r="N338" s="108"/>
      <c r="O338" s="108"/>
      <c r="P338" s="108"/>
    </row>
    <row r="339" spans="14:16" hidden="1">
      <c r="N339" s="108"/>
      <c r="O339" s="108"/>
      <c r="P339" s="108"/>
    </row>
    <row r="340" spans="14:16" hidden="1">
      <c r="N340" s="108"/>
      <c r="O340" s="108"/>
      <c r="P340" s="108"/>
    </row>
    <row r="341" spans="14:16" hidden="1">
      <c r="N341" s="108"/>
      <c r="O341" s="108"/>
      <c r="P341" s="108"/>
    </row>
    <row r="342" spans="14:16" hidden="1">
      <c r="N342" s="108"/>
      <c r="O342" s="108"/>
      <c r="P342" s="108"/>
    </row>
    <row r="343" spans="14:16" hidden="1">
      <c r="N343" s="108"/>
      <c r="O343" s="108"/>
      <c r="P343" s="108"/>
    </row>
    <row r="344" spans="14:16" hidden="1">
      <c r="N344" s="108"/>
      <c r="O344" s="108"/>
      <c r="P344" s="108"/>
    </row>
    <row r="345" spans="14:16" hidden="1">
      <c r="N345" s="108"/>
      <c r="O345" s="108"/>
      <c r="P345" s="108"/>
    </row>
    <row r="346" spans="14:16" hidden="1">
      <c r="N346" s="108"/>
      <c r="O346" s="108"/>
      <c r="P346" s="108"/>
    </row>
    <row r="347" spans="14:16" hidden="1">
      <c r="N347" s="108"/>
      <c r="O347" s="108"/>
      <c r="P347" s="108"/>
    </row>
    <row r="348" spans="14:16" hidden="1">
      <c r="N348" s="108"/>
      <c r="O348" s="108"/>
      <c r="P348" s="108"/>
    </row>
    <row r="349" spans="14:16" hidden="1">
      <c r="N349" s="108"/>
      <c r="O349" s="108"/>
      <c r="P349" s="108"/>
    </row>
    <row r="350" spans="14:16" hidden="1">
      <c r="N350" s="108"/>
      <c r="O350" s="108"/>
      <c r="P350" s="108"/>
    </row>
    <row r="351" spans="14:16" hidden="1">
      <c r="N351" s="108"/>
      <c r="O351" s="108"/>
      <c r="P351" s="108"/>
    </row>
    <row r="352" spans="14:16" hidden="1">
      <c r="N352" s="108"/>
      <c r="O352" s="108"/>
      <c r="P352" s="108"/>
    </row>
    <row r="353" spans="14:16" hidden="1">
      <c r="N353" s="108"/>
      <c r="O353" s="108"/>
      <c r="P353" s="108"/>
    </row>
    <row r="354" spans="14:16" hidden="1">
      <c r="N354" s="108"/>
      <c r="O354" s="108"/>
      <c r="P354" s="108"/>
    </row>
    <row r="355" spans="14:16" hidden="1">
      <c r="N355" s="108"/>
      <c r="O355" s="108"/>
      <c r="P355" s="108"/>
    </row>
    <row r="356" spans="14:16" hidden="1">
      <c r="N356" s="108"/>
      <c r="O356" s="108"/>
      <c r="P356" s="108"/>
    </row>
    <row r="357" spans="14:16" hidden="1">
      <c r="N357" s="108"/>
      <c r="O357" s="108"/>
      <c r="P357" s="108"/>
    </row>
    <row r="358" spans="14:16" hidden="1">
      <c r="N358" s="108"/>
      <c r="O358" s="108"/>
      <c r="P358" s="108"/>
    </row>
    <row r="359" spans="14:16" hidden="1">
      <c r="N359" s="108"/>
      <c r="O359" s="108"/>
      <c r="P359" s="108"/>
    </row>
    <row r="360" spans="14:16" hidden="1">
      <c r="N360" s="108"/>
      <c r="O360" s="108"/>
      <c r="P360" s="108"/>
    </row>
    <row r="361" spans="14:16" hidden="1">
      <c r="N361" s="108"/>
      <c r="O361" s="108"/>
      <c r="P361" s="108"/>
    </row>
    <row r="362" spans="14:16" hidden="1">
      <c r="N362" s="108"/>
      <c r="O362" s="108"/>
      <c r="P362" s="108"/>
    </row>
    <row r="363" spans="14:16" hidden="1">
      <c r="N363" s="108"/>
      <c r="O363" s="108"/>
      <c r="P363" s="108"/>
    </row>
    <row r="364" spans="14:16" hidden="1">
      <c r="N364" s="108"/>
      <c r="O364" s="108"/>
      <c r="P364" s="108"/>
    </row>
    <row r="365" spans="14:16" hidden="1">
      <c r="N365" s="108"/>
      <c r="O365" s="108"/>
      <c r="P365" s="108"/>
    </row>
    <row r="366" spans="14:16" hidden="1">
      <c r="N366" s="108"/>
      <c r="O366" s="108"/>
      <c r="P366" s="108"/>
    </row>
    <row r="367" spans="14:16" hidden="1">
      <c r="N367" s="108"/>
      <c r="O367" s="108"/>
      <c r="P367" s="108"/>
    </row>
    <row r="368" spans="14:16" hidden="1">
      <c r="N368" s="108"/>
      <c r="O368" s="108"/>
      <c r="P368" s="108"/>
    </row>
    <row r="369" spans="14:16" hidden="1">
      <c r="N369" s="108"/>
      <c r="O369" s="108"/>
      <c r="P369" s="108"/>
    </row>
    <row r="370" spans="14:16" hidden="1">
      <c r="N370" s="108"/>
      <c r="O370" s="108"/>
      <c r="P370" s="108"/>
    </row>
    <row r="371" spans="14:16" hidden="1">
      <c r="N371" s="108"/>
      <c r="O371" s="108"/>
      <c r="P371" s="108"/>
    </row>
    <row r="372" spans="14:16" hidden="1">
      <c r="N372" s="108"/>
      <c r="O372" s="108"/>
      <c r="P372" s="108"/>
    </row>
    <row r="373" spans="14:16" hidden="1">
      <c r="N373" s="108"/>
      <c r="O373" s="108"/>
      <c r="P373" s="108"/>
    </row>
    <row r="374" spans="14:16" hidden="1">
      <c r="N374" s="108"/>
      <c r="O374" s="108"/>
      <c r="P374" s="108"/>
    </row>
    <row r="375" spans="14:16" hidden="1">
      <c r="N375" s="108"/>
      <c r="O375" s="108"/>
      <c r="P375" s="108"/>
    </row>
    <row r="376" spans="14:16" hidden="1">
      <c r="N376" s="108"/>
      <c r="O376" s="108"/>
      <c r="P376" s="108"/>
    </row>
    <row r="377" spans="14:16" hidden="1">
      <c r="N377" s="108"/>
      <c r="O377" s="108"/>
      <c r="P377" s="108"/>
    </row>
    <row r="378" spans="14:16" hidden="1">
      <c r="N378" s="108"/>
      <c r="O378" s="108"/>
      <c r="P378" s="108"/>
    </row>
    <row r="379" spans="14:16" hidden="1">
      <c r="N379" s="108"/>
      <c r="O379" s="108"/>
      <c r="P379" s="108"/>
    </row>
    <row r="380" spans="14:16" hidden="1">
      <c r="N380" s="108"/>
      <c r="O380" s="108"/>
      <c r="P380" s="108"/>
    </row>
    <row r="381" spans="14:16" hidden="1">
      <c r="N381" s="108"/>
      <c r="O381" s="108"/>
      <c r="P381" s="108"/>
    </row>
    <row r="382" spans="14:16" hidden="1">
      <c r="N382" s="108"/>
      <c r="O382" s="108"/>
      <c r="P382" s="108"/>
    </row>
    <row r="383" spans="14:16" hidden="1">
      <c r="N383" s="108"/>
      <c r="O383" s="108"/>
      <c r="P383" s="108"/>
    </row>
    <row r="384" spans="14:16" hidden="1">
      <c r="N384" s="108"/>
      <c r="O384" s="108"/>
      <c r="P384" s="108"/>
    </row>
    <row r="385" spans="14:16" hidden="1">
      <c r="N385" s="108"/>
      <c r="O385" s="108"/>
      <c r="P385" s="108"/>
    </row>
    <row r="386" spans="14:16" hidden="1">
      <c r="N386" s="108"/>
      <c r="O386" s="108"/>
      <c r="P386" s="108"/>
    </row>
    <row r="387" spans="14:16" hidden="1">
      <c r="N387" s="108"/>
      <c r="O387" s="108"/>
      <c r="P387" s="108"/>
    </row>
    <row r="388" spans="14:16" hidden="1">
      <c r="N388" s="108"/>
      <c r="O388" s="108"/>
      <c r="P388" s="108"/>
    </row>
    <row r="389" spans="14:16" hidden="1">
      <c r="N389" s="108"/>
      <c r="O389" s="108"/>
      <c r="P389" s="108"/>
    </row>
    <row r="390" spans="14:16" hidden="1">
      <c r="N390" s="108"/>
      <c r="O390" s="108"/>
      <c r="P390" s="108"/>
    </row>
    <row r="391" spans="14:16" hidden="1">
      <c r="N391" s="108"/>
      <c r="O391" s="108"/>
      <c r="P391" s="108"/>
    </row>
    <row r="392" spans="14:16" hidden="1">
      <c r="N392" s="108"/>
      <c r="O392" s="108"/>
      <c r="P392" s="108"/>
    </row>
    <row r="393" spans="14:16" hidden="1">
      <c r="N393" s="108"/>
      <c r="O393" s="108"/>
      <c r="P393" s="108"/>
    </row>
    <row r="394" spans="14:16" hidden="1">
      <c r="N394" s="108"/>
      <c r="O394" s="108"/>
      <c r="P394" s="108"/>
    </row>
    <row r="395" spans="14:16" hidden="1">
      <c r="N395" s="108"/>
      <c r="O395" s="108"/>
      <c r="P395" s="108"/>
    </row>
    <row r="396" spans="14:16" hidden="1">
      <c r="N396" s="108"/>
      <c r="O396" s="108"/>
      <c r="P396" s="108"/>
    </row>
    <row r="397" spans="14:16" hidden="1">
      <c r="N397" s="108"/>
      <c r="O397" s="108"/>
      <c r="P397" s="108"/>
    </row>
    <row r="398" spans="14:16" hidden="1">
      <c r="N398" s="108"/>
      <c r="O398" s="108"/>
      <c r="P398" s="108"/>
    </row>
    <row r="399" spans="14:16" hidden="1">
      <c r="N399" s="108"/>
      <c r="O399" s="108"/>
      <c r="P399" s="108"/>
    </row>
    <row r="400" spans="14:16" hidden="1">
      <c r="N400" s="108"/>
      <c r="O400" s="108"/>
      <c r="P400" s="108"/>
    </row>
    <row r="401" spans="14:16" hidden="1">
      <c r="N401" s="108"/>
      <c r="O401" s="108"/>
      <c r="P401" s="108"/>
    </row>
    <row r="402" spans="14:16" hidden="1">
      <c r="N402" s="108"/>
      <c r="O402" s="108"/>
      <c r="P402" s="108"/>
    </row>
    <row r="403" spans="14:16" hidden="1">
      <c r="N403" s="108"/>
      <c r="O403" s="108"/>
      <c r="P403" s="108"/>
    </row>
    <row r="404" spans="14:16" hidden="1">
      <c r="N404" s="108"/>
      <c r="O404" s="108"/>
      <c r="P404" s="108"/>
    </row>
    <row r="405" spans="14:16" hidden="1">
      <c r="N405" s="108"/>
      <c r="O405" s="108"/>
      <c r="P405" s="108"/>
    </row>
    <row r="406" spans="14:16" hidden="1">
      <c r="N406" s="108"/>
      <c r="O406" s="108"/>
      <c r="P406" s="108"/>
    </row>
    <row r="407" spans="14:16" hidden="1">
      <c r="N407" s="108"/>
      <c r="O407" s="108"/>
      <c r="P407" s="108"/>
    </row>
    <row r="408" spans="14:16" hidden="1">
      <c r="N408" s="108"/>
      <c r="O408" s="108"/>
      <c r="P408" s="108"/>
    </row>
    <row r="409" spans="14:16" hidden="1">
      <c r="N409" s="108"/>
      <c r="O409" s="108"/>
      <c r="P409" s="108"/>
    </row>
    <row r="410" spans="14:16" hidden="1">
      <c r="N410" s="108"/>
      <c r="O410" s="108"/>
      <c r="P410" s="108"/>
    </row>
    <row r="411" spans="14:16" hidden="1">
      <c r="N411" s="108"/>
      <c r="O411" s="108"/>
      <c r="P411" s="108"/>
    </row>
    <row r="412" spans="14:16" hidden="1">
      <c r="N412" s="108"/>
      <c r="O412" s="108"/>
      <c r="P412" s="108"/>
    </row>
    <row r="413" spans="14:16" hidden="1">
      <c r="N413" s="108"/>
      <c r="O413" s="108"/>
      <c r="P413" s="108"/>
    </row>
    <row r="414" spans="14:16" hidden="1">
      <c r="N414" s="108"/>
      <c r="O414" s="108"/>
      <c r="P414" s="108"/>
    </row>
    <row r="415" spans="14:16" hidden="1">
      <c r="N415" s="108"/>
      <c r="O415" s="108"/>
      <c r="P415" s="108"/>
    </row>
    <row r="416" spans="14:16" hidden="1">
      <c r="N416" s="108"/>
      <c r="O416" s="108"/>
      <c r="P416" s="108"/>
    </row>
    <row r="417" spans="14:16" hidden="1">
      <c r="N417" s="108"/>
      <c r="O417" s="108"/>
      <c r="P417" s="108"/>
    </row>
    <row r="418" spans="14:16" hidden="1">
      <c r="N418" s="108"/>
      <c r="O418" s="108"/>
      <c r="P418" s="108"/>
    </row>
    <row r="419" spans="14:16" hidden="1">
      <c r="N419" s="108"/>
      <c r="O419" s="108"/>
      <c r="P419" s="108"/>
    </row>
    <row r="420" spans="14:16" hidden="1">
      <c r="N420" s="108"/>
      <c r="O420" s="108"/>
      <c r="P420" s="108"/>
    </row>
    <row r="421" spans="14:16" hidden="1">
      <c r="N421" s="108"/>
      <c r="O421" s="108"/>
      <c r="P421" s="108"/>
    </row>
    <row r="422" spans="14:16" hidden="1">
      <c r="N422" s="108"/>
      <c r="O422" s="108"/>
      <c r="P422" s="108"/>
    </row>
    <row r="423" spans="14:16" hidden="1">
      <c r="N423" s="108"/>
      <c r="O423" s="108"/>
      <c r="P423" s="108"/>
    </row>
    <row r="424" spans="14:16" hidden="1">
      <c r="N424" s="108"/>
      <c r="O424" s="108"/>
      <c r="P424" s="108"/>
    </row>
    <row r="425" spans="14:16" hidden="1">
      <c r="N425" s="108"/>
      <c r="O425" s="108"/>
      <c r="P425" s="108"/>
    </row>
    <row r="426" spans="14:16" hidden="1">
      <c r="N426" s="108"/>
      <c r="O426" s="108"/>
      <c r="P426" s="108"/>
    </row>
    <row r="427" spans="14:16" hidden="1">
      <c r="N427" s="108"/>
      <c r="O427" s="108"/>
      <c r="P427" s="108"/>
    </row>
    <row r="428" spans="14:16" hidden="1">
      <c r="N428" s="108"/>
      <c r="O428" s="108"/>
      <c r="P428" s="108"/>
    </row>
    <row r="429" spans="14:16" hidden="1">
      <c r="N429" s="108"/>
      <c r="O429" s="108"/>
      <c r="P429" s="108"/>
    </row>
    <row r="430" spans="14:16" hidden="1">
      <c r="N430" s="108"/>
      <c r="O430" s="108"/>
      <c r="P430" s="108"/>
    </row>
    <row r="431" spans="14:16" hidden="1">
      <c r="N431" s="108"/>
      <c r="O431" s="108"/>
      <c r="P431" s="108"/>
    </row>
    <row r="432" spans="14:16" hidden="1">
      <c r="N432" s="108"/>
      <c r="O432" s="108"/>
      <c r="P432" s="108"/>
    </row>
    <row r="433" spans="14:16" hidden="1">
      <c r="N433" s="108"/>
      <c r="O433" s="108"/>
      <c r="P433" s="108"/>
    </row>
    <row r="434" spans="14:16" hidden="1">
      <c r="N434" s="108"/>
      <c r="O434" s="108"/>
      <c r="P434" s="108"/>
    </row>
    <row r="435" spans="14:16" hidden="1">
      <c r="N435" s="108"/>
      <c r="O435" s="108"/>
      <c r="P435" s="108"/>
    </row>
    <row r="436" spans="14:16" hidden="1">
      <c r="N436" s="108"/>
      <c r="O436" s="108"/>
      <c r="P436" s="108"/>
    </row>
    <row r="437" spans="14:16" hidden="1">
      <c r="N437" s="108"/>
      <c r="O437" s="108"/>
      <c r="P437" s="108"/>
    </row>
    <row r="438" spans="14:16" hidden="1">
      <c r="N438" s="108"/>
      <c r="O438" s="108"/>
      <c r="P438" s="108"/>
    </row>
    <row r="439" spans="14:16" hidden="1">
      <c r="N439" s="108"/>
      <c r="O439" s="108"/>
      <c r="P439" s="108"/>
    </row>
    <row r="440" spans="14:16" hidden="1">
      <c r="N440" s="108"/>
      <c r="O440" s="108"/>
      <c r="P440" s="108"/>
    </row>
    <row r="441" spans="14:16" hidden="1">
      <c r="N441" s="108"/>
      <c r="O441" s="108"/>
      <c r="P441" s="108"/>
    </row>
    <row r="442" spans="14:16" hidden="1">
      <c r="N442" s="108"/>
      <c r="O442" s="108"/>
      <c r="P442" s="108"/>
    </row>
    <row r="443" spans="14:16" hidden="1">
      <c r="N443" s="108"/>
      <c r="O443" s="108"/>
      <c r="P443" s="108"/>
    </row>
    <row r="444" spans="14:16" hidden="1">
      <c r="N444" s="108"/>
      <c r="O444" s="108"/>
      <c r="P444" s="108"/>
    </row>
    <row r="445" spans="14:16" hidden="1">
      <c r="N445" s="108"/>
      <c r="O445" s="108"/>
      <c r="P445" s="108"/>
    </row>
    <row r="446" spans="14:16" hidden="1">
      <c r="N446" s="108"/>
      <c r="O446" s="108"/>
      <c r="P446" s="108"/>
    </row>
    <row r="447" spans="14:16" hidden="1">
      <c r="N447" s="108"/>
      <c r="O447" s="108"/>
      <c r="P447" s="108"/>
    </row>
    <row r="448" spans="14:16" hidden="1">
      <c r="N448" s="108"/>
      <c r="O448" s="108"/>
      <c r="P448" s="108"/>
    </row>
    <row r="449" spans="14:16" hidden="1">
      <c r="N449" s="108"/>
      <c r="O449" s="108"/>
      <c r="P449" s="108"/>
    </row>
    <row r="450" spans="14:16" hidden="1">
      <c r="N450" s="108"/>
      <c r="O450" s="108"/>
      <c r="P450" s="108"/>
    </row>
    <row r="451" spans="14:16" hidden="1">
      <c r="N451" s="108"/>
      <c r="O451" s="108"/>
      <c r="P451" s="108"/>
    </row>
    <row r="452" spans="14:16" hidden="1">
      <c r="N452" s="108"/>
      <c r="O452" s="108"/>
      <c r="P452" s="108"/>
    </row>
    <row r="453" spans="14:16" hidden="1">
      <c r="N453" s="108"/>
      <c r="O453" s="108"/>
      <c r="P453" s="108"/>
    </row>
    <row r="454" spans="14:16" hidden="1">
      <c r="N454" s="108"/>
      <c r="O454" s="108"/>
      <c r="P454" s="108"/>
    </row>
    <row r="455" spans="14:16" hidden="1">
      <c r="N455" s="108"/>
      <c r="O455" s="108"/>
      <c r="P455" s="108"/>
    </row>
    <row r="456" spans="14:16" hidden="1">
      <c r="N456" s="108"/>
      <c r="O456" s="108"/>
      <c r="P456" s="108"/>
    </row>
    <row r="457" spans="14:16" hidden="1">
      <c r="N457" s="108"/>
      <c r="O457" s="108"/>
      <c r="P457" s="108"/>
    </row>
    <row r="458" spans="14:16" hidden="1">
      <c r="N458" s="108"/>
      <c r="O458" s="108"/>
      <c r="P458" s="108"/>
    </row>
    <row r="459" spans="14:16" hidden="1">
      <c r="N459" s="108"/>
      <c r="O459" s="108"/>
      <c r="P459" s="108"/>
    </row>
    <row r="460" spans="14:16" hidden="1">
      <c r="N460" s="108"/>
      <c r="O460" s="108"/>
      <c r="P460" s="108"/>
    </row>
    <row r="461" spans="14:16" hidden="1">
      <c r="N461" s="108"/>
      <c r="O461" s="108"/>
      <c r="P461" s="108"/>
    </row>
    <row r="462" spans="14:16" hidden="1">
      <c r="N462" s="108"/>
      <c r="O462" s="108"/>
      <c r="P462" s="108"/>
    </row>
    <row r="463" spans="14:16" hidden="1">
      <c r="N463" s="108"/>
      <c r="O463" s="108"/>
      <c r="P463" s="108"/>
    </row>
    <row r="464" spans="14:16" hidden="1">
      <c r="N464" s="108"/>
      <c r="O464" s="108"/>
      <c r="P464" s="108"/>
    </row>
    <row r="465" spans="14:16" hidden="1">
      <c r="N465" s="108"/>
      <c r="O465" s="108"/>
      <c r="P465" s="108"/>
    </row>
    <row r="466" spans="14:16" hidden="1">
      <c r="N466" s="108"/>
      <c r="O466" s="108"/>
      <c r="P466" s="108"/>
    </row>
    <row r="467" spans="14:16" hidden="1">
      <c r="N467" s="108"/>
      <c r="O467" s="108"/>
      <c r="P467" s="108"/>
    </row>
    <row r="468" spans="14:16" hidden="1">
      <c r="N468" s="108"/>
      <c r="O468" s="108"/>
      <c r="P468" s="108"/>
    </row>
    <row r="469" spans="14:16" hidden="1">
      <c r="N469" s="108"/>
      <c r="O469" s="108"/>
      <c r="P469" s="108"/>
    </row>
    <row r="470" spans="14:16" hidden="1">
      <c r="N470" s="108"/>
      <c r="O470" s="108"/>
      <c r="P470" s="108"/>
    </row>
    <row r="471" spans="14:16" hidden="1">
      <c r="N471" s="108"/>
      <c r="O471" s="108"/>
      <c r="P471" s="108"/>
    </row>
    <row r="472" spans="14:16" hidden="1">
      <c r="N472" s="108"/>
      <c r="O472" s="108"/>
      <c r="P472" s="108"/>
    </row>
    <row r="473" spans="14:16" hidden="1">
      <c r="N473" s="108"/>
      <c r="O473" s="108"/>
      <c r="P473" s="108"/>
    </row>
    <row r="474" spans="14:16" hidden="1">
      <c r="N474" s="108"/>
      <c r="O474" s="108"/>
      <c r="P474" s="108"/>
    </row>
    <row r="475" spans="14:16" hidden="1">
      <c r="N475" s="108"/>
      <c r="O475" s="108"/>
      <c r="P475" s="108"/>
    </row>
    <row r="476" spans="14:16" hidden="1">
      <c r="N476" s="108"/>
      <c r="O476" s="108"/>
      <c r="P476" s="108"/>
    </row>
    <row r="477" spans="14:16" hidden="1">
      <c r="N477" s="108"/>
      <c r="O477" s="108"/>
      <c r="P477" s="108"/>
    </row>
    <row r="478" spans="14:16" hidden="1">
      <c r="N478" s="108"/>
      <c r="O478" s="108"/>
      <c r="P478" s="108"/>
    </row>
    <row r="479" spans="14:16" hidden="1">
      <c r="N479" s="108"/>
      <c r="O479" s="108"/>
      <c r="P479" s="108"/>
    </row>
    <row r="480" spans="14:16" hidden="1">
      <c r="N480" s="108"/>
      <c r="O480" s="108"/>
      <c r="P480" s="108"/>
    </row>
    <row r="481" spans="3:23" hidden="1">
      <c r="N481" s="108"/>
      <c r="O481" s="108"/>
      <c r="P481" s="108"/>
    </row>
    <row r="482" spans="3:23" hidden="1">
      <c r="N482" s="108"/>
      <c r="O482" s="108"/>
      <c r="P482" s="108"/>
    </row>
    <row r="483" spans="3:23" hidden="1">
      <c r="N483" s="108"/>
      <c r="O483" s="108"/>
      <c r="P483" s="108"/>
    </row>
    <row r="484" spans="3:23" hidden="1">
      <c r="N484" s="108"/>
      <c r="O484" s="108"/>
      <c r="P484" s="108"/>
    </row>
    <row r="485" spans="3:23" hidden="1">
      <c r="N485" s="108"/>
      <c r="O485" s="108"/>
      <c r="P485" s="108"/>
    </row>
    <row r="486" spans="3:23" hidden="1">
      <c r="N486" s="108"/>
      <c r="O486" s="108"/>
      <c r="P486" s="108"/>
    </row>
    <row r="487" spans="3:23" hidden="1">
      <c r="N487" s="108"/>
      <c r="O487" s="108"/>
      <c r="P487" s="108"/>
    </row>
    <row r="488" spans="3:23" hidden="1">
      <c r="N488" s="108"/>
      <c r="O488" s="108"/>
      <c r="P488" s="108"/>
    </row>
    <row r="489" spans="3:23" hidden="1">
      <c r="N489" s="108"/>
      <c r="O489" s="108"/>
      <c r="P489" s="108"/>
    </row>
    <row r="490" spans="3:23" hidden="1">
      <c r="N490" s="108"/>
      <c r="O490" s="108"/>
      <c r="P490" s="108"/>
    </row>
    <row r="491" spans="3:23" hidden="1">
      <c r="N491" s="108"/>
      <c r="O491" s="108"/>
      <c r="P491" s="108"/>
    </row>
    <row r="492" spans="3:23" hidden="1">
      <c r="N492" s="108"/>
      <c r="O492" s="108"/>
      <c r="P492" s="108"/>
    </row>
    <row r="493" spans="3:23" hidden="1">
      <c r="N493" s="108"/>
      <c r="O493" s="108"/>
      <c r="P493" s="108"/>
    </row>
    <row r="494" spans="3:23" hidden="1">
      <c r="N494" s="108"/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2">SUM(F4:F494)</f>
        <v>254.99999999999997</v>
      </c>
      <c r="G495" s="91">
        <f t="shared" si="2"/>
        <v>161.79999999999998</v>
      </c>
      <c r="H495" s="91">
        <f t="shared" si="2"/>
        <v>0</v>
      </c>
      <c r="I495" s="91">
        <f t="shared" si="2"/>
        <v>0</v>
      </c>
      <c r="J495" s="91">
        <f t="shared" si="2"/>
        <v>51.400000000000006</v>
      </c>
      <c r="K495" s="91">
        <f t="shared" si="2"/>
        <v>0</v>
      </c>
      <c r="L495" s="91">
        <f t="shared" si="2"/>
        <v>2.8</v>
      </c>
      <c r="M495" s="91">
        <f t="shared" si="2"/>
        <v>0</v>
      </c>
      <c r="Q495" s="79" t="s">
        <v>136</v>
      </c>
      <c r="R495" s="91">
        <f t="shared" ref="R495:W495" si="3">SUM(R4:R494)</f>
        <v>105.8</v>
      </c>
      <c r="S495" s="91">
        <f t="shared" si="3"/>
        <v>105.8</v>
      </c>
      <c r="T495" s="91">
        <f t="shared" si="3"/>
        <v>28</v>
      </c>
      <c r="U495" s="91">
        <f t="shared" si="3"/>
        <v>0</v>
      </c>
      <c r="V495" s="91">
        <f t="shared" si="3"/>
        <v>0</v>
      </c>
      <c r="W495" s="91">
        <f t="shared" si="3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IF('12'!K3="", "Vrije categorie",'12'!K3)</f>
        <v>A</v>
      </c>
      <c r="F499" s="92" cm="1">
        <f t="array" ref="F499">SUMPRODUCT(--($E$4:$E$494=C499),--($D$4:$D$494=""),$F$4:$F$494)</f>
        <v>155.5</v>
      </c>
      <c r="G499" s="92" cm="1">
        <f t="array" ref="G499">SUMPRODUCT(--($E$4:$E$494=C499),--($D$4:$D$494=""),$G$4:$G$494)</f>
        <v>54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209.5</v>
      </c>
      <c r="O499" s="81"/>
      <c r="P499" s="92" cm="1">
        <f t="array" ref="P499">SUMPRODUCT(--($E$4:$E$494=C499),--($D$4:$D$494=""),$P$4:$P$494)</f>
        <v>41900</v>
      </c>
    </row>
    <row r="500" spans="3:16">
      <c r="C500" s="81" t="str">
        <f>IF('12'!K4="", "Vrije categorie",'12'!K4)</f>
        <v>B</v>
      </c>
      <c r="F500" s="92" cm="1">
        <f t="array" ref="F500">SUMPRODUCT(--($E$4:$E$494=C500),--($D$4:$D$494=""),$F$4:$F$494)</f>
        <v>8.6999999999999993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4">SUM(F500:M500)</f>
        <v>8.6999999999999993</v>
      </c>
      <c r="O500" s="81"/>
      <c r="P500" s="92" cm="1">
        <f t="array" ref="P500">SUMPRODUCT(--($E$4:$E$494=C500),--($D$4:$D$494=""),$P$4:$P$494)</f>
        <v>1739.9999999999998</v>
      </c>
    </row>
    <row r="501" spans="3:16">
      <c r="C501" s="81" t="str">
        <f>IF('12'!K5="", "Vrije categorie",'12'!K5)</f>
        <v>C</v>
      </c>
      <c r="F501" s="92" cm="1">
        <f t="array" ref="F501">SUMPRODUCT(--($E$4:$E$494=C501),--($D$4:$D$494=""),$F$4:$F$494)</f>
        <v>16.600000000000001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4"/>
        <v>16.600000000000001</v>
      </c>
      <c r="O501" s="81"/>
      <c r="P501" s="92" cm="1">
        <f t="array" ref="P501">SUMPRODUCT(--($E$4:$E$494=C501),--($D$4:$D$494=""),$P$4:$P$494)</f>
        <v>3320.0000000000005</v>
      </c>
    </row>
    <row r="502" spans="3:16">
      <c r="C502" s="81" t="str">
        <f>IF('12'!K6="", "Vrije categorie",'12'!K6)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2.1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4"/>
        <v>2.1</v>
      </c>
      <c r="O502" s="81"/>
      <c r="P502" s="92" cm="1">
        <f t="array" ref="P502">SUMPRODUCT(--($E$4:$E$494=C502),--($D$4:$D$494=""),$P$4:$P$494)</f>
        <v>420</v>
      </c>
    </row>
    <row r="503" spans="3:16">
      <c r="C503" s="81" t="str">
        <f>IF('12'!K7="", "Vrije categorie",'12'!K7)</f>
        <v>E</v>
      </c>
      <c r="F503" s="92" cm="1">
        <f t="array" ref="F503">SUMPRODUCT(--($E$4:$E$494=C503),--($D$4:$D$494=""),$F$4:$F$494)</f>
        <v>74.2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4"/>
        <v>74.2</v>
      </c>
      <c r="O503" s="81"/>
      <c r="P503" s="92" cm="1">
        <f t="array" ref="P503">SUMPRODUCT(--($E$4:$E$494=C503),--($D$4:$D$494=""),$P$4:$P$494)</f>
        <v>14840</v>
      </c>
    </row>
    <row r="504" spans="3:16">
      <c r="C504" s="81" t="str">
        <f>IF('12'!K8="", "Vrije categorie",'12'!K8)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18.2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29.3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4"/>
        <v>47.5</v>
      </c>
      <c r="O504" s="81"/>
      <c r="P504" s="92" cm="1">
        <f t="array" ref="P504">SUMPRODUCT(--($E$4:$E$494=C504),--($D$4:$D$494=""),$P$4:$P$494)</f>
        <v>569.99999999999989</v>
      </c>
    </row>
    <row r="505" spans="3:16">
      <c r="C505" s="81" t="str">
        <f>IF('12'!K9="", "Vrije categorie",'12'!K9)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17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2.8</v>
      </c>
      <c r="M505" s="92" cm="1">
        <f t="array" ref="M505">SUMPRODUCT(--($E$4:$E$494=C505),--($D$4:$D$494=""),$M$4:$M$494)</f>
        <v>0</v>
      </c>
      <c r="N505" s="92">
        <f t="shared" si="4"/>
        <v>19.8</v>
      </c>
      <c r="O505" s="81"/>
      <c r="P505" s="92" cm="1">
        <f t="array" ref="P505">SUMPRODUCT(--($E$4:$E$494=C505),--($D$4:$D$494=""),$P$4:$P$494)</f>
        <v>3960</v>
      </c>
    </row>
    <row r="506" spans="3:16">
      <c r="C506" s="81" t="str">
        <f>IF('12'!K10="", "Vrije categorie",'12'!K10)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87.5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4"/>
        <v>87.5</v>
      </c>
      <c r="O506" s="81"/>
      <c r="P506" s="92" cm="1">
        <f t="array" ref="P506">SUMPRODUCT(--($E$4:$E$494=C506),--($D$4:$D$494=""),$P$4:$P$494)</f>
        <v>17500</v>
      </c>
    </row>
    <row r="507" spans="3:16">
      <c r="C507" s="81" t="str">
        <f>IF('12'!K11="", "Vrije categorie",'12'!K11)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4"/>
        <v>0</v>
      </c>
      <c r="O507" s="81"/>
      <c r="P507" s="92" cm="1">
        <f t="array" ref="P507">SUMPRODUCT(--($E$4:$E$494=C507),--($D$4:$D$494=""),$P$4:$P$494)</f>
        <v>0</v>
      </c>
    </row>
    <row r="508" spans="3:16">
      <c r="C508" s="81" t="str">
        <f>IF('12'!K12="", "Vrije categorie",'12'!K12)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4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IF('12'!K13="", "Vrije categorie",'12'!K13)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4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IF('12'!K14="", "Vrije categorie",'12'!K14)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4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IF('12'!K15="", "Vrije categorie",'12'!K15)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4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255</v>
      </c>
      <c r="G512" s="93">
        <f t="shared" ref="G512:M512" si="5">SUM(G499:G511)</f>
        <v>161.80000000000001</v>
      </c>
      <c r="H512" s="93">
        <f t="shared" si="5"/>
        <v>0</v>
      </c>
      <c r="I512" s="93">
        <f t="shared" si="5"/>
        <v>0</v>
      </c>
      <c r="J512" s="93">
        <f t="shared" si="5"/>
        <v>46.3</v>
      </c>
      <c r="K512" s="93">
        <f t="shared" si="5"/>
        <v>0</v>
      </c>
      <c r="L512" s="93">
        <f t="shared" si="5"/>
        <v>2.8</v>
      </c>
      <c r="M512" s="93">
        <f t="shared" si="5"/>
        <v>0</v>
      </c>
      <c r="N512" s="93">
        <f t="shared" si="4"/>
        <v>465.90000000000003</v>
      </c>
      <c r="O512" s="93"/>
      <c r="P512" s="93">
        <f>SUM(P499:P511)</f>
        <v>84250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5.0999999999999996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6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7">SUM(F519:M519)</f>
        <v>0</v>
      </c>
    </row>
    <row r="520" spans="3:16">
      <c r="C520" s="95" t="str">
        <f t="shared" si="6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7"/>
        <v>0</v>
      </c>
    </row>
    <row r="521" spans="3:16">
      <c r="C521" s="95" t="str">
        <f t="shared" si="6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7"/>
        <v>0</v>
      </c>
    </row>
    <row r="522" spans="3:16">
      <c r="C522" s="95" t="str">
        <f t="shared" si="6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7"/>
        <v>0</v>
      </c>
    </row>
    <row r="523" spans="3:16">
      <c r="C523" s="95" t="str">
        <f t="shared" si="6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7"/>
        <v>0</v>
      </c>
    </row>
    <row r="524" spans="3:16">
      <c r="C524" s="95" t="str">
        <f t="shared" si="6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7"/>
        <v>0</v>
      </c>
    </row>
    <row r="525" spans="3:16">
      <c r="C525" s="95" t="str">
        <f t="shared" si="6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7"/>
        <v>0</v>
      </c>
    </row>
    <row r="526" spans="3:16">
      <c r="C526" s="95" t="str">
        <f t="shared" si="6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7"/>
        <v>0</v>
      </c>
    </row>
    <row r="527" spans="3:16">
      <c r="C527" s="95" t="str">
        <f t="shared" si="6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7"/>
        <v>0</v>
      </c>
    </row>
    <row r="528" spans="3:16">
      <c r="C528" s="95" t="str">
        <f t="shared" si="6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7"/>
        <v>0</v>
      </c>
    </row>
    <row r="529" spans="3:14">
      <c r="C529" s="95" t="str">
        <f t="shared" si="6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7"/>
        <v>0</v>
      </c>
    </row>
    <row r="530" spans="3:14">
      <c r="C530" s="95" t="str">
        <f t="shared" si="6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7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8">SUM(G518:G530)</f>
        <v>0</v>
      </c>
      <c r="H531" s="100">
        <f t="shared" si="8"/>
        <v>0</v>
      </c>
      <c r="I531" s="100">
        <f t="shared" si="8"/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>SUM(N518:N530)</f>
        <v>0</v>
      </c>
    </row>
    <row r="532" spans="3:14" ht="15.75" thickTop="1"/>
  </sheetData>
  <sheetProtection algorithmName="SHA-512" hashValue="6iwsTLZiif187ch5aryp7+uHwh2ubQxZUtZtSpw0/bTU9Dr0N9en19Uw40c1m4CfVyljU+WOJEXeWI7DKXiu7Q==" saltValue="mvX5K2WWTH3q5oHborh6l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177F-6189-4196-A7AE-54EF82A8A5E2}">
  <sheetPr>
    <tabColor rgb="FFC2E76B"/>
  </sheetPr>
  <dimension ref="A2:N63"/>
  <sheetViews>
    <sheetView showGridLines="0" topLeftCell="A16" workbookViewId="0">
      <selection activeCell="J40" sqref="J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13,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'13a'!P499/M3</f>
        <v>#DIV/0!</v>
      </c>
    </row>
    <row r="4" spans="1:14">
      <c r="A4" s="42" t="s">
        <v>82</v>
      </c>
      <c r="B4" s="195" t="str">
        <f>VLOOKUP(H5,'Kosten VSR (her)controles'!A5:E54,3)</f>
        <v>OBS de Dordtse Til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'13a'!P500/M4</f>
        <v>#DIV/0!</v>
      </c>
    </row>
    <row r="5" spans="1:14">
      <c r="A5" s="43" t="s">
        <v>83</v>
      </c>
      <c r="B5" s="196" t="str">
        <f>VLOOKUP(H5,'Kosten VSR (her)controles'!A5:E54,4)</f>
        <v>Walevest 10</v>
      </c>
      <c r="C5" s="196"/>
      <c r="D5" s="196"/>
      <c r="E5" s="196"/>
      <c r="F5" s="192" t="s">
        <v>85</v>
      </c>
      <c r="G5" s="192"/>
      <c r="H5" s="39">
        <v>13</v>
      </c>
      <c r="K5" s="60" t="s">
        <v>58</v>
      </c>
      <c r="L5" s="72">
        <v>200</v>
      </c>
      <c r="M5" s="249"/>
      <c r="N5" s="113" t="e">
        <f>'13a'!P501/M5</f>
        <v>#DIV/0!</v>
      </c>
    </row>
    <row r="6" spans="1:14">
      <c r="A6" s="44" t="s">
        <v>84</v>
      </c>
      <c r="B6" s="197" t="str">
        <f>VLOOKUP(H5,'Kosten VSR (her)controles'!A5:E54,5)</f>
        <v>Nieuw Dordrecht</v>
      </c>
      <c r="C6" s="197"/>
      <c r="D6" s="197"/>
      <c r="E6" s="197"/>
      <c r="F6" s="193" t="s">
        <v>86</v>
      </c>
      <c r="G6" s="193"/>
      <c r="H6" s="40" t="str">
        <f>CONCATENATE(H5,"a")</f>
        <v>13a</v>
      </c>
      <c r="K6" s="60" t="s">
        <v>59</v>
      </c>
      <c r="L6" s="72">
        <v>200</v>
      </c>
      <c r="M6" s="249"/>
      <c r="N6" s="113" t="e">
        <f>'13a'!P502/M6</f>
        <v>#DIV/0!</v>
      </c>
    </row>
    <row r="7" spans="1:14">
      <c r="K7" s="60" t="s">
        <v>55</v>
      </c>
      <c r="L7" s="72">
        <v>200</v>
      </c>
      <c r="M7" s="249"/>
      <c r="N7" s="113" t="e">
        <f>'13a'!P503/M7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'13a'!P504/M8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'13a'!P505/M9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'13a'!P506/M10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'13a'!P507/M11</f>
        <v>#DIV/0!</v>
      </c>
    </row>
    <row r="12" spans="1:14">
      <c r="F12" s="33" t="s">
        <v>64</v>
      </c>
      <c r="G12" s="33" t="s">
        <v>90</v>
      </c>
      <c r="H12" s="33"/>
      <c r="K12" s="60" t="s">
        <v>63</v>
      </c>
      <c r="L12" s="72">
        <v>200</v>
      </c>
      <c r="M12" s="249"/>
      <c r="N12" s="113" t="e">
        <f>'13a'!P508/M12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'13a'!N512</f>
        <v>1016.9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'13a'!P509/M13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50"/>
      <c r="N14" s="113"/>
    </row>
    <row r="15" spans="1:14">
      <c r="K15" s="60"/>
      <c r="L15" s="72"/>
      <c r="M15" s="250"/>
      <c r="N15" s="113"/>
    </row>
    <row r="16" spans="1:14">
      <c r="A16" t="s">
        <v>127</v>
      </c>
      <c r="K16" s="62"/>
      <c r="L16" s="73"/>
      <c r="M16" s="251"/>
      <c r="N16" s="114"/>
    </row>
    <row r="17" spans="1:9">
      <c r="A17" s="188" t="s">
        <v>128</v>
      </c>
      <c r="B17" s="188"/>
      <c r="C17" s="188"/>
      <c r="D17" s="70">
        <f>'13a'!P512</f>
        <v>198040.8</v>
      </c>
      <c r="E17" s="188" t="s">
        <v>129</v>
      </c>
      <c r="F17" s="188"/>
      <c r="G17" s="70">
        <f>D17/E8</f>
        <v>990.20399999999995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'13a'!G512</f>
        <v>255.79999999999998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255.79999999999998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255.79999999999998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255.79999999999998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'13a'!F512-E27</f>
        <v>711.7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'13a'!S495</f>
        <v>237.8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'13a'!R495</f>
        <v>237.8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'13a'!T495</f>
        <v>50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'13a'!U495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'13a'!V495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'13a'!W495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'13a'!N505</f>
        <v>42.5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IjauOy2ShnIjVxVRnbk5/NTHJOS4vJlMGRpxEm/9PRx9UeGKWNjLXWggKNi7veJhHboeHkfThd/yf4Pj9YTd0w==" saltValue="SjxhbGrzYRueLB1l165DY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AEAB1-061F-4488-ACC6-168C675F61FE}">
  <sheetPr codeName="Blad3">
    <tabColor rgb="FF173583"/>
  </sheetPr>
  <dimension ref="A1:O55"/>
  <sheetViews>
    <sheetView workbookViewId="0">
      <selection activeCell="D20" sqref="D20"/>
    </sheetView>
  </sheetViews>
  <sheetFormatPr defaultRowHeight="15"/>
  <cols>
    <col min="3" max="3" width="27.7109375" customWidth="1"/>
    <col min="4" max="4" width="35.140625" customWidth="1"/>
    <col min="5" max="5" width="24.42578125" customWidth="1"/>
    <col min="6" max="6" width="16.42578125" customWidth="1"/>
    <col min="7" max="7" width="20.28515625" customWidth="1"/>
    <col min="8" max="8" width="13.140625" bestFit="1" customWidth="1"/>
    <col min="9" max="9" width="16" bestFit="1" customWidth="1"/>
    <col min="10" max="10" width="18.28515625" bestFit="1" customWidth="1"/>
    <col min="12" max="12" width="12.7109375" bestFit="1" customWidth="1"/>
    <col min="13" max="13" width="11.5703125" bestFit="1" customWidth="1"/>
  </cols>
  <sheetData>
    <row r="1" spans="1:1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</row>
    <row r="2" spans="1:15">
      <c r="A2" t="s">
        <v>18</v>
      </c>
      <c r="C2" t="s">
        <v>19</v>
      </c>
      <c r="D2" t="s">
        <v>20</v>
      </c>
      <c r="E2" t="s">
        <v>28</v>
      </c>
    </row>
    <row r="3" spans="1:15">
      <c r="A3" s="4"/>
      <c r="B3" s="4"/>
      <c r="C3" s="78"/>
      <c r="D3" s="4" t="s">
        <v>193</v>
      </c>
      <c r="E3" s="4" t="s">
        <v>194</v>
      </c>
      <c r="F3" s="4"/>
      <c r="G3" s="4"/>
      <c r="H3" s="4"/>
      <c r="I3" s="4"/>
      <c r="J3" s="4"/>
      <c r="L3" t="s">
        <v>145</v>
      </c>
    </row>
    <row r="4" spans="1:15" ht="30">
      <c r="A4" s="3"/>
      <c r="B4" s="3" t="s">
        <v>21</v>
      </c>
      <c r="C4" s="3" t="s">
        <v>22</v>
      </c>
      <c r="D4" s="3" t="s">
        <v>23</v>
      </c>
      <c r="E4" s="3" t="s">
        <v>24</v>
      </c>
      <c r="F4" s="5" t="s">
        <v>146</v>
      </c>
      <c r="G4" s="5" t="s">
        <v>25</v>
      </c>
      <c r="H4" s="3" t="s">
        <v>26</v>
      </c>
      <c r="I4" s="3" t="s">
        <v>27</v>
      </c>
      <c r="J4" s="3" t="s">
        <v>144</v>
      </c>
      <c r="L4" s="57" t="s">
        <v>64</v>
      </c>
      <c r="M4" s="57" t="s">
        <v>73</v>
      </c>
    </row>
    <row r="5" spans="1:15">
      <c r="A5">
        <v>1</v>
      </c>
      <c r="B5" t="str">
        <f>CONCATENATE(A5,"a")</f>
        <v>1a</v>
      </c>
      <c r="C5" t="s">
        <v>225</v>
      </c>
      <c r="D5" t="s">
        <v>226</v>
      </c>
      <c r="E5" t="s">
        <v>227</v>
      </c>
      <c r="F5" s="108">
        <f>'1a'!$N$512</f>
        <v>1129.5000000000002</v>
      </c>
      <c r="G5" s="108">
        <f>'1'!$G$17</f>
        <v>1081.9360000000001</v>
      </c>
      <c r="H5" s="101" cm="1">
        <f t="array" ref="H5">_xlfn.IFS(F5=0,0,F5&lt;750,$M$5,F5&lt;1000,$M$6,F5&lt;1500,$M$7,F5&lt;2000,$M$8,F5&lt;3000,$M$9,F5&lt;5000,$M$10,F5&lt;10000,$M$11,F5&gt;=10000,$M$12)</f>
        <v>155</v>
      </c>
      <c r="I5">
        <v>2</v>
      </c>
      <c r="J5" s="101">
        <f>H5*I5</f>
        <v>310</v>
      </c>
      <c r="L5" s="37" t="s">
        <v>75</v>
      </c>
      <c r="M5" s="64">
        <v>105</v>
      </c>
    </row>
    <row r="6" spans="1:15">
      <c r="A6">
        <v>2</v>
      </c>
      <c r="B6" t="str">
        <f t="shared" ref="B6:B32" si="0">CONCATENATE(A6,"a")</f>
        <v>2a</v>
      </c>
      <c r="C6" t="s">
        <v>228</v>
      </c>
      <c r="D6" t="s">
        <v>252</v>
      </c>
      <c r="E6" t="s">
        <v>227</v>
      </c>
      <c r="F6" s="108">
        <f>'2a'!$N$512</f>
        <v>628</v>
      </c>
      <c r="G6" s="108">
        <f>'2'!$G$17</f>
        <v>612.20800000000008</v>
      </c>
      <c r="H6" s="101" cm="1">
        <f t="array" ref="H6">_xlfn.IFS(F6=0,0,F6&lt;750,$M$5,F6&lt;1000,$M$6,F6&lt;1500,$M$7,F6&lt;2000,$M$8,F6&lt;3000,$M$9,F6&lt;5000,$M$10,F6&lt;10000,$M$11,F6&gt;=10000,$M$12)</f>
        <v>105</v>
      </c>
      <c r="I6">
        <v>2</v>
      </c>
      <c r="J6" s="101">
        <f t="shared" ref="J6:J32" si="1">H6*I6</f>
        <v>210</v>
      </c>
      <c r="L6" s="37" t="s">
        <v>76</v>
      </c>
      <c r="M6" s="64">
        <v>130</v>
      </c>
    </row>
    <row r="7" spans="1:15">
      <c r="A7">
        <v>3</v>
      </c>
      <c r="B7" t="str">
        <f t="shared" si="0"/>
        <v>3a</v>
      </c>
      <c r="C7" t="s">
        <v>229</v>
      </c>
      <c r="D7" t="s">
        <v>253</v>
      </c>
      <c r="E7" t="s">
        <v>227</v>
      </c>
      <c r="F7" s="108">
        <f>'3a'!$N$512</f>
        <v>597.80000000000007</v>
      </c>
      <c r="G7" s="108">
        <f>'3'!$G$17</f>
        <v>583.79399999999998</v>
      </c>
      <c r="H7" s="101" cm="1">
        <f t="array" ref="H7">_xlfn.IFS(F7=0,0,F7&lt;750,$M$5,F7&lt;1000,$M$6,F7&lt;1500,$M$7,F7&lt;2000,$M$8,F7&lt;3000,$M$9,F7&lt;5000,$M$10,F7&lt;10000,$M$11,F7&gt;=10000,$M$12)</f>
        <v>105</v>
      </c>
      <c r="I7">
        <v>2</v>
      </c>
      <c r="J7" s="101">
        <f t="shared" si="1"/>
        <v>210</v>
      </c>
      <c r="L7" s="37" t="s">
        <v>77</v>
      </c>
      <c r="M7" s="64">
        <v>155</v>
      </c>
    </row>
    <row r="8" spans="1:15">
      <c r="A8">
        <v>4</v>
      </c>
      <c r="B8" t="str">
        <f t="shared" si="0"/>
        <v>4a</v>
      </c>
      <c r="C8" t="s">
        <v>230</v>
      </c>
      <c r="D8" t="s">
        <v>254</v>
      </c>
      <c r="E8" t="s">
        <v>227</v>
      </c>
      <c r="F8" s="108">
        <f>'4a'!$N$512</f>
        <v>815.6</v>
      </c>
      <c r="G8" s="108">
        <f>'4'!$G$17</f>
        <v>797.27</v>
      </c>
      <c r="H8" s="101" cm="1">
        <f t="array" ref="H8">_xlfn.IFS(F8=0,0,F8&lt;750,$M$5,F8&lt;1000,$M$6,F8&lt;1500,$M$7,F8&lt;2000,$M$8,F8&lt;3000,$M$9,F8&lt;5000,$M$10,F8&lt;10000,$M$11,F8&gt;=10000,$M$12)</f>
        <v>130</v>
      </c>
      <c r="I8">
        <v>2</v>
      </c>
      <c r="J8" s="101">
        <f t="shared" si="1"/>
        <v>260</v>
      </c>
      <c r="L8" s="37" t="s">
        <v>78</v>
      </c>
      <c r="M8" s="64">
        <v>210</v>
      </c>
    </row>
    <row r="9" spans="1:15">
      <c r="A9">
        <v>5</v>
      </c>
      <c r="B9" t="str">
        <f t="shared" si="0"/>
        <v>5a</v>
      </c>
      <c r="C9" s="227" t="s">
        <v>231</v>
      </c>
      <c r="D9" t="s">
        <v>255</v>
      </c>
      <c r="E9" t="s">
        <v>227</v>
      </c>
      <c r="F9" s="108">
        <f>'5a'!$N$512</f>
        <v>2617.2999999999997</v>
      </c>
      <c r="G9" s="108">
        <f>'5'!$G$17</f>
        <v>2503.1839999999997</v>
      </c>
      <c r="H9" s="101" cm="1">
        <f t="array" ref="H9">_xlfn.IFS(F9=0,0,F9&lt;750,$M$5,F9&lt;1000,$M$6,F9&lt;1500,$M$7,F9&lt;2000,$M$8,F9&lt;3000,$M$9,F9&lt;5000,$M$10,F9&lt;10000,$M$11,F9&gt;=10000,$M$12)</f>
        <v>255</v>
      </c>
      <c r="I9">
        <v>2</v>
      </c>
      <c r="J9" s="101">
        <f t="shared" si="1"/>
        <v>510</v>
      </c>
      <c r="L9" s="37" t="s">
        <v>79</v>
      </c>
      <c r="M9" s="64">
        <v>255</v>
      </c>
    </row>
    <row r="10" spans="1:15">
      <c r="A10">
        <v>6</v>
      </c>
      <c r="B10" t="str">
        <f t="shared" si="0"/>
        <v>6a</v>
      </c>
      <c r="C10" s="227" t="s">
        <v>232</v>
      </c>
      <c r="D10" t="s">
        <v>251</v>
      </c>
      <c r="E10" t="s">
        <v>227</v>
      </c>
      <c r="F10" s="108">
        <f>'6a'!$N$512</f>
        <v>670</v>
      </c>
      <c r="G10" s="108">
        <f>'6'!$G$17</f>
        <v>630.23800000000006</v>
      </c>
      <c r="H10" s="101" cm="1">
        <f t="array" ref="H10">_xlfn.IFS(F10=0,0,F10&lt;750,$M$5,F10&lt;1000,$M$6,F10&lt;1500,$M$7,F10&lt;2000,$M$8,F10&lt;3000,$M$9,F10&lt;5000,$M$10,F10&lt;10000,$M$11,F10&gt;=10000,$M$12)</f>
        <v>105</v>
      </c>
      <c r="I10">
        <v>2</v>
      </c>
      <c r="J10" s="101">
        <f t="shared" si="1"/>
        <v>210</v>
      </c>
      <c r="L10" s="37" t="s">
        <v>80</v>
      </c>
      <c r="M10" s="64">
        <v>360</v>
      </c>
    </row>
    <row r="11" spans="1:15">
      <c r="A11">
        <v>7</v>
      </c>
      <c r="B11" t="str">
        <f t="shared" si="0"/>
        <v>7a</v>
      </c>
      <c r="C11" s="227" t="s">
        <v>233</v>
      </c>
      <c r="D11" t="s">
        <v>256</v>
      </c>
      <c r="E11" t="s">
        <v>227</v>
      </c>
      <c r="F11" s="108">
        <f>'7a'!$N$512</f>
        <v>1927.1999999999998</v>
      </c>
      <c r="G11" s="108">
        <f>'7'!$G$17</f>
        <v>1838.7460000000001</v>
      </c>
      <c r="H11" s="101" cm="1">
        <f t="array" ref="H11">_xlfn.IFS(F11=0,0,F11&lt;750,$M$5,F11&lt;1000,$M$6,F11&lt;1500,$M$7,F11&lt;2000,$M$8,F11&lt;3000,$M$9,F11&lt;5000,$M$10,F11&lt;10000,$M$11,F11&gt;=10000,$M$12)</f>
        <v>210</v>
      </c>
      <c r="I11">
        <v>2</v>
      </c>
      <c r="J11" s="101">
        <f t="shared" si="1"/>
        <v>420</v>
      </c>
      <c r="L11" s="37" t="s">
        <v>81</v>
      </c>
      <c r="M11" s="64">
        <v>435</v>
      </c>
    </row>
    <row r="12" spans="1:15">
      <c r="A12">
        <v>8</v>
      </c>
      <c r="B12" t="str">
        <f t="shared" si="0"/>
        <v>8a</v>
      </c>
      <c r="C12" s="227" t="s">
        <v>234</v>
      </c>
      <c r="D12" t="s">
        <v>257</v>
      </c>
      <c r="E12" t="s">
        <v>227</v>
      </c>
      <c r="F12" s="108">
        <f>'8a'!$N$512</f>
        <v>1530.2000000000003</v>
      </c>
      <c r="G12" s="108">
        <f>'8'!$G$17</f>
        <v>1474.27</v>
      </c>
      <c r="H12" s="101" cm="1">
        <f t="array" ref="H12">_xlfn.IFS(F12=0,0,F12&lt;750,$M$5,F12&lt;1000,$M$6,F12&lt;1500,$M$7,F12&lt;2000,$M$8,F12&lt;3000,$M$9,F12&lt;5000,$M$10,F12&lt;10000,$M$11,F12&gt;=10000,$M$12)</f>
        <v>210</v>
      </c>
      <c r="I12">
        <v>2</v>
      </c>
      <c r="J12" s="101">
        <f t="shared" si="1"/>
        <v>420</v>
      </c>
      <c r="L12" s="37" t="s">
        <v>109</v>
      </c>
      <c r="M12" s="37" t="s">
        <v>74</v>
      </c>
    </row>
    <row r="13" spans="1:15">
      <c r="A13">
        <v>9</v>
      </c>
      <c r="B13" t="str">
        <f t="shared" si="0"/>
        <v>9a</v>
      </c>
      <c r="C13" s="227" t="s">
        <v>235</v>
      </c>
      <c r="D13" t="s">
        <v>258</v>
      </c>
      <c r="E13" t="s">
        <v>227</v>
      </c>
      <c r="F13" s="108">
        <f>'9a'!$N$512</f>
        <v>1533.9</v>
      </c>
      <c r="G13" s="108">
        <f>'9'!$G$17</f>
        <v>1401.5479999999998</v>
      </c>
      <c r="H13" s="101" cm="1">
        <f t="array" ref="H13">_xlfn.IFS(F13=0,0,F13&lt;750,$M$5,F13&lt;1000,$M$6,F13&lt;1500,$M$7,F13&lt;2000,$M$8,F13&lt;3000,$M$9,F13&lt;5000,$M$10,F13&lt;10000,$M$11,F13&gt;=10000,$M$12)</f>
        <v>210</v>
      </c>
      <c r="I13">
        <v>2</v>
      </c>
      <c r="J13" s="101">
        <f t="shared" si="1"/>
        <v>420</v>
      </c>
    </row>
    <row r="14" spans="1:15">
      <c r="A14">
        <v>10</v>
      </c>
      <c r="B14" t="str">
        <f t="shared" si="0"/>
        <v>10a</v>
      </c>
      <c r="C14" s="227" t="s">
        <v>236</v>
      </c>
      <c r="D14" t="s">
        <v>259</v>
      </c>
      <c r="E14" t="s">
        <v>260</v>
      </c>
      <c r="F14" s="108">
        <f>'10a'!$N$512</f>
        <v>846.30000000000007</v>
      </c>
      <c r="G14" s="108">
        <f>'10'!$G$17</f>
        <v>814.15199999999993</v>
      </c>
      <c r="H14" s="101" cm="1">
        <f t="array" ref="H14">_xlfn.IFS(F14=0,0,F14&lt;750,$M$5,F14&lt;1000,$M$6,F14&lt;1500,$M$7,F14&lt;2000,$M$8,F14&lt;3000,$M$9,F14&lt;5000,$M$10,F14&lt;10000,$M$11,F14&gt;=10000,$M$12)</f>
        <v>130</v>
      </c>
      <c r="I14">
        <v>2</v>
      </c>
      <c r="J14" s="101">
        <f t="shared" si="1"/>
        <v>260</v>
      </c>
    </row>
    <row r="15" spans="1:15">
      <c r="A15">
        <v>11</v>
      </c>
      <c r="B15" t="str">
        <f t="shared" si="0"/>
        <v>11a</v>
      </c>
      <c r="C15" s="227" t="s">
        <v>237</v>
      </c>
      <c r="D15" t="s">
        <v>261</v>
      </c>
      <c r="E15" t="s">
        <v>262</v>
      </c>
      <c r="F15" s="108">
        <f>'11a'!$N$512</f>
        <v>417.20000000000005</v>
      </c>
      <c r="G15" s="108">
        <f>'11'!$G$17</f>
        <v>399.71600000000001</v>
      </c>
      <c r="H15" s="101" cm="1">
        <f t="array" ref="H15">_xlfn.IFS(F15=0,0,F15&lt;750,$M$5,F15&lt;1000,$M$6,F15&lt;1500,$M$7,F15&lt;2000,$M$8,F15&lt;3000,$M$9,F15&lt;5000,$M$10,F15&lt;10000,$M$11,F15&gt;=10000,$M$12)</f>
        <v>105</v>
      </c>
      <c r="I15">
        <v>2</v>
      </c>
      <c r="J15" s="101">
        <f t="shared" si="1"/>
        <v>210</v>
      </c>
    </row>
    <row r="16" spans="1:15">
      <c r="A16">
        <v>12</v>
      </c>
      <c r="B16" t="str">
        <f t="shared" si="0"/>
        <v>12a</v>
      </c>
      <c r="C16" s="227" t="s">
        <v>238</v>
      </c>
      <c r="D16" t="s">
        <v>263</v>
      </c>
      <c r="E16" t="s">
        <v>264</v>
      </c>
      <c r="F16" s="108">
        <f>'12a'!$N$512</f>
        <v>465.90000000000003</v>
      </c>
      <c r="G16" s="108">
        <f>'12'!$G$17</f>
        <v>421.25</v>
      </c>
      <c r="H16" s="101" cm="1">
        <f t="array" ref="H16">_xlfn.IFS(F16=0,0,F16&lt;750,$M$5,F16&lt;1000,$M$6,F16&lt;1500,$M$7,F16&lt;2000,$M$8,F16&lt;3000,$M$9,F16&lt;5000,$M$10,F16&lt;10000,$M$11,F16&gt;=10000,$M$12)</f>
        <v>105</v>
      </c>
      <c r="I16">
        <v>2</v>
      </c>
      <c r="J16" s="101">
        <f t="shared" si="1"/>
        <v>210</v>
      </c>
    </row>
    <row r="17" spans="1:10">
      <c r="A17">
        <v>13</v>
      </c>
      <c r="B17" t="str">
        <f t="shared" si="0"/>
        <v>13a</v>
      </c>
      <c r="C17" s="227" t="s">
        <v>239</v>
      </c>
      <c r="D17" t="s">
        <v>265</v>
      </c>
      <c r="E17" t="s">
        <v>266</v>
      </c>
      <c r="F17" s="108">
        <f>'13a'!$N$512</f>
        <v>1016.9</v>
      </c>
      <c r="G17" s="108">
        <f>'13'!$G$17</f>
        <v>990.20399999999995</v>
      </c>
      <c r="H17" s="101" cm="1">
        <f t="array" ref="H17">_xlfn.IFS(F17=0,0,F17&lt;750,$M$5,F17&lt;1000,$M$6,F17&lt;1500,$M$7,F17&lt;2000,$M$8,F17&lt;3000,$M$9,F17&lt;5000,$M$10,F17&lt;10000,$M$11,F17&gt;=10000,$M$12)</f>
        <v>155</v>
      </c>
      <c r="I17">
        <v>2</v>
      </c>
      <c r="J17" s="101">
        <f t="shared" si="1"/>
        <v>310</v>
      </c>
    </row>
    <row r="18" spans="1:10">
      <c r="A18">
        <v>14</v>
      </c>
      <c r="B18" t="str">
        <f t="shared" si="0"/>
        <v>14a</v>
      </c>
      <c r="C18" s="227" t="s">
        <v>240</v>
      </c>
      <c r="D18" t="s">
        <v>267</v>
      </c>
      <c r="E18" t="s">
        <v>268</v>
      </c>
      <c r="F18" s="108">
        <f>'14a'!$N$512</f>
        <v>723.8</v>
      </c>
      <c r="G18" s="108">
        <f>'14'!$G$17</f>
        <v>709.7</v>
      </c>
      <c r="H18" s="101" cm="1">
        <f t="array" ref="H18">_xlfn.IFS(F18=0,0,F18&lt;750,$M$5,F18&lt;1000,$M$6,F18&lt;1500,$M$7,F18&lt;2000,$M$8,F18&lt;3000,$M$9,F18&lt;5000,$M$10,F18&lt;10000,$M$11,F18&gt;=10000,$M$12)</f>
        <v>105</v>
      </c>
      <c r="I18">
        <v>2</v>
      </c>
      <c r="J18" s="101">
        <f t="shared" si="1"/>
        <v>210</v>
      </c>
    </row>
    <row r="19" spans="1:10">
      <c r="A19">
        <v>15</v>
      </c>
      <c r="B19" t="str">
        <f t="shared" si="0"/>
        <v>15a</v>
      </c>
      <c r="C19" s="227" t="s">
        <v>241</v>
      </c>
      <c r="D19" t="s">
        <v>269</v>
      </c>
      <c r="E19" t="s">
        <v>270</v>
      </c>
      <c r="F19" s="108">
        <f>'15a'!$N$512</f>
        <v>902.90000000000009</v>
      </c>
      <c r="G19" s="108">
        <f>'15'!$G$17</f>
        <v>872.82</v>
      </c>
      <c r="H19" s="101" cm="1">
        <f t="array" ref="H19">_xlfn.IFS(F19=0,0,F19&lt;750,$M$5,F19&lt;1000,$M$6,F19&lt;1500,$M$7,F19&lt;2000,$M$8,F19&lt;3000,$M$9,F19&lt;5000,$M$10,F19&lt;10000,$M$11,F19&gt;=10000,$M$12)</f>
        <v>130</v>
      </c>
      <c r="I19">
        <v>2</v>
      </c>
      <c r="J19" s="101">
        <f t="shared" si="1"/>
        <v>260</v>
      </c>
    </row>
    <row r="20" spans="1:10">
      <c r="A20">
        <v>16</v>
      </c>
      <c r="B20" t="str">
        <f t="shared" si="0"/>
        <v>16a</v>
      </c>
      <c r="C20" s="227" t="s">
        <v>242</v>
      </c>
      <c r="D20" t="s">
        <v>271</v>
      </c>
      <c r="E20" t="s">
        <v>272</v>
      </c>
      <c r="F20" s="108">
        <f>'16a'!$N$512</f>
        <v>1897.0000000000002</v>
      </c>
      <c r="G20" s="108">
        <f>'16'!$G$17</f>
        <v>1850.2820000000002</v>
      </c>
      <c r="H20" s="101" cm="1">
        <f t="array" ref="H20">_xlfn.IFS(F20=0,0,F20&lt;750,$M$5,F20&lt;1000,$M$6,F20&lt;1500,$M$7,F20&lt;2000,$M$8,F20&lt;3000,$M$9,F20&lt;5000,$M$10,F20&lt;10000,$M$11,F20&gt;=10000,$M$12)</f>
        <v>210</v>
      </c>
      <c r="I20">
        <v>2</v>
      </c>
      <c r="J20" s="101">
        <f t="shared" si="1"/>
        <v>420</v>
      </c>
    </row>
    <row r="21" spans="1:10">
      <c r="A21">
        <v>17</v>
      </c>
      <c r="B21" t="str">
        <f t="shared" si="0"/>
        <v>17a</v>
      </c>
      <c r="C21" s="227" t="s">
        <v>243</v>
      </c>
      <c r="D21" t="s">
        <v>273</v>
      </c>
      <c r="E21" t="s">
        <v>274</v>
      </c>
      <c r="F21" s="108">
        <f>'17a'!$N$512</f>
        <v>1142</v>
      </c>
      <c r="G21" s="108">
        <f>'17'!$G$17</f>
        <v>1112.202</v>
      </c>
      <c r="H21" s="101" cm="1">
        <f t="array" ref="H21">_xlfn.IFS(F21=0,0,F21&lt;750,$M$5,F21&lt;1000,$M$6,F21&lt;1500,$M$7,F21&lt;2000,$M$8,F21&lt;3000,$M$9,F21&lt;5000,$M$10,F21&lt;10000,$M$11,F21&gt;=10000,$M$12)</f>
        <v>155</v>
      </c>
      <c r="I21">
        <v>2</v>
      </c>
      <c r="J21" s="101">
        <f t="shared" si="1"/>
        <v>310</v>
      </c>
    </row>
    <row r="22" spans="1:10">
      <c r="A22">
        <v>18</v>
      </c>
      <c r="B22" t="str">
        <f t="shared" si="0"/>
        <v>18a</v>
      </c>
      <c r="C22" s="227" t="s">
        <v>244</v>
      </c>
      <c r="D22" t="s">
        <v>275</v>
      </c>
      <c r="E22" t="s">
        <v>227</v>
      </c>
      <c r="F22" s="108">
        <f>'18a'!$N$512</f>
        <v>519.20000000000005</v>
      </c>
      <c r="G22" s="108">
        <f>'18'!$G$17</f>
        <v>496.54599999999999</v>
      </c>
      <c r="H22" s="101" cm="1">
        <f t="array" ref="H22">_xlfn.IFS(F22=0,0,F22&lt;750,$M$5,F22&lt;1000,$M$6,F22&lt;1500,$M$7,F22&lt;2000,$M$8,F22&lt;3000,$M$9,F22&lt;5000,$M$10,F22&lt;10000,$M$11,F22&gt;=10000,$M$12)</f>
        <v>105</v>
      </c>
      <c r="I22">
        <v>2</v>
      </c>
      <c r="J22" s="101">
        <f t="shared" si="1"/>
        <v>210</v>
      </c>
    </row>
    <row r="23" spans="1:10">
      <c r="A23">
        <v>19</v>
      </c>
      <c r="B23" t="str">
        <f t="shared" si="0"/>
        <v>19a</v>
      </c>
      <c r="C23" s="227" t="s">
        <v>245</v>
      </c>
      <c r="D23" t="s">
        <v>276</v>
      </c>
      <c r="E23" t="s">
        <v>227</v>
      </c>
      <c r="F23" s="108">
        <f>'19a'!$N$512</f>
        <v>1298.8</v>
      </c>
      <c r="G23" s="108">
        <f>'19'!$G$17</f>
        <v>1270.8820000000001</v>
      </c>
      <c r="H23" s="101" cm="1">
        <f t="array" ref="H23">_xlfn.IFS(F23=0,0,F23&lt;750,$M$5,F23&lt;1000,$M$6,F23&lt;1500,$M$7,F23&lt;2000,$M$8,F23&lt;3000,$M$9,F23&lt;5000,$M$10,F23&lt;10000,$M$11,F23&gt;=10000,$M$12)</f>
        <v>155</v>
      </c>
      <c r="I23">
        <v>2</v>
      </c>
      <c r="J23" s="101">
        <f t="shared" si="1"/>
        <v>310</v>
      </c>
    </row>
    <row r="24" spans="1:10">
      <c r="A24">
        <v>20</v>
      </c>
      <c r="B24" t="str">
        <f t="shared" si="0"/>
        <v>20a</v>
      </c>
      <c r="C24" s="227" t="s">
        <v>246</v>
      </c>
      <c r="D24" t="s">
        <v>277</v>
      </c>
      <c r="E24" t="s">
        <v>227</v>
      </c>
      <c r="F24" s="108">
        <f>'20a'!$N$512</f>
        <v>1373.5</v>
      </c>
      <c r="G24" s="108">
        <f>'20'!$G$17</f>
        <v>1292.002</v>
      </c>
      <c r="H24" s="101" cm="1">
        <f t="array" ref="H24">_xlfn.IFS(F24=0,0,F24&lt;750,$M$5,F24&lt;1000,$M$6,F24&lt;1500,$M$7,F24&lt;2000,$M$8,F24&lt;3000,$M$9,F24&lt;5000,$M$10,F24&lt;10000,$M$11,F24&gt;=10000,$M$12)</f>
        <v>155</v>
      </c>
      <c r="I24">
        <v>2</v>
      </c>
      <c r="J24" s="101">
        <f t="shared" si="1"/>
        <v>310</v>
      </c>
    </row>
    <row r="25" spans="1:10">
      <c r="A25">
        <v>21</v>
      </c>
      <c r="B25" t="str">
        <f t="shared" si="0"/>
        <v>21a</v>
      </c>
      <c r="C25" s="227" t="s">
        <v>247</v>
      </c>
      <c r="D25" t="s">
        <v>278</v>
      </c>
      <c r="E25" t="s">
        <v>264</v>
      </c>
      <c r="F25" s="108">
        <f>'21a'!$N$512</f>
        <v>996.40000000000009</v>
      </c>
      <c r="G25" s="108">
        <f>'21'!$G$17</f>
        <v>988.50399999999991</v>
      </c>
      <c r="H25" s="101" cm="1">
        <f t="array" ref="H25">_xlfn.IFS(F25=0,0,F25&lt;750,$M$5,F25&lt;1000,$M$6,F25&lt;1500,$M$7,F25&lt;2000,$M$8,F25&lt;3000,$M$9,F25&lt;5000,$M$10,F25&lt;10000,$M$11,F25&gt;=10000,$M$12)</f>
        <v>130</v>
      </c>
      <c r="I25">
        <v>2</v>
      </c>
      <c r="J25" s="101">
        <f t="shared" si="1"/>
        <v>260</v>
      </c>
    </row>
    <row r="26" spans="1:10">
      <c r="A26">
        <v>22</v>
      </c>
      <c r="B26" t="str">
        <f t="shared" si="0"/>
        <v>22a</v>
      </c>
      <c r="C26" s="227" t="s">
        <v>248</v>
      </c>
      <c r="D26" t="s">
        <v>279</v>
      </c>
      <c r="E26" t="s">
        <v>227</v>
      </c>
      <c r="F26" s="108">
        <f>'22a'!$N$512</f>
        <v>2098.9999999999995</v>
      </c>
      <c r="G26" s="108">
        <f>'22'!$G$17</f>
        <v>2058.3920000000003</v>
      </c>
      <c r="H26" s="101" cm="1">
        <f t="array" ref="H26">_xlfn.IFS(F26=0,0,F26&lt;750,$M$5,F26&lt;1000,$M$6,F26&lt;1500,$M$7,F26&lt;2000,$M$8,F26&lt;3000,$M$9,F26&lt;5000,$M$10,F26&lt;10000,$M$11,F26&gt;=10000,$M$12)</f>
        <v>255</v>
      </c>
      <c r="I26">
        <v>2</v>
      </c>
      <c r="J26" s="101">
        <f t="shared" si="1"/>
        <v>510</v>
      </c>
    </row>
    <row r="27" spans="1:10">
      <c r="A27">
        <v>23</v>
      </c>
      <c r="B27" t="str">
        <f t="shared" si="0"/>
        <v>23a</v>
      </c>
      <c r="C27" s="227" t="s">
        <v>244</v>
      </c>
      <c r="D27" t="s">
        <v>275</v>
      </c>
      <c r="E27" t="s">
        <v>227</v>
      </c>
      <c r="F27" s="108">
        <f>'23a'!$N$512</f>
        <v>351.1</v>
      </c>
      <c r="G27" s="108">
        <f>'23'!$G$17</f>
        <v>351.1</v>
      </c>
      <c r="H27" s="101" cm="1">
        <f t="array" ref="H27">_xlfn.IFS(F27=0,0,F27&lt;750,$M$5,F27&lt;1000,$M$6,F27&lt;1500,$M$7,F27&lt;2000,$M$8,F27&lt;3000,$M$9,F27&lt;5000,$M$10,F27&lt;10000,$M$11,F27&gt;=10000,$M$12)</f>
        <v>105</v>
      </c>
      <c r="I27">
        <v>2</v>
      </c>
      <c r="J27" s="101">
        <f t="shared" si="1"/>
        <v>210</v>
      </c>
    </row>
    <row r="28" spans="1:10">
      <c r="A28">
        <v>24</v>
      </c>
      <c r="B28" t="str">
        <f t="shared" si="0"/>
        <v>24a</v>
      </c>
      <c r="C28" s="227" t="s">
        <v>249</v>
      </c>
      <c r="D28" t="s">
        <v>280</v>
      </c>
      <c r="E28" t="s">
        <v>227</v>
      </c>
      <c r="F28" s="108">
        <f>'24a'!$N$512</f>
        <v>765</v>
      </c>
      <c r="G28" s="108">
        <f>'24'!$G$17</f>
        <v>735.10800000000006</v>
      </c>
      <c r="H28" s="101" cm="1">
        <f t="array" ref="H28">_xlfn.IFS(F28=0,0,F28&lt;750,$M$5,F28&lt;1000,$M$6,F28&lt;1500,$M$7,F28&lt;2000,$M$8,F28&lt;3000,$M$9,F28&lt;5000,$M$10,F28&lt;10000,$M$11,F28&gt;=10000,$M$12)</f>
        <v>130</v>
      </c>
      <c r="I28">
        <v>2</v>
      </c>
      <c r="J28" s="101">
        <f t="shared" si="1"/>
        <v>260</v>
      </c>
    </row>
    <row r="29" spans="1:10">
      <c r="A29">
        <v>25</v>
      </c>
      <c r="B29" t="str">
        <f t="shared" si="0"/>
        <v>25a</v>
      </c>
      <c r="C29" s="227" t="s">
        <v>250</v>
      </c>
      <c r="D29" t="s">
        <v>281</v>
      </c>
      <c r="E29" t="s">
        <v>227</v>
      </c>
      <c r="F29" s="108">
        <f>'25a'!$N$512</f>
        <v>1144.2999999999997</v>
      </c>
      <c r="G29" s="108">
        <f>'25'!$G$17</f>
        <v>1110.366</v>
      </c>
      <c r="H29" s="101" cm="1">
        <f t="array" ref="H29">_xlfn.IFS(F29=0,0,F29&lt;750,$M$5,F29&lt;1000,$M$6,F29&lt;1500,$M$7,F29&lt;2000,$M$8,F29&lt;3000,$M$9,F29&lt;5000,$M$10,F29&lt;10000,$M$11,F29&gt;=10000,$M$12)</f>
        <v>155</v>
      </c>
      <c r="I29">
        <v>2</v>
      </c>
      <c r="J29" s="101">
        <f t="shared" si="1"/>
        <v>310</v>
      </c>
    </row>
    <row r="30" spans="1:10">
      <c r="A30">
        <v>26</v>
      </c>
      <c r="B30" t="str">
        <f>CONCATENATE(A30,"a")</f>
        <v>26a</v>
      </c>
      <c r="C30" s="227" t="s">
        <v>282</v>
      </c>
      <c r="D30" t="s">
        <v>284</v>
      </c>
      <c r="E30" t="s">
        <v>227</v>
      </c>
      <c r="F30" s="108">
        <f>'26a'!$N$512</f>
        <v>1423</v>
      </c>
      <c r="G30" s="108">
        <f>'26'!$G$17</f>
        <v>1352.5</v>
      </c>
      <c r="H30" s="101" cm="1">
        <f t="array" ref="H30">_xlfn.IFS(F30=0,0,F30&lt;750,$M$5,F30&lt;1000,$M$6,F30&lt;1500,$M$7,F30&lt;2000,$M$8,F30&lt;3000,$M$9,F30&lt;5000,$M$10,F30&lt;10000,$M$11,F30&gt;=10000,$M$12)</f>
        <v>155</v>
      </c>
      <c r="I30">
        <v>2</v>
      </c>
      <c r="J30" s="101">
        <f t="shared" si="1"/>
        <v>310</v>
      </c>
    </row>
    <row r="31" spans="1:10">
      <c r="A31">
        <v>27</v>
      </c>
      <c r="B31" t="str">
        <f t="shared" si="0"/>
        <v>27a</v>
      </c>
      <c r="C31" t="s">
        <v>283</v>
      </c>
      <c r="D31" t="s">
        <v>285</v>
      </c>
      <c r="E31" t="s">
        <v>227</v>
      </c>
      <c r="F31" s="108">
        <f>'27a'!$N$512</f>
        <v>1550.8400000000001</v>
      </c>
      <c r="G31" s="108">
        <f>'27'!$G$17</f>
        <v>1505.6823999999999</v>
      </c>
      <c r="H31" s="101" cm="1">
        <f t="array" ref="H31">_xlfn.IFS(F31=0,0,F31&lt;750,$M$5,F31&lt;1000,$M$6,F31&lt;1500,$M$7,F31&lt;2000,$M$8,F31&lt;3000,$M$9,F31&lt;5000,$M$10,F31&lt;10000,$M$11,F31&gt;=10000,$M$12)</f>
        <v>210</v>
      </c>
      <c r="I31">
        <v>2</v>
      </c>
      <c r="J31" s="101">
        <f t="shared" si="1"/>
        <v>420</v>
      </c>
    </row>
    <row r="32" spans="1:10">
      <c r="A32">
        <v>28</v>
      </c>
      <c r="B32" t="str">
        <f t="shared" si="0"/>
        <v>28a</v>
      </c>
      <c r="C32" t="s">
        <v>566</v>
      </c>
      <c r="D32" t="s">
        <v>567</v>
      </c>
      <c r="E32" t="s">
        <v>227</v>
      </c>
      <c r="F32" s="108">
        <f>'28a'!$N$512</f>
        <v>541.79</v>
      </c>
      <c r="G32" s="108">
        <f>'28'!$G$17</f>
        <v>541.79</v>
      </c>
      <c r="H32" s="101" cm="1">
        <f t="array" ref="H32">_xlfn.IFS(F32=0,0,F32&lt;750,$M$5,F32&lt;1000,$M$6,F32&lt;1500,$M$7,F32&lt;2000,$M$8,F32&lt;3000,$M$9,F32&lt;5000,$M$10,F32&lt;10000,$M$11,F32&gt;=10000,$M$12)</f>
        <v>105</v>
      </c>
      <c r="I32">
        <v>2</v>
      </c>
      <c r="J32" s="101">
        <f t="shared" si="1"/>
        <v>210</v>
      </c>
    </row>
    <row r="33" spans="6:10">
      <c r="F33" s="108"/>
      <c r="G33" s="108"/>
      <c r="H33" s="101"/>
      <c r="J33" s="101"/>
    </row>
    <row r="34" spans="6:10">
      <c r="F34" s="108"/>
      <c r="G34" s="108"/>
      <c r="H34" s="101"/>
      <c r="J34" s="101"/>
    </row>
    <row r="35" spans="6:10">
      <c r="F35" s="108"/>
      <c r="G35" s="108"/>
      <c r="H35" s="101"/>
      <c r="J35" s="101"/>
    </row>
    <row r="36" spans="6:10">
      <c r="F36" s="108"/>
      <c r="G36" s="108"/>
      <c r="H36" s="101"/>
      <c r="J36" s="101"/>
    </row>
    <row r="37" spans="6:10">
      <c r="F37" s="108"/>
      <c r="G37" s="108"/>
      <c r="H37" s="101"/>
      <c r="J37" s="101"/>
    </row>
    <row r="38" spans="6:10">
      <c r="F38" s="108"/>
      <c r="G38" s="108"/>
      <c r="H38" s="101"/>
      <c r="J38" s="101"/>
    </row>
    <row r="39" spans="6:10">
      <c r="F39" s="108"/>
      <c r="G39" s="108"/>
      <c r="H39" s="101"/>
      <c r="J39" s="101"/>
    </row>
    <row r="40" spans="6:10">
      <c r="F40" s="108"/>
      <c r="G40" s="108"/>
      <c r="H40" s="101"/>
      <c r="J40" s="101"/>
    </row>
    <row r="41" spans="6:10">
      <c r="F41" s="108"/>
      <c r="G41" s="108"/>
      <c r="H41" s="101"/>
      <c r="J41" s="101"/>
    </row>
    <row r="42" spans="6:10">
      <c r="F42" s="108"/>
      <c r="G42" s="108"/>
      <c r="H42" s="101"/>
      <c r="J42" s="101"/>
    </row>
    <row r="43" spans="6:10">
      <c r="F43" s="108"/>
      <c r="G43" s="108"/>
      <c r="H43" s="101"/>
      <c r="J43" s="101"/>
    </row>
    <row r="44" spans="6:10">
      <c r="F44" s="108"/>
      <c r="G44" s="108"/>
      <c r="H44" s="101"/>
      <c r="J44" s="101"/>
    </row>
    <row r="45" spans="6:10">
      <c r="F45" s="108"/>
      <c r="G45" s="108"/>
      <c r="H45" s="101"/>
      <c r="J45" s="101"/>
    </row>
    <row r="46" spans="6:10">
      <c r="F46" s="108"/>
      <c r="G46" s="108"/>
      <c r="H46" s="101"/>
      <c r="J46" s="101"/>
    </row>
    <row r="47" spans="6:10">
      <c r="F47" s="108"/>
      <c r="G47" s="108"/>
      <c r="H47" s="101"/>
      <c r="J47" s="101"/>
    </row>
    <row r="48" spans="6:10">
      <c r="F48" s="108"/>
      <c r="G48" s="108"/>
      <c r="H48" s="101"/>
      <c r="J48" s="101"/>
    </row>
    <row r="49" spans="6:10">
      <c r="F49" s="108"/>
      <c r="G49" s="108"/>
      <c r="H49" s="101"/>
      <c r="J49" s="101"/>
    </row>
    <row r="50" spans="6:10">
      <c r="F50" s="108"/>
      <c r="G50" s="108"/>
      <c r="H50" s="101"/>
      <c r="J50" s="101"/>
    </row>
    <row r="51" spans="6:10">
      <c r="F51" s="108"/>
      <c r="G51" s="108"/>
      <c r="H51" s="101"/>
      <c r="J51" s="101"/>
    </row>
    <row r="52" spans="6:10">
      <c r="F52" s="108"/>
      <c r="G52" s="108"/>
      <c r="H52" s="101"/>
      <c r="J52" s="101"/>
    </row>
    <row r="53" spans="6:10">
      <c r="F53" s="108"/>
      <c r="G53" s="108"/>
      <c r="H53" s="101"/>
      <c r="J53" s="101"/>
    </row>
    <row r="54" spans="6:10">
      <c r="F54" s="108"/>
      <c r="G54" s="108"/>
      <c r="H54" s="101"/>
      <c r="J54" s="101"/>
    </row>
    <row r="55" spans="6:10">
      <c r="F55" s="108"/>
      <c r="G55" s="108"/>
      <c r="H55" s="101"/>
      <c r="J55" s="101"/>
    </row>
  </sheetData>
  <sheetProtection algorithmName="SHA-512" hashValue="XrpKBy8G0dtA4pEm6nUZ/feVaV7tzLURNld8bYqOayeFs0f+bsBMsdw3RNh2eVxIq/5mrRsIkyOwzb6LxxX55g==" saltValue="k1BCOWG4yH0MzXf6HkYKPQ==" spinCount="100000" sheet="1" objects="1" scenarios="1"/>
  <phoneticPr fontId="11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7D408-D271-414F-80FF-0214E842C6A8}">
  <sheetPr>
    <tabColor rgb="FF173583"/>
  </sheetPr>
  <dimension ref="A1:Z532"/>
  <sheetViews>
    <sheetView topLeftCell="A11" workbookViewId="0">
      <selection activeCell="C11" sqref="C11"/>
    </sheetView>
  </sheetViews>
  <sheetFormatPr defaultRowHeight="1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6">
      <c r="A1">
        <f>'13'!H5</f>
        <v>13</v>
      </c>
      <c r="B1" s="219" t="s">
        <v>82</v>
      </c>
      <c r="C1" s="220"/>
      <c r="D1" s="221" t="str">
        <f>VLOOKUP(A1,'Kosten VSR (her)controles'!A5:J54,3)</f>
        <v>OBS de Dordtse Til</v>
      </c>
      <c r="E1" s="222"/>
      <c r="F1" s="222"/>
      <c r="G1" s="222"/>
      <c r="H1" s="222"/>
      <c r="I1" s="222"/>
      <c r="J1" s="223"/>
      <c r="K1" s="68"/>
      <c r="X1" s="224" t="s">
        <v>201</v>
      </c>
      <c r="Y1" s="224"/>
      <c r="Z1" s="224"/>
    </row>
    <row r="2" spans="1:26">
      <c r="B2" s="219" t="s">
        <v>98</v>
      </c>
      <c r="C2" s="220"/>
      <c r="D2" s="221" t="str">
        <f>CONCATENATE(VLOOKUP(A1,'Kosten VSR (her)controles'!A5:K54,4)," te ",VLOOKUP(A1,'Kosten VSR (her)controles'!A5:K54,5))</f>
        <v>Walevest 10 te Nieuw Dordrecht</v>
      </c>
      <c r="E2" s="222"/>
      <c r="F2" s="222"/>
      <c r="G2" s="222"/>
      <c r="H2" s="222"/>
      <c r="I2" s="222"/>
      <c r="J2" s="223"/>
      <c r="K2" s="68"/>
    </row>
    <row r="3" spans="1:26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6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/>
      <c r="O4" s="108"/>
      <c r="P4" s="108"/>
    </row>
    <row r="5" spans="1:26">
      <c r="A5" s="30" t="s">
        <v>286</v>
      </c>
      <c r="B5" s="33">
        <v>1</v>
      </c>
      <c r="C5" s="33" t="s">
        <v>297</v>
      </c>
      <c r="D5" s="33"/>
      <c r="E5" s="106" t="s">
        <v>55</v>
      </c>
      <c r="F5" s="108">
        <v>12.8</v>
      </c>
      <c r="G5" s="108"/>
      <c r="H5" s="108"/>
      <c r="I5" s="108"/>
      <c r="J5" s="108"/>
      <c r="N5" s="108">
        <f t="shared" ref="N5:N38" si="0">SUM(F5:M5)</f>
        <v>12.8</v>
      </c>
      <c r="O5" s="108">
        <f>IF(D5="X",0,IF(E5="X",0,VLOOKUP(E5,'1'!$K$3:$L$16,2,FALSE)))</f>
        <v>200</v>
      </c>
      <c r="P5" s="108">
        <f t="shared" ref="P5:P38" si="1">N5*O5</f>
        <v>2560</v>
      </c>
    </row>
    <row r="6" spans="1:26">
      <c r="A6" s="30" t="s">
        <v>286</v>
      </c>
      <c r="B6" s="33">
        <v>10</v>
      </c>
      <c r="C6" s="33" t="s">
        <v>297</v>
      </c>
      <c r="D6" s="33"/>
      <c r="E6" s="106" t="s">
        <v>55</v>
      </c>
      <c r="F6" s="108">
        <v>12.8</v>
      </c>
      <c r="G6" s="108"/>
      <c r="H6" s="108"/>
      <c r="I6" s="108"/>
      <c r="J6" s="108"/>
      <c r="N6" s="108">
        <f t="shared" si="0"/>
        <v>12.8</v>
      </c>
      <c r="O6" s="108">
        <f>IF(D6="X",0,IF(E6="X",0,VLOOKUP(E6,'1'!$K$3:$L$16,2,FALSE)))</f>
        <v>200</v>
      </c>
      <c r="P6" s="108">
        <f t="shared" si="1"/>
        <v>2560</v>
      </c>
    </row>
    <row r="7" spans="1:26">
      <c r="A7" s="30" t="s">
        <v>286</v>
      </c>
      <c r="B7" s="33">
        <v>11</v>
      </c>
      <c r="C7" s="33" t="s">
        <v>299</v>
      </c>
      <c r="D7" s="33"/>
      <c r="E7" s="106" t="s">
        <v>54</v>
      </c>
      <c r="F7" s="108">
        <v>55.9</v>
      </c>
      <c r="G7" s="108"/>
      <c r="H7" s="108"/>
      <c r="I7" s="108"/>
      <c r="J7" s="108"/>
      <c r="N7" s="108">
        <f t="shared" si="0"/>
        <v>55.9</v>
      </c>
      <c r="O7" s="108">
        <f>IF(D7="X",0,IF(E7="X",0,VLOOKUP(E7,'1'!$K$3:$L$16,2,FALSE)))</f>
        <v>200</v>
      </c>
      <c r="P7" s="108">
        <f t="shared" si="1"/>
        <v>11180</v>
      </c>
    </row>
    <row r="8" spans="1:26">
      <c r="A8" s="30" t="s">
        <v>286</v>
      </c>
      <c r="B8" s="33">
        <v>12</v>
      </c>
      <c r="C8" s="33" t="s">
        <v>301</v>
      </c>
      <c r="D8" s="33"/>
      <c r="E8" s="106" t="s">
        <v>57</v>
      </c>
      <c r="F8" s="108">
        <v>14.3</v>
      </c>
      <c r="G8" s="108"/>
      <c r="H8" s="108"/>
      <c r="I8" s="108"/>
      <c r="J8" s="108"/>
      <c r="N8" s="108">
        <f t="shared" si="0"/>
        <v>14.3</v>
      </c>
      <c r="O8" s="108">
        <f>IF(D8="X",0,IF(E8="X",0,VLOOKUP(E8,'1'!$K$3:$L$16,2,FALSE)))</f>
        <v>200</v>
      </c>
      <c r="P8" s="108">
        <f t="shared" si="1"/>
        <v>2860</v>
      </c>
    </row>
    <row r="9" spans="1:26">
      <c r="A9" s="30" t="s">
        <v>286</v>
      </c>
      <c r="B9" s="33">
        <v>13</v>
      </c>
      <c r="C9" s="33" t="s">
        <v>313</v>
      </c>
      <c r="D9" s="33"/>
      <c r="E9" s="106" t="s">
        <v>149</v>
      </c>
      <c r="G9" s="108"/>
      <c r="H9" s="108"/>
      <c r="I9" s="108"/>
      <c r="J9" s="108">
        <v>3.9</v>
      </c>
      <c r="N9" s="108">
        <f t="shared" si="0"/>
        <v>3.9</v>
      </c>
      <c r="O9" s="108">
        <f>IF(D9="X",0,IF(E9="X",0,VLOOKUP(E9,'1'!$K$3:$L$16,2,FALSE)))</f>
        <v>200</v>
      </c>
      <c r="P9" s="108">
        <f t="shared" si="1"/>
        <v>780</v>
      </c>
    </row>
    <row r="10" spans="1:26">
      <c r="A10" s="30" t="s">
        <v>286</v>
      </c>
      <c r="B10" s="33">
        <v>14</v>
      </c>
      <c r="C10" s="33" t="s">
        <v>302</v>
      </c>
      <c r="D10" s="33"/>
      <c r="E10" s="106" t="s">
        <v>316</v>
      </c>
      <c r="G10" s="108"/>
      <c r="H10" s="108"/>
      <c r="I10" s="108"/>
      <c r="J10" s="108">
        <v>2.5</v>
      </c>
      <c r="N10" s="108">
        <f t="shared" si="0"/>
        <v>2.5</v>
      </c>
      <c r="O10" s="108">
        <f>IF(D10="X",0,IF(E10="X",0,VLOOKUP(E10,'1'!$K$3:$L$16,2,FALSE)))</f>
        <v>0</v>
      </c>
      <c r="P10" s="108">
        <f t="shared" si="1"/>
        <v>0</v>
      </c>
    </row>
    <row r="11" spans="1:26">
      <c r="A11" s="30" t="s">
        <v>286</v>
      </c>
      <c r="B11" s="33">
        <v>15</v>
      </c>
      <c r="C11" s="33" t="s">
        <v>311</v>
      </c>
      <c r="D11" s="33"/>
      <c r="E11" s="106" t="s">
        <v>58</v>
      </c>
      <c r="F11" s="108">
        <v>29.3</v>
      </c>
      <c r="G11" s="108"/>
      <c r="H11" s="108"/>
      <c r="I11" s="108"/>
      <c r="J11" s="108"/>
      <c r="N11" s="108">
        <f t="shared" si="0"/>
        <v>29.3</v>
      </c>
      <c r="O11" s="108">
        <f>IF(D11="X",0,IF(E11="X",0,VLOOKUP(E11,'1'!$K$3:$L$16,2,FALSE)))</f>
        <v>200</v>
      </c>
      <c r="P11" s="108">
        <f t="shared" si="1"/>
        <v>5860</v>
      </c>
    </row>
    <row r="12" spans="1:26">
      <c r="A12" s="30" t="s">
        <v>286</v>
      </c>
      <c r="B12" s="33">
        <v>16</v>
      </c>
      <c r="C12" s="33" t="s">
        <v>301</v>
      </c>
      <c r="D12" s="33"/>
      <c r="E12" s="106" t="s">
        <v>57</v>
      </c>
      <c r="F12" s="108">
        <v>15.1</v>
      </c>
      <c r="G12" s="108"/>
      <c r="H12" s="108"/>
      <c r="I12" s="108"/>
      <c r="J12" s="108"/>
      <c r="N12" s="108">
        <f t="shared" si="0"/>
        <v>15.1</v>
      </c>
      <c r="O12" s="108">
        <f>IF(D12="X",0,IF(E12="X",0,VLOOKUP(E12,'1'!$K$3:$L$16,2,FALSE)))</f>
        <v>200</v>
      </c>
      <c r="P12" s="108">
        <f t="shared" si="1"/>
        <v>3020</v>
      </c>
    </row>
    <row r="13" spans="1:26">
      <c r="A13" s="30" t="s">
        <v>286</v>
      </c>
      <c r="B13" s="33">
        <v>17</v>
      </c>
      <c r="C13" s="33" t="s">
        <v>299</v>
      </c>
      <c r="D13" s="33"/>
      <c r="E13" s="106" t="s">
        <v>54</v>
      </c>
      <c r="F13" s="108">
        <v>55.8</v>
      </c>
      <c r="G13" s="108"/>
      <c r="H13" s="108"/>
      <c r="I13" s="108"/>
      <c r="J13" s="108"/>
      <c r="N13" s="108">
        <f t="shared" si="0"/>
        <v>55.8</v>
      </c>
      <c r="O13" s="108">
        <f>IF(D13="X",0,IF(E13="X",0,VLOOKUP(E13,'1'!$K$3:$L$16,2,FALSE)))</f>
        <v>200</v>
      </c>
      <c r="P13" s="108">
        <f t="shared" si="1"/>
        <v>11160</v>
      </c>
    </row>
    <row r="14" spans="1:26">
      <c r="A14" s="30" t="s">
        <v>286</v>
      </c>
      <c r="B14" s="33">
        <v>18</v>
      </c>
      <c r="C14" s="33" t="s">
        <v>308</v>
      </c>
      <c r="D14" s="33"/>
      <c r="E14" s="106" t="s">
        <v>60</v>
      </c>
      <c r="G14" s="108">
        <v>6.9</v>
      </c>
      <c r="H14" s="108"/>
      <c r="I14" s="108"/>
      <c r="J14" s="108"/>
      <c r="N14" s="108">
        <f t="shared" si="0"/>
        <v>6.9</v>
      </c>
      <c r="O14" s="108">
        <f>IF(D14="X",0,IF(E14="X",0,VLOOKUP(E14,'1'!$K$3:$L$16,2,FALSE)))</f>
        <v>12</v>
      </c>
      <c r="P14" s="108">
        <f t="shared" si="1"/>
        <v>82.800000000000011</v>
      </c>
    </row>
    <row r="15" spans="1:26">
      <c r="A15" s="30" t="s">
        <v>286</v>
      </c>
      <c r="B15" s="33">
        <v>19</v>
      </c>
      <c r="C15" s="33" t="s">
        <v>298</v>
      </c>
      <c r="D15" s="33"/>
      <c r="E15" s="106" t="s">
        <v>149</v>
      </c>
      <c r="G15" s="108"/>
      <c r="H15" s="108"/>
      <c r="I15" s="108"/>
      <c r="J15" s="108">
        <v>9.1</v>
      </c>
      <c r="N15" s="108">
        <f t="shared" si="0"/>
        <v>9.1</v>
      </c>
      <c r="O15" s="108">
        <f>IF(D15="X",0,IF(E15="X",0,VLOOKUP(E15,'1'!$K$3:$L$16,2,FALSE)))</f>
        <v>200</v>
      </c>
      <c r="P15" s="108">
        <f t="shared" si="1"/>
        <v>1820</v>
      </c>
    </row>
    <row r="16" spans="1:26">
      <c r="A16" s="30" t="s">
        <v>286</v>
      </c>
      <c r="B16" s="33">
        <v>2</v>
      </c>
      <c r="C16" s="33" t="s">
        <v>298</v>
      </c>
      <c r="D16" s="33"/>
      <c r="E16" s="106" t="s">
        <v>149</v>
      </c>
      <c r="G16" s="108"/>
      <c r="H16" s="108"/>
      <c r="I16" s="108"/>
      <c r="J16" s="108">
        <v>9.1</v>
      </c>
      <c r="N16" s="108">
        <f t="shared" si="0"/>
        <v>9.1</v>
      </c>
      <c r="O16" s="108">
        <f>IF(D16="X",0,IF(E16="X",0,VLOOKUP(E16,'1'!$K$3:$L$16,2,FALSE)))</f>
        <v>200</v>
      </c>
      <c r="P16" s="108">
        <f t="shared" si="1"/>
        <v>1820</v>
      </c>
    </row>
    <row r="17" spans="1:16">
      <c r="A17" s="30" t="s">
        <v>286</v>
      </c>
      <c r="B17" s="33">
        <v>20</v>
      </c>
      <c r="C17" s="33" t="s">
        <v>297</v>
      </c>
      <c r="D17" s="33"/>
      <c r="E17" s="106" t="s">
        <v>55</v>
      </c>
      <c r="F17" s="108">
        <v>12.8</v>
      </c>
      <c r="G17" s="108"/>
      <c r="H17" s="108"/>
      <c r="I17" s="108"/>
      <c r="J17" s="108"/>
      <c r="N17" s="108">
        <f t="shared" si="0"/>
        <v>12.8</v>
      </c>
      <c r="O17" s="108">
        <f>IF(D17="X",0,IF(E17="X",0,VLOOKUP(E17,'1'!$K$3:$L$16,2,FALSE)))</f>
        <v>200</v>
      </c>
      <c r="P17" s="108">
        <f t="shared" si="1"/>
        <v>2560</v>
      </c>
    </row>
    <row r="18" spans="1:16">
      <c r="A18" s="30" t="s">
        <v>286</v>
      </c>
      <c r="B18" s="33">
        <v>21</v>
      </c>
      <c r="C18" s="33" t="s">
        <v>299</v>
      </c>
      <c r="D18" s="33"/>
      <c r="E18" s="106" t="s">
        <v>54</v>
      </c>
      <c r="F18" s="108">
        <v>56.1</v>
      </c>
      <c r="G18" s="108"/>
      <c r="H18" s="108"/>
      <c r="I18" s="108"/>
      <c r="J18" s="108"/>
      <c r="N18" s="108">
        <f t="shared" si="0"/>
        <v>56.1</v>
      </c>
      <c r="O18" s="108">
        <f>IF(D18="X",0,IF(E18="X",0,VLOOKUP(E18,'1'!$K$3:$L$16,2,FALSE)))</f>
        <v>200</v>
      </c>
      <c r="P18" s="108">
        <f t="shared" si="1"/>
        <v>11220</v>
      </c>
    </row>
    <row r="19" spans="1:16">
      <c r="A19" s="30" t="s">
        <v>286</v>
      </c>
      <c r="B19" s="33">
        <v>23</v>
      </c>
      <c r="C19" s="33" t="s">
        <v>307</v>
      </c>
      <c r="D19" s="33"/>
      <c r="E19" s="106" t="s">
        <v>61</v>
      </c>
      <c r="G19" s="108">
        <v>111.5</v>
      </c>
      <c r="H19" s="108"/>
      <c r="I19" s="108"/>
      <c r="J19" s="108"/>
      <c r="N19" s="108">
        <f t="shared" si="0"/>
        <v>111.5</v>
      </c>
      <c r="O19" s="108">
        <f>IF(D19="X",0,IF(E19="X",0,VLOOKUP(E19,'1'!$K$3:$L$16,2,FALSE)))</f>
        <v>200</v>
      </c>
      <c r="P19" s="108">
        <f t="shared" si="1"/>
        <v>22300</v>
      </c>
    </row>
    <row r="20" spans="1:16">
      <c r="A20" s="30" t="s">
        <v>286</v>
      </c>
      <c r="B20" s="33">
        <v>24</v>
      </c>
      <c r="C20" s="33" t="s">
        <v>309</v>
      </c>
      <c r="D20" s="33"/>
      <c r="E20" s="106" t="s">
        <v>316</v>
      </c>
      <c r="F20" s="108"/>
      <c r="G20" s="108"/>
      <c r="H20" s="108"/>
      <c r="I20" s="108"/>
      <c r="J20" s="108"/>
      <c r="N20" s="108">
        <f t="shared" si="0"/>
        <v>0</v>
      </c>
      <c r="O20" s="108">
        <f>IF(D20="X",0,IF(E20="X",0,VLOOKUP(E20,'1'!$K$3:$L$16,2,FALSE)))</f>
        <v>0</v>
      </c>
      <c r="P20" s="108">
        <f t="shared" si="1"/>
        <v>0</v>
      </c>
    </row>
    <row r="21" spans="1:16">
      <c r="A21" s="30" t="s">
        <v>286</v>
      </c>
      <c r="B21" s="33">
        <v>25</v>
      </c>
      <c r="C21" s="33" t="s">
        <v>308</v>
      </c>
      <c r="D21" s="33"/>
      <c r="E21" s="106" t="s">
        <v>60</v>
      </c>
      <c r="G21" s="108">
        <v>7</v>
      </c>
      <c r="H21" s="108"/>
      <c r="I21" s="108"/>
      <c r="J21" s="108"/>
      <c r="N21" s="108">
        <f t="shared" si="0"/>
        <v>7</v>
      </c>
      <c r="O21" s="108">
        <f>IF(D21="X",0,IF(E21="X",0,VLOOKUP(E21,'1'!$K$3:$L$16,2,FALSE)))</f>
        <v>12</v>
      </c>
      <c r="P21" s="108">
        <f t="shared" si="1"/>
        <v>84</v>
      </c>
    </row>
    <row r="22" spans="1:16">
      <c r="A22" s="30" t="s">
        <v>286</v>
      </c>
      <c r="B22" s="33">
        <v>27</v>
      </c>
      <c r="C22" s="33" t="s">
        <v>299</v>
      </c>
      <c r="D22" s="33"/>
      <c r="E22" s="106" t="s">
        <v>54</v>
      </c>
      <c r="G22" s="108">
        <v>60.5</v>
      </c>
      <c r="H22" s="108"/>
      <c r="I22" s="108"/>
      <c r="J22" s="108"/>
      <c r="N22" s="108">
        <f t="shared" si="0"/>
        <v>60.5</v>
      </c>
      <c r="O22" s="108">
        <f>IF(D22="X",0,IF(E22="X",0,VLOOKUP(E22,'1'!$K$3:$L$16,2,FALSE)))</f>
        <v>200</v>
      </c>
      <c r="P22" s="108">
        <f t="shared" si="1"/>
        <v>12100</v>
      </c>
    </row>
    <row r="23" spans="1:16">
      <c r="A23" s="30" t="s">
        <v>286</v>
      </c>
      <c r="B23" s="33">
        <v>3</v>
      </c>
      <c r="C23" s="33" t="s">
        <v>308</v>
      </c>
      <c r="D23" s="33"/>
      <c r="E23" s="106" t="s">
        <v>60</v>
      </c>
      <c r="G23" s="108">
        <v>4.9000000000000004</v>
      </c>
      <c r="H23" s="108"/>
      <c r="I23" s="108"/>
      <c r="J23" s="108"/>
      <c r="N23" s="108">
        <f t="shared" si="0"/>
        <v>4.9000000000000004</v>
      </c>
      <c r="O23" s="108">
        <f>IF(D23="X",0,IF(E23="X",0,VLOOKUP(E23,'1'!$K$3:$L$16,2,FALSE)))</f>
        <v>12</v>
      </c>
      <c r="P23" s="108">
        <f t="shared" si="1"/>
        <v>58.800000000000004</v>
      </c>
    </row>
    <row r="24" spans="1:16">
      <c r="A24" s="30" t="s">
        <v>286</v>
      </c>
      <c r="B24" s="33">
        <v>30</v>
      </c>
      <c r="C24" s="33" t="s">
        <v>299</v>
      </c>
      <c r="D24" s="33"/>
      <c r="E24" s="106" t="s">
        <v>54</v>
      </c>
      <c r="F24" s="108">
        <v>56.9</v>
      </c>
      <c r="G24" s="108"/>
      <c r="H24" s="108"/>
      <c r="I24" s="108"/>
      <c r="J24" s="108"/>
      <c r="N24" s="108">
        <f t="shared" si="0"/>
        <v>56.9</v>
      </c>
      <c r="O24" s="108">
        <f>IF(D24="X",0,IF(E24="X",0,VLOOKUP(E24,'1'!$K$3:$L$16,2,FALSE)))</f>
        <v>200</v>
      </c>
      <c r="P24" s="108">
        <f t="shared" si="1"/>
        <v>11380</v>
      </c>
    </row>
    <row r="25" spans="1:16">
      <c r="A25" s="30" t="s">
        <v>286</v>
      </c>
      <c r="B25" s="106" t="s">
        <v>377</v>
      </c>
      <c r="C25" s="33" t="s">
        <v>299</v>
      </c>
      <c r="D25" s="33"/>
      <c r="E25" s="106" t="s">
        <v>54</v>
      </c>
      <c r="G25" s="108">
        <v>4.0999999999999996</v>
      </c>
      <c r="H25" s="108"/>
      <c r="I25" s="108"/>
      <c r="J25" s="108"/>
      <c r="N25" s="108">
        <f t="shared" si="0"/>
        <v>4.0999999999999996</v>
      </c>
      <c r="O25" s="108">
        <f>IF(D25="X",0,IF(E25="X",0,VLOOKUP(E25,'1'!$K$3:$L$16,2,FALSE)))</f>
        <v>200</v>
      </c>
      <c r="P25" s="108">
        <f t="shared" si="1"/>
        <v>819.99999999999989</v>
      </c>
    </row>
    <row r="26" spans="1:16">
      <c r="A26" s="30" t="s">
        <v>286</v>
      </c>
      <c r="B26" s="33">
        <v>31</v>
      </c>
      <c r="C26" s="33" t="s">
        <v>310</v>
      </c>
      <c r="D26" s="33"/>
      <c r="E26" s="106" t="s">
        <v>55</v>
      </c>
      <c r="F26" s="108">
        <v>193.4</v>
      </c>
      <c r="G26" s="108"/>
      <c r="H26" s="108"/>
      <c r="I26" s="108"/>
      <c r="J26" s="108"/>
      <c r="N26" s="108">
        <f t="shared" si="0"/>
        <v>193.4</v>
      </c>
      <c r="O26" s="108">
        <f>IF(D26="X",0,IF(E26="X",0,VLOOKUP(E26,'1'!$K$3:$L$16,2,FALSE)))</f>
        <v>200</v>
      </c>
      <c r="P26" s="108">
        <f t="shared" si="1"/>
        <v>38680</v>
      </c>
    </row>
    <row r="27" spans="1:16">
      <c r="A27" s="30" t="s">
        <v>286</v>
      </c>
      <c r="B27" s="106" t="s">
        <v>389</v>
      </c>
      <c r="C27" s="33" t="s">
        <v>310</v>
      </c>
      <c r="D27" s="33"/>
      <c r="E27" s="106" t="s">
        <v>55</v>
      </c>
      <c r="F27" s="108">
        <v>8.9</v>
      </c>
      <c r="G27" s="108"/>
      <c r="H27" s="108"/>
      <c r="I27" s="108"/>
      <c r="J27" s="108"/>
      <c r="N27" s="108">
        <f t="shared" si="0"/>
        <v>8.9</v>
      </c>
      <c r="O27" s="108">
        <f>IF(D27="X",0,IF(E27="X",0,VLOOKUP(E27,'1'!$K$3:$L$16,2,FALSE)))</f>
        <v>200</v>
      </c>
      <c r="P27" s="108">
        <f t="shared" si="1"/>
        <v>1780</v>
      </c>
    </row>
    <row r="28" spans="1:16">
      <c r="A28" s="30" t="s">
        <v>286</v>
      </c>
      <c r="B28" s="33">
        <v>33</v>
      </c>
      <c r="C28" s="33" t="s">
        <v>314</v>
      </c>
      <c r="D28" s="33"/>
      <c r="E28" s="106" t="s">
        <v>149</v>
      </c>
      <c r="G28" s="108"/>
      <c r="H28" s="108">
        <v>11.3</v>
      </c>
      <c r="I28" s="108"/>
      <c r="J28" s="108"/>
      <c r="N28" s="108">
        <f t="shared" si="0"/>
        <v>11.3</v>
      </c>
      <c r="O28" s="108">
        <f>IF(D28="X",0,IF(E28="X",0,VLOOKUP(E28,'1'!$K$3:$L$16,2,FALSE)))</f>
        <v>200</v>
      </c>
      <c r="P28" s="108">
        <f t="shared" si="1"/>
        <v>2260</v>
      </c>
    </row>
    <row r="29" spans="1:16">
      <c r="A29" s="30" t="s">
        <v>286</v>
      </c>
      <c r="B29" s="33">
        <v>34</v>
      </c>
      <c r="C29" s="33" t="s">
        <v>303</v>
      </c>
      <c r="D29" s="33"/>
      <c r="E29" s="106" t="s">
        <v>54</v>
      </c>
      <c r="G29" s="108">
        <v>56.8</v>
      </c>
      <c r="H29" s="108"/>
      <c r="I29" s="108"/>
      <c r="J29" s="108"/>
      <c r="N29" s="108">
        <f t="shared" si="0"/>
        <v>56.8</v>
      </c>
      <c r="O29" s="108">
        <f>IF(D29="X",0,IF(E29="X",0,VLOOKUP(E29,'1'!$K$3:$L$16,2,FALSE)))</f>
        <v>200</v>
      </c>
      <c r="P29" s="108">
        <f t="shared" si="1"/>
        <v>11360</v>
      </c>
    </row>
    <row r="30" spans="1:16">
      <c r="A30" s="30" t="s">
        <v>286</v>
      </c>
      <c r="B30" s="33">
        <v>35</v>
      </c>
      <c r="C30" s="33" t="s">
        <v>297</v>
      </c>
      <c r="D30" s="33"/>
      <c r="E30" s="106" t="s">
        <v>55</v>
      </c>
      <c r="F30" s="108">
        <v>13.3</v>
      </c>
      <c r="G30" s="108"/>
      <c r="H30" s="108"/>
      <c r="I30" s="108"/>
      <c r="J30" s="108"/>
      <c r="N30" s="108">
        <f t="shared" si="0"/>
        <v>13.3</v>
      </c>
      <c r="O30" s="108">
        <f>IF(D30="X",0,IF(E30="X",0,VLOOKUP(E30,'1'!$K$3:$L$16,2,FALSE)))</f>
        <v>200</v>
      </c>
      <c r="P30" s="108">
        <f t="shared" si="1"/>
        <v>2660</v>
      </c>
    </row>
    <row r="31" spans="1:16">
      <c r="A31" s="30" t="s">
        <v>286</v>
      </c>
      <c r="B31" s="33">
        <v>36</v>
      </c>
      <c r="C31" s="33" t="s">
        <v>303</v>
      </c>
      <c r="D31" s="33"/>
      <c r="E31" s="106" t="s">
        <v>54</v>
      </c>
      <c r="F31" s="108">
        <v>58.7</v>
      </c>
      <c r="G31" s="108"/>
      <c r="H31" s="108"/>
      <c r="I31" s="108"/>
      <c r="J31" s="108"/>
      <c r="N31" s="108">
        <f t="shared" si="0"/>
        <v>58.7</v>
      </c>
      <c r="O31" s="108">
        <f>IF(D31="X",0,IF(E31="X",0,VLOOKUP(E31,'1'!$K$3:$L$16,2,FALSE)))</f>
        <v>200</v>
      </c>
      <c r="P31" s="108">
        <f t="shared" si="1"/>
        <v>11740</v>
      </c>
    </row>
    <row r="32" spans="1:16">
      <c r="A32" s="30" t="s">
        <v>286</v>
      </c>
      <c r="B32" s="33">
        <v>4</v>
      </c>
      <c r="C32" s="33" t="s">
        <v>299</v>
      </c>
      <c r="D32" s="33"/>
      <c r="E32" s="106" t="s">
        <v>54</v>
      </c>
      <c r="F32" s="108">
        <v>57</v>
      </c>
      <c r="G32" s="108"/>
      <c r="H32" s="108"/>
      <c r="I32" s="108"/>
      <c r="J32" s="108"/>
      <c r="N32" s="108">
        <f t="shared" si="0"/>
        <v>57</v>
      </c>
      <c r="O32" s="108">
        <f>IF(D32="X",0,IF(E32="X",0,VLOOKUP(E32,'1'!$K$3:$L$16,2,FALSE)))</f>
        <v>200</v>
      </c>
      <c r="P32" s="108">
        <f t="shared" si="1"/>
        <v>11400</v>
      </c>
    </row>
    <row r="33" spans="1:20">
      <c r="A33" s="30" t="s">
        <v>286</v>
      </c>
      <c r="B33" s="106" t="s">
        <v>294</v>
      </c>
      <c r="C33" s="33" t="s">
        <v>299</v>
      </c>
      <c r="D33" s="33"/>
      <c r="E33" s="106" t="s">
        <v>54</v>
      </c>
      <c r="G33" s="108">
        <v>4.0999999999999996</v>
      </c>
      <c r="H33" s="108"/>
      <c r="I33" s="108"/>
      <c r="J33" s="108"/>
      <c r="N33" s="108">
        <f t="shared" si="0"/>
        <v>4.0999999999999996</v>
      </c>
      <c r="O33" s="108">
        <f>IF(D33="X",0,IF(E33="X",0,VLOOKUP(E33,'1'!$K$3:$L$16,2,FALSE)))</f>
        <v>200</v>
      </c>
      <c r="P33" s="108">
        <f t="shared" si="1"/>
        <v>819.99999999999989</v>
      </c>
    </row>
    <row r="34" spans="1:20">
      <c r="A34" s="30" t="s">
        <v>286</v>
      </c>
      <c r="B34" s="33">
        <v>5</v>
      </c>
      <c r="C34" s="33" t="s">
        <v>306</v>
      </c>
      <c r="D34" s="33"/>
      <c r="E34" s="106" t="s">
        <v>316</v>
      </c>
      <c r="F34" s="108"/>
      <c r="G34" s="108"/>
      <c r="H34" s="108"/>
      <c r="I34" s="108"/>
      <c r="J34" s="108"/>
      <c r="N34" s="108">
        <f t="shared" si="0"/>
        <v>0</v>
      </c>
      <c r="O34" s="108">
        <f>IF(D34="X",0,IF(E34="X",0,VLOOKUP(E34,'1'!$K$3:$L$16,2,FALSE)))</f>
        <v>0</v>
      </c>
      <c r="P34" s="108">
        <f t="shared" si="1"/>
        <v>0</v>
      </c>
    </row>
    <row r="35" spans="1:20">
      <c r="A35" s="30" t="s">
        <v>286</v>
      </c>
      <c r="B35" s="33">
        <v>6</v>
      </c>
      <c r="C35" s="33" t="s">
        <v>308</v>
      </c>
      <c r="D35" s="33"/>
      <c r="E35" s="106" t="s">
        <v>60</v>
      </c>
      <c r="F35" s="108">
        <v>2.7</v>
      </c>
      <c r="G35" s="108"/>
      <c r="H35" s="108"/>
      <c r="I35" s="108"/>
      <c r="J35" s="108"/>
      <c r="N35" s="108">
        <f t="shared" si="0"/>
        <v>2.7</v>
      </c>
      <c r="O35" s="108">
        <f>IF(D35="X",0,IF(E35="X",0,VLOOKUP(E35,'1'!$K$3:$L$16,2,FALSE)))</f>
        <v>12</v>
      </c>
      <c r="P35" s="108">
        <f t="shared" si="1"/>
        <v>32.400000000000006</v>
      </c>
    </row>
    <row r="36" spans="1:20">
      <c r="A36" s="30" t="s">
        <v>286</v>
      </c>
      <c r="B36" s="33">
        <v>7</v>
      </c>
      <c r="C36" s="33" t="s">
        <v>299</v>
      </c>
      <c r="D36" s="33"/>
      <c r="E36" s="106" t="s">
        <v>54</v>
      </c>
      <c r="F36" s="108">
        <v>55.9</v>
      </c>
      <c r="G36" s="108"/>
      <c r="H36" s="108"/>
      <c r="I36" s="108"/>
      <c r="J36" s="108"/>
      <c r="N36" s="108">
        <f t="shared" si="0"/>
        <v>55.9</v>
      </c>
      <c r="O36" s="108">
        <f>IF(D36="X",0,IF(E36="X",0,VLOOKUP(E36,'1'!$K$3:$L$16,2,FALSE)))</f>
        <v>200</v>
      </c>
      <c r="P36" s="108">
        <f t="shared" si="1"/>
        <v>11180</v>
      </c>
    </row>
    <row r="37" spans="1:20">
      <c r="A37" s="30" t="s">
        <v>286</v>
      </c>
      <c r="B37" s="33">
        <v>8</v>
      </c>
      <c r="C37" s="33" t="s">
        <v>308</v>
      </c>
      <c r="D37" s="33"/>
      <c r="E37" s="106" t="s">
        <v>60</v>
      </c>
      <c r="G37" s="108"/>
      <c r="H37" s="108"/>
      <c r="I37" s="108"/>
      <c r="J37" s="108">
        <v>6.9</v>
      </c>
      <c r="N37" s="108">
        <f t="shared" si="0"/>
        <v>6.9</v>
      </c>
      <c r="O37" s="108">
        <f>IF(D37="X",0,IF(E37="X",0,VLOOKUP(E37,'1'!$K$3:$L$16,2,FALSE)))</f>
        <v>12</v>
      </c>
      <c r="P37" s="108">
        <f t="shared" si="1"/>
        <v>82.800000000000011</v>
      </c>
    </row>
    <row r="38" spans="1:20">
      <c r="A38" s="30" t="s">
        <v>286</v>
      </c>
      <c r="B38" s="33">
        <v>9</v>
      </c>
      <c r="C38" s="33" t="s">
        <v>298</v>
      </c>
      <c r="D38" s="33"/>
      <c r="E38" s="106" t="s">
        <v>149</v>
      </c>
      <c r="G38" s="108"/>
      <c r="H38" s="108"/>
      <c r="I38" s="108"/>
      <c r="J38" s="108">
        <v>9.1</v>
      </c>
      <c r="N38" s="108">
        <f t="shared" si="0"/>
        <v>9.1</v>
      </c>
      <c r="O38" s="108">
        <f>IF(D38="X",0,IF(E38="X",0,VLOOKUP(E38,'1'!$K$3:$L$16,2,FALSE)))</f>
        <v>200</v>
      </c>
      <c r="P38" s="108">
        <f t="shared" si="1"/>
        <v>1820</v>
      </c>
      <c r="R38">
        <v>237.8</v>
      </c>
      <c r="S38">
        <v>237.8</v>
      </c>
      <c r="T38">
        <v>50</v>
      </c>
    </row>
    <row r="39" spans="1:20" hidden="1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/>
      <c r="O39" s="108"/>
      <c r="P39" s="108"/>
    </row>
    <row r="40" spans="1:20" hidden="1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/>
      <c r="O40" s="108"/>
      <c r="P40" s="108"/>
    </row>
    <row r="41" spans="1:20" hidden="1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/>
      <c r="O41" s="108"/>
      <c r="P41" s="108"/>
    </row>
    <row r="42" spans="1:20" hidden="1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/>
      <c r="O42" s="108"/>
      <c r="P42" s="108"/>
    </row>
    <row r="43" spans="1:20" hidden="1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/>
      <c r="O43" s="108"/>
      <c r="P43" s="108"/>
    </row>
    <row r="44" spans="1:20" hidden="1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/>
      <c r="O44" s="108"/>
      <c r="P44" s="108"/>
    </row>
    <row r="45" spans="1:20" hidden="1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/>
      <c r="O45" s="108"/>
      <c r="P45" s="108"/>
    </row>
    <row r="46" spans="1:20" hidden="1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/>
      <c r="O46" s="108"/>
      <c r="P46" s="108"/>
    </row>
    <row r="47" spans="1:20" hidden="1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/>
      <c r="O47" s="108"/>
      <c r="P47" s="108"/>
    </row>
    <row r="48" spans="1:20" hidden="1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/>
      <c r="O48" s="108"/>
      <c r="P48" s="108"/>
    </row>
    <row r="49" spans="1:16" hidden="1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/>
      <c r="O49" s="108"/>
      <c r="P49" s="108"/>
    </row>
    <row r="50" spans="1:16" hidden="1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/>
      <c r="O50" s="108"/>
      <c r="P50" s="108"/>
    </row>
    <row r="51" spans="1:16" hidden="1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/>
      <c r="O51" s="108"/>
      <c r="P51" s="108"/>
    </row>
    <row r="52" spans="1:16" hidden="1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/>
      <c r="O52" s="108"/>
      <c r="P52" s="108"/>
    </row>
    <row r="53" spans="1:16" hidden="1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/>
      <c r="O53" s="108"/>
      <c r="P53" s="108"/>
    </row>
    <row r="54" spans="1:16" hidden="1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/>
      <c r="O54" s="108"/>
      <c r="P54" s="108"/>
    </row>
    <row r="55" spans="1:16" hidden="1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/>
      <c r="O55" s="108"/>
      <c r="P55" s="108"/>
    </row>
    <row r="56" spans="1:16" hidden="1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/>
      <c r="O56" s="108"/>
      <c r="P56" s="108"/>
    </row>
    <row r="57" spans="1:16" hidden="1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/>
      <c r="O57" s="108"/>
      <c r="P57" s="108"/>
    </row>
    <row r="58" spans="1:16" hidden="1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/>
      <c r="O58" s="108"/>
      <c r="P58" s="108"/>
    </row>
    <row r="59" spans="1:16" hidden="1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/>
      <c r="O59" s="108"/>
      <c r="P59" s="108"/>
    </row>
    <row r="60" spans="1:16" hidden="1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/>
      <c r="O60" s="108"/>
      <c r="P60" s="108"/>
    </row>
    <row r="61" spans="1:16" hidden="1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/>
      <c r="O61" s="108"/>
      <c r="P61" s="108"/>
    </row>
    <row r="62" spans="1:16" hidden="1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/>
      <c r="O62" s="108"/>
      <c r="P62" s="108"/>
    </row>
    <row r="63" spans="1:16" hidden="1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/>
      <c r="O63" s="108"/>
      <c r="P63" s="108"/>
    </row>
    <row r="64" spans="1:16" hidden="1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/>
      <c r="O64" s="108"/>
      <c r="P64" s="108"/>
    </row>
    <row r="65" spans="1:16" hidden="1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/>
      <c r="O65" s="108"/>
      <c r="P65" s="108"/>
    </row>
    <row r="66" spans="1:16" hidden="1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/>
      <c r="O66" s="108"/>
      <c r="P66" s="108"/>
    </row>
    <row r="67" spans="1:16" hidden="1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/>
      <c r="O67" s="108"/>
      <c r="P67" s="108"/>
    </row>
    <row r="68" spans="1:16" hidden="1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/>
      <c r="O68" s="108"/>
      <c r="P68" s="108"/>
    </row>
    <row r="69" spans="1:16" hidden="1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/>
      <c r="O69" s="108"/>
      <c r="P69" s="108"/>
    </row>
    <row r="70" spans="1:16" hidden="1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/>
      <c r="O70" s="108"/>
      <c r="P70" s="108"/>
    </row>
    <row r="71" spans="1:16" hidden="1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/>
      <c r="O71" s="108"/>
      <c r="P71" s="108"/>
    </row>
    <row r="72" spans="1:16" hidden="1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/>
      <c r="O72" s="108"/>
      <c r="P72" s="108"/>
    </row>
    <row r="73" spans="1:16" hidden="1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/>
      <c r="O73" s="108"/>
      <c r="P73" s="108"/>
    </row>
    <row r="74" spans="1:16" hidden="1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/>
      <c r="O74" s="108"/>
      <c r="P74" s="108"/>
    </row>
    <row r="75" spans="1:16" hidden="1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/>
      <c r="O75" s="108"/>
      <c r="P75" s="108"/>
    </row>
    <row r="76" spans="1:16" hidden="1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/>
      <c r="O76" s="108"/>
      <c r="P76" s="108"/>
    </row>
    <row r="77" spans="1:16" hidden="1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/>
      <c r="O77" s="108"/>
      <c r="P77" s="108"/>
    </row>
    <row r="78" spans="1:16" hidden="1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/>
      <c r="O78" s="108"/>
      <c r="P78" s="108"/>
    </row>
    <row r="79" spans="1:16" hidden="1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/>
      <c r="O79" s="108"/>
      <c r="P79" s="108"/>
    </row>
    <row r="80" spans="1:16" hidden="1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/>
      <c r="O80" s="108"/>
      <c r="P80" s="108"/>
    </row>
    <row r="81" spans="1:16" hidden="1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/>
      <c r="O81" s="108"/>
      <c r="P81" s="108"/>
    </row>
    <row r="82" spans="1:16" hidden="1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/>
      <c r="O82" s="108"/>
      <c r="P82" s="108"/>
    </row>
    <row r="83" spans="1:16" hidden="1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/>
      <c r="O83" s="108"/>
      <c r="P83" s="108"/>
    </row>
    <row r="84" spans="1:16" hidden="1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/>
      <c r="O84" s="108"/>
      <c r="P84" s="108"/>
    </row>
    <row r="85" spans="1:16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/>
      <c r="O85" s="108"/>
      <c r="P85" s="108"/>
    </row>
    <row r="86" spans="1:16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/>
      <c r="O86" s="108"/>
      <c r="P86" s="108"/>
    </row>
    <row r="87" spans="1:16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/>
      <c r="O87" s="108"/>
      <c r="P87" s="108"/>
    </row>
    <row r="88" spans="1:16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/>
      <c r="O88" s="108"/>
      <c r="P88" s="108"/>
    </row>
    <row r="89" spans="1:16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/>
      <c r="O89" s="108"/>
      <c r="P89" s="108"/>
    </row>
    <row r="90" spans="1:16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/>
      <c r="O90" s="108"/>
      <c r="P90" s="108"/>
    </row>
    <row r="91" spans="1:16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/>
      <c r="O91" s="108"/>
      <c r="P91" s="108"/>
    </row>
    <row r="92" spans="1:16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/>
      <c r="O92" s="108"/>
      <c r="P92" s="108"/>
    </row>
    <row r="93" spans="1:16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/>
      <c r="O93" s="108"/>
      <c r="P93" s="108"/>
    </row>
    <row r="94" spans="1:16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/>
      <c r="O94" s="108"/>
      <c r="P94" s="108"/>
    </row>
    <row r="95" spans="1:16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/>
      <c r="O95" s="108"/>
      <c r="P95" s="108"/>
    </row>
    <row r="96" spans="1:16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/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/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/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/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/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/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/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/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/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/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/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/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/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/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/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/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/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/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/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/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/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/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/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/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/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/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/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/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/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/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/>
      <c r="O126" s="108"/>
      <c r="P126" s="108"/>
    </row>
    <row r="127" spans="1:16" hidden="1">
      <c r="N127" s="108"/>
      <c r="O127" s="108"/>
      <c r="P127" s="108"/>
    </row>
    <row r="128" spans="1:16" hidden="1">
      <c r="N128" s="108"/>
      <c r="O128" s="108"/>
      <c r="P128" s="108"/>
    </row>
    <row r="129" spans="14:16" hidden="1">
      <c r="N129" s="108"/>
      <c r="O129" s="108"/>
      <c r="P129" s="108"/>
    </row>
    <row r="130" spans="14:16" hidden="1">
      <c r="N130" s="108"/>
      <c r="O130" s="108"/>
      <c r="P130" s="108"/>
    </row>
    <row r="131" spans="14:16" hidden="1">
      <c r="N131" s="108"/>
      <c r="O131" s="108"/>
      <c r="P131" s="108"/>
    </row>
    <row r="132" spans="14:16" hidden="1">
      <c r="N132" s="108"/>
      <c r="O132" s="108"/>
      <c r="P132" s="108"/>
    </row>
    <row r="133" spans="14:16" hidden="1">
      <c r="N133" s="108"/>
      <c r="O133" s="108"/>
      <c r="P133" s="108"/>
    </row>
    <row r="134" spans="14:16" hidden="1">
      <c r="N134" s="108"/>
      <c r="O134" s="108"/>
      <c r="P134" s="108"/>
    </row>
    <row r="135" spans="14:16" hidden="1">
      <c r="N135" s="108"/>
      <c r="O135" s="108"/>
      <c r="P135" s="108"/>
    </row>
    <row r="136" spans="14:16" hidden="1">
      <c r="N136" s="108"/>
      <c r="O136" s="108"/>
      <c r="P136" s="108"/>
    </row>
    <row r="137" spans="14:16" hidden="1">
      <c r="N137" s="108"/>
      <c r="O137" s="108"/>
      <c r="P137" s="108"/>
    </row>
    <row r="138" spans="14:16" hidden="1">
      <c r="N138" s="108"/>
      <c r="O138" s="108"/>
      <c r="P138" s="108"/>
    </row>
    <row r="139" spans="14:16" hidden="1">
      <c r="N139" s="108"/>
      <c r="O139" s="108"/>
      <c r="P139" s="108"/>
    </row>
    <row r="140" spans="14:16" hidden="1">
      <c r="N140" s="108"/>
      <c r="O140" s="108"/>
      <c r="P140" s="108"/>
    </row>
    <row r="141" spans="14:16" hidden="1">
      <c r="N141" s="108"/>
      <c r="O141" s="108"/>
      <c r="P141" s="108"/>
    </row>
    <row r="142" spans="14:16" hidden="1">
      <c r="N142" s="108"/>
      <c r="O142" s="108"/>
      <c r="P142" s="108"/>
    </row>
    <row r="143" spans="14:16" hidden="1">
      <c r="N143" s="108"/>
      <c r="O143" s="108"/>
      <c r="P143" s="108"/>
    </row>
    <row r="144" spans="14:16" hidden="1">
      <c r="N144" s="108"/>
      <c r="O144" s="108"/>
      <c r="P144" s="108"/>
    </row>
    <row r="145" spans="14:16" hidden="1">
      <c r="N145" s="108"/>
      <c r="O145" s="108"/>
      <c r="P145" s="108"/>
    </row>
    <row r="146" spans="14:16" hidden="1">
      <c r="N146" s="108"/>
      <c r="O146" s="108"/>
      <c r="P146" s="108"/>
    </row>
    <row r="147" spans="14:16" hidden="1">
      <c r="N147" s="108"/>
      <c r="O147" s="108"/>
      <c r="P147" s="108"/>
    </row>
    <row r="148" spans="14:16" hidden="1">
      <c r="N148" s="108"/>
      <c r="O148" s="108"/>
      <c r="P148" s="108"/>
    </row>
    <row r="149" spans="14:16" hidden="1">
      <c r="N149" s="108"/>
      <c r="O149" s="108"/>
      <c r="P149" s="108"/>
    </row>
    <row r="150" spans="14:16" hidden="1">
      <c r="N150" s="108"/>
      <c r="O150" s="108"/>
      <c r="P150" s="108"/>
    </row>
    <row r="151" spans="14:16" hidden="1">
      <c r="N151" s="108"/>
      <c r="O151" s="108"/>
      <c r="P151" s="108"/>
    </row>
    <row r="152" spans="14:16" hidden="1">
      <c r="N152" s="108"/>
      <c r="O152" s="108"/>
      <c r="P152" s="108"/>
    </row>
    <row r="153" spans="14:16" hidden="1">
      <c r="N153" s="108"/>
      <c r="O153" s="108"/>
      <c r="P153" s="108"/>
    </row>
    <row r="154" spans="14:16" hidden="1">
      <c r="N154" s="108"/>
      <c r="O154" s="108"/>
      <c r="P154" s="108"/>
    </row>
    <row r="155" spans="14:16" hidden="1">
      <c r="N155" s="108"/>
      <c r="O155" s="108"/>
      <c r="P155" s="108"/>
    </row>
    <row r="156" spans="14:16" hidden="1">
      <c r="N156" s="108"/>
      <c r="O156" s="108"/>
      <c r="P156" s="108"/>
    </row>
    <row r="157" spans="14:16" hidden="1">
      <c r="N157" s="108"/>
      <c r="O157" s="108"/>
      <c r="P157" s="108"/>
    </row>
    <row r="158" spans="14:16" hidden="1">
      <c r="N158" s="108"/>
      <c r="O158" s="108"/>
      <c r="P158" s="108"/>
    </row>
    <row r="159" spans="14:16" hidden="1">
      <c r="N159" s="108"/>
      <c r="O159" s="108"/>
      <c r="P159" s="108"/>
    </row>
    <row r="160" spans="14:16" hidden="1">
      <c r="N160" s="108"/>
      <c r="O160" s="108"/>
      <c r="P160" s="108"/>
    </row>
    <row r="161" spans="14:16" hidden="1">
      <c r="N161" s="108"/>
      <c r="O161" s="108"/>
      <c r="P161" s="108"/>
    </row>
    <row r="162" spans="14:16" hidden="1">
      <c r="N162" s="108"/>
      <c r="O162" s="108"/>
      <c r="P162" s="108"/>
    </row>
    <row r="163" spans="14:16" hidden="1">
      <c r="N163" s="108"/>
      <c r="O163" s="108"/>
      <c r="P163" s="108"/>
    </row>
    <row r="164" spans="14:16" hidden="1">
      <c r="N164" s="108"/>
      <c r="O164" s="108"/>
      <c r="P164" s="108"/>
    </row>
    <row r="165" spans="14:16" hidden="1">
      <c r="N165" s="108"/>
      <c r="O165" s="108"/>
      <c r="P165" s="108"/>
    </row>
    <row r="166" spans="14:16" hidden="1">
      <c r="N166" s="108"/>
      <c r="O166" s="108"/>
      <c r="P166" s="108"/>
    </row>
    <row r="167" spans="14:16" hidden="1">
      <c r="N167" s="108"/>
      <c r="O167" s="108"/>
      <c r="P167" s="108"/>
    </row>
    <row r="168" spans="14:16" hidden="1">
      <c r="N168" s="108"/>
      <c r="O168" s="108"/>
      <c r="P168" s="108"/>
    </row>
    <row r="169" spans="14:16" hidden="1">
      <c r="N169" s="108"/>
      <c r="O169" s="108"/>
      <c r="P169" s="108"/>
    </row>
    <row r="170" spans="14:16" hidden="1">
      <c r="N170" s="108"/>
      <c r="O170" s="108"/>
      <c r="P170" s="108"/>
    </row>
    <row r="171" spans="14:16" hidden="1">
      <c r="N171" s="108"/>
      <c r="O171" s="108"/>
      <c r="P171" s="108"/>
    </row>
    <row r="172" spans="14:16" hidden="1">
      <c r="N172" s="108"/>
      <c r="O172" s="108"/>
      <c r="P172" s="108"/>
    </row>
    <row r="173" spans="14:16" hidden="1">
      <c r="N173" s="108"/>
      <c r="O173" s="108"/>
      <c r="P173" s="108"/>
    </row>
    <row r="174" spans="14:16" hidden="1">
      <c r="N174" s="108"/>
      <c r="O174" s="108"/>
      <c r="P174" s="108"/>
    </row>
    <row r="175" spans="14:16" hidden="1">
      <c r="N175" s="108"/>
      <c r="O175" s="108"/>
      <c r="P175" s="108"/>
    </row>
    <row r="176" spans="14:16" hidden="1">
      <c r="N176" s="108"/>
      <c r="O176" s="108"/>
      <c r="P176" s="108"/>
    </row>
    <row r="177" spans="14:16" hidden="1">
      <c r="N177" s="108"/>
      <c r="O177" s="108"/>
      <c r="P177" s="108"/>
    </row>
    <row r="178" spans="14:16" hidden="1">
      <c r="N178" s="108"/>
      <c r="O178" s="108"/>
      <c r="P178" s="108"/>
    </row>
    <row r="179" spans="14:16" hidden="1">
      <c r="N179" s="108"/>
      <c r="O179" s="108"/>
      <c r="P179" s="108"/>
    </row>
    <row r="180" spans="14:16" hidden="1">
      <c r="N180" s="108"/>
      <c r="O180" s="108"/>
      <c r="P180" s="108"/>
    </row>
    <row r="181" spans="14:16" hidden="1">
      <c r="N181" s="108"/>
      <c r="O181" s="108"/>
      <c r="P181" s="108"/>
    </row>
    <row r="182" spans="14:16" hidden="1">
      <c r="N182" s="108"/>
      <c r="O182" s="108"/>
      <c r="P182" s="108"/>
    </row>
    <row r="183" spans="14:16" hidden="1">
      <c r="N183" s="108"/>
      <c r="O183" s="108"/>
      <c r="P183" s="108"/>
    </row>
    <row r="184" spans="14:16" hidden="1">
      <c r="N184" s="108"/>
      <c r="O184" s="108"/>
      <c r="P184" s="108"/>
    </row>
    <row r="185" spans="14:16" hidden="1">
      <c r="N185" s="108"/>
      <c r="O185" s="108"/>
      <c r="P185" s="108"/>
    </row>
    <row r="186" spans="14:16" hidden="1">
      <c r="N186" s="108"/>
      <c r="O186" s="108"/>
      <c r="P186" s="108"/>
    </row>
    <row r="187" spans="14:16" hidden="1">
      <c r="N187" s="108"/>
      <c r="O187" s="108"/>
      <c r="P187" s="108"/>
    </row>
    <row r="188" spans="14:16" hidden="1">
      <c r="N188" s="108"/>
      <c r="O188" s="108"/>
      <c r="P188" s="108"/>
    </row>
    <row r="189" spans="14:16" hidden="1">
      <c r="N189" s="108"/>
      <c r="O189" s="108"/>
      <c r="P189" s="108"/>
    </row>
    <row r="190" spans="14:16" hidden="1">
      <c r="N190" s="108"/>
      <c r="O190" s="108"/>
      <c r="P190" s="108"/>
    </row>
    <row r="191" spans="14:16" hidden="1">
      <c r="N191" s="108"/>
      <c r="O191" s="108"/>
      <c r="P191" s="108"/>
    </row>
    <row r="192" spans="14:16" hidden="1">
      <c r="N192" s="108"/>
      <c r="O192" s="108"/>
      <c r="P192" s="108"/>
    </row>
    <row r="193" spans="14:16" hidden="1">
      <c r="N193" s="108"/>
      <c r="O193" s="108"/>
      <c r="P193" s="108"/>
    </row>
    <row r="194" spans="14:16" hidden="1">
      <c r="N194" s="108"/>
      <c r="O194" s="108"/>
      <c r="P194" s="108"/>
    </row>
    <row r="195" spans="14:16" hidden="1">
      <c r="N195" s="108"/>
      <c r="O195" s="108"/>
      <c r="P195" s="108"/>
    </row>
    <row r="196" spans="14:16" hidden="1">
      <c r="N196" s="108"/>
      <c r="O196" s="108"/>
      <c r="P196" s="108"/>
    </row>
    <row r="197" spans="14:16" hidden="1">
      <c r="N197" s="108"/>
      <c r="O197" s="108"/>
      <c r="P197" s="108"/>
    </row>
    <row r="198" spans="14:16" hidden="1">
      <c r="N198" s="108"/>
      <c r="O198" s="108"/>
      <c r="P198" s="108"/>
    </row>
    <row r="199" spans="14:16" hidden="1">
      <c r="N199" s="108"/>
      <c r="O199" s="108"/>
      <c r="P199" s="108"/>
    </row>
    <row r="200" spans="14:16" hidden="1">
      <c r="N200" s="108"/>
      <c r="O200" s="108"/>
      <c r="P200" s="108"/>
    </row>
    <row r="201" spans="14:16" hidden="1">
      <c r="N201" s="108"/>
      <c r="O201" s="108"/>
      <c r="P201" s="108"/>
    </row>
    <row r="202" spans="14:16" hidden="1">
      <c r="N202" s="108"/>
      <c r="O202" s="108"/>
      <c r="P202" s="108"/>
    </row>
    <row r="203" spans="14:16" hidden="1">
      <c r="N203" s="108"/>
      <c r="O203" s="108"/>
      <c r="P203" s="108"/>
    </row>
    <row r="204" spans="14:16" hidden="1">
      <c r="N204" s="108"/>
      <c r="O204" s="108"/>
      <c r="P204" s="108"/>
    </row>
    <row r="205" spans="14:16" hidden="1">
      <c r="N205" s="108"/>
      <c r="O205" s="108"/>
      <c r="P205" s="108"/>
    </row>
    <row r="206" spans="14:16" hidden="1">
      <c r="N206" s="108"/>
      <c r="O206" s="108"/>
      <c r="P206" s="108"/>
    </row>
    <row r="207" spans="14:16" hidden="1">
      <c r="N207" s="108"/>
      <c r="O207" s="108"/>
      <c r="P207" s="108"/>
    </row>
    <row r="208" spans="14:16" hidden="1">
      <c r="N208" s="108"/>
      <c r="O208" s="108"/>
      <c r="P208" s="108"/>
    </row>
    <row r="209" spans="14:16" hidden="1">
      <c r="N209" s="108"/>
      <c r="O209" s="108"/>
      <c r="P209" s="108"/>
    </row>
    <row r="210" spans="14:16" hidden="1">
      <c r="N210" s="108"/>
      <c r="O210" s="108"/>
      <c r="P210" s="108"/>
    </row>
    <row r="211" spans="14:16" hidden="1">
      <c r="N211" s="108"/>
      <c r="O211" s="108"/>
      <c r="P211" s="108"/>
    </row>
    <row r="212" spans="14:16" hidden="1">
      <c r="N212" s="108"/>
      <c r="O212" s="108"/>
      <c r="P212" s="108"/>
    </row>
    <row r="213" spans="14:16" hidden="1">
      <c r="N213" s="108"/>
      <c r="O213" s="108"/>
      <c r="P213" s="108"/>
    </row>
    <row r="214" spans="14:16" hidden="1">
      <c r="N214" s="108"/>
      <c r="O214" s="108"/>
      <c r="P214" s="108"/>
    </row>
    <row r="215" spans="14:16" hidden="1">
      <c r="N215" s="108"/>
      <c r="O215" s="108"/>
      <c r="P215" s="108"/>
    </row>
    <row r="216" spans="14:16" hidden="1">
      <c r="N216" s="108"/>
      <c r="O216" s="108"/>
      <c r="P216" s="108"/>
    </row>
    <row r="217" spans="14:16" hidden="1">
      <c r="N217" s="108"/>
      <c r="O217" s="108"/>
      <c r="P217" s="108"/>
    </row>
    <row r="218" spans="14:16" hidden="1">
      <c r="N218" s="108"/>
      <c r="O218" s="108"/>
      <c r="P218" s="108"/>
    </row>
    <row r="219" spans="14:16" hidden="1">
      <c r="N219" s="108"/>
      <c r="O219" s="108"/>
      <c r="P219" s="108"/>
    </row>
    <row r="220" spans="14:16" hidden="1">
      <c r="N220" s="108"/>
      <c r="O220" s="108"/>
      <c r="P220" s="108"/>
    </row>
    <row r="221" spans="14:16" hidden="1">
      <c r="N221" s="108"/>
      <c r="O221" s="108"/>
      <c r="P221" s="108"/>
    </row>
    <row r="222" spans="14:16" hidden="1">
      <c r="N222" s="108"/>
      <c r="O222" s="108"/>
      <c r="P222" s="108"/>
    </row>
    <row r="223" spans="14:16" hidden="1">
      <c r="N223" s="108"/>
      <c r="O223" s="108"/>
      <c r="P223" s="108"/>
    </row>
    <row r="224" spans="14:16" hidden="1">
      <c r="N224" s="108"/>
      <c r="O224" s="108"/>
      <c r="P224" s="108"/>
    </row>
    <row r="225" spans="14:16" hidden="1">
      <c r="N225" s="108"/>
      <c r="O225" s="108"/>
      <c r="P225" s="108"/>
    </row>
    <row r="226" spans="14:16" hidden="1">
      <c r="N226" s="108"/>
      <c r="O226" s="108"/>
      <c r="P226" s="108"/>
    </row>
    <row r="227" spans="14:16" hidden="1">
      <c r="N227" s="108"/>
      <c r="O227" s="108"/>
      <c r="P227" s="108"/>
    </row>
    <row r="228" spans="14:16" hidden="1">
      <c r="N228" s="108"/>
      <c r="O228" s="108"/>
      <c r="P228" s="108"/>
    </row>
    <row r="229" spans="14:16" hidden="1">
      <c r="N229" s="108"/>
      <c r="O229" s="108"/>
      <c r="P229" s="108"/>
    </row>
    <row r="230" spans="14:16" hidden="1">
      <c r="N230" s="108"/>
      <c r="O230" s="108"/>
      <c r="P230" s="108"/>
    </row>
    <row r="231" spans="14:16" hidden="1">
      <c r="N231" s="108"/>
      <c r="O231" s="108"/>
      <c r="P231" s="108"/>
    </row>
    <row r="232" spans="14:16" hidden="1">
      <c r="N232" s="108"/>
      <c r="O232" s="108"/>
      <c r="P232" s="108"/>
    </row>
    <row r="233" spans="14:16" hidden="1">
      <c r="N233" s="108"/>
      <c r="O233" s="108"/>
      <c r="P233" s="108"/>
    </row>
    <row r="234" spans="14:16" hidden="1">
      <c r="N234" s="108"/>
      <c r="O234" s="108"/>
      <c r="P234" s="108"/>
    </row>
    <row r="235" spans="14:16" hidden="1">
      <c r="N235" s="108"/>
      <c r="O235" s="108"/>
      <c r="P235" s="108"/>
    </row>
    <row r="236" spans="14:16" hidden="1">
      <c r="N236" s="108"/>
      <c r="O236" s="108"/>
      <c r="P236" s="108"/>
    </row>
    <row r="237" spans="14:16" hidden="1">
      <c r="N237" s="108"/>
      <c r="O237" s="108"/>
      <c r="P237" s="108"/>
    </row>
    <row r="238" spans="14:16" hidden="1">
      <c r="N238" s="108"/>
      <c r="O238" s="108"/>
      <c r="P238" s="108"/>
    </row>
    <row r="239" spans="14:16" hidden="1">
      <c r="N239" s="108"/>
      <c r="O239" s="108"/>
      <c r="P239" s="108"/>
    </row>
    <row r="240" spans="14:16" hidden="1">
      <c r="N240" s="108"/>
      <c r="O240" s="108"/>
      <c r="P240" s="108"/>
    </row>
    <row r="241" spans="14:16" hidden="1">
      <c r="N241" s="108"/>
      <c r="O241" s="108"/>
      <c r="P241" s="108"/>
    </row>
    <row r="242" spans="14:16" hidden="1">
      <c r="N242" s="108"/>
      <c r="O242" s="108"/>
      <c r="P242" s="108"/>
    </row>
    <row r="243" spans="14:16" hidden="1">
      <c r="N243" s="108"/>
      <c r="O243" s="108"/>
      <c r="P243" s="108"/>
    </row>
    <row r="244" spans="14:16" hidden="1">
      <c r="N244" s="108"/>
      <c r="O244" s="108"/>
      <c r="P244" s="108"/>
    </row>
    <row r="245" spans="14:16" hidden="1">
      <c r="N245" s="108"/>
      <c r="O245" s="108"/>
      <c r="P245" s="108"/>
    </row>
    <row r="246" spans="14:16" hidden="1">
      <c r="N246" s="108"/>
      <c r="O246" s="108"/>
      <c r="P246" s="108"/>
    </row>
    <row r="247" spans="14:16" hidden="1">
      <c r="N247" s="108"/>
      <c r="O247" s="108"/>
      <c r="P247" s="108"/>
    </row>
    <row r="248" spans="14:16" hidden="1">
      <c r="N248" s="108"/>
      <c r="O248" s="108"/>
      <c r="P248" s="108"/>
    </row>
    <row r="249" spans="14:16" hidden="1">
      <c r="N249" s="108"/>
      <c r="O249" s="108"/>
      <c r="P249" s="108"/>
    </row>
    <row r="250" spans="14:16" hidden="1">
      <c r="N250" s="108"/>
      <c r="O250" s="108"/>
      <c r="P250" s="108"/>
    </row>
    <row r="251" spans="14:16" hidden="1">
      <c r="N251" s="108"/>
      <c r="O251" s="108"/>
      <c r="P251" s="108"/>
    </row>
    <row r="252" spans="14:16" hidden="1">
      <c r="N252" s="108"/>
      <c r="O252" s="108"/>
      <c r="P252" s="108"/>
    </row>
    <row r="253" spans="14:16" hidden="1">
      <c r="N253" s="108"/>
      <c r="O253" s="108"/>
      <c r="P253" s="108"/>
    </row>
    <row r="254" spans="14:16" hidden="1">
      <c r="N254" s="108"/>
      <c r="O254" s="108"/>
      <c r="P254" s="108"/>
    </row>
    <row r="255" spans="14:16" hidden="1">
      <c r="N255" s="108"/>
      <c r="O255" s="108"/>
      <c r="P255" s="108"/>
    </row>
    <row r="256" spans="14:16" hidden="1">
      <c r="N256" s="108"/>
      <c r="O256" s="108"/>
      <c r="P256" s="108"/>
    </row>
    <row r="257" spans="14:16" hidden="1">
      <c r="N257" s="108"/>
      <c r="O257" s="108"/>
      <c r="P257" s="108"/>
    </row>
    <row r="258" spans="14:16" hidden="1">
      <c r="N258" s="108"/>
      <c r="O258" s="108"/>
      <c r="P258" s="108"/>
    </row>
    <row r="259" spans="14:16" hidden="1">
      <c r="N259" s="108"/>
      <c r="O259" s="108"/>
      <c r="P259" s="108"/>
    </row>
    <row r="260" spans="14:16" hidden="1">
      <c r="N260" s="108"/>
      <c r="O260" s="108"/>
      <c r="P260" s="108"/>
    </row>
    <row r="261" spans="14:16" hidden="1">
      <c r="N261" s="108"/>
      <c r="O261" s="108"/>
      <c r="P261" s="108"/>
    </row>
    <row r="262" spans="14:16" hidden="1">
      <c r="N262" s="108"/>
      <c r="O262" s="108"/>
      <c r="P262" s="108"/>
    </row>
    <row r="263" spans="14:16" hidden="1">
      <c r="N263" s="108"/>
      <c r="O263" s="108"/>
      <c r="P263" s="108"/>
    </row>
    <row r="264" spans="14:16" hidden="1">
      <c r="N264" s="108"/>
      <c r="O264" s="108"/>
      <c r="P264" s="108"/>
    </row>
    <row r="265" spans="14:16" hidden="1">
      <c r="N265" s="108"/>
      <c r="O265" s="108"/>
      <c r="P265" s="108"/>
    </row>
    <row r="266" spans="14:16" hidden="1">
      <c r="N266" s="108"/>
      <c r="O266" s="108"/>
      <c r="P266" s="108"/>
    </row>
    <row r="267" spans="14:16" hidden="1">
      <c r="N267" s="108"/>
      <c r="O267" s="108"/>
      <c r="P267" s="108"/>
    </row>
    <row r="268" spans="14:16" hidden="1">
      <c r="N268" s="108"/>
      <c r="O268" s="108"/>
      <c r="P268" s="108"/>
    </row>
    <row r="269" spans="14:16" hidden="1">
      <c r="N269" s="108"/>
      <c r="O269" s="108"/>
      <c r="P269" s="108"/>
    </row>
    <row r="270" spans="14:16" hidden="1">
      <c r="N270" s="108"/>
      <c r="O270" s="108"/>
      <c r="P270" s="108"/>
    </row>
    <row r="271" spans="14:16" hidden="1">
      <c r="N271" s="108"/>
      <c r="O271" s="108"/>
      <c r="P271" s="108"/>
    </row>
    <row r="272" spans="14:16" hidden="1">
      <c r="N272" s="108"/>
      <c r="O272" s="108"/>
      <c r="P272" s="108"/>
    </row>
    <row r="273" spans="14:16" hidden="1">
      <c r="N273" s="108"/>
      <c r="O273" s="108"/>
      <c r="P273" s="108"/>
    </row>
    <row r="274" spans="14:16" hidden="1">
      <c r="N274" s="108"/>
      <c r="O274" s="108"/>
      <c r="P274" s="108"/>
    </row>
    <row r="275" spans="14:16" hidden="1">
      <c r="N275" s="108"/>
      <c r="O275" s="108"/>
      <c r="P275" s="108"/>
    </row>
    <row r="276" spans="14:16" hidden="1">
      <c r="N276" s="108"/>
      <c r="O276" s="108"/>
      <c r="P276" s="108"/>
    </row>
    <row r="277" spans="14:16" hidden="1">
      <c r="N277" s="108"/>
      <c r="O277" s="108"/>
      <c r="P277" s="108"/>
    </row>
    <row r="278" spans="14:16" hidden="1">
      <c r="N278" s="108"/>
      <c r="O278" s="108"/>
      <c r="P278" s="108"/>
    </row>
    <row r="279" spans="14:16" hidden="1">
      <c r="N279" s="108"/>
      <c r="O279" s="108"/>
      <c r="P279" s="108"/>
    </row>
    <row r="280" spans="14:16" hidden="1">
      <c r="N280" s="108"/>
      <c r="O280" s="108"/>
      <c r="P280" s="108"/>
    </row>
    <row r="281" spans="14:16" hidden="1">
      <c r="N281" s="108"/>
      <c r="O281" s="108"/>
      <c r="P281" s="108"/>
    </row>
    <row r="282" spans="14:16" hidden="1">
      <c r="N282" s="108"/>
      <c r="O282" s="108"/>
      <c r="P282" s="108"/>
    </row>
    <row r="283" spans="14:16" hidden="1">
      <c r="N283" s="108"/>
      <c r="O283" s="108"/>
      <c r="P283" s="108"/>
    </row>
    <row r="284" spans="14:16" hidden="1">
      <c r="N284" s="108"/>
      <c r="O284" s="108"/>
      <c r="P284" s="108"/>
    </row>
    <row r="285" spans="14:16" hidden="1">
      <c r="N285" s="108"/>
      <c r="O285" s="108"/>
      <c r="P285" s="108"/>
    </row>
    <row r="286" spans="14:16" hidden="1">
      <c r="N286" s="108"/>
      <c r="O286" s="108"/>
      <c r="P286" s="108"/>
    </row>
    <row r="287" spans="14:16" hidden="1">
      <c r="N287" s="108"/>
      <c r="O287" s="108"/>
      <c r="P287" s="108"/>
    </row>
    <row r="288" spans="14:16" hidden="1">
      <c r="N288" s="108"/>
      <c r="O288" s="108"/>
      <c r="P288" s="108"/>
    </row>
    <row r="289" spans="14:16" hidden="1">
      <c r="N289" s="108"/>
      <c r="O289" s="108"/>
      <c r="P289" s="108"/>
    </row>
    <row r="290" spans="14:16" hidden="1">
      <c r="N290" s="108"/>
      <c r="O290" s="108"/>
      <c r="P290" s="108"/>
    </row>
    <row r="291" spans="14:16" hidden="1">
      <c r="N291" s="108"/>
      <c r="O291" s="108"/>
      <c r="P291" s="108"/>
    </row>
    <row r="292" spans="14:16" hidden="1">
      <c r="N292" s="108"/>
      <c r="O292" s="108"/>
      <c r="P292" s="108"/>
    </row>
    <row r="293" spans="14:16" hidden="1">
      <c r="N293" s="108"/>
      <c r="O293" s="108"/>
      <c r="P293" s="108"/>
    </row>
    <row r="294" spans="14:16" hidden="1">
      <c r="N294" s="108"/>
      <c r="O294" s="108"/>
      <c r="P294" s="108"/>
    </row>
    <row r="295" spans="14:16" hidden="1">
      <c r="N295" s="108"/>
      <c r="O295" s="108"/>
      <c r="P295" s="108"/>
    </row>
    <row r="296" spans="14:16" hidden="1">
      <c r="N296" s="108"/>
      <c r="O296" s="108"/>
      <c r="P296" s="108"/>
    </row>
    <row r="297" spans="14:16" hidden="1">
      <c r="N297" s="108"/>
      <c r="O297" s="108"/>
      <c r="P297" s="108"/>
    </row>
    <row r="298" spans="14:16" hidden="1">
      <c r="N298" s="108"/>
      <c r="O298" s="108"/>
      <c r="P298" s="108"/>
    </row>
    <row r="299" spans="14:16" hidden="1">
      <c r="N299" s="108"/>
      <c r="O299" s="108"/>
      <c r="P299" s="108"/>
    </row>
    <row r="300" spans="14:16" hidden="1">
      <c r="N300" s="108"/>
      <c r="O300" s="108"/>
      <c r="P300" s="108"/>
    </row>
    <row r="301" spans="14:16" hidden="1">
      <c r="N301" s="108"/>
      <c r="O301" s="108"/>
      <c r="P301" s="108"/>
    </row>
    <row r="302" spans="14:16" hidden="1">
      <c r="N302" s="108"/>
      <c r="O302" s="108"/>
      <c r="P302" s="108"/>
    </row>
    <row r="303" spans="14:16" hidden="1">
      <c r="N303" s="108"/>
      <c r="O303" s="108"/>
      <c r="P303" s="108"/>
    </row>
    <row r="304" spans="14:16" hidden="1">
      <c r="N304" s="108"/>
      <c r="O304" s="108"/>
      <c r="P304" s="108"/>
    </row>
    <row r="305" spans="14:16" hidden="1">
      <c r="N305" s="108"/>
      <c r="O305" s="108"/>
      <c r="P305" s="108"/>
    </row>
    <row r="306" spans="14:16" hidden="1">
      <c r="N306" s="108"/>
      <c r="O306" s="108"/>
      <c r="P306" s="108"/>
    </row>
    <row r="307" spans="14:16" hidden="1">
      <c r="N307" s="108"/>
      <c r="O307" s="108"/>
      <c r="P307" s="108"/>
    </row>
    <row r="308" spans="14:16" hidden="1">
      <c r="N308" s="108"/>
      <c r="O308" s="108"/>
      <c r="P308" s="108"/>
    </row>
    <row r="309" spans="14:16" hidden="1">
      <c r="N309" s="108"/>
      <c r="O309" s="108"/>
      <c r="P309" s="108"/>
    </row>
    <row r="310" spans="14:16" hidden="1">
      <c r="N310" s="108"/>
      <c r="O310" s="108"/>
      <c r="P310" s="108"/>
    </row>
    <row r="311" spans="14:16" hidden="1">
      <c r="N311" s="108"/>
      <c r="O311" s="108"/>
      <c r="P311" s="108"/>
    </row>
    <row r="312" spans="14:16" hidden="1">
      <c r="N312" s="108"/>
      <c r="O312" s="108"/>
      <c r="P312" s="108"/>
    </row>
    <row r="313" spans="14:16" hidden="1">
      <c r="N313" s="108"/>
      <c r="O313" s="108"/>
      <c r="P313" s="108"/>
    </row>
    <row r="314" spans="14:16" hidden="1">
      <c r="N314" s="108"/>
      <c r="O314" s="108"/>
      <c r="P314" s="108"/>
    </row>
    <row r="315" spans="14:16" hidden="1">
      <c r="N315" s="108"/>
      <c r="O315" s="108"/>
      <c r="P315" s="108"/>
    </row>
    <row r="316" spans="14:16" hidden="1">
      <c r="N316" s="108"/>
      <c r="O316" s="108"/>
      <c r="P316" s="108"/>
    </row>
    <row r="317" spans="14:16" hidden="1">
      <c r="N317" s="108"/>
      <c r="O317" s="108"/>
      <c r="P317" s="108"/>
    </row>
    <row r="318" spans="14:16" hidden="1">
      <c r="N318" s="108"/>
      <c r="O318" s="108"/>
      <c r="P318" s="108"/>
    </row>
    <row r="319" spans="14:16" hidden="1">
      <c r="N319" s="108"/>
      <c r="O319" s="108"/>
      <c r="P319" s="108"/>
    </row>
    <row r="320" spans="14:16" hidden="1">
      <c r="N320" s="108"/>
      <c r="O320" s="108"/>
      <c r="P320" s="108"/>
    </row>
    <row r="321" spans="14:16" hidden="1">
      <c r="N321" s="108"/>
      <c r="O321" s="108"/>
      <c r="P321" s="108"/>
    </row>
    <row r="322" spans="14:16" hidden="1">
      <c r="N322" s="108"/>
      <c r="O322" s="108"/>
      <c r="P322" s="108"/>
    </row>
    <row r="323" spans="14:16" hidden="1">
      <c r="N323" s="108"/>
      <c r="O323" s="108"/>
      <c r="P323" s="108"/>
    </row>
    <row r="324" spans="14:16" hidden="1">
      <c r="N324" s="108"/>
      <c r="O324" s="108"/>
      <c r="P324" s="108"/>
    </row>
    <row r="325" spans="14:16" hidden="1">
      <c r="N325" s="108"/>
      <c r="O325" s="108"/>
      <c r="P325" s="108"/>
    </row>
    <row r="326" spans="14:16" hidden="1">
      <c r="N326" s="108"/>
      <c r="O326" s="108"/>
      <c r="P326" s="108"/>
    </row>
    <row r="327" spans="14:16" hidden="1">
      <c r="N327" s="108"/>
      <c r="O327" s="108"/>
      <c r="P327" s="108"/>
    </row>
    <row r="328" spans="14:16" hidden="1">
      <c r="N328" s="108"/>
      <c r="O328" s="108"/>
      <c r="P328" s="108"/>
    </row>
    <row r="329" spans="14:16" hidden="1">
      <c r="N329" s="108"/>
      <c r="O329" s="108"/>
      <c r="P329" s="108"/>
    </row>
    <row r="330" spans="14:16" hidden="1">
      <c r="N330" s="108"/>
      <c r="O330" s="108"/>
      <c r="P330" s="108"/>
    </row>
    <row r="331" spans="14:16" hidden="1">
      <c r="N331" s="108"/>
      <c r="O331" s="108"/>
      <c r="P331" s="108"/>
    </row>
    <row r="332" spans="14:16" hidden="1">
      <c r="N332" s="108"/>
      <c r="O332" s="108"/>
      <c r="P332" s="108"/>
    </row>
    <row r="333" spans="14:16" hidden="1">
      <c r="N333" s="108"/>
      <c r="O333" s="108"/>
      <c r="P333" s="108"/>
    </row>
    <row r="334" spans="14:16" hidden="1">
      <c r="N334" s="108"/>
      <c r="O334" s="108"/>
      <c r="P334" s="108"/>
    </row>
    <row r="335" spans="14:16" hidden="1">
      <c r="N335" s="108"/>
      <c r="O335" s="108"/>
      <c r="P335" s="108"/>
    </row>
    <row r="336" spans="14:16" hidden="1">
      <c r="N336" s="108"/>
      <c r="O336" s="108"/>
      <c r="P336" s="108"/>
    </row>
    <row r="337" spans="14:16" hidden="1">
      <c r="N337" s="108"/>
      <c r="O337" s="108"/>
      <c r="P337" s="108"/>
    </row>
    <row r="338" spans="14:16" hidden="1">
      <c r="N338" s="108"/>
      <c r="O338" s="108"/>
      <c r="P338" s="108"/>
    </row>
    <row r="339" spans="14:16" hidden="1">
      <c r="N339" s="108"/>
      <c r="O339" s="108"/>
      <c r="P339" s="108"/>
    </row>
    <row r="340" spans="14:16" hidden="1">
      <c r="N340" s="108"/>
      <c r="O340" s="108"/>
      <c r="P340" s="108"/>
    </row>
    <row r="341" spans="14:16" hidden="1">
      <c r="N341" s="108"/>
      <c r="O341" s="108"/>
      <c r="P341" s="108"/>
    </row>
    <row r="342" spans="14:16" hidden="1">
      <c r="N342" s="108"/>
      <c r="O342" s="108"/>
      <c r="P342" s="108"/>
    </row>
    <row r="343" spans="14:16" hidden="1">
      <c r="N343" s="108"/>
      <c r="O343" s="108"/>
      <c r="P343" s="108"/>
    </row>
    <row r="344" spans="14:16" hidden="1">
      <c r="N344" s="108"/>
      <c r="O344" s="108"/>
      <c r="P344" s="108"/>
    </row>
    <row r="345" spans="14:16" hidden="1">
      <c r="N345" s="108"/>
      <c r="O345" s="108"/>
      <c r="P345" s="108"/>
    </row>
    <row r="346" spans="14:16" hidden="1">
      <c r="N346" s="108"/>
      <c r="O346" s="108"/>
      <c r="P346" s="108"/>
    </row>
    <row r="347" spans="14:16" hidden="1">
      <c r="N347" s="108"/>
      <c r="O347" s="108"/>
      <c r="P347" s="108"/>
    </row>
    <row r="348" spans="14:16" hidden="1">
      <c r="N348" s="108"/>
      <c r="O348" s="108"/>
      <c r="P348" s="108"/>
    </row>
    <row r="349" spans="14:16" hidden="1">
      <c r="N349" s="108"/>
      <c r="O349" s="108"/>
      <c r="P349" s="108"/>
    </row>
    <row r="350" spans="14:16" hidden="1">
      <c r="N350" s="108"/>
      <c r="O350" s="108"/>
      <c r="P350" s="108"/>
    </row>
    <row r="351" spans="14:16" hidden="1">
      <c r="N351" s="108"/>
      <c r="O351" s="108"/>
      <c r="P351" s="108"/>
    </row>
    <row r="352" spans="14:16" hidden="1">
      <c r="N352" s="108"/>
      <c r="O352" s="108"/>
      <c r="P352" s="108"/>
    </row>
    <row r="353" spans="14:16" hidden="1">
      <c r="N353" s="108"/>
      <c r="O353" s="108"/>
      <c r="P353" s="108"/>
    </row>
    <row r="354" spans="14:16" hidden="1">
      <c r="N354" s="108"/>
      <c r="O354" s="108"/>
      <c r="P354" s="108"/>
    </row>
    <row r="355" spans="14:16" hidden="1">
      <c r="N355" s="108"/>
      <c r="O355" s="108"/>
      <c r="P355" s="108"/>
    </row>
    <row r="356" spans="14:16" hidden="1">
      <c r="N356" s="108"/>
      <c r="O356" s="108"/>
      <c r="P356" s="108"/>
    </row>
    <row r="357" spans="14:16" hidden="1">
      <c r="N357" s="108"/>
      <c r="O357" s="108"/>
      <c r="P357" s="108"/>
    </row>
    <row r="358" spans="14:16" hidden="1">
      <c r="N358" s="108"/>
      <c r="O358" s="108"/>
      <c r="P358" s="108"/>
    </row>
    <row r="359" spans="14:16" hidden="1">
      <c r="N359" s="108"/>
      <c r="O359" s="108"/>
      <c r="P359" s="108"/>
    </row>
    <row r="360" spans="14:16" hidden="1">
      <c r="N360" s="108"/>
      <c r="O360" s="108"/>
      <c r="P360" s="108"/>
    </row>
    <row r="361" spans="14:16" hidden="1">
      <c r="N361" s="108"/>
      <c r="O361" s="108"/>
      <c r="P361" s="108"/>
    </row>
    <row r="362" spans="14:16" hidden="1">
      <c r="N362" s="108"/>
      <c r="O362" s="108"/>
      <c r="P362" s="108"/>
    </row>
    <row r="363" spans="14:16" hidden="1">
      <c r="N363" s="108"/>
      <c r="O363" s="108"/>
      <c r="P363" s="108"/>
    </row>
    <row r="364" spans="14:16" hidden="1">
      <c r="N364" s="108"/>
      <c r="O364" s="108"/>
      <c r="P364" s="108"/>
    </row>
    <row r="365" spans="14:16" hidden="1">
      <c r="N365" s="108"/>
      <c r="O365" s="108"/>
      <c r="P365" s="108"/>
    </row>
    <row r="366" spans="14:16" hidden="1">
      <c r="N366" s="108"/>
      <c r="O366" s="108"/>
      <c r="P366" s="108"/>
    </row>
    <row r="367" spans="14:16" hidden="1">
      <c r="N367" s="108"/>
      <c r="O367" s="108"/>
      <c r="P367" s="108"/>
    </row>
    <row r="368" spans="14:16" hidden="1">
      <c r="N368" s="108"/>
      <c r="O368" s="108"/>
      <c r="P368" s="108"/>
    </row>
    <row r="369" spans="14:16" hidden="1">
      <c r="N369" s="108"/>
      <c r="O369" s="108"/>
      <c r="P369" s="108"/>
    </row>
    <row r="370" spans="14:16" hidden="1">
      <c r="N370" s="108"/>
      <c r="O370" s="108"/>
      <c r="P370" s="108"/>
    </row>
    <row r="371" spans="14:16" hidden="1">
      <c r="N371" s="108"/>
      <c r="O371" s="108"/>
      <c r="P371" s="108"/>
    </row>
    <row r="372" spans="14:16" hidden="1">
      <c r="N372" s="108"/>
      <c r="O372" s="108"/>
      <c r="P372" s="108"/>
    </row>
    <row r="373" spans="14:16" hidden="1">
      <c r="N373" s="108"/>
      <c r="O373" s="108"/>
      <c r="P373" s="108"/>
    </row>
    <row r="374" spans="14:16" hidden="1">
      <c r="N374" s="108"/>
      <c r="O374" s="108"/>
      <c r="P374" s="108"/>
    </row>
    <row r="375" spans="14:16" hidden="1">
      <c r="N375" s="108"/>
      <c r="O375" s="108"/>
      <c r="P375" s="108"/>
    </row>
    <row r="376" spans="14:16" hidden="1">
      <c r="N376" s="108"/>
      <c r="O376" s="108"/>
      <c r="P376" s="108"/>
    </row>
    <row r="377" spans="14:16" hidden="1">
      <c r="N377" s="108"/>
      <c r="O377" s="108"/>
      <c r="P377" s="108"/>
    </row>
    <row r="378" spans="14:16" hidden="1">
      <c r="N378" s="108"/>
      <c r="O378" s="108"/>
      <c r="P378" s="108"/>
    </row>
    <row r="379" spans="14:16" hidden="1">
      <c r="N379" s="108"/>
      <c r="O379" s="108"/>
      <c r="P379" s="108"/>
    </row>
    <row r="380" spans="14:16" hidden="1">
      <c r="N380" s="108"/>
      <c r="O380" s="108"/>
      <c r="P380" s="108"/>
    </row>
    <row r="381" spans="14:16" hidden="1">
      <c r="N381" s="108"/>
      <c r="O381" s="108"/>
      <c r="P381" s="108"/>
    </row>
    <row r="382" spans="14:16" hidden="1">
      <c r="N382" s="108"/>
      <c r="O382" s="108"/>
      <c r="P382" s="108"/>
    </row>
    <row r="383" spans="14:16" hidden="1">
      <c r="N383" s="108"/>
      <c r="O383" s="108"/>
      <c r="P383" s="108"/>
    </row>
    <row r="384" spans="14:16" hidden="1">
      <c r="N384" s="108"/>
      <c r="O384" s="108"/>
      <c r="P384" s="108"/>
    </row>
    <row r="385" spans="14:16" hidden="1">
      <c r="N385" s="108"/>
      <c r="O385" s="108"/>
      <c r="P385" s="108"/>
    </row>
    <row r="386" spans="14:16" hidden="1">
      <c r="N386" s="108"/>
      <c r="O386" s="108"/>
      <c r="P386" s="108"/>
    </row>
    <row r="387" spans="14:16" hidden="1">
      <c r="N387" s="108"/>
      <c r="O387" s="108"/>
      <c r="P387" s="108"/>
    </row>
    <row r="388" spans="14:16" hidden="1">
      <c r="N388" s="108"/>
      <c r="O388" s="108"/>
      <c r="P388" s="108"/>
    </row>
    <row r="389" spans="14:16" hidden="1">
      <c r="N389" s="108"/>
      <c r="O389" s="108"/>
      <c r="P389" s="108"/>
    </row>
    <row r="390" spans="14:16" hidden="1">
      <c r="N390" s="108"/>
      <c r="O390" s="108"/>
      <c r="P390" s="108"/>
    </row>
    <row r="391" spans="14:16" hidden="1">
      <c r="N391" s="108"/>
      <c r="O391" s="108"/>
      <c r="P391" s="108"/>
    </row>
    <row r="392" spans="14:16" hidden="1">
      <c r="N392" s="108"/>
      <c r="O392" s="108"/>
      <c r="P392" s="108"/>
    </row>
    <row r="393" spans="14:16" hidden="1">
      <c r="N393" s="108"/>
      <c r="O393" s="108"/>
      <c r="P393" s="108"/>
    </row>
    <row r="394" spans="14:16" hidden="1">
      <c r="N394" s="108"/>
      <c r="O394" s="108"/>
      <c r="P394" s="108"/>
    </row>
    <row r="395" spans="14:16" hidden="1">
      <c r="N395" s="108"/>
      <c r="O395" s="108"/>
      <c r="P395" s="108"/>
    </row>
    <row r="396" spans="14:16" hidden="1">
      <c r="N396" s="108"/>
      <c r="O396" s="108"/>
      <c r="P396" s="108"/>
    </row>
    <row r="397" spans="14:16" hidden="1">
      <c r="N397" s="108"/>
      <c r="O397" s="108"/>
      <c r="P397" s="108"/>
    </row>
    <row r="398" spans="14:16" hidden="1">
      <c r="N398" s="108"/>
      <c r="O398" s="108"/>
      <c r="P398" s="108"/>
    </row>
    <row r="399" spans="14:16" hidden="1">
      <c r="N399" s="108"/>
      <c r="O399" s="108"/>
      <c r="P399" s="108"/>
    </row>
    <row r="400" spans="14:16" hidden="1">
      <c r="N400" s="108"/>
      <c r="O400" s="108"/>
      <c r="P400" s="108"/>
    </row>
    <row r="401" spans="14:16" hidden="1">
      <c r="N401" s="108"/>
      <c r="O401" s="108"/>
      <c r="P401" s="108"/>
    </row>
    <row r="402" spans="14:16" hidden="1">
      <c r="N402" s="108"/>
      <c r="O402" s="108"/>
      <c r="P402" s="108"/>
    </row>
    <row r="403" spans="14:16" hidden="1">
      <c r="N403" s="108"/>
      <c r="O403" s="108"/>
      <c r="P403" s="108"/>
    </row>
    <row r="404" spans="14:16" hidden="1">
      <c r="N404" s="108"/>
      <c r="O404" s="108"/>
      <c r="P404" s="108"/>
    </row>
    <row r="405" spans="14:16" hidden="1">
      <c r="N405" s="108"/>
      <c r="O405" s="108"/>
      <c r="P405" s="108"/>
    </row>
    <row r="406" spans="14:16" hidden="1">
      <c r="N406" s="108"/>
      <c r="O406" s="108"/>
      <c r="P406" s="108"/>
    </row>
    <row r="407" spans="14:16" hidden="1">
      <c r="N407" s="108"/>
      <c r="O407" s="108"/>
      <c r="P407" s="108"/>
    </row>
    <row r="408" spans="14:16" hidden="1">
      <c r="N408" s="108"/>
      <c r="O408" s="108"/>
      <c r="P408" s="108"/>
    </row>
    <row r="409" spans="14:16" hidden="1">
      <c r="N409" s="108"/>
      <c r="O409" s="108"/>
      <c r="P409" s="108"/>
    </row>
    <row r="410" spans="14:16" hidden="1">
      <c r="N410" s="108"/>
      <c r="O410" s="108"/>
      <c r="P410" s="108"/>
    </row>
    <row r="411" spans="14:16" hidden="1">
      <c r="N411" s="108"/>
      <c r="O411" s="108"/>
      <c r="P411" s="108"/>
    </row>
    <row r="412" spans="14:16" hidden="1">
      <c r="N412" s="108"/>
      <c r="O412" s="108"/>
      <c r="P412" s="108"/>
    </row>
    <row r="413" spans="14:16" hidden="1">
      <c r="N413" s="108"/>
      <c r="O413" s="108"/>
      <c r="P413" s="108"/>
    </row>
    <row r="414" spans="14:16" hidden="1">
      <c r="N414" s="108"/>
      <c r="O414" s="108"/>
      <c r="P414" s="108"/>
    </row>
    <row r="415" spans="14:16" hidden="1">
      <c r="N415" s="108"/>
      <c r="O415" s="108"/>
      <c r="P415" s="108"/>
    </row>
    <row r="416" spans="14:16" hidden="1">
      <c r="N416" s="108"/>
      <c r="O416" s="108"/>
      <c r="P416" s="108"/>
    </row>
    <row r="417" spans="14:16" hidden="1">
      <c r="N417" s="108"/>
      <c r="O417" s="108"/>
      <c r="P417" s="108"/>
    </row>
    <row r="418" spans="14:16" hidden="1">
      <c r="N418" s="108"/>
      <c r="O418" s="108"/>
      <c r="P418" s="108"/>
    </row>
    <row r="419" spans="14:16" hidden="1">
      <c r="N419" s="108"/>
      <c r="O419" s="108"/>
      <c r="P419" s="108"/>
    </row>
    <row r="420" spans="14:16" hidden="1">
      <c r="N420" s="108"/>
      <c r="O420" s="108"/>
      <c r="P420" s="108"/>
    </row>
    <row r="421" spans="14:16" hidden="1">
      <c r="N421" s="108"/>
      <c r="O421" s="108"/>
      <c r="P421" s="108"/>
    </row>
    <row r="422" spans="14:16" hidden="1">
      <c r="N422" s="108"/>
      <c r="O422" s="108"/>
      <c r="P422" s="108"/>
    </row>
    <row r="423" spans="14:16" hidden="1">
      <c r="N423" s="108"/>
      <c r="O423" s="108"/>
      <c r="P423" s="108"/>
    </row>
    <row r="424" spans="14:16" hidden="1">
      <c r="N424" s="108"/>
      <c r="O424" s="108"/>
      <c r="P424" s="108"/>
    </row>
    <row r="425" spans="14:16" hidden="1">
      <c r="N425" s="108"/>
      <c r="O425" s="108"/>
      <c r="P425" s="108"/>
    </row>
    <row r="426" spans="14:16" hidden="1">
      <c r="N426" s="108"/>
      <c r="O426" s="108"/>
      <c r="P426" s="108"/>
    </row>
    <row r="427" spans="14:16" hidden="1">
      <c r="N427" s="108"/>
      <c r="O427" s="108"/>
      <c r="P427" s="108"/>
    </row>
    <row r="428" spans="14:16" hidden="1">
      <c r="N428" s="108"/>
      <c r="O428" s="108"/>
      <c r="P428" s="108"/>
    </row>
    <row r="429" spans="14:16" hidden="1">
      <c r="N429" s="108"/>
      <c r="O429" s="108"/>
      <c r="P429" s="108"/>
    </row>
    <row r="430" spans="14:16" hidden="1">
      <c r="N430" s="108"/>
      <c r="O430" s="108"/>
      <c r="P430" s="108"/>
    </row>
    <row r="431" spans="14:16" hidden="1">
      <c r="N431" s="108"/>
      <c r="O431" s="108"/>
      <c r="P431" s="108"/>
    </row>
    <row r="432" spans="14:16" hidden="1">
      <c r="N432" s="108"/>
      <c r="O432" s="108"/>
      <c r="P432" s="108"/>
    </row>
    <row r="433" spans="14:16" hidden="1">
      <c r="N433" s="108"/>
      <c r="O433" s="108"/>
      <c r="P433" s="108"/>
    </row>
    <row r="434" spans="14:16" hidden="1">
      <c r="N434" s="108"/>
      <c r="O434" s="108"/>
      <c r="P434" s="108"/>
    </row>
    <row r="435" spans="14:16" hidden="1">
      <c r="N435" s="108"/>
      <c r="O435" s="108"/>
      <c r="P435" s="108"/>
    </row>
    <row r="436" spans="14:16" hidden="1">
      <c r="N436" s="108"/>
      <c r="O436" s="108"/>
      <c r="P436" s="108"/>
    </row>
    <row r="437" spans="14:16" hidden="1">
      <c r="N437" s="108"/>
      <c r="O437" s="108"/>
      <c r="P437" s="108"/>
    </row>
    <row r="438" spans="14:16" hidden="1">
      <c r="N438" s="108"/>
      <c r="O438" s="108"/>
      <c r="P438" s="108"/>
    </row>
    <row r="439" spans="14:16" hidden="1">
      <c r="N439" s="108"/>
      <c r="O439" s="108"/>
      <c r="P439" s="108"/>
    </row>
    <row r="440" spans="14:16" hidden="1">
      <c r="N440" s="108"/>
      <c r="O440" s="108"/>
      <c r="P440" s="108"/>
    </row>
    <row r="441" spans="14:16" hidden="1">
      <c r="N441" s="108"/>
      <c r="O441" s="108"/>
      <c r="P441" s="108"/>
    </row>
    <row r="442" spans="14:16" hidden="1">
      <c r="N442" s="108"/>
      <c r="O442" s="108"/>
      <c r="P442" s="108"/>
    </row>
    <row r="443" spans="14:16" hidden="1">
      <c r="N443" s="108"/>
      <c r="O443" s="108"/>
      <c r="P443" s="108"/>
    </row>
    <row r="444" spans="14:16" hidden="1">
      <c r="N444" s="108"/>
      <c r="O444" s="108"/>
      <c r="P444" s="108"/>
    </row>
    <row r="445" spans="14:16" hidden="1">
      <c r="N445" s="108"/>
      <c r="O445" s="108"/>
      <c r="P445" s="108"/>
    </row>
    <row r="446" spans="14:16" hidden="1">
      <c r="N446" s="108"/>
      <c r="O446" s="108"/>
      <c r="P446" s="108"/>
    </row>
    <row r="447" spans="14:16" hidden="1">
      <c r="N447" s="108"/>
      <c r="O447" s="108"/>
      <c r="P447" s="108"/>
    </row>
    <row r="448" spans="14:16" hidden="1">
      <c r="N448" s="108"/>
      <c r="O448" s="108"/>
      <c r="P448" s="108"/>
    </row>
    <row r="449" spans="14:16" hidden="1">
      <c r="N449" s="108"/>
      <c r="O449" s="108"/>
      <c r="P449" s="108"/>
    </row>
    <row r="450" spans="14:16" hidden="1">
      <c r="N450" s="108"/>
      <c r="O450" s="108"/>
      <c r="P450" s="108"/>
    </row>
    <row r="451" spans="14:16" hidden="1">
      <c r="N451" s="108"/>
      <c r="O451" s="108"/>
      <c r="P451" s="108"/>
    </row>
    <row r="452" spans="14:16" hidden="1">
      <c r="N452" s="108"/>
      <c r="O452" s="108"/>
      <c r="P452" s="108"/>
    </row>
    <row r="453" spans="14:16" hidden="1">
      <c r="N453" s="108"/>
      <c r="O453" s="108"/>
      <c r="P453" s="108"/>
    </row>
    <row r="454" spans="14:16" hidden="1">
      <c r="N454" s="108"/>
      <c r="O454" s="108"/>
      <c r="P454" s="108"/>
    </row>
    <row r="455" spans="14:16" hidden="1">
      <c r="N455" s="108"/>
      <c r="O455" s="108"/>
      <c r="P455" s="108"/>
    </row>
    <row r="456" spans="14:16" hidden="1">
      <c r="N456" s="108"/>
      <c r="O456" s="108"/>
      <c r="P456" s="108"/>
    </row>
    <row r="457" spans="14:16" hidden="1">
      <c r="N457" s="108"/>
      <c r="O457" s="108"/>
      <c r="P457" s="108"/>
    </row>
    <row r="458" spans="14:16" hidden="1">
      <c r="N458" s="108"/>
      <c r="O458" s="108"/>
      <c r="P458" s="108"/>
    </row>
    <row r="459" spans="14:16" hidden="1">
      <c r="N459" s="108"/>
      <c r="O459" s="108"/>
      <c r="P459" s="108"/>
    </row>
    <row r="460" spans="14:16" hidden="1">
      <c r="N460" s="108"/>
      <c r="O460" s="108"/>
      <c r="P460" s="108"/>
    </row>
    <row r="461" spans="14:16" hidden="1">
      <c r="N461" s="108"/>
      <c r="O461" s="108"/>
      <c r="P461" s="108"/>
    </row>
    <row r="462" spans="14:16" hidden="1">
      <c r="N462" s="108"/>
      <c r="O462" s="108"/>
      <c r="P462" s="108"/>
    </row>
    <row r="463" spans="14:16" hidden="1">
      <c r="N463" s="108"/>
      <c r="O463" s="108"/>
      <c r="P463" s="108"/>
    </row>
    <row r="464" spans="14:16" hidden="1">
      <c r="N464" s="108"/>
      <c r="O464" s="108"/>
      <c r="P464" s="108"/>
    </row>
    <row r="465" spans="14:16" hidden="1">
      <c r="N465" s="108"/>
      <c r="O465" s="108"/>
      <c r="P465" s="108"/>
    </row>
    <row r="466" spans="14:16" hidden="1">
      <c r="N466" s="108"/>
      <c r="O466" s="108"/>
      <c r="P466" s="108"/>
    </row>
    <row r="467" spans="14:16" hidden="1">
      <c r="N467" s="108"/>
      <c r="O467" s="108"/>
      <c r="P467" s="108"/>
    </row>
    <row r="468" spans="14:16" hidden="1">
      <c r="N468" s="108"/>
      <c r="O468" s="108"/>
      <c r="P468" s="108"/>
    </row>
    <row r="469" spans="14:16" hidden="1">
      <c r="N469" s="108"/>
      <c r="O469" s="108"/>
      <c r="P469" s="108"/>
    </row>
    <row r="470" spans="14:16" hidden="1">
      <c r="N470" s="108"/>
      <c r="O470" s="108"/>
      <c r="P470" s="108"/>
    </row>
    <row r="471" spans="14:16" hidden="1">
      <c r="N471" s="108"/>
      <c r="O471" s="108"/>
      <c r="P471" s="108"/>
    </row>
    <row r="472" spans="14:16" hidden="1">
      <c r="N472" s="108"/>
      <c r="O472" s="108"/>
      <c r="P472" s="108"/>
    </row>
    <row r="473" spans="14:16" hidden="1">
      <c r="N473" s="108"/>
      <c r="O473" s="108"/>
      <c r="P473" s="108"/>
    </row>
    <row r="474" spans="14:16" hidden="1">
      <c r="N474" s="108"/>
      <c r="O474" s="108"/>
      <c r="P474" s="108"/>
    </row>
    <row r="475" spans="14:16" hidden="1">
      <c r="N475" s="108"/>
      <c r="O475" s="108"/>
      <c r="P475" s="108"/>
    </row>
    <row r="476" spans="14:16" hidden="1">
      <c r="N476" s="108"/>
      <c r="O476" s="108"/>
      <c r="P476" s="108"/>
    </row>
    <row r="477" spans="14:16" hidden="1">
      <c r="N477" s="108"/>
      <c r="O477" s="108"/>
      <c r="P477" s="108"/>
    </row>
    <row r="478" spans="14:16" hidden="1">
      <c r="N478" s="108"/>
      <c r="O478" s="108"/>
      <c r="P478" s="108"/>
    </row>
    <row r="479" spans="14:16" hidden="1">
      <c r="N479" s="108"/>
      <c r="O479" s="108"/>
      <c r="P479" s="108"/>
    </row>
    <row r="480" spans="14:16" hidden="1">
      <c r="N480" s="108"/>
      <c r="O480" s="108"/>
      <c r="P480" s="108"/>
    </row>
    <row r="481" spans="3:23" hidden="1">
      <c r="N481" s="108"/>
      <c r="O481" s="108"/>
      <c r="P481" s="108"/>
    </row>
    <row r="482" spans="3:23" hidden="1">
      <c r="N482" s="108"/>
      <c r="O482" s="108"/>
      <c r="P482" s="108"/>
    </row>
    <row r="483" spans="3:23" hidden="1">
      <c r="N483" s="108"/>
      <c r="O483" s="108"/>
      <c r="P483" s="108"/>
    </row>
    <row r="484" spans="3:23" hidden="1">
      <c r="N484" s="108"/>
      <c r="O484" s="108"/>
      <c r="P484" s="108"/>
    </row>
    <row r="485" spans="3:23" hidden="1">
      <c r="N485" s="108"/>
      <c r="O485" s="108"/>
      <c r="P485" s="108"/>
    </row>
    <row r="486" spans="3:23" hidden="1">
      <c r="N486" s="108"/>
      <c r="O486" s="108"/>
      <c r="P486" s="108"/>
    </row>
    <row r="487" spans="3:23" hidden="1">
      <c r="N487" s="108"/>
      <c r="O487" s="108"/>
      <c r="P487" s="108"/>
    </row>
    <row r="488" spans="3:23" hidden="1">
      <c r="N488" s="108"/>
      <c r="O488" s="108"/>
      <c r="P488" s="108"/>
    </row>
    <row r="489" spans="3:23" hidden="1">
      <c r="N489" s="108"/>
      <c r="O489" s="108"/>
      <c r="P489" s="108"/>
    </row>
    <row r="490" spans="3:23" hidden="1">
      <c r="N490" s="108"/>
      <c r="O490" s="108"/>
      <c r="P490" s="108"/>
    </row>
    <row r="491" spans="3:23" hidden="1">
      <c r="N491" s="108"/>
      <c r="O491" s="108"/>
      <c r="P491" s="108"/>
    </row>
    <row r="492" spans="3:23" hidden="1">
      <c r="N492" s="108"/>
      <c r="O492" s="108"/>
      <c r="P492" s="108"/>
    </row>
    <row r="493" spans="3:23" hidden="1">
      <c r="N493" s="108"/>
      <c r="O493" s="108"/>
      <c r="P493" s="108"/>
    </row>
    <row r="494" spans="3:23" hidden="1">
      <c r="N494" s="108"/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2">SUM(F4:F494)</f>
        <v>711.7</v>
      </c>
      <c r="G495" s="91">
        <f t="shared" si="2"/>
        <v>255.79999999999998</v>
      </c>
      <c r="H495" s="91">
        <f t="shared" si="2"/>
        <v>11.3</v>
      </c>
      <c r="I495" s="91">
        <f t="shared" si="2"/>
        <v>0</v>
      </c>
      <c r="J495" s="91">
        <f t="shared" si="2"/>
        <v>40.6</v>
      </c>
      <c r="K495" s="91">
        <f t="shared" si="2"/>
        <v>0</v>
      </c>
      <c r="L495" s="91">
        <f t="shared" si="2"/>
        <v>0</v>
      </c>
      <c r="M495" s="91">
        <f t="shared" si="2"/>
        <v>0</v>
      </c>
      <c r="Q495" s="79" t="s">
        <v>136</v>
      </c>
      <c r="R495" s="91">
        <f t="shared" ref="R495:W495" si="3">SUM(R4:R494)</f>
        <v>237.8</v>
      </c>
      <c r="S495" s="91">
        <f t="shared" si="3"/>
        <v>237.8</v>
      </c>
      <c r="T495" s="91">
        <f t="shared" si="3"/>
        <v>50</v>
      </c>
      <c r="U495" s="91">
        <f t="shared" si="3"/>
        <v>0</v>
      </c>
      <c r="V495" s="91">
        <f t="shared" si="3"/>
        <v>0</v>
      </c>
      <c r="W495" s="91">
        <f t="shared" si="3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IF('1'!K3="", "Vrije categorie",'1'!K3)</f>
        <v>A</v>
      </c>
      <c r="F499" s="92" cm="1">
        <f t="array" ref="F499">SUMPRODUCT(--($E$4:$E$494=C499),--($D$4:$D$494=""),$F$4:$F$494)</f>
        <v>396.29999999999995</v>
      </c>
      <c r="G499" s="92" cm="1">
        <f t="array" ref="G499">SUMPRODUCT(--($E$4:$E$494=C499),--($D$4:$D$494=""),$G$4:$G$494)</f>
        <v>125.49999999999999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521.79999999999995</v>
      </c>
      <c r="O499" s="81"/>
      <c r="P499" s="92" cm="1">
        <f t="array" ref="P499">SUMPRODUCT(--($E$4:$E$494=C499),--($D$4:$D$494=""),$P$4:$P$494)</f>
        <v>104360</v>
      </c>
    </row>
    <row r="500" spans="3:16">
      <c r="C500" s="81" t="str">
        <f>IF('1'!K4="", "Vrije categorie",'1'!K4)</f>
        <v>B</v>
      </c>
      <c r="F500" s="92" cm="1">
        <f t="array" ref="F500">SUMPRODUCT(--($E$4:$E$494=C500),--($D$4:$D$494=""),$F$4:$F$494)</f>
        <v>29.4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4">SUM(F500:M500)</f>
        <v>29.4</v>
      </c>
      <c r="O500" s="81"/>
      <c r="P500" s="92" cm="1">
        <f t="array" ref="P500">SUMPRODUCT(--($E$4:$E$494=C500),--($D$4:$D$494=""),$P$4:$P$494)</f>
        <v>5880</v>
      </c>
    </row>
    <row r="501" spans="3:16">
      <c r="C501" s="81" t="str">
        <f>IF('1'!K5="", "Vrije categorie",'1'!K5)</f>
        <v>C</v>
      </c>
      <c r="F501" s="92" cm="1">
        <f t="array" ref="F501">SUMPRODUCT(--($E$4:$E$494=C501),--($D$4:$D$494=""),$F$4:$F$494)</f>
        <v>29.3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4"/>
        <v>29.3</v>
      </c>
      <c r="O501" s="81"/>
      <c r="P501" s="92" cm="1">
        <f t="array" ref="P501">SUMPRODUCT(--($E$4:$E$494=C501),--($D$4:$D$494=""),$P$4:$P$494)</f>
        <v>5860</v>
      </c>
    </row>
    <row r="502" spans="3:16">
      <c r="C502" s="81" t="str">
        <f>IF('1'!K6="", "Vrije categorie",'1'!K6)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4"/>
        <v>0</v>
      </c>
      <c r="O502" s="81"/>
      <c r="P502" s="92" cm="1">
        <f t="array" ref="P502">SUMPRODUCT(--($E$4:$E$494=C502),--($D$4:$D$494=""),$P$4:$P$494)</f>
        <v>0</v>
      </c>
    </row>
    <row r="503" spans="3:16">
      <c r="C503" s="81" t="str">
        <f>IF('1'!K7="", "Vrije categorie",'1'!K7)</f>
        <v>E</v>
      </c>
      <c r="F503" s="92" cm="1">
        <f t="array" ref="F503">SUMPRODUCT(--($E$4:$E$494=C503),--($D$4:$D$494=""),$F$4:$F$494)</f>
        <v>254.00000000000003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4"/>
        <v>254.00000000000003</v>
      </c>
      <c r="O503" s="81"/>
      <c r="P503" s="92" cm="1">
        <f t="array" ref="P503">SUMPRODUCT(--($E$4:$E$494=C503),--($D$4:$D$494=""),$P$4:$P$494)</f>
        <v>50800</v>
      </c>
    </row>
    <row r="504" spans="3:16">
      <c r="C504" s="81" t="str">
        <f>IF('1'!K8="", "Vrije categorie",'1'!K8)</f>
        <v>F</v>
      </c>
      <c r="F504" s="92" cm="1">
        <f t="array" ref="F504">SUMPRODUCT(--($E$4:$E$494=C504),--($D$4:$D$494=""),$F$4:$F$494)</f>
        <v>2.7</v>
      </c>
      <c r="G504" s="92" cm="1">
        <f t="array" ref="G504">SUMPRODUCT(--($E$4:$E$494=C504),--($D$4:$D$494=""),$G$4:$G$494)</f>
        <v>18.8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6.9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4"/>
        <v>28.4</v>
      </c>
      <c r="O504" s="81"/>
      <c r="P504" s="92" cm="1">
        <f t="array" ref="P504">SUMPRODUCT(--($E$4:$E$494=C504),--($D$4:$D$494=""),$P$4:$P$494)</f>
        <v>340.8</v>
      </c>
    </row>
    <row r="505" spans="3:16">
      <c r="C505" s="81" t="str">
        <f>IF('1'!K9="", "Vrije categorie",'1'!K9)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11.3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31.200000000000003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4"/>
        <v>42.5</v>
      </c>
      <c r="O505" s="81"/>
      <c r="P505" s="92" cm="1">
        <f t="array" ref="P505">SUMPRODUCT(--($E$4:$E$494=C505),--($D$4:$D$494=""),$P$4:$P$494)</f>
        <v>8500</v>
      </c>
    </row>
    <row r="506" spans="3:16">
      <c r="C506" s="81" t="str">
        <f>IF('1'!K10="", "Vrije categorie",'1'!K10)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111.5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4"/>
        <v>111.5</v>
      </c>
      <c r="O506" s="81"/>
      <c r="P506" s="92" cm="1">
        <f t="array" ref="P506">SUMPRODUCT(--($E$4:$E$494=C506),--($D$4:$D$494=""),$P$4:$P$494)</f>
        <v>22300</v>
      </c>
    </row>
    <row r="507" spans="3:16">
      <c r="C507" s="81" t="str">
        <f>IF('1'!K11="", "Vrije categorie",'1'!K11)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4"/>
        <v>0</v>
      </c>
      <c r="O507" s="81"/>
      <c r="P507" s="92" cm="1">
        <f t="array" ref="P507">SUMPRODUCT(--($E$4:$E$494=C507),--($D$4:$D$494=""),$P$4:$P$494)</f>
        <v>0</v>
      </c>
    </row>
    <row r="508" spans="3:16">
      <c r="C508" s="81" t="str">
        <f>IF('1'!K12="", "Vrije categorie",'1'!K12)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4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IF('1'!K13="", "Vrije categorie",'1'!K13)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4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IF('1'!K14="", "Vrije categorie",'1'!K14)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4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IF('1'!K15="", "Vrije categorie",'1'!K15)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4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711.7</v>
      </c>
      <c r="G512" s="93">
        <f t="shared" ref="G512:M512" si="5">SUM(G499:G511)</f>
        <v>255.79999999999998</v>
      </c>
      <c r="H512" s="93">
        <f t="shared" si="5"/>
        <v>11.3</v>
      </c>
      <c r="I512" s="93">
        <f t="shared" si="5"/>
        <v>0</v>
      </c>
      <c r="J512" s="93">
        <f t="shared" si="5"/>
        <v>38.1</v>
      </c>
      <c r="K512" s="93">
        <f t="shared" si="5"/>
        <v>0</v>
      </c>
      <c r="L512" s="93">
        <f t="shared" si="5"/>
        <v>0</v>
      </c>
      <c r="M512" s="93">
        <f t="shared" si="5"/>
        <v>0</v>
      </c>
      <c r="N512" s="93">
        <f t="shared" si="4"/>
        <v>1016.9</v>
      </c>
      <c r="O512" s="93"/>
      <c r="P512" s="93">
        <f>SUM(P499:P511)</f>
        <v>198040.8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2.5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6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7">SUM(F519:M519)</f>
        <v>0</v>
      </c>
    </row>
    <row r="520" spans="3:16">
      <c r="C520" s="95" t="str">
        <f t="shared" si="6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7"/>
        <v>0</v>
      </c>
    </row>
    <row r="521" spans="3:16">
      <c r="C521" s="95" t="str">
        <f t="shared" si="6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7"/>
        <v>0</v>
      </c>
    </row>
    <row r="522" spans="3:16">
      <c r="C522" s="95" t="str">
        <f t="shared" si="6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7"/>
        <v>0</v>
      </c>
    </row>
    <row r="523" spans="3:16">
      <c r="C523" s="95" t="str">
        <f t="shared" si="6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7"/>
        <v>0</v>
      </c>
    </row>
    <row r="524" spans="3:16">
      <c r="C524" s="95" t="str">
        <f t="shared" si="6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7"/>
        <v>0</v>
      </c>
    </row>
    <row r="525" spans="3:16">
      <c r="C525" s="95" t="str">
        <f t="shared" si="6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7"/>
        <v>0</v>
      </c>
    </row>
    <row r="526" spans="3:16">
      <c r="C526" s="95" t="str">
        <f t="shared" si="6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7"/>
        <v>0</v>
      </c>
    </row>
    <row r="527" spans="3:16">
      <c r="C527" s="95" t="str">
        <f t="shared" si="6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7"/>
        <v>0</v>
      </c>
    </row>
    <row r="528" spans="3:16">
      <c r="C528" s="95" t="str">
        <f t="shared" si="6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7"/>
        <v>0</v>
      </c>
    </row>
    <row r="529" spans="3:14">
      <c r="C529" s="95" t="str">
        <f t="shared" si="6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7"/>
        <v>0</v>
      </c>
    </row>
    <row r="530" spans="3:14">
      <c r="C530" s="95" t="str">
        <f t="shared" si="6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7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8">SUM(G518:G530)</f>
        <v>0</v>
      </c>
      <c r="H531" s="100">
        <f t="shared" si="8"/>
        <v>0</v>
      </c>
      <c r="I531" s="100">
        <f t="shared" si="8"/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>SUM(N518:N530)</f>
        <v>0</v>
      </c>
    </row>
    <row r="532" spans="3:14" ht="15.75" thickTop="1"/>
  </sheetData>
  <sheetProtection algorithmName="SHA-512" hashValue="GLaVMTeM7xkMzGo/+q/xLf6rVnkEzGXTSFdwXyIgs4U/NjfTSjkzc0qjGPjn5t/QURwTjFYswavHzGszD7ozjQ==" saltValue="M+phY0c++g+m4lEBVTszbQ==" spinCount="100000" sheet="1" objects="1" scenarios="1"/>
  <mergeCells count="5">
    <mergeCell ref="B1:C1"/>
    <mergeCell ref="D1:J1"/>
    <mergeCell ref="B2:C2"/>
    <mergeCell ref="D2:J2"/>
    <mergeCell ref="X1:Z1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04288-98D6-43DA-A09A-983448BD713E}">
  <sheetPr>
    <tabColor rgb="FFC2E76B"/>
  </sheetPr>
  <dimension ref="A2:N63"/>
  <sheetViews>
    <sheetView showGridLines="0" workbookViewId="0">
      <selection activeCell="J40" sqref="J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14,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'14a'!P499/M3</f>
        <v>#DIV/0!</v>
      </c>
    </row>
    <row r="4" spans="1:14">
      <c r="A4" s="42" t="s">
        <v>82</v>
      </c>
      <c r="B4" s="195" t="str">
        <f>VLOOKUP(H5,'Kosten VSR (her)controles'!A5:E54,3)</f>
        <v>OBS het Swartemeer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'14a'!P500/M4</f>
        <v>#DIV/0!</v>
      </c>
    </row>
    <row r="5" spans="1:14">
      <c r="A5" s="43" t="s">
        <v>83</v>
      </c>
      <c r="B5" s="196" t="str">
        <f>VLOOKUP(H5,'Kosten VSR (her)controles'!A5:E54,4)</f>
        <v>de Blokken 22</v>
      </c>
      <c r="C5" s="196"/>
      <c r="D5" s="196"/>
      <c r="E5" s="196"/>
      <c r="F5" s="192" t="s">
        <v>85</v>
      </c>
      <c r="G5" s="192"/>
      <c r="H5" s="39">
        <f>'Kosten VSR (her)controles'!A18</f>
        <v>14</v>
      </c>
      <c r="K5" s="60" t="s">
        <v>58</v>
      </c>
      <c r="L5" s="72">
        <v>200</v>
      </c>
      <c r="M5" s="249"/>
      <c r="N5" s="113" t="e">
        <f>'14a'!P501/M5</f>
        <v>#DIV/0!</v>
      </c>
    </row>
    <row r="6" spans="1:14">
      <c r="A6" s="44" t="s">
        <v>84</v>
      </c>
      <c r="B6" s="197" t="str">
        <f>VLOOKUP(H5,'Kosten VSR (her)controles'!A5:E54,5)</f>
        <v>Zwartemeer</v>
      </c>
      <c r="C6" s="197"/>
      <c r="D6" s="197"/>
      <c r="E6" s="197"/>
      <c r="F6" s="193" t="s">
        <v>86</v>
      </c>
      <c r="G6" s="193"/>
      <c r="H6" s="40" t="str">
        <f>CONCATENATE(H5,"a")</f>
        <v>14a</v>
      </c>
      <c r="K6" s="60" t="s">
        <v>59</v>
      </c>
      <c r="L6" s="72">
        <v>200</v>
      </c>
      <c r="M6" s="249"/>
      <c r="N6" s="113" t="e">
        <f>'14a'!P502/M6</f>
        <v>#DIV/0!</v>
      </c>
    </row>
    <row r="7" spans="1:14">
      <c r="K7" s="60" t="s">
        <v>55</v>
      </c>
      <c r="L7" s="72">
        <v>200</v>
      </c>
      <c r="M7" s="249"/>
      <c r="N7" s="113" t="e">
        <f>'14a'!P503/M7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'14a'!P504/M8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'14a'!P505/M9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'14a'!P506/M10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'14a'!P507/M11</f>
        <v>#DIV/0!</v>
      </c>
    </row>
    <row r="12" spans="1:14">
      <c r="F12" s="33" t="s">
        <v>64</v>
      </c>
      <c r="G12" s="33" t="s">
        <v>90</v>
      </c>
      <c r="K12" s="60" t="s">
        <v>63</v>
      </c>
      <c r="L12" s="72">
        <v>200</v>
      </c>
      <c r="M12" s="249"/>
      <c r="N12" s="113" t="e">
        <f>'14a'!P508/M12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'14a'!N512</f>
        <v>723.8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'14a'!P509/M13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49"/>
      <c r="N14" s="113"/>
    </row>
    <row r="15" spans="1:14">
      <c r="K15" s="60"/>
      <c r="L15" s="72"/>
      <c r="M15" s="249"/>
      <c r="N15" s="113"/>
    </row>
    <row r="16" spans="1:14">
      <c r="A16" t="s">
        <v>127</v>
      </c>
      <c r="K16" s="62"/>
      <c r="L16" s="73"/>
      <c r="M16" s="259"/>
      <c r="N16" s="114"/>
    </row>
    <row r="17" spans="1:9">
      <c r="A17" s="188" t="s">
        <v>128</v>
      </c>
      <c r="B17" s="188"/>
      <c r="C17" s="188"/>
      <c r="D17" s="70">
        <f>'14a'!P512</f>
        <v>141940</v>
      </c>
      <c r="E17" s="188" t="s">
        <v>129</v>
      </c>
      <c r="F17" s="188"/>
      <c r="G17" s="70">
        <f>D17/E8</f>
        <v>709.7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'14a'!G512</f>
        <v>230.3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230.3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230.3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230.3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'14a'!F512-E27</f>
        <v>446.20000000000005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'14a'!S495</f>
        <v>201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'14a'!R495</f>
        <v>201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'14a'!T495</f>
        <v>30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'14a'!U495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'14a'!V495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'14a'!W495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'14a'!N505</f>
        <v>35.1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nzgIAJ8CFftphs+YSu+zr4ej2EXiCuL/xuS70y0F+vxpqOkcAPyuY2BpTNgAWGKJ5bgBKDSMutlrzbDLKMKYfw==" saltValue="mjjMd8Eo8FA4VYNxH4dN/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5AC8-72DF-4C8E-A770-0D0F73D2EB9A}">
  <sheetPr>
    <tabColor rgb="FF173583"/>
  </sheetPr>
  <dimension ref="A1:Z532"/>
  <sheetViews>
    <sheetView workbookViewId="0">
      <selection activeCell="C12" sqref="C12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'14'!H5</f>
        <v>14</v>
      </c>
      <c r="B1" s="219" t="s">
        <v>82</v>
      </c>
      <c r="C1" s="220"/>
      <c r="D1" s="221" t="str">
        <f>VLOOKUP(A1,'Kosten VSR (her)controles'!A5:J54,3)</f>
        <v>OBS het Swartemeer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>de Blokken 22 te Zwartemeer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/>
      <c r="O4" s="108"/>
      <c r="P4" s="108"/>
    </row>
    <row r="5" spans="1:24">
      <c r="A5" s="30" t="s">
        <v>286</v>
      </c>
      <c r="B5" s="33">
        <v>1</v>
      </c>
      <c r="C5" s="33" t="s">
        <v>297</v>
      </c>
      <c r="D5" s="33"/>
      <c r="E5" s="106" t="s">
        <v>55</v>
      </c>
      <c r="F5" s="108">
        <v>76.5</v>
      </c>
      <c r="G5" s="108"/>
      <c r="H5" s="108"/>
      <c r="I5" s="108"/>
      <c r="J5" s="108"/>
      <c r="N5" s="108">
        <f t="shared" ref="N5:N35" si="0">SUM(F5:M5)</f>
        <v>76.5</v>
      </c>
      <c r="O5" s="108">
        <f>IF(D5="X",0,IF(E5="X",0,VLOOKUP(E5,'14'!$K$3:$L$16,2,FALSE)))</f>
        <v>200</v>
      </c>
      <c r="P5" s="108">
        <f t="shared" ref="P5:P35" si="1">N5*O5</f>
        <v>15300</v>
      </c>
    </row>
    <row r="6" spans="1:24">
      <c r="A6" s="30" t="s">
        <v>286</v>
      </c>
      <c r="B6" s="33">
        <v>10</v>
      </c>
      <c r="C6" s="33" t="s">
        <v>299</v>
      </c>
      <c r="D6" s="33"/>
      <c r="E6" s="106" t="s">
        <v>54</v>
      </c>
      <c r="F6" s="108">
        <v>64.3</v>
      </c>
      <c r="G6" s="108"/>
      <c r="H6" s="108"/>
      <c r="I6" s="108"/>
      <c r="J6" s="108"/>
      <c r="N6" s="108">
        <f t="shared" si="0"/>
        <v>64.3</v>
      </c>
      <c r="O6" s="108">
        <f>IF(D6="X",0,IF(E6="X",0,VLOOKUP(E6,'14'!$K$3:$L$16,2,FALSE)))</f>
        <v>200</v>
      </c>
      <c r="P6" s="108">
        <f t="shared" si="1"/>
        <v>12860</v>
      </c>
    </row>
    <row r="7" spans="1:24">
      <c r="A7" s="30" t="s">
        <v>286</v>
      </c>
      <c r="B7" s="33">
        <v>11</v>
      </c>
      <c r="C7" s="33" t="s">
        <v>299</v>
      </c>
      <c r="D7" s="33"/>
      <c r="E7" s="106" t="s">
        <v>54</v>
      </c>
      <c r="F7" s="108">
        <v>64.2</v>
      </c>
      <c r="G7" s="108"/>
      <c r="H7" s="108"/>
      <c r="I7" s="108"/>
      <c r="J7" s="108"/>
      <c r="N7" s="108">
        <f t="shared" si="0"/>
        <v>64.2</v>
      </c>
      <c r="O7" s="108">
        <f>IF(D7="X",0,IF(E7="X",0,VLOOKUP(E7,'14'!$K$3:$L$16,2,FALSE)))</f>
        <v>200</v>
      </c>
      <c r="P7" s="108">
        <f t="shared" si="1"/>
        <v>12840</v>
      </c>
    </row>
    <row r="8" spans="1:24">
      <c r="A8" s="30" t="s">
        <v>286</v>
      </c>
      <c r="B8" s="33">
        <v>12</v>
      </c>
      <c r="C8" s="33" t="s">
        <v>298</v>
      </c>
      <c r="D8" s="33"/>
      <c r="E8" s="106" t="s">
        <v>149</v>
      </c>
      <c r="G8" s="108"/>
      <c r="H8" s="108"/>
      <c r="I8" s="108"/>
      <c r="J8" s="108">
        <v>4.9000000000000004</v>
      </c>
      <c r="N8" s="108">
        <f t="shared" si="0"/>
        <v>4.9000000000000004</v>
      </c>
      <c r="O8" s="108">
        <f>IF(D8="X",0,IF(E8="X",0,VLOOKUP(E8,'14'!$K$3:$L$16,2,FALSE)))</f>
        <v>200</v>
      </c>
      <c r="P8" s="108">
        <f t="shared" si="1"/>
        <v>980.00000000000011</v>
      </c>
    </row>
    <row r="9" spans="1:24">
      <c r="A9" s="30" t="s">
        <v>286</v>
      </c>
      <c r="B9" s="33">
        <v>13</v>
      </c>
      <c r="C9" s="33" t="s">
        <v>352</v>
      </c>
      <c r="D9" s="33"/>
      <c r="E9" s="106" t="s">
        <v>54</v>
      </c>
      <c r="F9" s="108">
        <v>18.600000000000001</v>
      </c>
      <c r="G9" s="108"/>
      <c r="H9" s="108"/>
      <c r="I9" s="108"/>
      <c r="J9" s="108"/>
      <c r="N9" s="108">
        <f t="shared" si="0"/>
        <v>18.600000000000001</v>
      </c>
      <c r="O9" s="108">
        <f>IF(D9="X",0,IF(E9="X",0,VLOOKUP(E9,'14'!$K$3:$L$16,2,FALSE)))</f>
        <v>200</v>
      </c>
      <c r="P9" s="108">
        <f t="shared" si="1"/>
        <v>3720.0000000000005</v>
      </c>
    </row>
    <row r="10" spans="1:24">
      <c r="A10" s="30" t="s">
        <v>286</v>
      </c>
      <c r="B10" s="33">
        <v>14</v>
      </c>
      <c r="C10" s="33" t="s">
        <v>298</v>
      </c>
      <c r="D10" s="33"/>
      <c r="E10" s="106" t="s">
        <v>149</v>
      </c>
      <c r="G10" s="108"/>
      <c r="H10" s="108"/>
      <c r="I10" s="108"/>
      <c r="J10" s="108">
        <v>4.8</v>
      </c>
      <c r="N10" s="108">
        <f t="shared" si="0"/>
        <v>4.8</v>
      </c>
      <c r="O10" s="108">
        <f>IF(D10="X",0,IF(E10="X",0,VLOOKUP(E10,'14'!$K$3:$L$16,2,FALSE)))</f>
        <v>200</v>
      </c>
      <c r="P10" s="108">
        <f t="shared" si="1"/>
        <v>960</v>
      </c>
    </row>
    <row r="11" spans="1:24">
      <c r="A11" s="30" t="s">
        <v>286</v>
      </c>
      <c r="B11" s="33">
        <v>15</v>
      </c>
      <c r="C11" s="33" t="s">
        <v>303</v>
      </c>
      <c r="D11" s="33"/>
      <c r="E11" s="106" t="s">
        <v>54</v>
      </c>
      <c r="F11" s="108">
        <v>64.400000000000006</v>
      </c>
      <c r="G11" s="108"/>
      <c r="H11" s="108"/>
      <c r="I11" s="108"/>
      <c r="J11" s="108"/>
      <c r="N11" s="108">
        <f t="shared" si="0"/>
        <v>64.400000000000006</v>
      </c>
      <c r="O11" s="108">
        <f>IF(D11="X",0,IF(E11="X",0,VLOOKUP(E11,'14'!$K$3:$L$16,2,FALSE)))</f>
        <v>200</v>
      </c>
      <c r="P11" s="108">
        <f t="shared" si="1"/>
        <v>12880.000000000002</v>
      </c>
    </row>
    <row r="12" spans="1:24">
      <c r="A12" s="30" t="s">
        <v>286</v>
      </c>
      <c r="B12" s="33">
        <v>16</v>
      </c>
      <c r="C12" s="33" t="s">
        <v>311</v>
      </c>
      <c r="D12" s="33"/>
      <c r="E12" s="106" t="s">
        <v>58</v>
      </c>
      <c r="F12" s="108">
        <v>20.2</v>
      </c>
      <c r="G12" s="108"/>
      <c r="H12" s="108"/>
      <c r="I12" s="108"/>
      <c r="J12" s="108"/>
      <c r="N12" s="108">
        <f t="shared" si="0"/>
        <v>20.2</v>
      </c>
      <c r="O12" s="108">
        <f>IF(D12="X",0,IF(E12="X",0,VLOOKUP(E12,'14'!$K$3:$L$16,2,FALSE)))</f>
        <v>200</v>
      </c>
      <c r="P12" s="108">
        <f t="shared" si="1"/>
        <v>4040</v>
      </c>
    </row>
    <row r="13" spans="1:24">
      <c r="A13" s="30" t="s">
        <v>286</v>
      </c>
      <c r="B13" s="33">
        <v>17</v>
      </c>
      <c r="C13" s="33" t="s">
        <v>301</v>
      </c>
      <c r="D13" s="33"/>
      <c r="E13" s="106" t="s">
        <v>57</v>
      </c>
      <c r="F13" s="108">
        <v>13.6</v>
      </c>
      <c r="G13" s="108"/>
      <c r="H13" s="108"/>
      <c r="I13" s="108"/>
      <c r="J13" s="108"/>
      <c r="N13" s="108">
        <f t="shared" si="0"/>
        <v>13.6</v>
      </c>
      <c r="O13" s="108">
        <f>IF(D13="X",0,IF(E13="X",0,VLOOKUP(E13,'14'!$K$3:$L$16,2,FALSE)))</f>
        <v>200</v>
      </c>
      <c r="P13" s="108">
        <f t="shared" si="1"/>
        <v>2720</v>
      </c>
    </row>
    <row r="14" spans="1:24">
      <c r="A14" s="30" t="s">
        <v>286</v>
      </c>
      <c r="B14" s="33">
        <v>18</v>
      </c>
      <c r="C14" s="33" t="s">
        <v>308</v>
      </c>
      <c r="D14" s="33"/>
      <c r="E14" s="106" t="s">
        <v>60</v>
      </c>
      <c r="F14" s="108">
        <v>5.0999999999999996</v>
      </c>
      <c r="G14" s="108"/>
      <c r="H14" s="108"/>
      <c r="I14" s="108"/>
      <c r="J14" s="108"/>
      <c r="N14" s="108">
        <f t="shared" si="0"/>
        <v>5.0999999999999996</v>
      </c>
      <c r="O14" s="108">
        <f>IF(D14="X",0,IF(E14="X",0,VLOOKUP(E14,'14'!$K$3:$L$16,2,FALSE)))</f>
        <v>12</v>
      </c>
      <c r="P14" s="108">
        <f t="shared" si="1"/>
        <v>61.199999999999996</v>
      </c>
    </row>
    <row r="15" spans="1:24">
      <c r="A15" s="30" t="s">
        <v>286</v>
      </c>
      <c r="B15" s="33">
        <v>19</v>
      </c>
      <c r="C15" s="33" t="s">
        <v>301</v>
      </c>
      <c r="D15" s="33"/>
      <c r="E15" s="106" t="s">
        <v>57</v>
      </c>
      <c r="F15" s="108">
        <v>7.2</v>
      </c>
      <c r="G15" s="108"/>
      <c r="H15" s="108"/>
      <c r="I15" s="108"/>
      <c r="J15" s="108"/>
      <c r="N15" s="108">
        <f t="shared" si="0"/>
        <v>7.2</v>
      </c>
      <c r="O15" s="108">
        <f>IF(D15="X",0,IF(E15="X",0,VLOOKUP(E15,'14'!$K$3:$L$16,2,FALSE)))</f>
        <v>200</v>
      </c>
      <c r="P15" s="108">
        <f t="shared" si="1"/>
        <v>1440</v>
      </c>
    </row>
    <row r="16" spans="1:24">
      <c r="A16" s="30" t="s">
        <v>286</v>
      </c>
      <c r="B16" s="33">
        <v>2</v>
      </c>
      <c r="C16" s="33" t="s">
        <v>310</v>
      </c>
      <c r="D16" s="33"/>
      <c r="E16" s="106" t="s">
        <v>55</v>
      </c>
      <c r="F16" s="108">
        <v>45.9</v>
      </c>
      <c r="G16" s="108"/>
      <c r="H16" s="108"/>
      <c r="I16" s="108"/>
      <c r="J16" s="108"/>
      <c r="N16" s="108">
        <f t="shared" si="0"/>
        <v>45.9</v>
      </c>
      <c r="O16" s="108">
        <f>IF(D16="X",0,IF(E16="X",0,VLOOKUP(E16,'14'!$K$3:$L$16,2,FALSE)))</f>
        <v>200</v>
      </c>
      <c r="P16" s="108">
        <f t="shared" si="1"/>
        <v>9180</v>
      </c>
    </row>
    <row r="17" spans="1:16">
      <c r="A17" s="30" t="s">
        <v>286</v>
      </c>
      <c r="B17" s="33">
        <v>20</v>
      </c>
      <c r="C17" s="33" t="s">
        <v>390</v>
      </c>
      <c r="D17" s="33"/>
      <c r="E17" s="106" t="s">
        <v>149</v>
      </c>
      <c r="G17" s="108"/>
      <c r="H17" s="108"/>
      <c r="I17" s="108"/>
      <c r="J17" s="108">
        <v>4.3</v>
      </c>
      <c r="N17" s="108">
        <f t="shared" si="0"/>
        <v>4.3</v>
      </c>
      <c r="O17" s="108">
        <f>IF(D17="X",0,IF(E17="X",0,VLOOKUP(E17,'14'!$K$3:$L$16,2,FALSE)))</f>
        <v>200</v>
      </c>
      <c r="P17" s="108">
        <f t="shared" si="1"/>
        <v>860</v>
      </c>
    </row>
    <row r="18" spans="1:16">
      <c r="A18" s="30" t="s">
        <v>286</v>
      </c>
      <c r="B18" s="33">
        <v>21</v>
      </c>
      <c r="C18" s="33" t="s">
        <v>310</v>
      </c>
      <c r="D18" s="33"/>
      <c r="E18" s="106" t="s">
        <v>55</v>
      </c>
      <c r="F18" s="108">
        <v>14.4</v>
      </c>
      <c r="G18" s="108"/>
      <c r="H18" s="108"/>
      <c r="I18" s="108"/>
      <c r="J18" s="108"/>
      <c r="N18" s="108">
        <f t="shared" si="0"/>
        <v>14.4</v>
      </c>
      <c r="O18" s="108">
        <f>IF(D18="X",0,IF(E18="X",0,VLOOKUP(E18,'14'!$K$3:$L$16,2,FALSE)))</f>
        <v>200</v>
      </c>
      <c r="P18" s="108">
        <f t="shared" si="1"/>
        <v>2880</v>
      </c>
    </row>
    <row r="19" spans="1:16">
      <c r="A19" s="30" t="s">
        <v>286</v>
      </c>
      <c r="B19" s="33">
        <v>22</v>
      </c>
      <c r="C19" s="33" t="s">
        <v>307</v>
      </c>
      <c r="D19" s="33"/>
      <c r="E19" s="106" t="s">
        <v>61</v>
      </c>
      <c r="G19" s="108">
        <v>57</v>
      </c>
      <c r="H19" s="108"/>
      <c r="I19" s="108"/>
      <c r="J19" s="108"/>
      <c r="N19" s="108">
        <f t="shared" si="0"/>
        <v>57</v>
      </c>
      <c r="O19" s="108">
        <f>IF(D19="X",0,IF(E19="X",0,VLOOKUP(E19,'14'!$K$3:$L$16,2,FALSE)))</f>
        <v>200</v>
      </c>
      <c r="P19" s="108">
        <f t="shared" si="1"/>
        <v>11400</v>
      </c>
    </row>
    <row r="20" spans="1:16">
      <c r="A20" s="30" t="s">
        <v>286</v>
      </c>
      <c r="B20" s="106" t="s">
        <v>365</v>
      </c>
      <c r="C20" s="33" t="s">
        <v>307</v>
      </c>
      <c r="D20" s="33"/>
      <c r="E20" s="106" t="s">
        <v>61</v>
      </c>
      <c r="G20" s="108"/>
      <c r="H20" s="108"/>
      <c r="I20" s="108"/>
      <c r="J20" s="108">
        <v>7</v>
      </c>
      <c r="N20" s="108">
        <f t="shared" si="0"/>
        <v>7</v>
      </c>
      <c r="O20" s="108">
        <f>IF(D20="X",0,IF(E20="X",0,VLOOKUP(E20,'14'!$K$3:$L$16,2,FALSE)))</f>
        <v>200</v>
      </c>
      <c r="P20" s="108">
        <f t="shared" si="1"/>
        <v>1400</v>
      </c>
    </row>
    <row r="21" spans="1:16">
      <c r="A21" s="30" t="s">
        <v>286</v>
      </c>
      <c r="B21" s="33">
        <v>23</v>
      </c>
      <c r="C21" s="33" t="s">
        <v>299</v>
      </c>
      <c r="D21" s="33"/>
      <c r="E21" s="106" t="s">
        <v>54</v>
      </c>
      <c r="G21" s="108">
        <v>65.3</v>
      </c>
      <c r="H21" s="108"/>
      <c r="I21" s="108"/>
      <c r="J21" s="108"/>
      <c r="N21" s="108">
        <f t="shared" si="0"/>
        <v>65.3</v>
      </c>
      <c r="O21" s="108">
        <f>IF(D21="X",0,IF(E21="X",0,VLOOKUP(E21,'14'!$K$3:$L$16,2,FALSE)))</f>
        <v>200</v>
      </c>
      <c r="P21" s="108">
        <f t="shared" si="1"/>
        <v>13060</v>
      </c>
    </row>
    <row r="22" spans="1:16">
      <c r="A22" s="30" t="s">
        <v>286</v>
      </c>
      <c r="B22" s="33">
        <v>24</v>
      </c>
      <c r="C22" s="33" t="s">
        <v>298</v>
      </c>
      <c r="D22" s="33"/>
      <c r="E22" s="106" t="s">
        <v>149</v>
      </c>
      <c r="G22" s="108"/>
      <c r="H22" s="108"/>
      <c r="I22" s="108"/>
      <c r="J22" s="108">
        <v>9.5</v>
      </c>
      <c r="N22" s="108">
        <f t="shared" si="0"/>
        <v>9.5</v>
      </c>
      <c r="O22" s="108">
        <f>IF(D22="X",0,IF(E22="X",0,VLOOKUP(E22,'14'!$K$3:$L$16,2,FALSE)))</f>
        <v>200</v>
      </c>
      <c r="P22" s="108">
        <f t="shared" si="1"/>
        <v>1900</v>
      </c>
    </row>
    <row r="23" spans="1:16">
      <c r="A23" s="30" t="s">
        <v>286</v>
      </c>
      <c r="B23" s="33">
        <v>28</v>
      </c>
      <c r="C23" s="33" t="s">
        <v>391</v>
      </c>
      <c r="D23" s="33"/>
      <c r="E23" s="106" t="s">
        <v>54</v>
      </c>
      <c r="G23" s="108">
        <v>74</v>
      </c>
      <c r="H23" s="108"/>
      <c r="I23" s="108"/>
      <c r="J23" s="108"/>
      <c r="N23" s="108">
        <f t="shared" si="0"/>
        <v>74</v>
      </c>
      <c r="O23" s="108">
        <f>IF(D23="X",0,IF(E23="X",0,VLOOKUP(E23,'14'!$K$3:$L$16,2,FALSE)))</f>
        <v>200</v>
      </c>
      <c r="P23" s="108">
        <f t="shared" si="1"/>
        <v>14800</v>
      </c>
    </row>
    <row r="24" spans="1:16">
      <c r="A24" s="30" t="s">
        <v>286</v>
      </c>
      <c r="B24" s="33">
        <v>25</v>
      </c>
      <c r="C24" s="33" t="s">
        <v>298</v>
      </c>
      <c r="D24" s="33"/>
      <c r="E24" s="106" t="s">
        <v>149</v>
      </c>
      <c r="G24" s="108"/>
      <c r="H24" s="108"/>
      <c r="I24" s="108"/>
      <c r="J24" s="108">
        <v>7</v>
      </c>
      <c r="N24" s="108">
        <f t="shared" si="0"/>
        <v>7</v>
      </c>
      <c r="O24" s="108">
        <f>IF(D24="X",0,IF(E24="X",0,VLOOKUP(E24,'14'!$K$3:$L$16,2,FALSE)))</f>
        <v>200</v>
      </c>
      <c r="P24" s="108">
        <f t="shared" si="1"/>
        <v>1400</v>
      </c>
    </row>
    <row r="25" spans="1:16">
      <c r="A25" s="30" t="s">
        <v>286</v>
      </c>
      <c r="B25" s="33">
        <v>26</v>
      </c>
      <c r="C25" s="33" t="s">
        <v>308</v>
      </c>
      <c r="D25" s="33"/>
      <c r="E25" s="106" t="s">
        <v>60</v>
      </c>
      <c r="F25" s="108">
        <v>4.7</v>
      </c>
      <c r="G25" s="108"/>
      <c r="H25" s="108"/>
      <c r="I25" s="108"/>
      <c r="J25" s="108"/>
      <c r="N25" s="108">
        <f t="shared" si="0"/>
        <v>4.7</v>
      </c>
      <c r="O25" s="108">
        <f>IF(D25="X",0,IF(E25="X",0,VLOOKUP(E25,'14'!$K$3:$L$16,2,FALSE)))</f>
        <v>12</v>
      </c>
      <c r="P25" s="108">
        <f t="shared" si="1"/>
        <v>56.400000000000006</v>
      </c>
    </row>
    <row r="26" spans="1:16">
      <c r="A26" s="30" t="s">
        <v>286</v>
      </c>
      <c r="B26" s="33">
        <v>27</v>
      </c>
      <c r="C26" s="33" t="s">
        <v>297</v>
      </c>
      <c r="D26" s="33"/>
      <c r="E26" s="106" t="s">
        <v>55</v>
      </c>
      <c r="F26" s="108">
        <v>20</v>
      </c>
      <c r="G26" s="108"/>
      <c r="H26" s="108"/>
      <c r="I26" s="108"/>
      <c r="J26" s="108"/>
      <c r="N26" s="108">
        <f t="shared" si="0"/>
        <v>20</v>
      </c>
      <c r="O26" s="108">
        <f>IF(D26="X",0,IF(E26="X",0,VLOOKUP(E26,'14'!$K$3:$L$16,2,FALSE)))</f>
        <v>200</v>
      </c>
      <c r="P26" s="108">
        <f t="shared" si="1"/>
        <v>4000</v>
      </c>
    </row>
    <row r="27" spans="1:16">
      <c r="A27" s="30" t="s">
        <v>286</v>
      </c>
      <c r="B27" s="33">
        <v>3</v>
      </c>
      <c r="C27" s="33" t="s">
        <v>310</v>
      </c>
      <c r="D27" s="33"/>
      <c r="E27" s="106" t="s">
        <v>55</v>
      </c>
      <c r="F27" s="108">
        <v>9.5</v>
      </c>
      <c r="G27" s="108"/>
      <c r="H27" s="108"/>
      <c r="I27" s="108"/>
      <c r="J27" s="108"/>
      <c r="N27" s="108">
        <f t="shared" si="0"/>
        <v>9.5</v>
      </c>
      <c r="O27" s="108">
        <f>IF(D27="X",0,IF(E27="X",0,VLOOKUP(E27,'14'!$K$3:$L$16,2,FALSE)))</f>
        <v>200</v>
      </c>
      <c r="P27" s="108">
        <f t="shared" si="1"/>
        <v>1900</v>
      </c>
    </row>
    <row r="28" spans="1:16">
      <c r="A28" s="30" t="s">
        <v>286</v>
      </c>
      <c r="B28" s="33">
        <v>4</v>
      </c>
      <c r="C28" s="33" t="s">
        <v>392</v>
      </c>
      <c r="D28" s="33"/>
      <c r="E28" s="106" t="s">
        <v>54</v>
      </c>
      <c r="G28" s="108">
        <v>34</v>
      </c>
      <c r="H28" s="108"/>
      <c r="I28" s="108"/>
      <c r="J28" s="108"/>
      <c r="N28" s="108">
        <f t="shared" si="0"/>
        <v>34</v>
      </c>
      <c r="O28" s="108">
        <f>IF(D28="X",0,IF(E28="X",0,VLOOKUP(E28,'14'!$K$3:$L$16,2,FALSE)))</f>
        <v>200</v>
      </c>
      <c r="P28" s="108">
        <f t="shared" si="1"/>
        <v>6800</v>
      </c>
    </row>
    <row r="29" spans="1:16">
      <c r="A29" s="30" t="s">
        <v>286</v>
      </c>
      <c r="B29" s="106" t="s">
        <v>294</v>
      </c>
      <c r="C29" s="33" t="s">
        <v>393</v>
      </c>
      <c r="D29" s="33"/>
      <c r="E29" s="106" t="s">
        <v>316</v>
      </c>
      <c r="F29" s="108"/>
      <c r="G29" s="108"/>
      <c r="H29" s="108"/>
      <c r="I29" s="108"/>
      <c r="J29" s="108"/>
      <c r="N29" s="108">
        <f t="shared" si="0"/>
        <v>0</v>
      </c>
      <c r="O29" s="108">
        <f>IF(D29="X",0,IF(E29="X",0,VLOOKUP(E29,'14'!$K$3:$L$16,2,FALSE)))</f>
        <v>0</v>
      </c>
      <c r="P29" s="108">
        <f t="shared" si="1"/>
        <v>0</v>
      </c>
    </row>
    <row r="30" spans="1:16">
      <c r="A30" s="30" t="s">
        <v>286</v>
      </c>
      <c r="B30" s="33">
        <v>5</v>
      </c>
      <c r="C30" s="33" t="s">
        <v>308</v>
      </c>
      <c r="D30" s="33"/>
      <c r="E30" s="106" t="s">
        <v>60</v>
      </c>
      <c r="G30" s="108"/>
      <c r="H30" s="108"/>
      <c r="I30" s="108"/>
      <c r="J30" s="108">
        <v>5.2</v>
      </c>
      <c r="N30" s="108">
        <f t="shared" si="0"/>
        <v>5.2</v>
      </c>
      <c r="O30" s="108">
        <f>IF(D30="X",0,IF(E30="X",0,VLOOKUP(E30,'14'!$K$3:$L$16,2,FALSE)))</f>
        <v>12</v>
      </c>
      <c r="P30" s="108">
        <f t="shared" si="1"/>
        <v>62.400000000000006</v>
      </c>
    </row>
    <row r="31" spans="1:16">
      <c r="A31" s="30" t="s">
        <v>286</v>
      </c>
      <c r="B31" s="33">
        <v>6</v>
      </c>
      <c r="C31" s="33" t="s">
        <v>394</v>
      </c>
      <c r="D31" s="33"/>
      <c r="E31" s="106" t="s">
        <v>316</v>
      </c>
      <c r="G31" s="108"/>
      <c r="H31" s="108"/>
      <c r="I31" s="108"/>
      <c r="J31" s="108">
        <v>7.6</v>
      </c>
      <c r="N31" s="108">
        <f t="shared" si="0"/>
        <v>7.6</v>
      </c>
      <c r="O31" s="108">
        <f>IF(D31="X",0,IF(E31="X",0,VLOOKUP(E31,'14'!$K$3:$L$16,2,FALSE)))</f>
        <v>0</v>
      </c>
      <c r="P31" s="108">
        <f t="shared" si="1"/>
        <v>0</v>
      </c>
    </row>
    <row r="32" spans="1:16">
      <c r="A32" s="30" t="s">
        <v>286</v>
      </c>
      <c r="B32" s="33">
        <v>7</v>
      </c>
      <c r="C32" s="33" t="s">
        <v>302</v>
      </c>
      <c r="D32" s="33"/>
      <c r="E32" s="106" t="s">
        <v>316</v>
      </c>
      <c r="G32" s="108">
        <v>4.5999999999999996</v>
      </c>
      <c r="H32" s="108"/>
      <c r="I32" s="108"/>
      <c r="J32" s="108"/>
      <c r="N32" s="108">
        <f t="shared" si="0"/>
        <v>4.5999999999999996</v>
      </c>
      <c r="O32" s="108">
        <f>IF(D32="X",0,IF(E32="X",0,VLOOKUP(E32,'14'!$K$3:$L$16,2,FALSE)))</f>
        <v>0</v>
      </c>
      <c r="P32" s="108">
        <f t="shared" si="1"/>
        <v>0</v>
      </c>
    </row>
    <row r="33" spans="1:20">
      <c r="A33" s="30" t="s">
        <v>286</v>
      </c>
      <c r="B33" s="33">
        <v>8</v>
      </c>
      <c r="C33" s="33" t="s">
        <v>298</v>
      </c>
      <c r="D33" s="33"/>
      <c r="E33" s="106" t="s">
        <v>149</v>
      </c>
      <c r="G33" s="108"/>
      <c r="H33" s="108"/>
      <c r="I33" s="108"/>
      <c r="J33" s="108">
        <v>4.5999999999999996</v>
      </c>
      <c r="N33" s="108">
        <f t="shared" si="0"/>
        <v>4.5999999999999996</v>
      </c>
      <c r="O33" s="108">
        <f>IF(D33="X",0,IF(E33="X",0,VLOOKUP(E33,'14'!$K$3:$L$16,2,FALSE)))</f>
        <v>200</v>
      </c>
      <c r="P33" s="108">
        <f t="shared" si="1"/>
        <v>919.99999999999989</v>
      </c>
    </row>
    <row r="34" spans="1:20">
      <c r="A34" s="30" t="s">
        <v>286</v>
      </c>
      <c r="B34" s="33">
        <v>9</v>
      </c>
      <c r="C34" s="33" t="s">
        <v>352</v>
      </c>
      <c r="D34" s="33"/>
      <c r="E34" s="106" t="s">
        <v>54</v>
      </c>
      <c r="F34" s="108">
        <v>17.600000000000001</v>
      </c>
      <c r="G34" s="108"/>
      <c r="H34" s="108"/>
      <c r="I34" s="108"/>
      <c r="J34" s="108"/>
      <c r="N34" s="108">
        <f t="shared" si="0"/>
        <v>17.600000000000001</v>
      </c>
      <c r="O34" s="108">
        <f>IF(D34="X",0,IF(E34="X",0,VLOOKUP(E34,'14'!$K$3:$L$16,2,FALSE)))</f>
        <v>200</v>
      </c>
      <c r="P34" s="108">
        <f t="shared" si="1"/>
        <v>3520.0000000000005</v>
      </c>
    </row>
    <row r="35" spans="1:20">
      <c r="A35" s="30" t="s">
        <v>286</v>
      </c>
      <c r="B35" s="106" t="s">
        <v>372</v>
      </c>
      <c r="C35" s="33" t="s">
        <v>393</v>
      </c>
      <c r="D35" s="33"/>
      <c r="E35" s="106" t="s">
        <v>316</v>
      </c>
      <c r="F35" s="108"/>
      <c r="G35" s="108"/>
      <c r="H35" s="108"/>
      <c r="I35" s="108"/>
      <c r="J35" s="108"/>
      <c r="N35" s="108">
        <f t="shared" si="0"/>
        <v>0</v>
      </c>
      <c r="O35" s="108">
        <f>IF(D35="X",0,IF(E35="X",0,VLOOKUP(E35,'14'!$K$3:$L$16,2,FALSE)))</f>
        <v>0</v>
      </c>
      <c r="P35" s="108">
        <f t="shared" si="1"/>
        <v>0</v>
      </c>
      <c r="R35">
        <v>201</v>
      </c>
      <c r="S35">
        <v>201</v>
      </c>
      <c r="T35">
        <v>30</v>
      </c>
    </row>
    <row r="36" spans="1:20" hidden="1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/>
      <c r="O36" s="108"/>
      <c r="P36" s="108"/>
    </row>
    <row r="37" spans="1:20" hidden="1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/>
      <c r="O37" s="108"/>
      <c r="P37" s="108"/>
    </row>
    <row r="38" spans="1:20" hidden="1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/>
      <c r="O38" s="108"/>
      <c r="P38" s="108"/>
    </row>
    <row r="39" spans="1:20" hidden="1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/>
      <c r="O39" s="108"/>
      <c r="P39" s="108"/>
    </row>
    <row r="40" spans="1:20" hidden="1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/>
      <c r="O40" s="108"/>
      <c r="P40" s="108"/>
    </row>
    <row r="41" spans="1:20" hidden="1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/>
      <c r="O41" s="108"/>
      <c r="P41" s="108"/>
    </row>
    <row r="42" spans="1:20" hidden="1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/>
      <c r="O42" s="108"/>
      <c r="P42" s="108"/>
    </row>
    <row r="43" spans="1:20" hidden="1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/>
      <c r="O43" s="108"/>
      <c r="P43" s="108"/>
    </row>
    <row r="44" spans="1:20" hidden="1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/>
      <c r="O44" s="108"/>
      <c r="P44" s="108"/>
    </row>
    <row r="45" spans="1:20" hidden="1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/>
      <c r="O45" s="108"/>
      <c r="P45" s="108"/>
    </row>
    <row r="46" spans="1:20" hidden="1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/>
      <c r="O46" s="108"/>
      <c r="P46" s="108"/>
    </row>
    <row r="47" spans="1:20" hidden="1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/>
      <c r="O47" s="108"/>
      <c r="P47" s="108"/>
    </row>
    <row r="48" spans="1:20" hidden="1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/>
      <c r="O48" s="108"/>
      <c r="P48" s="108"/>
    </row>
    <row r="49" spans="1:16" hidden="1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/>
      <c r="O49" s="108"/>
      <c r="P49" s="108"/>
    </row>
    <row r="50" spans="1:16" hidden="1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/>
      <c r="O50" s="108"/>
      <c r="P50" s="108"/>
    </row>
    <row r="51" spans="1:16" hidden="1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/>
      <c r="O51" s="108"/>
      <c r="P51" s="108"/>
    </row>
    <row r="52" spans="1:16" hidden="1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/>
      <c r="O52" s="108"/>
      <c r="P52" s="108"/>
    </row>
    <row r="53" spans="1:16" hidden="1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/>
      <c r="O53" s="108"/>
      <c r="P53" s="108"/>
    </row>
    <row r="54" spans="1:16" hidden="1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/>
      <c r="O54" s="108"/>
      <c r="P54" s="108"/>
    </row>
    <row r="55" spans="1:16" hidden="1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/>
      <c r="O55" s="108"/>
      <c r="P55" s="108"/>
    </row>
    <row r="56" spans="1:16" hidden="1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/>
      <c r="O56" s="108"/>
      <c r="P56" s="108"/>
    </row>
    <row r="57" spans="1:16" hidden="1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/>
      <c r="O57" s="108"/>
      <c r="P57" s="108"/>
    </row>
    <row r="58" spans="1:16" hidden="1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/>
      <c r="O58" s="108"/>
      <c r="P58" s="108"/>
    </row>
    <row r="59" spans="1:16" hidden="1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/>
      <c r="O59" s="108"/>
      <c r="P59" s="108"/>
    </row>
    <row r="60" spans="1:16" hidden="1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/>
      <c r="O60" s="108"/>
      <c r="P60" s="108"/>
    </row>
    <row r="61" spans="1:16" hidden="1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/>
      <c r="O61" s="108"/>
      <c r="P61" s="108"/>
    </row>
    <row r="62" spans="1:16" hidden="1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/>
      <c r="O62" s="108"/>
      <c r="P62" s="108"/>
    </row>
    <row r="63" spans="1:16" hidden="1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/>
      <c r="O63" s="108"/>
      <c r="P63" s="108"/>
    </row>
    <row r="64" spans="1:16" hidden="1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/>
      <c r="O64" s="108"/>
      <c r="P64" s="108"/>
    </row>
    <row r="65" spans="1:16" hidden="1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/>
      <c r="O65" s="108"/>
      <c r="P65" s="108"/>
    </row>
    <row r="66" spans="1:16" hidden="1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/>
      <c r="O66" s="108"/>
      <c r="P66" s="108"/>
    </row>
    <row r="67" spans="1:16" hidden="1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/>
      <c r="O67" s="108"/>
      <c r="P67" s="108"/>
    </row>
    <row r="68" spans="1:16" hidden="1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/>
      <c r="O68" s="108"/>
      <c r="P68" s="108"/>
    </row>
    <row r="69" spans="1:16" hidden="1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/>
      <c r="O69" s="108"/>
      <c r="P69" s="108"/>
    </row>
    <row r="70" spans="1:16" hidden="1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/>
      <c r="O70" s="108"/>
      <c r="P70" s="108"/>
    </row>
    <row r="71" spans="1:16" hidden="1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/>
      <c r="O71" s="108"/>
      <c r="P71" s="108"/>
    </row>
    <row r="72" spans="1:16" hidden="1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/>
      <c r="O72" s="108"/>
      <c r="P72" s="108"/>
    </row>
    <row r="73" spans="1:16" hidden="1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/>
      <c r="O73" s="108"/>
      <c r="P73" s="108"/>
    </row>
    <row r="74" spans="1:16" hidden="1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/>
      <c r="O74" s="108"/>
      <c r="P74" s="108"/>
    </row>
    <row r="75" spans="1:16" hidden="1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/>
      <c r="O75" s="108"/>
      <c r="P75" s="108"/>
    </row>
    <row r="76" spans="1:16" hidden="1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/>
      <c r="O76" s="108"/>
      <c r="P76" s="108"/>
    </row>
    <row r="77" spans="1:16" hidden="1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/>
      <c r="O77" s="108"/>
      <c r="P77" s="108"/>
    </row>
    <row r="78" spans="1:16" hidden="1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/>
      <c r="O78" s="108"/>
      <c r="P78" s="108"/>
    </row>
    <row r="79" spans="1:16" hidden="1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/>
      <c r="O79" s="108"/>
      <c r="P79" s="108"/>
    </row>
    <row r="80" spans="1:16" hidden="1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/>
      <c r="O80" s="108"/>
      <c r="P80" s="108"/>
    </row>
    <row r="81" spans="1:16" hidden="1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/>
      <c r="O81" s="108"/>
      <c r="P81" s="108"/>
    </row>
    <row r="82" spans="1:16" hidden="1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/>
      <c r="O82" s="108"/>
      <c r="P82" s="108"/>
    </row>
    <row r="83" spans="1:16" hidden="1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/>
      <c r="O83" s="108"/>
      <c r="P83" s="108"/>
    </row>
    <row r="84" spans="1:16" hidden="1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/>
      <c r="O84" s="108"/>
      <c r="P84" s="108"/>
    </row>
    <row r="85" spans="1:16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/>
      <c r="O85" s="108"/>
      <c r="P85" s="108"/>
    </row>
    <row r="86" spans="1:16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/>
      <c r="O86" s="108"/>
      <c r="P86" s="108"/>
    </row>
    <row r="87" spans="1:16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/>
      <c r="O87" s="108"/>
      <c r="P87" s="108"/>
    </row>
    <row r="88" spans="1:16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/>
      <c r="O88" s="108"/>
      <c r="P88" s="108"/>
    </row>
    <row r="89" spans="1:16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/>
      <c r="O89" s="108"/>
      <c r="P89" s="108"/>
    </row>
    <row r="90" spans="1:16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/>
      <c r="O90" s="108"/>
      <c r="P90" s="108"/>
    </row>
    <row r="91" spans="1:16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/>
      <c r="O91" s="108"/>
      <c r="P91" s="108"/>
    </row>
    <row r="92" spans="1:16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/>
      <c r="O92" s="108"/>
      <c r="P92" s="108"/>
    </row>
    <row r="93" spans="1:16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/>
      <c r="O93" s="108"/>
      <c r="P93" s="108"/>
    </row>
    <row r="94" spans="1:16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/>
      <c r="O94" s="108"/>
      <c r="P94" s="108"/>
    </row>
    <row r="95" spans="1:16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/>
      <c r="O95" s="108"/>
      <c r="P95" s="108"/>
    </row>
    <row r="96" spans="1:16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/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/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/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/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/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/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/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/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/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/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/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/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/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/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/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/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/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/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/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/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/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/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/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/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/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/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/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/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/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/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/>
      <c r="O126" s="108"/>
      <c r="P126" s="108"/>
    </row>
    <row r="127" spans="1:16" hidden="1">
      <c r="N127" s="108"/>
      <c r="O127" s="108"/>
      <c r="P127" s="108"/>
    </row>
    <row r="128" spans="1:16" hidden="1">
      <c r="N128" s="108"/>
      <c r="O128" s="108"/>
      <c r="P128" s="108"/>
    </row>
    <row r="129" spans="14:16" hidden="1">
      <c r="N129" s="108"/>
      <c r="O129" s="108"/>
      <c r="P129" s="108"/>
    </row>
    <row r="130" spans="14:16" hidden="1">
      <c r="N130" s="108"/>
      <c r="O130" s="108"/>
      <c r="P130" s="108"/>
    </row>
    <row r="131" spans="14:16" hidden="1">
      <c r="N131" s="108"/>
      <c r="O131" s="108"/>
      <c r="P131" s="108"/>
    </row>
    <row r="132" spans="14:16" hidden="1">
      <c r="N132" s="108"/>
      <c r="O132" s="108"/>
      <c r="P132" s="108"/>
    </row>
    <row r="133" spans="14:16" hidden="1">
      <c r="N133" s="108"/>
      <c r="O133" s="108"/>
      <c r="P133" s="108"/>
    </row>
    <row r="134" spans="14:16" hidden="1">
      <c r="N134" s="108"/>
      <c r="O134" s="108"/>
      <c r="P134" s="108"/>
    </row>
    <row r="135" spans="14:16" hidden="1">
      <c r="N135" s="108"/>
      <c r="O135" s="108"/>
      <c r="P135" s="108"/>
    </row>
    <row r="136" spans="14:16" hidden="1">
      <c r="N136" s="108"/>
      <c r="O136" s="108"/>
      <c r="P136" s="108"/>
    </row>
    <row r="137" spans="14:16" hidden="1">
      <c r="N137" s="108"/>
      <c r="O137" s="108"/>
      <c r="P137" s="108"/>
    </row>
    <row r="138" spans="14:16" hidden="1">
      <c r="N138" s="108"/>
      <c r="O138" s="108"/>
      <c r="P138" s="108"/>
    </row>
    <row r="139" spans="14:16" hidden="1">
      <c r="N139" s="108"/>
      <c r="O139" s="108"/>
      <c r="P139" s="108"/>
    </row>
    <row r="140" spans="14:16" hidden="1">
      <c r="N140" s="108"/>
      <c r="O140" s="108"/>
      <c r="P140" s="108"/>
    </row>
    <row r="141" spans="14:16" hidden="1">
      <c r="N141" s="108"/>
      <c r="O141" s="108"/>
      <c r="P141" s="108"/>
    </row>
    <row r="142" spans="14:16" hidden="1">
      <c r="N142" s="108"/>
      <c r="O142" s="108"/>
      <c r="P142" s="108"/>
    </row>
    <row r="143" spans="14:16" hidden="1">
      <c r="N143" s="108"/>
      <c r="O143" s="108"/>
      <c r="P143" s="108"/>
    </row>
    <row r="144" spans="14:16" hidden="1">
      <c r="N144" s="108"/>
      <c r="O144" s="108"/>
      <c r="P144" s="108"/>
    </row>
    <row r="145" spans="14:16" hidden="1">
      <c r="N145" s="108"/>
      <c r="O145" s="108"/>
      <c r="P145" s="108"/>
    </row>
    <row r="146" spans="14:16" hidden="1">
      <c r="N146" s="108"/>
      <c r="O146" s="108"/>
      <c r="P146" s="108"/>
    </row>
    <row r="147" spans="14:16" hidden="1">
      <c r="N147" s="108"/>
      <c r="O147" s="108"/>
      <c r="P147" s="108"/>
    </row>
    <row r="148" spans="14:16" hidden="1">
      <c r="N148" s="108"/>
      <c r="O148" s="108"/>
      <c r="P148" s="108"/>
    </row>
    <row r="149" spans="14:16" hidden="1">
      <c r="N149" s="108"/>
      <c r="O149" s="108"/>
      <c r="P149" s="108"/>
    </row>
    <row r="150" spans="14:16" hidden="1">
      <c r="N150" s="108"/>
      <c r="O150" s="108"/>
      <c r="P150" s="108"/>
    </row>
    <row r="151" spans="14:16" hidden="1">
      <c r="N151" s="108"/>
      <c r="O151" s="108"/>
      <c r="P151" s="108"/>
    </row>
    <row r="152" spans="14:16" hidden="1">
      <c r="N152" s="108"/>
      <c r="O152" s="108"/>
      <c r="P152" s="108"/>
    </row>
    <row r="153" spans="14:16" hidden="1">
      <c r="N153" s="108"/>
      <c r="O153" s="108"/>
      <c r="P153" s="108"/>
    </row>
    <row r="154" spans="14:16" hidden="1">
      <c r="N154" s="108"/>
      <c r="O154" s="108"/>
      <c r="P154" s="108"/>
    </row>
    <row r="155" spans="14:16" hidden="1">
      <c r="N155" s="108"/>
      <c r="O155" s="108"/>
      <c r="P155" s="108"/>
    </row>
    <row r="156" spans="14:16" hidden="1">
      <c r="N156" s="108"/>
      <c r="O156" s="108"/>
      <c r="P156" s="108"/>
    </row>
    <row r="157" spans="14:16" hidden="1">
      <c r="N157" s="108"/>
      <c r="O157" s="108"/>
      <c r="P157" s="108"/>
    </row>
    <row r="158" spans="14:16" hidden="1">
      <c r="N158" s="108"/>
      <c r="O158" s="108"/>
      <c r="P158" s="108"/>
    </row>
    <row r="159" spans="14:16" hidden="1">
      <c r="N159" s="108"/>
      <c r="O159" s="108"/>
      <c r="P159" s="108"/>
    </row>
    <row r="160" spans="14:16" hidden="1">
      <c r="N160" s="108"/>
      <c r="O160" s="108"/>
      <c r="P160" s="108"/>
    </row>
    <row r="161" spans="14:16" hidden="1">
      <c r="N161" s="108"/>
      <c r="O161" s="108"/>
      <c r="P161" s="108"/>
    </row>
    <row r="162" spans="14:16" hidden="1">
      <c r="N162" s="108"/>
      <c r="O162" s="108"/>
      <c r="P162" s="108"/>
    </row>
    <row r="163" spans="14:16" hidden="1">
      <c r="N163" s="108"/>
      <c r="O163" s="108"/>
      <c r="P163" s="108"/>
    </row>
    <row r="164" spans="14:16" hidden="1">
      <c r="N164" s="108"/>
      <c r="O164" s="108"/>
      <c r="P164" s="108"/>
    </row>
    <row r="165" spans="14:16" hidden="1">
      <c r="N165" s="108"/>
      <c r="O165" s="108"/>
      <c r="P165" s="108"/>
    </row>
    <row r="166" spans="14:16" hidden="1">
      <c r="N166" s="108"/>
      <c r="O166" s="108"/>
      <c r="P166" s="108"/>
    </row>
    <row r="167" spans="14:16" hidden="1">
      <c r="N167" s="108"/>
      <c r="O167" s="108"/>
      <c r="P167" s="108"/>
    </row>
    <row r="168" spans="14:16" hidden="1">
      <c r="N168" s="108"/>
      <c r="O168" s="108"/>
      <c r="P168" s="108"/>
    </row>
    <row r="169" spans="14:16" hidden="1">
      <c r="N169" s="108"/>
      <c r="O169" s="108"/>
      <c r="P169" s="108"/>
    </row>
    <row r="170" spans="14:16" hidden="1">
      <c r="N170" s="108"/>
      <c r="O170" s="108"/>
      <c r="P170" s="108"/>
    </row>
    <row r="171" spans="14:16" hidden="1">
      <c r="N171" s="108"/>
      <c r="O171" s="108"/>
      <c r="P171" s="108"/>
    </row>
    <row r="172" spans="14:16" hidden="1">
      <c r="N172" s="108"/>
      <c r="O172" s="108"/>
      <c r="P172" s="108"/>
    </row>
    <row r="173" spans="14:16" hidden="1">
      <c r="N173" s="108"/>
      <c r="O173" s="108"/>
      <c r="P173" s="108"/>
    </row>
    <row r="174" spans="14:16" hidden="1">
      <c r="N174" s="108"/>
      <c r="O174" s="108"/>
      <c r="P174" s="108"/>
    </row>
    <row r="175" spans="14:16" hidden="1">
      <c r="N175" s="108"/>
      <c r="O175" s="108"/>
      <c r="P175" s="108"/>
    </row>
    <row r="176" spans="14:16" hidden="1">
      <c r="N176" s="108"/>
      <c r="O176" s="108"/>
      <c r="P176" s="108"/>
    </row>
    <row r="177" spans="14:16" hidden="1">
      <c r="N177" s="108"/>
      <c r="O177" s="108"/>
      <c r="P177" s="108"/>
    </row>
    <row r="178" spans="14:16" hidden="1">
      <c r="N178" s="108"/>
      <c r="O178" s="108"/>
      <c r="P178" s="108"/>
    </row>
    <row r="179" spans="14:16" hidden="1">
      <c r="N179" s="108"/>
      <c r="O179" s="108"/>
      <c r="P179" s="108"/>
    </row>
    <row r="180" spans="14:16" hidden="1">
      <c r="N180" s="108"/>
      <c r="O180" s="108"/>
      <c r="P180" s="108"/>
    </row>
    <row r="181" spans="14:16" hidden="1">
      <c r="N181" s="108"/>
      <c r="O181" s="108"/>
      <c r="P181" s="108"/>
    </row>
    <row r="182" spans="14:16" hidden="1">
      <c r="N182" s="108"/>
      <c r="O182" s="108"/>
      <c r="P182" s="108"/>
    </row>
    <row r="183" spans="14:16" hidden="1">
      <c r="N183" s="108"/>
      <c r="O183" s="108"/>
      <c r="P183" s="108"/>
    </row>
    <row r="184" spans="14:16" hidden="1">
      <c r="N184" s="108"/>
      <c r="O184" s="108"/>
      <c r="P184" s="108"/>
    </row>
    <row r="185" spans="14:16" hidden="1">
      <c r="N185" s="108"/>
      <c r="O185" s="108"/>
      <c r="P185" s="108"/>
    </row>
    <row r="186" spans="14:16" hidden="1">
      <c r="N186" s="108"/>
      <c r="O186" s="108"/>
      <c r="P186" s="108"/>
    </row>
    <row r="187" spans="14:16" hidden="1">
      <c r="N187" s="108"/>
      <c r="O187" s="108"/>
      <c r="P187" s="108"/>
    </row>
    <row r="188" spans="14:16" hidden="1">
      <c r="N188" s="108"/>
      <c r="O188" s="108"/>
      <c r="P188" s="108"/>
    </row>
    <row r="189" spans="14:16" hidden="1">
      <c r="N189" s="108"/>
      <c r="O189" s="108"/>
      <c r="P189" s="108"/>
    </row>
    <row r="190" spans="14:16" hidden="1">
      <c r="N190" s="108"/>
      <c r="O190" s="108"/>
      <c r="P190" s="108"/>
    </row>
    <row r="191" spans="14:16" hidden="1">
      <c r="N191" s="108"/>
      <c r="O191" s="108"/>
      <c r="P191" s="108"/>
    </row>
    <row r="192" spans="14:16" hidden="1">
      <c r="N192" s="108"/>
      <c r="O192" s="108"/>
      <c r="P192" s="108"/>
    </row>
    <row r="193" spans="14:16" hidden="1">
      <c r="N193" s="108"/>
      <c r="O193" s="108"/>
      <c r="P193" s="108"/>
    </row>
    <row r="194" spans="14:16" hidden="1">
      <c r="N194" s="108"/>
      <c r="O194" s="108"/>
      <c r="P194" s="108"/>
    </row>
    <row r="195" spans="14:16" hidden="1">
      <c r="N195" s="108"/>
      <c r="O195" s="108"/>
      <c r="P195" s="108"/>
    </row>
    <row r="196" spans="14:16" hidden="1">
      <c r="N196" s="108"/>
      <c r="O196" s="108"/>
      <c r="P196" s="108"/>
    </row>
    <row r="197" spans="14:16" hidden="1">
      <c r="N197" s="108"/>
      <c r="O197" s="108"/>
      <c r="P197" s="108"/>
    </row>
    <row r="198" spans="14:16" hidden="1">
      <c r="N198" s="108"/>
      <c r="O198" s="108"/>
      <c r="P198" s="108"/>
    </row>
    <row r="199" spans="14:16" hidden="1">
      <c r="N199" s="108"/>
      <c r="O199" s="108"/>
      <c r="P199" s="108"/>
    </row>
    <row r="200" spans="14:16" hidden="1">
      <c r="N200" s="108"/>
      <c r="O200" s="108"/>
      <c r="P200" s="108"/>
    </row>
    <row r="201" spans="14:16" hidden="1">
      <c r="N201" s="108"/>
      <c r="O201" s="108"/>
      <c r="P201" s="108"/>
    </row>
    <row r="202" spans="14:16" hidden="1">
      <c r="N202" s="108"/>
      <c r="O202" s="108"/>
      <c r="P202" s="108"/>
    </row>
    <row r="203" spans="14:16" hidden="1">
      <c r="N203" s="108"/>
      <c r="O203" s="108"/>
      <c r="P203" s="108"/>
    </row>
    <row r="204" spans="14:16" hidden="1">
      <c r="N204" s="108"/>
      <c r="O204" s="108"/>
      <c r="P204" s="108"/>
    </row>
    <row r="205" spans="14:16" hidden="1">
      <c r="N205" s="108"/>
      <c r="O205" s="108"/>
      <c r="P205" s="108"/>
    </row>
    <row r="206" spans="14:16" hidden="1">
      <c r="N206" s="108"/>
      <c r="O206" s="108"/>
      <c r="P206" s="108"/>
    </row>
    <row r="207" spans="14:16" hidden="1">
      <c r="N207" s="108"/>
      <c r="O207" s="108"/>
      <c r="P207" s="108"/>
    </row>
    <row r="208" spans="14:16" hidden="1">
      <c r="N208" s="108"/>
      <c r="O208" s="108"/>
      <c r="P208" s="108"/>
    </row>
    <row r="209" spans="14:16" hidden="1">
      <c r="N209" s="108"/>
      <c r="O209" s="108"/>
      <c r="P209" s="108"/>
    </row>
    <row r="210" spans="14:16" hidden="1">
      <c r="N210" s="108"/>
      <c r="O210" s="108"/>
      <c r="P210" s="108"/>
    </row>
    <row r="211" spans="14:16" hidden="1">
      <c r="N211" s="108"/>
      <c r="O211" s="108"/>
      <c r="P211" s="108"/>
    </row>
    <row r="212" spans="14:16" hidden="1">
      <c r="N212" s="108"/>
      <c r="O212" s="108"/>
      <c r="P212" s="108"/>
    </row>
    <row r="213" spans="14:16" hidden="1">
      <c r="N213" s="108"/>
      <c r="O213" s="108"/>
      <c r="P213" s="108"/>
    </row>
    <row r="214" spans="14:16" hidden="1">
      <c r="N214" s="108"/>
      <c r="O214" s="108"/>
      <c r="P214" s="108"/>
    </row>
    <row r="215" spans="14:16" hidden="1">
      <c r="N215" s="108"/>
      <c r="O215" s="108"/>
      <c r="P215" s="108"/>
    </row>
    <row r="216" spans="14:16" hidden="1">
      <c r="N216" s="108"/>
      <c r="O216" s="108"/>
      <c r="P216" s="108"/>
    </row>
    <row r="217" spans="14:16" hidden="1">
      <c r="N217" s="108"/>
      <c r="O217" s="108"/>
      <c r="P217" s="108"/>
    </row>
    <row r="218" spans="14:16" hidden="1">
      <c r="N218" s="108"/>
      <c r="O218" s="108"/>
      <c r="P218" s="108"/>
    </row>
    <row r="219" spans="14:16" hidden="1">
      <c r="N219" s="108"/>
      <c r="O219" s="108"/>
      <c r="P219" s="108"/>
    </row>
    <row r="220" spans="14:16" hidden="1">
      <c r="N220" s="108"/>
      <c r="O220" s="108"/>
      <c r="P220" s="108"/>
    </row>
    <row r="221" spans="14:16" hidden="1">
      <c r="N221" s="108"/>
      <c r="O221" s="108"/>
      <c r="P221" s="108"/>
    </row>
    <row r="222" spans="14:16" hidden="1">
      <c r="N222" s="108"/>
      <c r="O222" s="108"/>
      <c r="P222" s="108"/>
    </row>
    <row r="223" spans="14:16" hidden="1">
      <c r="N223" s="108"/>
      <c r="O223" s="108"/>
      <c r="P223" s="108"/>
    </row>
    <row r="224" spans="14:16" hidden="1">
      <c r="N224" s="108"/>
      <c r="O224" s="108"/>
      <c r="P224" s="108"/>
    </row>
    <row r="225" spans="14:16" hidden="1">
      <c r="N225" s="108"/>
      <c r="O225" s="108"/>
      <c r="P225" s="108"/>
    </row>
    <row r="226" spans="14:16" hidden="1">
      <c r="N226" s="108"/>
      <c r="O226" s="108"/>
      <c r="P226" s="108"/>
    </row>
    <row r="227" spans="14:16" hidden="1">
      <c r="N227" s="108"/>
      <c r="O227" s="108"/>
      <c r="P227" s="108"/>
    </row>
    <row r="228" spans="14:16" hidden="1">
      <c r="N228" s="108"/>
      <c r="O228" s="108"/>
      <c r="P228" s="108"/>
    </row>
    <row r="229" spans="14:16" hidden="1">
      <c r="N229" s="108"/>
      <c r="O229" s="108"/>
      <c r="P229" s="108"/>
    </row>
    <row r="230" spans="14:16" hidden="1">
      <c r="N230" s="108"/>
      <c r="O230" s="108"/>
      <c r="P230" s="108"/>
    </row>
    <row r="231" spans="14:16" hidden="1">
      <c r="N231" s="108"/>
      <c r="O231" s="108"/>
      <c r="P231" s="108"/>
    </row>
    <row r="232" spans="14:16" hidden="1">
      <c r="N232" s="108"/>
      <c r="O232" s="108"/>
      <c r="P232" s="108"/>
    </row>
    <row r="233" spans="14:16" hidden="1">
      <c r="N233" s="108"/>
      <c r="O233" s="108"/>
      <c r="P233" s="108"/>
    </row>
    <row r="234" spans="14:16" hidden="1">
      <c r="N234" s="108"/>
      <c r="O234" s="108"/>
      <c r="P234" s="108"/>
    </row>
    <row r="235" spans="14:16" hidden="1">
      <c r="N235" s="108"/>
      <c r="O235" s="108"/>
      <c r="P235" s="108"/>
    </row>
    <row r="236" spans="14:16" hidden="1">
      <c r="N236" s="108"/>
      <c r="O236" s="108"/>
      <c r="P236" s="108"/>
    </row>
    <row r="237" spans="14:16" hidden="1">
      <c r="N237" s="108"/>
      <c r="O237" s="108"/>
      <c r="P237" s="108"/>
    </row>
    <row r="238" spans="14:16" hidden="1">
      <c r="N238" s="108"/>
      <c r="O238" s="108"/>
      <c r="P238" s="108"/>
    </row>
    <row r="239" spans="14:16" hidden="1">
      <c r="N239" s="108"/>
      <c r="O239" s="108"/>
      <c r="P239" s="108"/>
    </row>
    <row r="240" spans="14:16" hidden="1">
      <c r="N240" s="108"/>
      <c r="O240" s="108"/>
      <c r="P240" s="108"/>
    </row>
    <row r="241" spans="14:16" hidden="1">
      <c r="N241" s="108"/>
      <c r="O241" s="108"/>
      <c r="P241" s="108"/>
    </row>
    <row r="242" spans="14:16" hidden="1">
      <c r="N242" s="108"/>
      <c r="O242" s="108"/>
      <c r="P242" s="108"/>
    </row>
    <row r="243" spans="14:16" hidden="1">
      <c r="N243" s="108"/>
      <c r="O243" s="108"/>
      <c r="P243" s="108"/>
    </row>
    <row r="244" spans="14:16" hidden="1">
      <c r="N244" s="108"/>
      <c r="O244" s="108"/>
      <c r="P244" s="108"/>
    </row>
    <row r="245" spans="14:16" hidden="1">
      <c r="N245" s="108"/>
      <c r="O245" s="108"/>
      <c r="P245" s="108"/>
    </row>
    <row r="246" spans="14:16" hidden="1">
      <c r="N246" s="108"/>
      <c r="O246" s="108"/>
      <c r="P246" s="108"/>
    </row>
    <row r="247" spans="14:16" hidden="1">
      <c r="N247" s="108"/>
      <c r="O247" s="108"/>
      <c r="P247" s="108"/>
    </row>
    <row r="248" spans="14:16" hidden="1">
      <c r="N248" s="108"/>
      <c r="O248" s="108"/>
      <c r="P248" s="108"/>
    </row>
    <row r="249" spans="14:16" hidden="1">
      <c r="N249" s="108"/>
      <c r="O249" s="108"/>
      <c r="P249" s="108"/>
    </row>
    <row r="250" spans="14:16" hidden="1">
      <c r="N250" s="108"/>
      <c r="O250" s="108"/>
      <c r="P250" s="108"/>
    </row>
    <row r="251" spans="14:16" hidden="1">
      <c r="N251" s="108"/>
      <c r="O251" s="108"/>
      <c r="P251" s="108"/>
    </row>
    <row r="252" spans="14:16" hidden="1">
      <c r="N252" s="108"/>
      <c r="O252" s="108"/>
      <c r="P252" s="108"/>
    </row>
    <row r="253" spans="14:16" hidden="1">
      <c r="N253" s="108"/>
      <c r="O253" s="108"/>
      <c r="P253" s="108"/>
    </row>
    <row r="254" spans="14:16" hidden="1">
      <c r="N254" s="108"/>
      <c r="O254" s="108"/>
      <c r="P254" s="108"/>
    </row>
    <row r="255" spans="14:16" hidden="1">
      <c r="N255" s="108"/>
      <c r="O255" s="108"/>
      <c r="P255" s="108"/>
    </row>
    <row r="256" spans="14:16" hidden="1">
      <c r="N256" s="108"/>
      <c r="O256" s="108"/>
      <c r="P256" s="108"/>
    </row>
    <row r="257" spans="14:16" hidden="1">
      <c r="N257" s="108"/>
      <c r="O257" s="108"/>
      <c r="P257" s="108"/>
    </row>
    <row r="258" spans="14:16" hidden="1">
      <c r="N258" s="108"/>
      <c r="O258" s="108"/>
      <c r="P258" s="108"/>
    </row>
    <row r="259" spans="14:16" hidden="1">
      <c r="N259" s="108"/>
      <c r="O259" s="108"/>
      <c r="P259" s="108"/>
    </row>
    <row r="260" spans="14:16" hidden="1">
      <c r="N260" s="108"/>
      <c r="O260" s="108"/>
      <c r="P260" s="108"/>
    </row>
    <row r="261" spans="14:16" hidden="1">
      <c r="N261" s="108"/>
      <c r="O261" s="108"/>
      <c r="P261" s="108"/>
    </row>
    <row r="262" spans="14:16" hidden="1">
      <c r="N262" s="108"/>
      <c r="O262" s="108"/>
      <c r="P262" s="108"/>
    </row>
    <row r="263" spans="14:16" hidden="1">
      <c r="N263" s="108"/>
      <c r="O263" s="108"/>
      <c r="P263" s="108"/>
    </row>
    <row r="264" spans="14:16" hidden="1">
      <c r="N264" s="108"/>
      <c r="O264" s="108"/>
      <c r="P264" s="108"/>
    </row>
    <row r="265" spans="14:16" hidden="1">
      <c r="N265" s="108"/>
      <c r="O265" s="108"/>
      <c r="P265" s="108"/>
    </row>
    <row r="266" spans="14:16" hidden="1">
      <c r="N266" s="108"/>
      <c r="O266" s="108"/>
      <c r="P266" s="108"/>
    </row>
    <row r="267" spans="14:16" hidden="1">
      <c r="N267" s="108"/>
      <c r="O267" s="108"/>
      <c r="P267" s="108"/>
    </row>
    <row r="268" spans="14:16" hidden="1">
      <c r="N268" s="108"/>
      <c r="O268" s="108"/>
      <c r="P268" s="108"/>
    </row>
    <row r="269" spans="14:16" hidden="1">
      <c r="N269" s="108"/>
      <c r="O269" s="108"/>
      <c r="P269" s="108"/>
    </row>
    <row r="270" spans="14:16" hidden="1">
      <c r="N270" s="108"/>
      <c r="O270" s="108"/>
      <c r="P270" s="108"/>
    </row>
    <row r="271" spans="14:16" hidden="1">
      <c r="N271" s="108"/>
      <c r="O271" s="108"/>
      <c r="P271" s="108"/>
    </row>
    <row r="272" spans="14:16" hidden="1">
      <c r="N272" s="108"/>
      <c r="O272" s="108"/>
      <c r="P272" s="108"/>
    </row>
    <row r="273" spans="14:16" hidden="1">
      <c r="N273" s="108"/>
      <c r="O273" s="108"/>
      <c r="P273" s="108"/>
    </row>
    <row r="274" spans="14:16" hidden="1">
      <c r="N274" s="108"/>
      <c r="O274" s="108"/>
      <c r="P274" s="108"/>
    </row>
    <row r="275" spans="14:16" hidden="1">
      <c r="N275" s="108"/>
      <c r="O275" s="108"/>
      <c r="P275" s="108"/>
    </row>
    <row r="276" spans="14:16" hidden="1">
      <c r="N276" s="108"/>
      <c r="O276" s="108"/>
      <c r="P276" s="108"/>
    </row>
    <row r="277" spans="14:16" hidden="1">
      <c r="N277" s="108"/>
      <c r="O277" s="108"/>
      <c r="P277" s="108"/>
    </row>
    <row r="278" spans="14:16" hidden="1">
      <c r="N278" s="108"/>
      <c r="O278" s="108"/>
      <c r="P278" s="108"/>
    </row>
    <row r="279" spans="14:16" hidden="1">
      <c r="N279" s="108"/>
      <c r="O279" s="108"/>
      <c r="P279" s="108"/>
    </row>
    <row r="280" spans="14:16" hidden="1">
      <c r="N280" s="108"/>
      <c r="O280" s="108"/>
      <c r="P280" s="108"/>
    </row>
    <row r="281" spans="14:16" hidden="1">
      <c r="N281" s="108"/>
      <c r="O281" s="108"/>
      <c r="P281" s="108"/>
    </row>
    <row r="282" spans="14:16" hidden="1">
      <c r="N282" s="108"/>
      <c r="O282" s="108"/>
      <c r="P282" s="108"/>
    </row>
    <row r="283" spans="14:16" hidden="1">
      <c r="N283" s="108"/>
      <c r="O283" s="108"/>
      <c r="P283" s="108"/>
    </row>
    <row r="284" spans="14:16" hidden="1">
      <c r="N284" s="108"/>
      <c r="O284" s="108"/>
      <c r="P284" s="108"/>
    </row>
    <row r="285" spans="14:16" hidden="1">
      <c r="N285" s="108"/>
      <c r="O285" s="108"/>
      <c r="P285" s="108"/>
    </row>
    <row r="286" spans="14:16" hidden="1">
      <c r="N286" s="108"/>
      <c r="O286" s="108"/>
      <c r="P286" s="108"/>
    </row>
    <row r="287" spans="14:16" hidden="1">
      <c r="N287" s="108"/>
      <c r="O287" s="108"/>
      <c r="P287" s="108"/>
    </row>
    <row r="288" spans="14:16" hidden="1">
      <c r="N288" s="108"/>
      <c r="O288" s="108"/>
      <c r="P288" s="108"/>
    </row>
    <row r="289" spans="14:16" hidden="1">
      <c r="N289" s="108"/>
      <c r="O289" s="108"/>
      <c r="P289" s="108"/>
    </row>
    <row r="290" spans="14:16" hidden="1">
      <c r="N290" s="108"/>
      <c r="O290" s="108"/>
      <c r="P290" s="108"/>
    </row>
    <row r="291" spans="14:16" hidden="1">
      <c r="N291" s="108"/>
      <c r="O291" s="108"/>
      <c r="P291" s="108"/>
    </row>
    <row r="292" spans="14:16" hidden="1">
      <c r="N292" s="108"/>
      <c r="O292" s="108"/>
      <c r="P292" s="108"/>
    </row>
    <row r="293" spans="14:16" hidden="1">
      <c r="N293" s="108"/>
      <c r="O293" s="108"/>
      <c r="P293" s="108"/>
    </row>
    <row r="294" spans="14:16" hidden="1">
      <c r="N294" s="108"/>
      <c r="O294" s="108"/>
      <c r="P294" s="108"/>
    </row>
    <row r="295" spans="14:16" hidden="1">
      <c r="N295" s="108"/>
      <c r="O295" s="108"/>
      <c r="P295" s="108"/>
    </row>
    <row r="296" spans="14:16" hidden="1">
      <c r="N296" s="108"/>
      <c r="O296" s="108"/>
      <c r="P296" s="108"/>
    </row>
    <row r="297" spans="14:16" hidden="1">
      <c r="N297" s="108"/>
      <c r="O297" s="108"/>
      <c r="P297" s="108"/>
    </row>
    <row r="298" spans="14:16" hidden="1">
      <c r="N298" s="108"/>
      <c r="O298" s="108"/>
      <c r="P298" s="108"/>
    </row>
    <row r="299" spans="14:16" hidden="1">
      <c r="N299" s="108"/>
      <c r="O299" s="108"/>
      <c r="P299" s="108"/>
    </row>
    <row r="300" spans="14:16" hidden="1">
      <c r="N300" s="108"/>
      <c r="O300" s="108"/>
      <c r="P300" s="108"/>
    </row>
    <row r="301" spans="14:16" hidden="1">
      <c r="N301" s="108"/>
      <c r="O301" s="108"/>
      <c r="P301" s="108"/>
    </row>
    <row r="302" spans="14:16" hidden="1">
      <c r="N302" s="108"/>
      <c r="O302" s="108"/>
      <c r="P302" s="108"/>
    </row>
    <row r="303" spans="14:16" hidden="1">
      <c r="N303" s="108"/>
      <c r="O303" s="108"/>
      <c r="P303" s="108"/>
    </row>
    <row r="304" spans="14:16" hidden="1">
      <c r="N304" s="108"/>
      <c r="O304" s="108"/>
      <c r="P304" s="108"/>
    </row>
    <row r="305" spans="14:16" hidden="1">
      <c r="N305" s="108"/>
      <c r="O305" s="108"/>
      <c r="P305" s="108"/>
    </row>
    <row r="306" spans="14:16" hidden="1">
      <c r="N306" s="108"/>
      <c r="O306" s="108"/>
      <c r="P306" s="108"/>
    </row>
    <row r="307" spans="14:16" hidden="1">
      <c r="N307" s="108"/>
      <c r="O307" s="108"/>
      <c r="P307" s="108"/>
    </row>
    <row r="308" spans="14:16" hidden="1">
      <c r="N308" s="108"/>
      <c r="O308" s="108"/>
      <c r="P308" s="108"/>
    </row>
    <row r="309" spans="14:16" hidden="1">
      <c r="N309" s="108"/>
      <c r="O309" s="108"/>
      <c r="P309" s="108"/>
    </row>
    <row r="310" spans="14:16" hidden="1">
      <c r="N310" s="108"/>
      <c r="O310" s="108"/>
      <c r="P310" s="108"/>
    </row>
    <row r="311" spans="14:16" hidden="1">
      <c r="N311" s="108"/>
      <c r="O311" s="108"/>
      <c r="P311" s="108"/>
    </row>
    <row r="312" spans="14:16" hidden="1">
      <c r="N312" s="108"/>
      <c r="O312" s="108"/>
      <c r="P312" s="108"/>
    </row>
    <row r="313" spans="14:16" hidden="1">
      <c r="N313" s="108"/>
      <c r="O313" s="108"/>
      <c r="P313" s="108"/>
    </row>
    <row r="314" spans="14:16" hidden="1">
      <c r="N314" s="108"/>
      <c r="O314" s="108"/>
      <c r="P314" s="108"/>
    </row>
    <row r="315" spans="14:16" hidden="1">
      <c r="N315" s="108"/>
      <c r="O315" s="108"/>
      <c r="P315" s="108"/>
    </row>
    <row r="316" spans="14:16" hidden="1">
      <c r="N316" s="108"/>
      <c r="O316" s="108"/>
      <c r="P316" s="108"/>
    </row>
    <row r="317" spans="14:16" hidden="1">
      <c r="N317" s="108"/>
      <c r="O317" s="108"/>
      <c r="P317" s="108"/>
    </row>
    <row r="318" spans="14:16" hidden="1">
      <c r="N318" s="108"/>
      <c r="O318" s="108"/>
      <c r="P318" s="108"/>
    </row>
    <row r="319" spans="14:16" hidden="1">
      <c r="N319" s="108"/>
      <c r="O319" s="108"/>
      <c r="P319" s="108"/>
    </row>
    <row r="320" spans="14:16" hidden="1">
      <c r="N320" s="108"/>
      <c r="O320" s="108"/>
      <c r="P320" s="108"/>
    </row>
    <row r="321" spans="14:16" hidden="1">
      <c r="N321" s="108"/>
      <c r="O321" s="108"/>
      <c r="P321" s="108"/>
    </row>
    <row r="322" spans="14:16" hidden="1">
      <c r="N322" s="108"/>
      <c r="O322" s="108"/>
      <c r="P322" s="108"/>
    </row>
    <row r="323" spans="14:16" hidden="1">
      <c r="N323" s="108"/>
      <c r="O323" s="108"/>
      <c r="P323" s="108"/>
    </row>
    <row r="324" spans="14:16" hidden="1">
      <c r="N324" s="108"/>
      <c r="O324" s="108"/>
      <c r="P324" s="108"/>
    </row>
    <row r="325" spans="14:16" hidden="1">
      <c r="N325" s="108"/>
      <c r="O325" s="108"/>
      <c r="P325" s="108"/>
    </row>
    <row r="326" spans="14:16" hidden="1">
      <c r="N326" s="108"/>
      <c r="O326" s="108"/>
      <c r="P326" s="108"/>
    </row>
    <row r="327" spans="14:16" hidden="1">
      <c r="N327" s="108"/>
      <c r="O327" s="108"/>
      <c r="P327" s="108"/>
    </row>
    <row r="328" spans="14:16" hidden="1">
      <c r="N328" s="108"/>
      <c r="O328" s="108"/>
      <c r="P328" s="108"/>
    </row>
    <row r="329" spans="14:16" hidden="1">
      <c r="N329" s="108"/>
      <c r="O329" s="108"/>
      <c r="P329" s="108"/>
    </row>
    <row r="330" spans="14:16" hidden="1">
      <c r="N330" s="108"/>
      <c r="O330" s="108"/>
      <c r="P330" s="108"/>
    </row>
    <row r="331" spans="14:16" hidden="1">
      <c r="N331" s="108"/>
      <c r="O331" s="108"/>
      <c r="P331" s="108"/>
    </row>
    <row r="332" spans="14:16" hidden="1">
      <c r="N332" s="108"/>
      <c r="O332" s="108"/>
      <c r="P332" s="108"/>
    </row>
    <row r="333" spans="14:16" hidden="1">
      <c r="N333" s="108"/>
      <c r="O333" s="108"/>
      <c r="P333" s="108"/>
    </row>
    <row r="334" spans="14:16" hidden="1">
      <c r="N334" s="108"/>
      <c r="O334" s="108"/>
      <c r="P334" s="108"/>
    </row>
    <row r="335" spans="14:16" hidden="1">
      <c r="N335" s="108"/>
      <c r="O335" s="108"/>
      <c r="P335" s="108"/>
    </row>
    <row r="336" spans="14:16" hidden="1">
      <c r="N336" s="108"/>
      <c r="O336" s="108"/>
      <c r="P336" s="108"/>
    </row>
    <row r="337" spans="14:16" hidden="1">
      <c r="N337" s="108"/>
      <c r="O337" s="108"/>
      <c r="P337" s="108"/>
    </row>
    <row r="338" spans="14:16" hidden="1">
      <c r="N338" s="108"/>
      <c r="O338" s="108"/>
      <c r="P338" s="108"/>
    </row>
    <row r="339" spans="14:16" hidden="1">
      <c r="N339" s="108"/>
      <c r="O339" s="108"/>
      <c r="P339" s="108"/>
    </row>
    <row r="340" spans="14:16" hidden="1">
      <c r="N340" s="108"/>
      <c r="O340" s="108"/>
      <c r="P340" s="108"/>
    </row>
    <row r="341" spans="14:16" hidden="1">
      <c r="N341" s="108"/>
      <c r="O341" s="108"/>
      <c r="P341" s="108"/>
    </row>
    <row r="342" spans="14:16" hidden="1">
      <c r="N342" s="108"/>
      <c r="O342" s="108"/>
      <c r="P342" s="108"/>
    </row>
    <row r="343" spans="14:16" hidden="1">
      <c r="N343" s="108"/>
      <c r="O343" s="108"/>
      <c r="P343" s="108"/>
    </row>
    <row r="344" spans="14:16" hidden="1">
      <c r="N344" s="108"/>
      <c r="O344" s="108"/>
      <c r="P344" s="108"/>
    </row>
    <row r="345" spans="14:16" hidden="1">
      <c r="N345" s="108"/>
      <c r="O345" s="108"/>
      <c r="P345" s="108"/>
    </row>
    <row r="346" spans="14:16" hidden="1">
      <c r="N346" s="108"/>
      <c r="O346" s="108"/>
      <c r="P346" s="108"/>
    </row>
    <row r="347" spans="14:16" hidden="1">
      <c r="N347" s="108"/>
      <c r="O347" s="108"/>
      <c r="P347" s="108"/>
    </row>
    <row r="348" spans="14:16" hidden="1">
      <c r="N348" s="108"/>
      <c r="O348" s="108"/>
      <c r="P348" s="108"/>
    </row>
    <row r="349" spans="14:16" hidden="1">
      <c r="N349" s="108"/>
      <c r="O349" s="108"/>
      <c r="P349" s="108"/>
    </row>
    <row r="350" spans="14:16" hidden="1">
      <c r="N350" s="108"/>
      <c r="O350" s="108"/>
      <c r="P350" s="108"/>
    </row>
    <row r="351" spans="14:16" hidden="1">
      <c r="N351" s="108"/>
      <c r="O351" s="108"/>
      <c r="P351" s="108"/>
    </row>
    <row r="352" spans="14:16" hidden="1">
      <c r="N352" s="108"/>
      <c r="O352" s="108"/>
      <c r="P352" s="108"/>
    </row>
    <row r="353" spans="14:16" hidden="1">
      <c r="N353" s="108"/>
      <c r="O353" s="108"/>
      <c r="P353" s="108"/>
    </row>
    <row r="354" spans="14:16" hidden="1">
      <c r="N354" s="108"/>
      <c r="O354" s="108"/>
      <c r="P354" s="108"/>
    </row>
    <row r="355" spans="14:16" hidden="1">
      <c r="N355" s="108"/>
      <c r="O355" s="108"/>
      <c r="P355" s="108"/>
    </row>
    <row r="356" spans="14:16" hidden="1">
      <c r="N356" s="108"/>
      <c r="O356" s="108"/>
      <c r="P356" s="108"/>
    </row>
    <row r="357" spans="14:16" hidden="1">
      <c r="N357" s="108"/>
      <c r="O357" s="108"/>
      <c r="P357" s="108"/>
    </row>
    <row r="358" spans="14:16" hidden="1">
      <c r="N358" s="108"/>
      <c r="O358" s="108"/>
      <c r="P358" s="108"/>
    </row>
    <row r="359" spans="14:16" hidden="1">
      <c r="N359" s="108"/>
      <c r="O359" s="108"/>
      <c r="P359" s="108"/>
    </row>
    <row r="360" spans="14:16" hidden="1">
      <c r="N360" s="108"/>
      <c r="O360" s="108"/>
      <c r="P360" s="108"/>
    </row>
    <row r="361" spans="14:16" hidden="1">
      <c r="N361" s="108"/>
      <c r="O361" s="108"/>
      <c r="P361" s="108"/>
    </row>
    <row r="362" spans="14:16" hidden="1">
      <c r="N362" s="108"/>
      <c r="O362" s="108"/>
      <c r="P362" s="108"/>
    </row>
    <row r="363" spans="14:16" hidden="1">
      <c r="N363" s="108"/>
      <c r="O363" s="108"/>
      <c r="P363" s="108"/>
    </row>
    <row r="364" spans="14:16" hidden="1">
      <c r="N364" s="108"/>
      <c r="O364" s="108"/>
      <c r="P364" s="108"/>
    </row>
    <row r="365" spans="14:16" hidden="1">
      <c r="N365" s="108"/>
      <c r="O365" s="108"/>
      <c r="P365" s="108"/>
    </row>
    <row r="366" spans="14:16" hidden="1">
      <c r="N366" s="108"/>
      <c r="O366" s="108"/>
      <c r="P366" s="108"/>
    </row>
    <row r="367" spans="14:16" hidden="1">
      <c r="N367" s="108"/>
      <c r="O367" s="108"/>
      <c r="P367" s="108"/>
    </row>
    <row r="368" spans="14:16" hidden="1">
      <c r="N368" s="108"/>
      <c r="O368" s="108"/>
      <c r="P368" s="108"/>
    </row>
    <row r="369" spans="14:16" hidden="1">
      <c r="N369" s="108"/>
      <c r="O369" s="108"/>
      <c r="P369" s="108"/>
    </row>
    <row r="370" spans="14:16" hidden="1">
      <c r="N370" s="108"/>
      <c r="O370" s="108"/>
      <c r="P370" s="108"/>
    </row>
    <row r="371" spans="14:16" hidden="1">
      <c r="N371" s="108"/>
      <c r="O371" s="108"/>
      <c r="P371" s="108"/>
    </row>
    <row r="372" spans="14:16" hidden="1">
      <c r="N372" s="108"/>
      <c r="O372" s="108"/>
      <c r="P372" s="108"/>
    </row>
    <row r="373" spans="14:16" hidden="1">
      <c r="N373" s="108"/>
      <c r="O373" s="108"/>
      <c r="P373" s="108"/>
    </row>
    <row r="374" spans="14:16" hidden="1">
      <c r="N374" s="108"/>
      <c r="O374" s="108"/>
      <c r="P374" s="108"/>
    </row>
    <row r="375" spans="14:16" hidden="1">
      <c r="N375" s="108"/>
      <c r="O375" s="108"/>
      <c r="P375" s="108"/>
    </row>
    <row r="376" spans="14:16" hidden="1">
      <c r="N376" s="108"/>
      <c r="O376" s="108"/>
      <c r="P376" s="108"/>
    </row>
    <row r="377" spans="14:16" hidden="1">
      <c r="N377" s="108"/>
      <c r="O377" s="108"/>
      <c r="P377" s="108"/>
    </row>
    <row r="378" spans="14:16" hidden="1">
      <c r="N378" s="108"/>
      <c r="O378" s="108"/>
      <c r="P378" s="108"/>
    </row>
    <row r="379" spans="14:16" hidden="1">
      <c r="N379" s="108"/>
      <c r="O379" s="108"/>
      <c r="P379" s="108"/>
    </row>
    <row r="380" spans="14:16" hidden="1">
      <c r="N380" s="108"/>
      <c r="O380" s="108"/>
      <c r="P380" s="108"/>
    </row>
    <row r="381" spans="14:16" hidden="1">
      <c r="N381" s="108"/>
      <c r="O381" s="108"/>
      <c r="P381" s="108"/>
    </row>
    <row r="382" spans="14:16" hidden="1">
      <c r="N382" s="108"/>
      <c r="O382" s="108"/>
      <c r="P382" s="108"/>
    </row>
    <row r="383" spans="14:16" hidden="1">
      <c r="N383" s="108"/>
      <c r="O383" s="108"/>
      <c r="P383" s="108"/>
    </row>
    <row r="384" spans="14:16" hidden="1">
      <c r="N384" s="108"/>
      <c r="O384" s="108"/>
      <c r="P384" s="108"/>
    </row>
    <row r="385" spans="14:16" hidden="1">
      <c r="N385" s="108"/>
      <c r="O385" s="108"/>
      <c r="P385" s="108"/>
    </row>
    <row r="386" spans="14:16" hidden="1">
      <c r="N386" s="108"/>
      <c r="O386" s="108"/>
      <c r="P386" s="108"/>
    </row>
    <row r="387" spans="14:16" hidden="1">
      <c r="N387" s="108"/>
      <c r="O387" s="108"/>
      <c r="P387" s="108"/>
    </row>
    <row r="388" spans="14:16" hidden="1">
      <c r="N388" s="108"/>
      <c r="O388" s="108"/>
      <c r="P388" s="108"/>
    </row>
    <row r="389" spans="14:16" hidden="1">
      <c r="N389" s="108"/>
      <c r="O389" s="108"/>
      <c r="P389" s="108"/>
    </row>
    <row r="390" spans="14:16" hidden="1">
      <c r="N390" s="108"/>
      <c r="O390" s="108"/>
      <c r="P390" s="108"/>
    </row>
    <row r="391" spans="14:16" hidden="1">
      <c r="N391" s="108"/>
      <c r="O391" s="108"/>
      <c r="P391" s="108"/>
    </row>
    <row r="392" spans="14:16" hidden="1">
      <c r="N392" s="108"/>
      <c r="O392" s="108"/>
      <c r="P392" s="108"/>
    </row>
    <row r="393" spans="14:16" hidden="1">
      <c r="N393" s="108"/>
      <c r="O393" s="108"/>
      <c r="P393" s="108"/>
    </row>
    <row r="394" spans="14:16" hidden="1">
      <c r="N394" s="108"/>
      <c r="O394" s="108"/>
      <c r="P394" s="108"/>
    </row>
    <row r="395" spans="14:16" hidden="1">
      <c r="N395" s="108"/>
      <c r="O395" s="108"/>
      <c r="P395" s="108"/>
    </row>
    <row r="396" spans="14:16" hidden="1">
      <c r="N396" s="108"/>
      <c r="O396" s="108"/>
      <c r="P396" s="108"/>
    </row>
    <row r="397" spans="14:16" hidden="1">
      <c r="N397" s="108"/>
      <c r="O397" s="108"/>
      <c r="P397" s="108"/>
    </row>
    <row r="398" spans="14:16" hidden="1">
      <c r="N398" s="108"/>
      <c r="O398" s="108"/>
      <c r="P398" s="108"/>
    </row>
    <row r="399" spans="14:16" hidden="1">
      <c r="N399" s="108"/>
      <c r="O399" s="108"/>
      <c r="P399" s="108"/>
    </row>
    <row r="400" spans="14:16" hidden="1">
      <c r="N400" s="108"/>
      <c r="O400" s="108"/>
      <c r="P400" s="108"/>
    </row>
    <row r="401" spans="14:16" hidden="1">
      <c r="N401" s="108"/>
      <c r="O401" s="108"/>
      <c r="P401" s="108"/>
    </row>
    <row r="402" spans="14:16" hidden="1">
      <c r="N402" s="108"/>
      <c r="O402" s="108"/>
      <c r="P402" s="108"/>
    </row>
    <row r="403" spans="14:16" hidden="1">
      <c r="N403" s="108"/>
      <c r="O403" s="108"/>
      <c r="P403" s="108"/>
    </row>
    <row r="404" spans="14:16" hidden="1">
      <c r="N404" s="108"/>
      <c r="O404" s="108"/>
      <c r="P404" s="108"/>
    </row>
    <row r="405" spans="14:16" hidden="1">
      <c r="N405" s="108"/>
      <c r="O405" s="108"/>
      <c r="P405" s="108"/>
    </row>
    <row r="406" spans="14:16" hidden="1">
      <c r="N406" s="108"/>
      <c r="O406" s="108"/>
      <c r="P406" s="108"/>
    </row>
    <row r="407" spans="14:16" hidden="1">
      <c r="N407" s="108"/>
      <c r="O407" s="108"/>
      <c r="P407" s="108"/>
    </row>
    <row r="408" spans="14:16" hidden="1">
      <c r="N408" s="108"/>
      <c r="O408" s="108"/>
      <c r="P408" s="108"/>
    </row>
    <row r="409" spans="14:16" hidden="1">
      <c r="N409" s="108"/>
      <c r="O409" s="108"/>
      <c r="P409" s="108"/>
    </row>
    <row r="410" spans="14:16" hidden="1">
      <c r="N410" s="108"/>
      <c r="O410" s="108"/>
      <c r="P410" s="108"/>
    </row>
    <row r="411" spans="14:16" hidden="1">
      <c r="N411" s="108"/>
      <c r="O411" s="108"/>
      <c r="P411" s="108"/>
    </row>
    <row r="412" spans="14:16" hidden="1">
      <c r="N412" s="108"/>
      <c r="O412" s="108"/>
      <c r="P412" s="108"/>
    </row>
    <row r="413" spans="14:16" hidden="1">
      <c r="N413" s="108"/>
      <c r="O413" s="108"/>
      <c r="P413" s="108"/>
    </row>
    <row r="414" spans="14:16" hidden="1">
      <c r="N414" s="108"/>
      <c r="O414" s="108"/>
      <c r="P414" s="108"/>
    </row>
    <row r="415" spans="14:16" hidden="1">
      <c r="N415" s="108"/>
      <c r="O415" s="108"/>
      <c r="P415" s="108"/>
    </row>
    <row r="416" spans="14:16" hidden="1">
      <c r="N416" s="108"/>
      <c r="O416" s="108"/>
      <c r="P416" s="108"/>
    </row>
    <row r="417" spans="14:16" hidden="1">
      <c r="N417" s="108"/>
      <c r="O417" s="108"/>
      <c r="P417" s="108"/>
    </row>
    <row r="418" spans="14:16" hidden="1">
      <c r="N418" s="108"/>
      <c r="O418" s="108"/>
      <c r="P418" s="108"/>
    </row>
    <row r="419" spans="14:16" hidden="1">
      <c r="N419" s="108"/>
      <c r="O419" s="108"/>
      <c r="P419" s="108"/>
    </row>
    <row r="420" spans="14:16" hidden="1">
      <c r="N420" s="108"/>
      <c r="O420" s="108"/>
      <c r="P420" s="108"/>
    </row>
    <row r="421" spans="14:16" hidden="1">
      <c r="N421" s="108"/>
      <c r="O421" s="108"/>
      <c r="P421" s="108"/>
    </row>
    <row r="422" spans="14:16" hidden="1">
      <c r="N422" s="108"/>
      <c r="O422" s="108"/>
      <c r="P422" s="108"/>
    </row>
    <row r="423" spans="14:16" hidden="1">
      <c r="N423" s="108"/>
      <c r="O423" s="108"/>
      <c r="P423" s="108"/>
    </row>
    <row r="424" spans="14:16" hidden="1">
      <c r="N424" s="108"/>
      <c r="O424" s="108"/>
      <c r="P424" s="108"/>
    </row>
    <row r="425" spans="14:16" hidden="1">
      <c r="N425" s="108"/>
      <c r="O425" s="108"/>
      <c r="P425" s="108"/>
    </row>
    <row r="426" spans="14:16" hidden="1">
      <c r="N426" s="108"/>
      <c r="O426" s="108"/>
      <c r="P426" s="108"/>
    </row>
    <row r="427" spans="14:16" hidden="1">
      <c r="N427" s="108"/>
      <c r="O427" s="108"/>
      <c r="P427" s="108"/>
    </row>
    <row r="428" spans="14:16" hidden="1">
      <c r="N428" s="108"/>
      <c r="O428" s="108"/>
      <c r="P428" s="108"/>
    </row>
    <row r="429" spans="14:16" hidden="1">
      <c r="N429" s="108"/>
      <c r="O429" s="108"/>
      <c r="P429" s="108"/>
    </row>
    <row r="430" spans="14:16" hidden="1">
      <c r="N430" s="108"/>
      <c r="O430" s="108"/>
      <c r="P430" s="108"/>
    </row>
    <row r="431" spans="14:16" hidden="1">
      <c r="N431" s="108"/>
      <c r="O431" s="108"/>
      <c r="P431" s="108"/>
    </row>
    <row r="432" spans="14:16" hidden="1">
      <c r="N432" s="108"/>
      <c r="O432" s="108"/>
      <c r="P432" s="108"/>
    </row>
    <row r="433" spans="14:16" hidden="1">
      <c r="N433" s="108"/>
      <c r="O433" s="108"/>
      <c r="P433" s="108"/>
    </row>
    <row r="434" spans="14:16" hidden="1">
      <c r="N434" s="108"/>
      <c r="O434" s="108"/>
      <c r="P434" s="108"/>
    </row>
    <row r="435" spans="14:16" hidden="1">
      <c r="N435" s="108"/>
      <c r="O435" s="108"/>
      <c r="P435" s="108"/>
    </row>
    <row r="436" spans="14:16" hidden="1">
      <c r="N436" s="108"/>
      <c r="O436" s="108"/>
      <c r="P436" s="108"/>
    </row>
    <row r="437" spans="14:16" hidden="1">
      <c r="N437" s="108"/>
      <c r="O437" s="108"/>
      <c r="P437" s="108"/>
    </row>
    <row r="438" spans="14:16" hidden="1">
      <c r="N438" s="108"/>
      <c r="O438" s="108"/>
      <c r="P438" s="108"/>
    </row>
    <row r="439" spans="14:16" hidden="1">
      <c r="N439" s="108"/>
      <c r="O439" s="108"/>
      <c r="P439" s="108"/>
    </row>
    <row r="440" spans="14:16" hidden="1">
      <c r="N440" s="108"/>
      <c r="O440" s="108"/>
      <c r="P440" s="108"/>
    </row>
    <row r="441" spans="14:16" hidden="1">
      <c r="N441" s="108"/>
      <c r="O441" s="108"/>
      <c r="P441" s="108"/>
    </row>
    <row r="442" spans="14:16" hidden="1">
      <c r="N442" s="108"/>
      <c r="O442" s="108"/>
      <c r="P442" s="108"/>
    </row>
    <row r="443" spans="14:16" hidden="1">
      <c r="N443" s="108"/>
      <c r="O443" s="108"/>
      <c r="P443" s="108"/>
    </row>
    <row r="444" spans="14:16" hidden="1">
      <c r="N444" s="108"/>
      <c r="O444" s="108"/>
      <c r="P444" s="108"/>
    </row>
    <row r="445" spans="14:16" hidden="1">
      <c r="N445" s="108"/>
      <c r="O445" s="108"/>
      <c r="P445" s="108"/>
    </row>
    <row r="446" spans="14:16" hidden="1">
      <c r="N446" s="108"/>
      <c r="O446" s="108"/>
      <c r="P446" s="108"/>
    </row>
    <row r="447" spans="14:16" hidden="1">
      <c r="N447" s="108"/>
      <c r="O447" s="108"/>
      <c r="P447" s="108"/>
    </row>
    <row r="448" spans="14:16" hidden="1">
      <c r="N448" s="108"/>
      <c r="O448" s="108"/>
      <c r="P448" s="108"/>
    </row>
    <row r="449" spans="14:16" hidden="1">
      <c r="N449" s="108"/>
      <c r="O449" s="108"/>
      <c r="P449" s="108"/>
    </row>
    <row r="450" spans="14:16" hidden="1">
      <c r="N450" s="108"/>
      <c r="O450" s="108"/>
      <c r="P450" s="108"/>
    </row>
    <row r="451" spans="14:16" hidden="1">
      <c r="N451" s="108"/>
      <c r="O451" s="108"/>
      <c r="P451" s="108"/>
    </row>
    <row r="452" spans="14:16" hidden="1">
      <c r="N452" s="108"/>
      <c r="O452" s="108"/>
      <c r="P452" s="108"/>
    </row>
    <row r="453" spans="14:16" hidden="1">
      <c r="N453" s="108"/>
      <c r="O453" s="108"/>
      <c r="P453" s="108"/>
    </row>
    <row r="454" spans="14:16" hidden="1">
      <c r="N454" s="108"/>
      <c r="O454" s="108"/>
      <c r="P454" s="108"/>
    </row>
    <row r="455" spans="14:16" hidden="1">
      <c r="N455" s="108"/>
      <c r="O455" s="108"/>
      <c r="P455" s="108"/>
    </row>
    <row r="456" spans="14:16" hidden="1">
      <c r="N456" s="108"/>
      <c r="O456" s="108"/>
      <c r="P456" s="108"/>
    </row>
    <row r="457" spans="14:16" hidden="1">
      <c r="N457" s="108"/>
      <c r="O457" s="108"/>
      <c r="P457" s="108"/>
    </row>
    <row r="458" spans="14:16" hidden="1">
      <c r="N458" s="108"/>
      <c r="O458" s="108"/>
      <c r="P458" s="108"/>
    </row>
    <row r="459" spans="14:16" hidden="1">
      <c r="N459" s="108"/>
      <c r="O459" s="108"/>
      <c r="P459" s="108"/>
    </row>
    <row r="460" spans="14:16" hidden="1">
      <c r="N460" s="108"/>
      <c r="O460" s="108"/>
      <c r="P460" s="108"/>
    </row>
    <row r="461" spans="14:16" hidden="1">
      <c r="N461" s="108"/>
      <c r="O461" s="108"/>
      <c r="P461" s="108"/>
    </row>
    <row r="462" spans="14:16" hidden="1">
      <c r="N462" s="108"/>
      <c r="O462" s="108"/>
      <c r="P462" s="108"/>
    </row>
    <row r="463" spans="14:16" hidden="1">
      <c r="N463" s="108"/>
      <c r="O463" s="108"/>
      <c r="P463" s="108"/>
    </row>
    <row r="464" spans="14:16" hidden="1">
      <c r="N464" s="108"/>
      <c r="O464" s="108"/>
      <c r="P464" s="108"/>
    </row>
    <row r="465" spans="14:16" hidden="1">
      <c r="N465" s="108"/>
      <c r="O465" s="108"/>
      <c r="P465" s="108"/>
    </row>
    <row r="466" spans="14:16" hidden="1">
      <c r="N466" s="108"/>
      <c r="O466" s="108"/>
      <c r="P466" s="108"/>
    </row>
    <row r="467" spans="14:16" hidden="1">
      <c r="N467" s="108"/>
      <c r="O467" s="108"/>
      <c r="P467" s="108"/>
    </row>
    <row r="468" spans="14:16" hidden="1">
      <c r="N468" s="108"/>
      <c r="O468" s="108"/>
      <c r="P468" s="108"/>
    </row>
    <row r="469" spans="14:16" hidden="1">
      <c r="N469" s="108"/>
      <c r="O469" s="108"/>
      <c r="P469" s="108"/>
    </row>
    <row r="470" spans="14:16" hidden="1">
      <c r="N470" s="108"/>
      <c r="O470" s="108"/>
      <c r="P470" s="108"/>
    </row>
    <row r="471" spans="14:16" hidden="1">
      <c r="N471" s="108"/>
      <c r="O471" s="108"/>
      <c r="P471" s="108"/>
    </row>
    <row r="472" spans="14:16" hidden="1">
      <c r="N472" s="108"/>
      <c r="O472" s="108"/>
      <c r="P472" s="108"/>
    </row>
    <row r="473" spans="14:16" hidden="1">
      <c r="N473" s="108"/>
      <c r="O473" s="108"/>
      <c r="P473" s="108"/>
    </row>
    <row r="474" spans="14:16" hidden="1">
      <c r="N474" s="108"/>
      <c r="O474" s="108"/>
      <c r="P474" s="108"/>
    </row>
    <row r="475" spans="14:16" hidden="1">
      <c r="N475" s="108"/>
      <c r="O475" s="108"/>
      <c r="P475" s="108"/>
    </row>
    <row r="476" spans="14:16" hidden="1">
      <c r="N476" s="108"/>
      <c r="O476" s="108"/>
      <c r="P476" s="108"/>
    </row>
    <row r="477" spans="14:16" hidden="1">
      <c r="N477" s="108"/>
      <c r="O477" s="108"/>
      <c r="P477" s="108"/>
    </row>
    <row r="478" spans="14:16" hidden="1">
      <c r="N478" s="108"/>
      <c r="O478" s="108"/>
      <c r="P478" s="108"/>
    </row>
    <row r="479" spans="14:16" hidden="1">
      <c r="N479" s="108"/>
      <c r="O479" s="108"/>
      <c r="P479" s="108"/>
    </row>
    <row r="480" spans="14:16" hidden="1">
      <c r="N480" s="108"/>
      <c r="O480" s="108"/>
      <c r="P480" s="108"/>
    </row>
    <row r="481" spans="3:23" hidden="1">
      <c r="N481" s="108"/>
      <c r="O481" s="108"/>
      <c r="P481" s="108"/>
    </row>
    <row r="482" spans="3:23" hidden="1">
      <c r="N482" s="108"/>
      <c r="O482" s="108"/>
      <c r="P482" s="108"/>
    </row>
    <row r="483" spans="3:23" hidden="1">
      <c r="N483" s="108"/>
      <c r="O483" s="108"/>
      <c r="P483" s="108"/>
    </row>
    <row r="484" spans="3:23" hidden="1">
      <c r="N484" s="108"/>
      <c r="O484" s="108"/>
      <c r="P484" s="108"/>
    </row>
    <row r="485" spans="3:23" hidden="1">
      <c r="N485" s="108"/>
      <c r="O485" s="108"/>
      <c r="P485" s="108"/>
    </row>
    <row r="486" spans="3:23" hidden="1">
      <c r="N486" s="108"/>
      <c r="O486" s="108"/>
      <c r="P486" s="108"/>
    </row>
    <row r="487" spans="3:23" hidden="1">
      <c r="N487" s="108"/>
      <c r="O487" s="108"/>
      <c r="P487" s="108"/>
    </row>
    <row r="488" spans="3:23" hidden="1">
      <c r="N488" s="108"/>
      <c r="O488" s="108"/>
      <c r="P488" s="108"/>
    </row>
    <row r="489" spans="3:23" hidden="1">
      <c r="N489" s="108"/>
      <c r="O489" s="108"/>
      <c r="P489" s="108"/>
    </row>
    <row r="490" spans="3:23" hidden="1">
      <c r="N490" s="108"/>
      <c r="O490" s="108"/>
      <c r="P490" s="108"/>
    </row>
    <row r="491" spans="3:23" hidden="1">
      <c r="N491" s="108"/>
      <c r="O491" s="108"/>
      <c r="P491" s="108"/>
    </row>
    <row r="492" spans="3:23" hidden="1">
      <c r="N492" s="108"/>
      <c r="O492" s="108"/>
      <c r="P492" s="108"/>
    </row>
    <row r="493" spans="3:23" hidden="1">
      <c r="N493" s="108"/>
      <c r="O493" s="108"/>
      <c r="P493" s="108"/>
    </row>
    <row r="494" spans="3:23" hidden="1">
      <c r="N494" s="108"/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2">SUM(F4:F494)</f>
        <v>446.2</v>
      </c>
      <c r="G495" s="91">
        <f t="shared" si="2"/>
        <v>234.9</v>
      </c>
      <c r="H495" s="91">
        <f t="shared" si="2"/>
        <v>0</v>
      </c>
      <c r="I495" s="91">
        <f t="shared" si="2"/>
        <v>0</v>
      </c>
      <c r="J495" s="91">
        <f t="shared" si="2"/>
        <v>54.900000000000006</v>
      </c>
      <c r="K495" s="91">
        <f t="shared" si="2"/>
        <v>0</v>
      </c>
      <c r="L495" s="91">
        <f t="shared" si="2"/>
        <v>0</v>
      </c>
      <c r="M495" s="91">
        <f t="shared" si="2"/>
        <v>0</v>
      </c>
      <c r="Q495" s="79" t="s">
        <v>136</v>
      </c>
      <c r="R495" s="91">
        <f t="shared" ref="R495:W495" si="3">SUM(R4:R494)</f>
        <v>201</v>
      </c>
      <c r="S495" s="91">
        <f t="shared" si="3"/>
        <v>201</v>
      </c>
      <c r="T495" s="91">
        <f t="shared" si="3"/>
        <v>30</v>
      </c>
      <c r="U495" s="91">
        <f t="shared" si="3"/>
        <v>0</v>
      </c>
      <c r="V495" s="91">
        <f t="shared" si="3"/>
        <v>0</v>
      </c>
      <c r="W495" s="91">
        <f t="shared" si="3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IF('14'!K3="", "Vrije categorie",'14'!K3)</f>
        <v>A</v>
      </c>
      <c r="F499" s="92" cm="1">
        <f t="array" ref="F499">SUMPRODUCT(--($E$4:$E$494=C499),--($D$4:$D$494=""),$F$4:$F$494)</f>
        <v>229.1</v>
      </c>
      <c r="G499" s="92" cm="1">
        <f t="array" ref="G499">SUMPRODUCT(--($E$4:$E$494=C499),--($D$4:$D$494=""),$G$4:$G$494)</f>
        <v>173.3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402.4</v>
      </c>
      <c r="O499" s="81"/>
      <c r="P499" s="92" cm="1">
        <f t="array" ref="P499">SUMPRODUCT(--($E$4:$E$494=C499),--($D$4:$D$494=""),$P$4:$P$494)</f>
        <v>80480</v>
      </c>
    </row>
    <row r="500" spans="3:16">
      <c r="C500" s="81" t="str">
        <f>IF('14'!K4="", "Vrije categorie",'14'!K4)</f>
        <v>B</v>
      </c>
      <c r="F500" s="92" cm="1">
        <f t="array" ref="F500">SUMPRODUCT(--($E$4:$E$494=C500),--($D$4:$D$494=""),$F$4:$F$494)</f>
        <v>20.8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4">SUM(F500:M500)</f>
        <v>20.8</v>
      </c>
      <c r="O500" s="81"/>
      <c r="P500" s="92" cm="1">
        <f t="array" ref="P500">SUMPRODUCT(--($E$4:$E$494=C500),--($D$4:$D$494=""),$P$4:$P$494)</f>
        <v>4160</v>
      </c>
    </row>
    <row r="501" spans="3:16">
      <c r="C501" s="81" t="str">
        <f>IF('14'!K5="", "Vrije categorie",'14'!K5)</f>
        <v>C</v>
      </c>
      <c r="F501" s="92" cm="1">
        <f t="array" ref="F501">SUMPRODUCT(--($E$4:$E$494=C501),--($D$4:$D$494=""),$F$4:$F$494)</f>
        <v>20.2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4"/>
        <v>20.2</v>
      </c>
      <c r="O501" s="81"/>
      <c r="P501" s="92" cm="1">
        <f t="array" ref="P501">SUMPRODUCT(--($E$4:$E$494=C501),--($D$4:$D$494=""),$P$4:$P$494)</f>
        <v>4040</v>
      </c>
    </row>
    <row r="502" spans="3:16">
      <c r="C502" s="81" t="str">
        <f>IF('14'!K6="", "Vrije categorie",'14'!K6)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4"/>
        <v>0</v>
      </c>
      <c r="O502" s="81"/>
      <c r="P502" s="92" cm="1">
        <f t="array" ref="P502">SUMPRODUCT(--($E$4:$E$494=C502),--($D$4:$D$494=""),$P$4:$P$494)</f>
        <v>0</v>
      </c>
    </row>
    <row r="503" spans="3:16">
      <c r="C503" s="81" t="str">
        <f>IF('14'!K7="", "Vrije categorie",'14'!K7)</f>
        <v>E</v>
      </c>
      <c r="F503" s="92" cm="1">
        <f t="array" ref="F503">SUMPRODUCT(--($E$4:$E$494=C503),--($D$4:$D$494=""),$F$4:$F$494)</f>
        <v>166.3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4"/>
        <v>166.3</v>
      </c>
      <c r="O503" s="81"/>
      <c r="P503" s="92" cm="1">
        <f t="array" ref="P503">SUMPRODUCT(--($E$4:$E$494=C503),--($D$4:$D$494=""),$P$4:$P$494)</f>
        <v>33260</v>
      </c>
    </row>
    <row r="504" spans="3:16">
      <c r="C504" s="81" t="str">
        <f>IF('14'!K8="", "Vrije categorie",'14'!K8)</f>
        <v>F</v>
      </c>
      <c r="F504" s="92" cm="1">
        <f t="array" ref="F504">SUMPRODUCT(--($E$4:$E$494=C504),--($D$4:$D$494=""),$F$4:$F$494)</f>
        <v>9.8000000000000007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5.2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4"/>
        <v>15</v>
      </c>
      <c r="O504" s="81"/>
      <c r="P504" s="92" cm="1">
        <f t="array" ref="P504">SUMPRODUCT(--($E$4:$E$494=C504),--($D$4:$D$494=""),$P$4:$P$494)</f>
        <v>180</v>
      </c>
    </row>
    <row r="505" spans="3:16">
      <c r="C505" s="81" t="str">
        <f>IF('14'!K9="", "Vrije categorie",'14'!K9)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35.1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4"/>
        <v>35.1</v>
      </c>
      <c r="O505" s="81"/>
      <c r="P505" s="92" cm="1">
        <f t="array" ref="P505">SUMPRODUCT(--($E$4:$E$494=C505),--($D$4:$D$494=""),$P$4:$P$494)</f>
        <v>7020</v>
      </c>
    </row>
    <row r="506" spans="3:16">
      <c r="C506" s="81" t="str">
        <f>IF('14'!K10="", "Vrije categorie",'14'!K10)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57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7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4"/>
        <v>64</v>
      </c>
      <c r="O506" s="81"/>
      <c r="P506" s="92" cm="1">
        <f t="array" ref="P506">SUMPRODUCT(--($E$4:$E$494=C506),--($D$4:$D$494=""),$P$4:$P$494)</f>
        <v>12800</v>
      </c>
    </row>
    <row r="507" spans="3:16">
      <c r="C507" s="81" t="str">
        <f>IF('14'!K11="", "Vrije categorie",'14'!K11)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4"/>
        <v>0</v>
      </c>
      <c r="O507" s="81"/>
      <c r="P507" s="92" cm="1">
        <f t="array" ref="P507">SUMPRODUCT(--($E$4:$E$494=C507),--($D$4:$D$494=""),$P$4:$P$494)</f>
        <v>0</v>
      </c>
    </row>
    <row r="508" spans="3:16">
      <c r="C508" s="81" t="str">
        <f>IF('14'!K12="", "Vrije categorie",'14'!K12)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4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IF('14'!K13="", "Vrije categorie",'14'!K13)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4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IF('14'!K14="", "Vrije categorie",'14'!K14)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4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IF('14'!K15="", "Vrije categorie",'14'!K15)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4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446.20000000000005</v>
      </c>
      <c r="G512" s="93">
        <f t="shared" ref="G512:M512" si="5">SUM(G499:G511)</f>
        <v>230.3</v>
      </c>
      <c r="H512" s="93">
        <f t="shared" si="5"/>
        <v>0</v>
      </c>
      <c r="I512" s="93">
        <f t="shared" si="5"/>
        <v>0</v>
      </c>
      <c r="J512" s="93">
        <f t="shared" si="5"/>
        <v>47.300000000000004</v>
      </c>
      <c r="K512" s="93">
        <f t="shared" si="5"/>
        <v>0</v>
      </c>
      <c r="L512" s="93">
        <f t="shared" si="5"/>
        <v>0</v>
      </c>
      <c r="M512" s="93">
        <f t="shared" si="5"/>
        <v>0</v>
      </c>
      <c r="N512" s="93">
        <f t="shared" si="4"/>
        <v>723.8</v>
      </c>
      <c r="O512" s="93"/>
      <c r="P512" s="93">
        <f>SUM(P499:P511)</f>
        <v>141940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4.5999999999999996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7.6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6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7">SUM(F519:M519)</f>
        <v>0</v>
      </c>
    </row>
    <row r="520" spans="3:16">
      <c r="C520" s="95" t="str">
        <f t="shared" si="6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7"/>
        <v>0</v>
      </c>
    </row>
    <row r="521" spans="3:16">
      <c r="C521" s="95" t="str">
        <f t="shared" si="6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7"/>
        <v>0</v>
      </c>
    </row>
    <row r="522" spans="3:16">
      <c r="C522" s="95" t="str">
        <f t="shared" si="6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7"/>
        <v>0</v>
      </c>
    </row>
    <row r="523" spans="3:16">
      <c r="C523" s="95" t="str">
        <f t="shared" si="6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7"/>
        <v>0</v>
      </c>
    </row>
    <row r="524" spans="3:16">
      <c r="C524" s="95" t="str">
        <f t="shared" si="6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7"/>
        <v>0</v>
      </c>
    </row>
    <row r="525" spans="3:16">
      <c r="C525" s="95" t="str">
        <f t="shared" si="6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7"/>
        <v>0</v>
      </c>
    </row>
    <row r="526" spans="3:16">
      <c r="C526" s="95" t="str">
        <f t="shared" si="6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7"/>
        <v>0</v>
      </c>
    </row>
    <row r="527" spans="3:16">
      <c r="C527" s="95" t="str">
        <f t="shared" si="6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7"/>
        <v>0</v>
      </c>
    </row>
    <row r="528" spans="3:16">
      <c r="C528" s="95" t="str">
        <f t="shared" si="6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7"/>
        <v>0</v>
      </c>
    </row>
    <row r="529" spans="3:14">
      <c r="C529" s="95" t="str">
        <f t="shared" si="6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7"/>
        <v>0</v>
      </c>
    </row>
    <row r="530" spans="3:14">
      <c r="C530" s="95" t="str">
        <f t="shared" si="6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7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8">SUM(G518:G530)</f>
        <v>0</v>
      </c>
      <c r="H531" s="100">
        <f t="shared" si="8"/>
        <v>0</v>
      </c>
      <c r="I531" s="100">
        <f t="shared" si="8"/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>SUM(N518:N530)</f>
        <v>0</v>
      </c>
    </row>
    <row r="532" spans="3:14" ht="15.75" thickTop="1"/>
  </sheetData>
  <sheetProtection algorithmName="SHA-512" hashValue="bBFvESfOWz6qfGWW6uKZ0asPWNecSoR0G3E/sM2pAJZbseFerFk8CUjmgDWa2XKeSA8f0iuVDBDuq9Gt1HCf7g==" saltValue="yNQ7b9otSn6SGhfm6WUxa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9E6A-3E7A-40C4-8661-CC89AB1C2FFA}">
  <sheetPr>
    <tabColor rgb="FFC2E76B"/>
  </sheetPr>
  <dimension ref="A2:N63"/>
  <sheetViews>
    <sheetView showGridLines="0" workbookViewId="0">
      <selection activeCell="J40" sqref="J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15,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'15a'!P499/M3</f>
        <v>#DIV/0!</v>
      </c>
    </row>
    <row r="4" spans="1:14">
      <c r="A4" s="42" t="s">
        <v>82</v>
      </c>
      <c r="B4" s="195" t="str">
        <f>VLOOKUP(H5,'Kosten VSR (her)controles'!A5:E54,3)</f>
        <v>OBS de Anbrenge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'15a'!P500/M4</f>
        <v>#DIV/0!</v>
      </c>
    </row>
    <row r="5" spans="1:14">
      <c r="A5" s="43" t="s">
        <v>83</v>
      </c>
      <c r="B5" s="196" t="str">
        <f>VLOOKUP(H5,'Kosten VSR (her)controles'!A5:E54,4)</f>
        <v>Semsstraat 2</v>
      </c>
      <c r="C5" s="196"/>
      <c r="D5" s="196"/>
      <c r="E5" s="196"/>
      <c r="F5" s="192" t="s">
        <v>85</v>
      </c>
      <c r="G5" s="192"/>
      <c r="H5" s="39">
        <f>'Kosten VSR (her)controles'!A19</f>
        <v>15</v>
      </c>
      <c r="K5" s="60" t="s">
        <v>58</v>
      </c>
      <c r="L5" s="72">
        <v>200</v>
      </c>
      <c r="M5" s="249"/>
      <c r="N5" s="113" t="e">
        <f>'15a'!P501/M5</f>
        <v>#DIV/0!</v>
      </c>
    </row>
    <row r="6" spans="1:14">
      <c r="A6" s="44" t="s">
        <v>84</v>
      </c>
      <c r="B6" s="197" t="str">
        <f>VLOOKUP(H5,'Kosten VSR (her)controles'!A5:E54,5)</f>
        <v>Erica</v>
      </c>
      <c r="C6" s="197"/>
      <c r="D6" s="197"/>
      <c r="E6" s="197"/>
      <c r="F6" s="193" t="s">
        <v>86</v>
      </c>
      <c r="G6" s="193"/>
      <c r="H6" s="40" t="str">
        <f>CONCATENATE(H5,"a")</f>
        <v>15a</v>
      </c>
      <c r="K6" s="60" t="s">
        <v>59</v>
      </c>
      <c r="L6" s="72">
        <v>200</v>
      </c>
      <c r="M6" s="249"/>
      <c r="N6" s="113" t="e">
        <f>'15a'!P502/M6</f>
        <v>#DIV/0!</v>
      </c>
    </row>
    <row r="7" spans="1:14">
      <c r="K7" s="60" t="s">
        <v>55</v>
      </c>
      <c r="L7" s="72">
        <v>200</v>
      </c>
      <c r="M7" s="249"/>
      <c r="N7" s="113" t="e">
        <f>'15a'!P503/M7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'15a'!P504/M8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'15a'!P505/M9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'15a'!P506/M10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'15a'!P507/M11</f>
        <v>#DIV/0!</v>
      </c>
    </row>
    <row r="12" spans="1:14">
      <c r="F12" s="33" t="s">
        <v>64</v>
      </c>
      <c r="G12" s="33" t="s">
        <v>90</v>
      </c>
      <c r="K12" s="60" t="s">
        <v>63</v>
      </c>
      <c r="L12" s="72">
        <v>200</v>
      </c>
      <c r="M12" s="249"/>
      <c r="N12" s="113" t="e">
        <f>'15a'!P508/M12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'15a'!N512</f>
        <v>902.90000000000009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'15a'!P509/M13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49"/>
      <c r="N14" s="113"/>
    </row>
    <row r="15" spans="1:14">
      <c r="K15" s="60"/>
      <c r="L15" s="72"/>
      <c r="M15" s="249"/>
      <c r="N15" s="113"/>
    </row>
    <row r="16" spans="1:14">
      <c r="A16" t="s">
        <v>127</v>
      </c>
      <c r="K16" s="62"/>
      <c r="L16" s="73"/>
      <c r="M16" s="259"/>
      <c r="N16" s="114"/>
    </row>
    <row r="17" spans="1:9">
      <c r="A17" s="188" t="s">
        <v>128</v>
      </c>
      <c r="B17" s="188"/>
      <c r="C17" s="188"/>
      <c r="D17" s="70">
        <f>'15a'!P512</f>
        <v>174564</v>
      </c>
      <c r="E17" s="188" t="s">
        <v>129</v>
      </c>
      <c r="F17" s="188"/>
      <c r="G17" s="70">
        <f>D17/E8</f>
        <v>872.82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'15a'!G512</f>
        <v>313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313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313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313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'15a'!F512-E27</f>
        <v>495.1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'15a'!S495</f>
        <v>191.4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'15a'!R495</f>
        <v>191.4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'15a'!T495</f>
        <v>70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'15a'!U495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'15a'!V495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'15a'!W495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'15a'!N505</f>
        <v>33.4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0hKVwXFbhMX89ZRfvImFOAaCvRYJKacdAYexQ97HB3aL2N5skQrQH5Md1lrX9dK+GtyuAVLVe4wdU9cAofB/Ng==" saltValue="wi3AkzboSOTRHu/8p90O3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4E836-0690-4D67-947B-F68C862D7639}">
  <sheetPr>
    <tabColor rgb="FF173583"/>
  </sheetPr>
  <dimension ref="A1:Z532"/>
  <sheetViews>
    <sheetView topLeftCell="A8" workbookViewId="0">
      <selection activeCell="C8" sqref="C8"/>
    </sheetView>
  </sheetViews>
  <sheetFormatPr defaultRowHeight="1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'15'!H5</f>
        <v>15</v>
      </c>
      <c r="B1" s="219" t="s">
        <v>82</v>
      </c>
      <c r="C1" s="220"/>
      <c r="D1" s="221" t="str">
        <f>VLOOKUP(A1,'Kosten VSR (her)controles'!A5:J54,3)</f>
        <v>OBS de Anbrenge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>Semsstraat 2 te Erica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/>
      <c r="O4" s="108"/>
      <c r="P4" s="108"/>
    </row>
    <row r="5" spans="1:24">
      <c r="A5" s="30" t="s">
        <v>286</v>
      </c>
      <c r="B5" s="33">
        <v>1</v>
      </c>
      <c r="C5" s="33" t="s">
        <v>319</v>
      </c>
      <c r="D5" s="33"/>
      <c r="E5" s="106" t="s">
        <v>316</v>
      </c>
      <c r="F5" s="108"/>
      <c r="G5" s="108"/>
      <c r="H5" s="108"/>
      <c r="I5" s="108"/>
      <c r="J5" s="108"/>
      <c r="N5" s="108">
        <f t="shared" ref="N5:N43" si="0">SUM(F5:M5)</f>
        <v>0</v>
      </c>
      <c r="O5" s="108">
        <f>IF(D5="X",0,IF(E5="X",0,VLOOKUP(E5,'15'!$K$3:$L$16,2,FALSE)))</f>
        <v>0</v>
      </c>
      <c r="P5" s="108">
        <f t="shared" ref="P5:P43" si="1">N5*O5</f>
        <v>0</v>
      </c>
    </row>
    <row r="6" spans="1:24">
      <c r="A6" s="30" t="s">
        <v>286</v>
      </c>
      <c r="B6" s="33">
        <v>10</v>
      </c>
      <c r="C6" s="33" t="s">
        <v>299</v>
      </c>
      <c r="D6" s="33"/>
      <c r="E6" s="106" t="s">
        <v>54</v>
      </c>
      <c r="F6" s="108">
        <v>55.8</v>
      </c>
      <c r="G6" s="108"/>
      <c r="H6" s="108"/>
      <c r="I6" s="108"/>
      <c r="J6" s="108"/>
      <c r="N6" s="108">
        <f t="shared" si="0"/>
        <v>55.8</v>
      </c>
      <c r="O6" s="108">
        <f>IF(D6="X",0,IF(E6="X",0,VLOOKUP(E6,'15'!$K$3:$L$16,2,FALSE)))</f>
        <v>200</v>
      </c>
      <c r="P6" s="108">
        <f t="shared" si="1"/>
        <v>11160</v>
      </c>
    </row>
    <row r="7" spans="1:24">
      <c r="A7" s="30" t="s">
        <v>286</v>
      </c>
      <c r="B7" s="33">
        <v>11</v>
      </c>
      <c r="C7" s="33" t="s">
        <v>300</v>
      </c>
      <c r="D7" s="33"/>
      <c r="E7" s="106" t="s">
        <v>59</v>
      </c>
      <c r="G7" s="108"/>
      <c r="H7" s="108"/>
      <c r="I7" s="108"/>
      <c r="J7" s="108">
        <v>8.8000000000000007</v>
      </c>
      <c r="N7" s="108">
        <f t="shared" si="0"/>
        <v>8.8000000000000007</v>
      </c>
      <c r="O7" s="108">
        <f>IF(D7="X",0,IF(E7="X",0,VLOOKUP(E7,'15'!$K$3:$L$16,2,FALSE)))</f>
        <v>200</v>
      </c>
      <c r="P7" s="108">
        <f t="shared" si="1"/>
        <v>1760.0000000000002</v>
      </c>
    </row>
    <row r="8" spans="1:24">
      <c r="A8" s="30" t="s">
        <v>286</v>
      </c>
      <c r="B8" s="33">
        <v>12</v>
      </c>
      <c r="C8" s="33" t="s">
        <v>311</v>
      </c>
      <c r="D8" s="33"/>
      <c r="E8" s="106" t="s">
        <v>58</v>
      </c>
      <c r="F8" s="108">
        <v>27.3</v>
      </c>
      <c r="G8" s="108"/>
      <c r="H8" s="108"/>
      <c r="I8" s="108"/>
      <c r="J8" s="108"/>
      <c r="N8" s="108">
        <f t="shared" si="0"/>
        <v>27.3</v>
      </c>
      <c r="O8" s="108">
        <f>IF(D8="X",0,IF(E8="X",0,VLOOKUP(E8,'15'!$K$3:$L$16,2,FALSE)))</f>
        <v>200</v>
      </c>
      <c r="P8" s="108">
        <f t="shared" si="1"/>
        <v>5460</v>
      </c>
    </row>
    <row r="9" spans="1:24">
      <c r="A9" s="30" t="s">
        <v>286</v>
      </c>
      <c r="B9" s="33">
        <v>13</v>
      </c>
      <c r="C9" s="33" t="s">
        <v>302</v>
      </c>
      <c r="D9" s="33"/>
      <c r="E9" s="106" t="s">
        <v>316</v>
      </c>
      <c r="F9" s="108">
        <v>1.9</v>
      </c>
      <c r="G9" s="108"/>
      <c r="H9" s="108"/>
      <c r="I9" s="108"/>
      <c r="J9" s="108"/>
      <c r="N9" s="108">
        <f t="shared" si="0"/>
        <v>1.9</v>
      </c>
      <c r="O9" s="108">
        <f>IF(D9="X",0,IF(E9="X",0,VLOOKUP(E9,'15'!$K$3:$L$16,2,FALSE)))</f>
        <v>0</v>
      </c>
      <c r="P9" s="108">
        <f t="shared" si="1"/>
        <v>0</v>
      </c>
    </row>
    <row r="10" spans="1:24">
      <c r="A10" s="30" t="s">
        <v>286</v>
      </c>
      <c r="B10" s="33">
        <v>14</v>
      </c>
      <c r="C10" s="33" t="s">
        <v>309</v>
      </c>
      <c r="D10" s="33"/>
      <c r="E10" s="106" t="s">
        <v>316</v>
      </c>
      <c r="F10" s="108"/>
      <c r="G10" s="108"/>
      <c r="H10" s="108"/>
      <c r="I10" s="108"/>
      <c r="J10" s="108"/>
      <c r="N10" s="108">
        <f t="shared" si="0"/>
        <v>0</v>
      </c>
      <c r="O10" s="108">
        <f>IF(D10="X",0,IF(E10="X",0,VLOOKUP(E10,'15'!$K$3:$L$16,2,FALSE)))</f>
        <v>0</v>
      </c>
      <c r="P10" s="108">
        <f t="shared" si="1"/>
        <v>0</v>
      </c>
    </row>
    <row r="11" spans="1:24">
      <c r="A11" s="30" t="s">
        <v>286</v>
      </c>
      <c r="B11" s="33">
        <v>15</v>
      </c>
      <c r="C11" s="33" t="s">
        <v>313</v>
      </c>
      <c r="D11" s="33"/>
      <c r="E11" s="106" t="s">
        <v>149</v>
      </c>
      <c r="G11" s="108"/>
      <c r="H11" s="108"/>
      <c r="I11" s="108"/>
      <c r="J11" s="108">
        <v>4.9000000000000004</v>
      </c>
      <c r="N11" s="108">
        <f t="shared" si="0"/>
        <v>4.9000000000000004</v>
      </c>
      <c r="O11" s="108">
        <f>IF(D11="X",0,IF(E11="X",0,VLOOKUP(E11,'15'!$K$3:$L$16,2,FALSE)))</f>
        <v>200</v>
      </c>
      <c r="P11" s="108">
        <f t="shared" si="1"/>
        <v>980.00000000000011</v>
      </c>
    </row>
    <row r="12" spans="1:24">
      <c r="A12" s="30" t="s">
        <v>286</v>
      </c>
      <c r="B12" s="33">
        <v>16</v>
      </c>
      <c r="C12" s="33" t="s">
        <v>298</v>
      </c>
      <c r="D12" s="33"/>
      <c r="E12" s="106" t="s">
        <v>149</v>
      </c>
      <c r="G12" s="108"/>
      <c r="H12" s="108"/>
      <c r="I12" s="108"/>
      <c r="J12" s="108">
        <v>9.3000000000000007</v>
      </c>
      <c r="N12" s="108">
        <f t="shared" si="0"/>
        <v>9.3000000000000007</v>
      </c>
      <c r="O12" s="108">
        <f>IF(D12="X",0,IF(E12="X",0,VLOOKUP(E12,'15'!$K$3:$L$16,2,FALSE)))</f>
        <v>200</v>
      </c>
      <c r="P12" s="108">
        <f t="shared" si="1"/>
        <v>1860.0000000000002</v>
      </c>
    </row>
    <row r="13" spans="1:24">
      <c r="A13" s="30" t="s">
        <v>286</v>
      </c>
      <c r="B13" s="33">
        <v>17</v>
      </c>
      <c r="C13" s="33" t="s">
        <v>298</v>
      </c>
      <c r="D13" s="33"/>
      <c r="E13" s="106" t="s">
        <v>149</v>
      </c>
      <c r="G13" s="108"/>
      <c r="H13" s="108"/>
      <c r="I13" s="108"/>
      <c r="J13" s="108">
        <v>9.3000000000000007</v>
      </c>
      <c r="N13" s="108">
        <f t="shared" si="0"/>
        <v>9.3000000000000007</v>
      </c>
      <c r="O13" s="108">
        <f>IF(D13="X",0,IF(E13="X",0,VLOOKUP(E13,'15'!$K$3:$L$16,2,FALSE)))</f>
        <v>200</v>
      </c>
      <c r="P13" s="108">
        <f t="shared" si="1"/>
        <v>1860.0000000000002</v>
      </c>
    </row>
    <row r="14" spans="1:24">
      <c r="A14" s="30" t="s">
        <v>286</v>
      </c>
      <c r="B14" s="33">
        <v>18</v>
      </c>
      <c r="C14" s="33" t="s">
        <v>302</v>
      </c>
      <c r="D14" s="33"/>
      <c r="E14" s="106" t="s">
        <v>316</v>
      </c>
      <c r="F14" s="108"/>
      <c r="G14" s="108"/>
      <c r="H14" s="108"/>
      <c r="I14" s="108"/>
      <c r="J14" s="108"/>
      <c r="N14" s="108">
        <f t="shared" si="0"/>
        <v>0</v>
      </c>
      <c r="O14" s="108">
        <f>IF(D14="X",0,IF(E14="X",0,VLOOKUP(E14,'15'!$K$3:$L$16,2,FALSE)))</f>
        <v>0</v>
      </c>
      <c r="P14" s="108">
        <f t="shared" si="1"/>
        <v>0</v>
      </c>
    </row>
    <row r="15" spans="1:24">
      <c r="A15" s="30" t="s">
        <v>286</v>
      </c>
      <c r="B15" s="33">
        <v>19</v>
      </c>
      <c r="C15" s="33" t="s">
        <v>308</v>
      </c>
      <c r="D15" s="33"/>
      <c r="E15" s="106" t="s">
        <v>60</v>
      </c>
      <c r="G15" s="108">
        <v>9.6999999999999993</v>
      </c>
      <c r="H15" s="108"/>
      <c r="I15" s="108"/>
      <c r="J15" s="108"/>
      <c r="N15" s="108">
        <f t="shared" si="0"/>
        <v>9.6999999999999993</v>
      </c>
      <c r="O15" s="108">
        <f>IF(D15="X",0,IF(E15="X",0,VLOOKUP(E15,'15'!$K$3:$L$16,2,FALSE)))</f>
        <v>12</v>
      </c>
      <c r="P15" s="108">
        <f t="shared" si="1"/>
        <v>116.39999999999999</v>
      </c>
    </row>
    <row r="16" spans="1:24">
      <c r="A16" s="30" t="s">
        <v>286</v>
      </c>
      <c r="B16" s="33">
        <v>2</v>
      </c>
      <c r="C16" s="33" t="s">
        <v>302</v>
      </c>
      <c r="D16" s="33"/>
      <c r="E16" s="106" t="s">
        <v>316</v>
      </c>
      <c r="G16" s="108"/>
      <c r="H16" s="108"/>
      <c r="I16" s="108"/>
      <c r="J16" s="108">
        <v>2.1</v>
      </c>
      <c r="N16" s="108">
        <f t="shared" si="0"/>
        <v>2.1</v>
      </c>
      <c r="O16" s="108">
        <f>IF(D16="X",0,IF(E16="X",0,VLOOKUP(E16,'15'!$K$3:$L$16,2,FALSE)))</f>
        <v>0</v>
      </c>
      <c r="P16" s="108">
        <f t="shared" si="1"/>
        <v>0</v>
      </c>
    </row>
    <row r="17" spans="1:16">
      <c r="A17" s="30" t="s">
        <v>286</v>
      </c>
      <c r="B17" s="33">
        <v>20</v>
      </c>
      <c r="C17" s="33" t="s">
        <v>307</v>
      </c>
      <c r="D17" s="33"/>
      <c r="E17" s="106" t="s">
        <v>61</v>
      </c>
      <c r="G17" s="108">
        <v>83.5</v>
      </c>
      <c r="H17" s="108"/>
      <c r="I17" s="108"/>
      <c r="J17" s="108"/>
      <c r="N17" s="108">
        <f t="shared" si="0"/>
        <v>83.5</v>
      </c>
      <c r="O17" s="108">
        <f>IF(D17="X",0,IF(E17="X",0,VLOOKUP(E17,'15'!$K$3:$L$16,2,FALSE)))</f>
        <v>200</v>
      </c>
      <c r="P17" s="108">
        <f t="shared" si="1"/>
        <v>16700</v>
      </c>
    </row>
    <row r="18" spans="1:16">
      <c r="A18" s="30" t="s">
        <v>286</v>
      </c>
      <c r="B18" s="33">
        <v>21</v>
      </c>
      <c r="C18" s="33" t="s">
        <v>310</v>
      </c>
      <c r="D18" s="33"/>
      <c r="E18" s="106" t="s">
        <v>55</v>
      </c>
      <c r="G18" s="108"/>
      <c r="H18" s="108"/>
      <c r="I18" s="108"/>
      <c r="J18" s="108">
        <v>26</v>
      </c>
      <c r="N18" s="108">
        <f t="shared" si="0"/>
        <v>26</v>
      </c>
      <c r="O18" s="108">
        <f>IF(D18="X",0,IF(E18="X",0,VLOOKUP(E18,'15'!$K$3:$L$16,2,FALSE)))</f>
        <v>200</v>
      </c>
      <c r="P18" s="108">
        <f t="shared" si="1"/>
        <v>5200</v>
      </c>
    </row>
    <row r="19" spans="1:16">
      <c r="A19" s="30" t="s">
        <v>286</v>
      </c>
      <c r="B19" s="33">
        <v>22</v>
      </c>
      <c r="C19" s="33" t="s">
        <v>310</v>
      </c>
      <c r="D19" s="33"/>
      <c r="E19" s="106" t="s">
        <v>55</v>
      </c>
      <c r="F19" s="108">
        <v>6.9</v>
      </c>
      <c r="G19" s="108"/>
      <c r="H19" s="108"/>
      <c r="I19" s="108"/>
      <c r="J19" s="108"/>
      <c r="N19" s="108">
        <f t="shared" si="0"/>
        <v>6.9</v>
      </c>
      <c r="O19" s="108">
        <f>IF(D19="X",0,IF(E19="X",0,VLOOKUP(E19,'15'!$K$3:$L$16,2,FALSE)))</f>
        <v>200</v>
      </c>
      <c r="P19" s="108">
        <f t="shared" si="1"/>
        <v>1380</v>
      </c>
    </row>
    <row r="20" spans="1:16">
      <c r="A20" s="30" t="s">
        <v>286</v>
      </c>
      <c r="B20" s="106" t="s">
        <v>365</v>
      </c>
      <c r="C20" s="33" t="s">
        <v>310</v>
      </c>
      <c r="D20" s="33"/>
      <c r="E20" s="106" t="s">
        <v>55</v>
      </c>
      <c r="G20" s="108"/>
      <c r="H20" s="108"/>
      <c r="I20" s="108"/>
      <c r="J20" s="108">
        <v>31.6</v>
      </c>
      <c r="N20" s="108">
        <f t="shared" si="0"/>
        <v>31.6</v>
      </c>
      <c r="O20" s="108">
        <f>IF(D20="X",0,IF(E20="X",0,VLOOKUP(E20,'15'!$K$3:$L$16,2,FALSE)))</f>
        <v>200</v>
      </c>
      <c r="P20" s="108">
        <f t="shared" si="1"/>
        <v>6320</v>
      </c>
    </row>
    <row r="21" spans="1:16">
      <c r="A21" s="30" t="s">
        <v>286</v>
      </c>
      <c r="B21" s="106" t="s">
        <v>395</v>
      </c>
      <c r="C21" s="33" t="s">
        <v>310</v>
      </c>
      <c r="D21" s="33"/>
      <c r="E21" s="106" t="s">
        <v>55</v>
      </c>
      <c r="F21" s="108">
        <v>5.3</v>
      </c>
      <c r="G21" s="108"/>
      <c r="H21" s="108"/>
      <c r="I21" s="108"/>
      <c r="J21" s="108"/>
      <c r="N21" s="108">
        <f t="shared" si="0"/>
        <v>5.3</v>
      </c>
      <c r="O21" s="108">
        <f>IF(D21="X",0,IF(E21="X",0,VLOOKUP(E21,'15'!$K$3:$L$16,2,FALSE)))</f>
        <v>200</v>
      </c>
      <c r="P21" s="108">
        <f t="shared" si="1"/>
        <v>1060</v>
      </c>
    </row>
    <row r="22" spans="1:16">
      <c r="A22" s="30" t="s">
        <v>286</v>
      </c>
      <c r="B22" s="33">
        <v>23</v>
      </c>
      <c r="C22" s="33" t="s">
        <v>299</v>
      </c>
      <c r="D22" s="33"/>
      <c r="E22" s="106" t="s">
        <v>54</v>
      </c>
      <c r="F22" s="108">
        <v>55.2</v>
      </c>
      <c r="G22" s="108"/>
      <c r="H22" s="108"/>
      <c r="I22" s="108"/>
      <c r="J22" s="108"/>
      <c r="N22" s="108">
        <f t="shared" si="0"/>
        <v>55.2</v>
      </c>
      <c r="O22" s="108">
        <f>IF(D22="X",0,IF(E22="X",0,VLOOKUP(E22,'15'!$K$3:$L$16,2,FALSE)))</f>
        <v>200</v>
      </c>
      <c r="P22" s="108">
        <f t="shared" si="1"/>
        <v>11040</v>
      </c>
    </row>
    <row r="23" spans="1:16">
      <c r="A23" s="30" t="s">
        <v>286</v>
      </c>
      <c r="B23" s="33">
        <v>24</v>
      </c>
      <c r="C23" s="33" t="s">
        <v>299</v>
      </c>
      <c r="D23" s="33"/>
      <c r="E23" s="106" t="s">
        <v>54</v>
      </c>
      <c r="G23" s="108">
        <v>56.6</v>
      </c>
      <c r="H23" s="108"/>
      <c r="I23" s="108"/>
      <c r="J23" s="108"/>
      <c r="N23" s="108">
        <f t="shared" si="0"/>
        <v>56.6</v>
      </c>
      <c r="O23" s="108">
        <f>IF(D23="X",0,IF(E23="X",0,VLOOKUP(E23,'15'!$K$3:$L$16,2,FALSE)))</f>
        <v>200</v>
      </c>
      <c r="P23" s="108">
        <f t="shared" si="1"/>
        <v>11320</v>
      </c>
    </row>
    <row r="24" spans="1:16">
      <c r="A24" s="30" t="s">
        <v>286</v>
      </c>
      <c r="B24" s="33">
        <v>25</v>
      </c>
      <c r="C24" s="33" t="s">
        <v>299</v>
      </c>
      <c r="D24" s="33"/>
      <c r="E24" s="106" t="s">
        <v>54</v>
      </c>
      <c r="G24" s="108">
        <v>69.2</v>
      </c>
      <c r="H24" s="108"/>
      <c r="I24" s="108"/>
      <c r="J24" s="108"/>
      <c r="N24" s="108">
        <f t="shared" si="0"/>
        <v>69.2</v>
      </c>
      <c r="O24" s="108">
        <f>IF(D24="X",0,IF(E24="X",0,VLOOKUP(E24,'15'!$K$3:$L$16,2,FALSE)))</f>
        <v>200</v>
      </c>
      <c r="P24" s="108">
        <f t="shared" si="1"/>
        <v>13840</v>
      </c>
    </row>
    <row r="25" spans="1:16">
      <c r="A25" s="30" t="s">
        <v>286</v>
      </c>
      <c r="B25" s="33">
        <v>26</v>
      </c>
      <c r="C25" s="33" t="s">
        <v>298</v>
      </c>
      <c r="D25" s="33"/>
      <c r="E25" s="106" t="s">
        <v>149</v>
      </c>
      <c r="G25" s="108"/>
      <c r="H25" s="108"/>
      <c r="I25" s="108"/>
      <c r="J25" s="108">
        <v>4.9000000000000004</v>
      </c>
      <c r="N25" s="108">
        <f t="shared" si="0"/>
        <v>4.9000000000000004</v>
      </c>
      <c r="O25" s="108">
        <f>IF(D25="X",0,IF(E25="X",0,VLOOKUP(E25,'15'!$K$3:$L$16,2,FALSE)))</f>
        <v>200</v>
      </c>
      <c r="P25" s="108">
        <f t="shared" si="1"/>
        <v>980.00000000000011</v>
      </c>
    </row>
    <row r="26" spans="1:16">
      <c r="A26" s="30" t="s">
        <v>286</v>
      </c>
      <c r="B26" s="33">
        <v>27</v>
      </c>
      <c r="C26" s="33" t="s">
        <v>308</v>
      </c>
      <c r="D26" s="33"/>
      <c r="E26" s="106" t="s">
        <v>60</v>
      </c>
      <c r="G26" s="108">
        <v>1.9</v>
      </c>
      <c r="H26" s="108"/>
      <c r="I26" s="108"/>
      <c r="J26" s="108"/>
      <c r="N26" s="108">
        <f t="shared" si="0"/>
        <v>1.9</v>
      </c>
      <c r="O26" s="108">
        <f>IF(D26="X",0,IF(E26="X",0,VLOOKUP(E26,'15'!$K$3:$L$16,2,FALSE)))</f>
        <v>12</v>
      </c>
      <c r="P26" s="108">
        <f t="shared" si="1"/>
        <v>22.799999999999997</v>
      </c>
    </row>
    <row r="27" spans="1:16">
      <c r="A27" s="30" t="s">
        <v>286</v>
      </c>
      <c r="B27" s="33">
        <v>28</v>
      </c>
      <c r="C27" s="33" t="s">
        <v>297</v>
      </c>
      <c r="D27" s="33"/>
      <c r="E27" s="106" t="s">
        <v>55</v>
      </c>
      <c r="F27" s="108">
        <v>5.3</v>
      </c>
      <c r="G27" s="108"/>
      <c r="H27" s="108"/>
      <c r="I27" s="108"/>
      <c r="J27" s="108"/>
      <c r="N27" s="108">
        <f t="shared" si="0"/>
        <v>5.3</v>
      </c>
      <c r="O27" s="108">
        <f>IF(D27="X",0,IF(E27="X",0,VLOOKUP(E27,'15'!$K$3:$L$16,2,FALSE)))</f>
        <v>200</v>
      </c>
      <c r="P27" s="108">
        <f t="shared" si="1"/>
        <v>1060</v>
      </c>
    </row>
    <row r="28" spans="1:16">
      <c r="A28" s="30" t="s">
        <v>286</v>
      </c>
      <c r="B28" s="33">
        <v>29</v>
      </c>
      <c r="C28" s="33" t="s">
        <v>301</v>
      </c>
      <c r="D28" s="33"/>
      <c r="E28" s="106" t="s">
        <v>57</v>
      </c>
      <c r="F28" s="108">
        <v>21.6</v>
      </c>
      <c r="G28" s="108"/>
      <c r="H28" s="108"/>
      <c r="I28" s="108"/>
      <c r="J28" s="108"/>
      <c r="N28" s="108">
        <f t="shared" si="0"/>
        <v>21.6</v>
      </c>
      <c r="O28" s="108">
        <f>IF(D28="X",0,IF(E28="X",0,VLOOKUP(E28,'15'!$K$3:$L$16,2,FALSE)))</f>
        <v>200</v>
      </c>
      <c r="P28" s="108">
        <f t="shared" si="1"/>
        <v>4320</v>
      </c>
    </row>
    <row r="29" spans="1:16">
      <c r="A29" s="30" t="s">
        <v>286</v>
      </c>
      <c r="B29" s="33">
        <v>3</v>
      </c>
      <c r="C29" s="33" t="s">
        <v>297</v>
      </c>
      <c r="D29" s="33"/>
      <c r="E29" s="106" t="s">
        <v>55</v>
      </c>
      <c r="F29" s="108">
        <v>5.6</v>
      </c>
      <c r="G29" s="108"/>
      <c r="H29" s="108"/>
      <c r="I29" s="108"/>
      <c r="J29" s="108"/>
      <c r="N29" s="108">
        <f t="shared" si="0"/>
        <v>5.6</v>
      </c>
      <c r="O29" s="108">
        <f>IF(D29="X",0,IF(E29="X",0,VLOOKUP(E29,'15'!$K$3:$L$16,2,FALSE)))</f>
        <v>200</v>
      </c>
      <c r="P29" s="108">
        <f t="shared" si="1"/>
        <v>1120</v>
      </c>
    </row>
    <row r="30" spans="1:16">
      <c r="A30" s="30" t="s">
        <v>286</v>
      </c>
      <c r="B30" s="33">
        <v>30</v>
      </c>
      <c r="C30" s="33" t="s">
        <v>299</v>
      </c>
      <c r="D30" s="33"/>
      <c r="E30" s="106" t="s">
        <v>54</v>
      </c>
      <c r="G30" s="108">
        <v>58.1</v>
      </c>
      <c r="H30" s="108"/>
      <c r="I30" s="108"/>
      <c r="J30" s="108"/>
      <c r="N30" s="108">
        <f t="shared" si="0"/>
        <v>58.1</v>
      </c>
      <c r="O30" s="108">
        <f>IF(D30="X",0,IF(E30="X",0,VLOOKUP(E30,'15'!$K$3:$L$16,2,FALSE)))</f>
        <v>200</v>
      </c>
      <c r="P30" s="108">
        <f t="shared" si="1"/>
        <v>11620</v>
      </c>
    </row>
    <row r="31" spans="1:16">
      <c r="A31" s="30" t="s">
        <v>286</v>
      </c>
      <c r="B31" s="106" t="s">
        <v>377</v>
      </c>
      <c r="C31" s="33" t="s">
        <v>299</v>
      </c>
      <c r="D31" s="33"/>
      <c r="E31" s="106" t="s">
        <v>54</v>
      </c>
      <c r="G31" s="108">
        <v>12</v>
      </c>
      <c r="H31" s="108"/>
      <c r="I31" s="108"/>
      <c r="J31" s="108"/>
      <c r="N31" s="108">
        <f t="shared" si="0"/>
        <v>12</v>
      </c>
      <c r="O31" s="108">
        <f>IF(D31="X",0,IF(E31="X",0,VLOOKUP(E31,'15'!$K$3:$L$16,2,FALSE)))</f>
        <v>200</v>
      </c>
      <c r="P31" s="108">
        <f t="shared" si="1"/>
        <v>2400</v>
      </c>
    </row>
    <row r="32" spans="1:16">
      <c r="A32" s="30" t="s">
        <v>286</v>
      </c>
      <c r="B32" s="33">
        <v>31</v>
      </c>
      <c r="C32" s="33" t="s">
        <v>310</v>
      </c>
      <c r="D32" s="33"/>
      <c r="E32" s="106" t="s">
        <v>55</v>
      </c>
      <c r="G32" s="108">
        <v>8</v>
      </c>
      <c r="H32" s="108"/>
      <c r="I32" s="108"/>
      <c r="J32" s="108"/>
      <c r="N32" s="108">
        <f t="shared" si="0"/>
        <v>8</v>
      </c>
      <c r="O32" s="108">
        <f>IF(D32="X",0,IF(E32="X",0,VLOOKUP(E32,'15'!$K$3:$L$16,2,FALSE)))</f>
        <v>200</v>
      </c>
      <c r="P32" s="108">
        <f t="shared" si="1"/>
        <v>1600</v>
      </c>
    </row>
    <row r="33" spans="1:20">
      <c r="A33" s="30" t="s">
        <v>286</v>
      </c>
      <c r="B33" s="33">
        <v>32</v>
      </c>
      <c r="C33" s="33" t="s">
        <v>298</v>
      </c>
      <c r="D33" s="33"/>
      <c r="E33" s="106" t="s">
        <v>149</v>
      </c>
      <c r="G33" s="108">
        <v>5</v>
      </c>
      <c r="H33" s="108"/>
      <c r="I33" s="108"/>
      <c r="J33" s="108"/>
      <c r="N33" s="108">
        <f t="shared" si="0"/>
        <v>5</v>
      </c>
      <c r="O33" s="108">
        <f>IF(D33="X",0,IF(E33="X",0,VLOOKUP(E33,'15'!$K$3:$L$16,2,FALSE)))</f>
        <v>200</v>
      </c>
      <c r="P33" s="108">
        <f t="shared" si="1"/>
        <v>1000</v>
      </c>
    </row>
    <row r="34" spans="1:20">
      <c r="A34" s="30" t="s">
        <v>286</v>
      </c>
      <c r="B34" s="33">
        <v>33</v>
      </c>
      <c r="C34" s="33" t="s">
        <v>306</v>
      </c>
      <c r="D34" s="33"/>
      <c r="E34" s="106" t="s">
        <v>316</v>
      </c>
      <c r="G34" s="108">
        <v>3.1</v>
      </c>
      <c r="H34" s="108"/>
      <c r="I34" s="108"/>
      <c r="J34" s="108"/>
      <c r="N34" s="108">
        <f t="shared" si="0"/>
        <v>3.1</v>
      </c>
      <c r="O34" s="108">
        <f>IF(D34="X",0,IF(E34="X",0,VLOOKUP(E34,'15'!$K$3:$L$16,2,FALSE)))</f>
        <v>0</v>
      </c>
      <c r="P34" s="108">
        <f t="shared" si="1"/>
        <v>0</v>
      </c>
    </row>
    <row r="35" spans="1:20">
      <c r="A35" s="30" t="s">
        <v>286</v>
      </c>
      <c r="B35" s="33">
        <v>34</v>
      </c>
      <c r="C35" s="33" t="s">
        <v>299</v>
      </c>
      <c r="D35" s="33"/>
      <c r="E35" s="106" t="s">
        <v>54</v>
      </c>
      <c r="F35" s="108">
        <v>49</v>
      </c>
      <c r="G35" s="108"/>
      <c r="H35" s="108"/>
      <c r="I35" s="108"/>
      <c r="J35" s="108"/>
      <c r="N35" s="108">
        <f t="shared" si="0"/>
        <v>49</v>
      </c>
      <c r="O35" s="108">
        <f>IF(D35="X",0,IF(E35="X",0,VLOOKUP(E35,'15'!$K$3:$L$16,2,FALSE)))</f>
        <v>200</v>
      </c>
      <c r="P35" s="108">
        <f t="shared" si="1"/>
        <v>9800</v>
      </c>
    </row>
    <row r="36" spans="1:20">
      <c r="A36" s="30" t="s">
        <v>286</v>
      </c>
      <c r="B36" s="106" t="s">
        <v>384</v>
      </c>
      <c r="C36" s="33" t="s">
        <v>299</v>
      </c>
      <c r="D36" s="33"/>
      <c r="E36" s="106" t="s">
        <v>54</v>
      </c>
      <c r="G36" s="108">
        <v>9</v>
      </c>
      <c r="H36" s="108"/>
      <c r="I36" s="108"/>
      <c r="J36" s="108"/>
      <c r="N36" s="108">
        <f t="shared" si="0"/>
        <v>9</v>
      </c>
      <c r="O36" s="108">
        <f>IF(D36="X",0,IF(E36="X",0,VLOOKUP(E36,'15'!$K$3:$L$16,2,FALSE)))</f>
        <v>200</v>
      </c>
      <c r="P36" s="108">
        <f t="shared" si="1"/>
        <v>1800</v>
      </c>
    </row>
    <row r="37" spans="1:20">
      <c r="A37" s="30" t="s">
        <v>286</v>
      </c>
      <c r="B37" s="33">
        <v>4</v>
      </c>
      <c r="C37" s="33" t="s">
        <v>310</v>
      </c>
      <c r="D37" s="33"/>
      <c r="E37" s="106" t="s">
        <v>55</v>
      </c>
      <c r="F37" s="108">
        <v>75.3</v>
      </c>
      <c r="G37" s="108"/>
      <c r="H37" s="108"/>
      <c r="I37" s="108"/>
      <c r="J37" s="108"/>
      <c r="N37" s="108">
        <f t="shared" si="0"/>
        <v>75.3</v>
      </c>
      <c r="O37" s="108">
        <f>IF(D37="X",0,IF(E37="X",0,VLOOKUP(E37,'15'!$K$3:$L$16,2,FALSE)))</f>
        <v>200</v>
      </c>
      <c r="P37" s="108">
        <f t="shared" si="1"/>
        <v>15060</v>
      </c>
    </row>
    <row r="38" spans="1:20">
      <c r="A38" s="30" t="s">
        <v>286</v>
      </c>
      <c r="B38" s="106" t="s">
        <v>294</v>
      </c>
      <c r="C38" s="33" t="s">
        <v>310</v>
      </c>
      <c r="D38" s="33"/>
      <c r="E38" s="106" t="s">
        <v>55</v>
      </c>
      <c r="F38" s="108">
        <v>27.2</v>
      </c>
      <c r="G38" s="108"/>
      <c r="H38" s="108"/>
      <c r="I38" s="108"/>
      <c r="J38" s="108"/>
      <c r="N38" s="108">
        <f t="shared" si="0"/>
        <v>27.2</v>
      </c>
      <c r="O38" s="108">
        <f>IF(D38="X",0,IF(E38="X",0,VLOOKUP(E38,'15'!$K$3:$L$16,2,FALSE)))</f>
        <v>200</v>
      </c>
      <c r="P38" s="108">
        <f t="shared" si="1"/>
        <v>5440</v>
      </c>
    </row>
    <row r="39" spans="1:20">
      <c r="A39" s="30" t="s">
        <v>286</v>
      </c>
      <c r="B39" s="33">
        <v>5</v>
      </c>
      <c r="C39" s="33" t="s">
        <v>299</v>
      </c>
      <c r="D39" s="33"/>
      <c r="E39" s="106" t="s">
        <v>54</v>
      </c>
      <c r="F39" s="108">
        <v>55.8</v>
      </c>
      <c r="G39" s="108"/>
      <c r="H39" s="108"/>
      <c r="I39" s="108"/>
      <c r="J39" s="108"/>
      <c r="N39" s="108">
        <f t="shared" si="0"/>
        <v>55.8</v>
      </c>
      <c r="O39" s="108">
        <f>IF(D39="X",0,IF(E39="X",0,VLOOKUP(E39,'15'!$K$3:$L$16,2,FALSE)))</f>
        <v>200</v>
      </c>
      <c r="P39" s="108">
        <f t="shared" si="1"/>
        <v>11160</v>
      </c>
    </row>
    <row r="40" spans="1:20">
      <c r="A40" s="30" t="s">
        <v>286</v>
      </c>
      <c r="B40" s="33">
        <v>6</v>
      </c>
      <c r="C40" s="33" t="s">
        <v>308</v>
      </c>
      <c r="D40" s="33"/>
      <c r="E40" s="106" t="s">
        <v>60</v>
      </c>
      <c r="F40" s="108">
        <v>20.399999999999999</v>
      </c>
      <c r="G40" s="108"/>
      <c r="H40" s="108"/>
      <c r="I40" s="108"/>
      <c r="J40" s="108"/>
      <c r="N40" s="108">
        <f t="shared" si="0"/>
        <v>20.399999999999999</v>
      </c>
      <c r="O40" s="108">
        <f>IF(D40="X",0,IF(E40="X",0,VLOOKUP(E40,'15'!$K$3:$L$16,2,FALSE)))</f>
        <v>12</v>
      </c>
      <c r="P40" s="108">
        <f t="shared" si="1"/>
        <v>244.79999999999998</v>
      </c>
    </row>
    <row r="41" spans="1:20">
      <c r="A41" s="30" t="s">
        <v>286</v>
      </c>
      <c r="B41" s="33">
        <v>7</v>
      </c>
      <c r="C41" s="33" t="s">
        <v>306</v>
      </c>
      <c r="D41" s="33"/>
      <c r="E41" s="106" t="s">
        <v>316</v>
      </c>
      <c r="F41" s="108"/>
      <c r="G41" s="108"/>
      <c r="H41" s="108"/>
      <c r="I41" s="108"/>
      <c r="J41" s="108"/>
      <c r="N41" s="108">
        <f t="shared" si="0"/>
        <v>0</v>
      </c>
      <c r="O41" s="108">
        <f>IF(D41="X",0,IF(E41="X",0,VLOOKUP(E41,'15'!$K$3:$L$16,2,FALSE)))</f>
        <v>0</v>
      </c>
      <c r="P41" s="108">
        <f t="shared" si="1"/>
        <v>0</v>
      </c>
    </row>
    <row r="42" spans="1:20">
      <c r="A42" s="30" t="s">
        <v>286</v>
      </c>
      <c r="B42" s="33">
        <v>8</v>
      </c>
      <c r="C42" s="33" t="s">
        <v>301</v>
      </c>
      <c r="D42" s="33"/>
      <c r="E42" s="106" t="s">
        <v>57</v>
      </c>
      <c r="F42" s="108">
        <v>28.6</v>
      </c>
      <c r="G42" s="108"/>
      <c r="H42" s="108"/>
      <c r="I42" s="108"/>
      <c r="J42" s="108"/>
      <c r="N42" s="108">
        <f t="shared" si="0"/>
        <v>28.6</v>
      </c>
      <c r="O42" s="108">
        <f>IF(D42="X",0,IF(E42="X",0,VLOOKUP(E42,'15'!$K$3:$L$16,2,FALSE)))</f>
        <v>200</v>
      </c>
      <c r="P42" s="108">
        <f t="shared" si="1"/>
        <v>5720</v>
      </c>
    </row>
    <row r="43" spans="1:20">
      <c r="A43" s="30" t="s">
        <v>286</v>
      </c>
      <c r="B43" s="33">
        <v>9</v>
      </c>
      <c r="C43" s="33" t="s">
        <v>299</v>
      </c>
      <c r="D43" s="33"/>
      <c r="E43" s="106" t="s">
        <v>54</v>
      </c>
      <c r="F43" s="108">
        <v>55.8</v>
      </c>
      <c r="G43" s="108"/>
      <c r="H43" s="108"/>
      <c r="I43" s="108"/>
      <c r="J43" s="108"/>
      <c r="N43" s="108">
        <f t="shared" si="0"/>
        <v>55.8</v>
      </c>
      <c r="O43" s="108">
        <f>IF(D43="X",0,IF(E43="X",0,VLOOKUP(E43,'15'!$K$3:$L$16,2,FALSE)))</f>
        <v>200</v>
      </c>
      <c r="P43" s="108">
        <f t="shared" si="1"/>
        <v>11160</v>
      </c>
      <c r="R43">
        <v>191.4</v>
      </c>
      <c r="S43">
        <v>191.4</v>
      </c>
      <c r="T43">
        <v>70</v>
      </c>
    </row>
    <row r="44" spans="1:20" hidden="1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/>
      <c r="O44" s="108"/>
      <c r="P44" s="108"/>
    </row>
    <row r="45" spans="1:20" hidden="1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/>
      <c r="O45" s="108"/>
      <c r="P45" s="108"/>
    </row>
    <row r="46" spans="1:20" hidden="1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/>
      <c r="O46" s="108"/>
      <c r="P46" s="108"/>
    </row>
    <row r="47" spans="1:20" hidden="1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/>
      <c r="O47" s="108"/>
      <c r="P47" s="108"/>
    </row>
    <row r="48" spans="1:20" hidden="1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/>
      <c r="O48" s="108"/>
      <c r="P48" s="108"/>
    </row>
    <row r="49" spans="1:16" hidden="1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/>
      <c r="O49" s="108"/>
      <c r="P49" s="108"/>
    </row>
    <row r="50" spans="1:16" hidden="1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/>
      <c r="O50" s="108"/>
      <c r="P50" s="108"/>
    </row>
    <row r="51" spans="1:16" hidden="1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/>
      <c r="O51" s="108"/>
      <c r="P51" s="108"/>
    </row>
    <row r="52" spans="1:16" hidden="1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/>
      <c r="O52" s="108"/>
      <c r="P52" s="108"/>
    </row>
    <row r="53" spans="1:16" hidden="1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/>
      <c r="O53" s="108"/>
      <c r="P53" s="108"/>
    </row>
    <row r="54" spans="1:16" hidden="1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/>
      <c r="O54" s="108"/>
      <c r="P54" s="108"/>
    </row>
    <row r="55" spans="1:16" hidden="1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/>
      <c r="O55" s="108"/>
      <c r="P55" s="108"/>
    </row>
    <row r="56" spans="1:16" hidden="1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/>
      <c r="O56" s="108"/>
      <c r="P56" s="108"/>
    </row>
    <row r="57" spans="1:16" hidden="1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/>
      <c r="O57" s="108"/>
      <c r="P57" s="108"/>
    </row>
    <row r="58" spans="1:16" hidden="1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/>
      <c r="O58" s="108"/>
      <c r="P58" s="108"/>
    </row>
    <row r="59" spans="1:16" hidden="1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/>
      <c r="O59" s="108"/>
      <c r="P59" s="108"/>
    </row>
    <row r="60" spans="1:16" hidden="1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/>
      <c r="O60" s="108"/>
      <c r="P60" s="108"/>
    </row>
    <row r="61" spans="1:16" hidden="1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/>
      <c r="O61" s="108"/>
      <c r="P61" s="108"/>
    </row>
    <row r="62" spans="1:16" hidden="1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/>
      <c r="O62" s="108"/>
      <c r="P62" s="108"/>
    </row>
    <row r="63" spans="1:16" hidden="1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/>
      <c r="O63" s="108"/>
      <c r="P63" s="108"/>
    </row>
    <row r="64" spans="1:16" hidden="1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/>
      <c r="O64" s="108"/>
      <c r="P64" s="108"/>
    </row>
    <row r="65" spans="1:16" hidden="1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/>
      <c r="O65" s="108"/>
      <c r="P65" s="108"/>
    </row>
    <row r="66" spans="1:16" hidden="1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/>
      <c r="O66" s="108"/>
      <c r="P66" s="108"/>
    </row>
    <row r="67" spans="1:16" hidden="1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/>
      <c r="O67" s="108"/>
      <c r="P67" s="108"/>
    </row>
    <row r="68" spans="1:16" hidden="1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/>
      <c r="O68" s="108"/>
      <c r="P68" s="108"/>
    </row>
    <row r="69" spans="1:16" hidden="1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/>
      <c r="O69" s="108"/>
      <c r="P69" s="108"/>
    </row>
    <row r="70" spans="1:16" hidden="1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/>
      <c r="O70" s="108"/>
      <c r="P70" s="108"/>
    </row>
    <row r="71" spans="1:16" hidden="1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/>
      <c r="O71" s="108"/>
      <c r="P71" s="108"/>
    </row>
    <row r="72" spans="1:16" hidden="1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/>
      <c r="O72" s="108"/>
      <c r="P72" s="108"/>
    </row>
    <row r="73" spans="1:16" hidden="1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/>
      <c r="O73" s="108"/>
      <c r="P73" s="108"/>
    </row>
    <row r="74" spans="1:16" hidden="1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/>
      <c r="O74" s="108"/>
      <c r="P74" s="108"/>
    </row>
    <row r="75" spans="1:16" hidden="1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/>
      <c r="O75" s="108"/>
      <c r="P75" s="108"/>
    </row>
    <row r="76" spans="1:16" hidden="1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/>
      <c r="O76" s="108"/>
      <c r="P76" s="108"/>
    </row>
    <row r="77" spans="1:16" hidden="1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/>
      <c r="O77" s="108"/>
      <c r="P77" s="108"/>
    </row>
    <row r="78" spans="1:16" hidden="1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/>
      <c r="O78" s="108"/>
      <c r="P78" s="108"/>
    </row>
    <row r="79" spans="1:16" hidden="1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/>
      <c r="O79" s="108"/>
      <c r="P79" s="108"/>
    </row>
    <row r="80" spans="1:16" hidden="1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/>
      <c r="O80" s="108"/>
      <c r="P80" s="108"/>
    </row>
    <row r="81" spans="1:16" hidden="1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/>
      <c r="O81" s="108"/>
      <c r="P81" s="108"/>
    </row>
    <row r="82" spans="1:16" hidden="1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/>
      <c r="O82" s="108"/>
      <c r="P82" s="108"/>
    </row>
    <row r="83" spans="1:16" hidden="1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/>
      <c r="O83" s="108"/>
      <c r="P83" s="108"/>
    </row>
    <row r="84" spans="1:16" hidden="1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/>
      <c r="O84" s="108"/>
      <c r="P84" s="108"/>
    </row>
    <row r="85" spans="1:16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/>
      <c r="O85" s="108"/>
      <c r="P85" s="108"/>
    </row>
    <row r="86" spans="1:16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/>
      <c r="O86" s="108"/>
      <c r="P86" s="108"/>
    </row>
    <row r="87" spans="1:16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/>
      <c r="O87" s="108"/>
      <c r="P87" s="108"/>
    </row>
    <row r="88" spans="1:16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/>
      <c r="O88" s="108"/>
      <c r="P88" s="108"/>
    </row>
    <row r="89" spans="1:16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/>
      <c r="O89" s="108"/>
      <c r="P89" s="108"/>
    </row>
    <row r="90" spans="1:16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/>
      <c r="O90" s="108"/>
      <c r="P90" s="108"/>
    </row>
    <row r="91" spans="1:16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/>
      <c r="O91" s="108"/>
      <c r="P91" s="108"/>
    </row>
    <row r="92" spans="1:16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/>
      <c r="O92" s="108"/>
      <c r="P92" s="108"/>
    </row>
    <row r="93" spans="1:16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/>
      <c r="O93" s="108"/>
      <c r="P93" s="108"/>
    </row>
    <row r="94" spans="1:16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/>
      <c r="O94" s="108"/>
      <c r="P94" s="108"/>
    </row>
    <row r="95" spans="1:16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/>
      <c r="O95" s="108"/>
      <c r="P95" s="108"/>
    </row>
    <row r="96" spans="1:16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/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/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/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/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/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/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/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/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/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/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/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/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/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/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/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/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/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/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/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/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/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/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/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/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/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/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/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/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/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/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/>
      <c r="O126" s="108"/>
      <c r="P126" s="108"/>
    </row>
    <row r="127" spans="1:16" hidden="1">
      <c r="N127" s="108"/>
      <c r="O127" s="108"/>
      <c r="P127" s="108"/>
    </row>
    <row r="128" spans="1:16" hidden="1">
      <c r="N128" s="108"/>
      <c r="O128" s="108"/>
      <c r="P128" s="108"/>
    </row>
    <row r="129" spans="14:16" hidden="1">
      <c r="N129" s="108"/>
      <c r="O129" s="108"/>
      <c r="P129" s="108"/>
    </row>
    <row r="130" spans="14:16" hidden="1">
      <c r="N130" s="108"/>
      <c r="O130" s="108"/>
      <c r="P130" s="108"/>
    </row>
    <row r="131" spans="14:16" hidden="1">
      <c r="N131" s="108"/>
      <c r="O131" s="108"/>
      <c r="P131" s="108"/>
    </row>
    <row r="132" spans="14:16" hidden="1">
      <c r="N132" s="108"/>
      <c r="O132" s="108"/>
      <c r="P132" s="108"/>
    </row>
    <row r="133" spans="14:16" hidden="1">
      <c r="N133" s="108"/>
      <c r="O133" s="108"/>
      <c r="P133" s="108"/>
    </row>
    <row r="134" spans="14:16" hidden="1">
      <c r="N134" s="108"/>
      <c r="O134" s="108"/>
      <c r="P134" s="108"/>
    </row>
    <row r="135" spans="14:16" hidden="1">
      <c r="N135" s="108"/>
      <c r="O135" s="108"/>
      <c r="P135" s="108"/>
    </row>
    <row r="136" spans="14:16" hidden="1">
      <c r="N136" s="108"/>
      <c r="O136" s="108"/>
      <c r="P136" s="108"/>
    </row>
    <row r="137" spans="14:16" hidden="1">
      <c r="N137" s="108"/>
      <c r="O137" s="108"/>
      <c r="P137" s="108"/>
    </row>
    <row r="138" spans="14:16" hidden="1">
      <c r="N138" s="108"/>
      <c r="O138" s="108"/>
      <c r="P138" s="108"/>
    </row>
    <row r="139" spans="14:16" hidden="1">
      <c r="N139" s="108"/>
      <c r="O139" s="108"/>
      <c r="P139" s="108"/>
    </row>
    <row r="140" spans="14:16" hidden="1">
      <c r="N140" s="108"/>
      <c r="O140" s="108"/>
      <c r="P140" s="108"/>
    </row>
    <row r="141" spans="14:16" hidden="1">
      <c r="N141" s="108"/>
      <c r="O141" s="108"/>
      <c r="P141" s="108"/>
    </row>
    <row r="142" spans="14:16" hidden="1">
      <c r="N142" s="108"/>
      <c r="O142" s="108"/>
      <c r="P142" s="108"/>
    </row>
    <row r="143" spans="14:16" hidden="1">
      <c r="N143" s="108"/>
      <c r="O143" s="108"/>
      <c r="P143" s="108"/>
    </row>
    <row r="144" spans="14:16" hidden="1">
      <c r="N144" s="108"/>
      <c r="O144" s="108"/>
      <c r="P144" s="108"/>
    </row>
    <row r="145" spans="14:16" hidden="1">
      <c r="N145" s="108"/>
      <c r="O145" s="108"/>
      <c r="P145" s="108"/>
    </row>
    <row r="146" spans="14:16" hidden="1">
      <c r="N146" s="108"/>
      <c r="O146" s="108"/>
      <c r="P146" s="108"/>
    </row>
    <row r="147" spans="14:16" hidden="1">
      <c r="N147" s="108"/>
      <c r="O147" s="108"/>
      <c r="P147" s="108"/>
    </row>
    <row r="148" spans="14:16" hidden="1">
      <c r="N148" s="108"/>
      <c r="O148" s="108"/>
      <c r="P148" s="108"/>
    </row>
    <row r="149" spans="14:16" hidden="1">
      <c r="N149" s="108"/>
      <c r="O149" s="108"/>
      <c r="P149" s="108"/>
    </row>
    <row r="150" spans="14:16" hidden="1">
      <c r="N150" s="108"/>
      <c r="O150" s="108"/>
      <c r="P150" s="108"/>
    </row>
    <row r="151" spans="14:16" hidden="1">
      <c r="N151" s="108"/>
      <c r="O151" s="108"/>
      <c r="P151" s="108"/>
    </row>
    <row r="152" spans="14:16" hidden="1">
      <c r="N152" s="108"/>
      <c r="O152" s="108"/>
      <c r="P152" s="108"/>
    </row>
    <row r="153" spans="14:16" hidden="1">
      <c r="N153" s="108"/>
      <c r="O153" s="108"/>
      <c r="P153" s="108"/>
    </row>
    <row r="154" spans="14:16" hidden="1">
      <c r="N154" s="108"/>
      <c r="O154" s="108"/>
      <c r="P154" s="108"/>
    </row>
    <row r="155" spans="14:16" hidden="1">
      <c r="N155" s="108"/>
      <c r="O155" s="108"/>
      <c r="P155" s="108"/>
    </row>
    <row r="156" spans="14:16" hidden="1">
      <c r="N156" s="108"/>
      <c r="O156" s="108"/>
      <c r="P156" s="108"/>
    </row>
    <row r="157" spans="14:16" hidden="1">
      <c r="N157" s="108"/>
      <c r="O157" s="108"/>
      <c r="P157" s="108"/>
    </row>
    <row r="158" spans="14:16" hidden="1">
      <c r="N158" s="108"/>
      <c r="O158" s="108"/>
      <c r="P158" s="108"/>
    </row>
    <row r="159" spans="14:16" hidden="1">
      <c r="N159" s="108"/>
      <c r="O159" s="108"/>
      <c r="P159" s="108"/>
    </row>
    <row r="160" spans="14:16" hidden="1">
      <c r="N160" s="108"/>
      <c r="O160" s="108"/>
      <c r="P160" s="108"/>
    </row>
    <row r="161" spans="14:16" hidden="1">
      <c r="N161" s="108"/>
      <c r="O161" s="108"/>
      <c r="P161" s="108"/>
    </row>
    <row r="162" spans="14:16" hidden="1">
      <c r="N162" s="108"/>
      <c r="O162" s="108"/>
      <c r="P162" s="108"/>
    </row>
    <row r="163" spans="14:16" hidden="1">
      <c r="N163" s="108"/>
      <c r="O163" s="108"/>
      <c r="P163" s="108"/>
    </row>
    <row r="164" spans="14:16" hidden="1">
      <c r="N164" s="108"/>
      <c r="O164" s="108"/>
      <c r="P164" s="108"/>
    </row>
    <row r="165" spans="14:16" hidden="1">
      <c r="N165" s="108"/>
      <c r="O165" s="108"/>
      <c r="P165" s="108"/>
    </row>
    <row r="166" spans="14:16" hidden="1">
      <c r="N166" s="108"/>
      <c r="O166" s="108"/>
      <c r="P166" s="108"/>
    </row>
    <row r="167" spans="14:16" hidden="1">
      <c r="N167" s="108"/>
      <c r="O167" s="108"/>
      <c r="P167" s="108"/>
    </row>
    <row r="168" spans="14:16" hidden="1">
      <c r="N168" s="108"/>
      <c r="O168" s="108"/>
      <c r="P168" s="108"/>
    </row>
    <row r="169" spans="14:16" hidden="1">
      <c r="N169" s="108"/>
      <c r="O169" s="108"/>
      <c r="P169" s="108"/>
    </row>
    <row r="170" spans="14:16" hidden="1">
      <c r="N170" s="108"/>
      <c r="O170" s="108"/>
      <c r="P170" s="108"/>
    </row>
    <row r="171" spans="14:16" hidden="1">
      <c r="N171" s="108"/>
      <c r="O171" s="108"/>
      <c r="P171" s="108"/>
    </row>
    <row r="172" spans="14:16" hidden="1">
      <c r="N172" s="108"/>
      <c r="O172" s="108"/>
      <c r="P172" s="108"/>
    </row>
    <row r="173" spans="14:16" hidden="1">
      <c r="N173" s="108"/>
      <c r="O173" s="108"/>
      <c r="P173" s="108"/>
    </row>
    <row r="174" spans="14:16" hidden="1">
      <c r="N174" s="108"/>
      <c r="O174" s="108"/>
      <c r="P174" s="108"/>
    </row>
    <row r="175" spans="14:16" hidden="1">
      <c r="N175" s="108"/>
      <c r="O175" s="108"/>
      <c r="P175" s="108"/>
    </row>
    <row r="176" spans="14:16" hidden="1">
      <c r="N176" s="108"/>
      <c r="O176" s="108"/>
      <c r="P176" s="108"/>
    </row>
    <row r="177" spans="14:16" hidden="1">
      <c r="N177" s="108"/>
      <c r="O177" s="108"/>
      <c r="P177" s="108"/>
    </row>
    <row r="178" spans="14:16" hidden="1">
      <c r="N178" s="108"/>
      <c r="O178" s="108"/>
      <c r="P178" s="108"/>
    </row>
    <row r="179" spans="14:16" hidden="1">
      <c r="N179" s="108"/>
      <c r="O179" s="108"/>
      <c r="P179" s="108"/>
    </row>
    <row r="180" spans="14:16" hidden="1">
      <c r="N180" s="108"/>
      <c r="O180" s="108"/>
      <c r="P180" s="108"/>
    </row>
    <row r="181" spans="14:16" hidden="1">
      <c r="N181" s="108"/>
      <c r="O181" s="108"/>
      <c r="P181" s="108"/>
    </row>
    <row r="182" spans="14:16" hidden="1">
      <c r="N182" s="108"/>
      <c r="O182" s="108"/>
      <c r="P182" s="108"/>
    </row>
    <row r="183" spans="14:16" hidden="1">
      <c r="N183" s="108"/>
      <c r="O183" s="108"/>
      <c r="P183" s="108"/>
    </row>
    <row r="184" spans="14:16" hidden="1">
      <c r="N184" s="108"/>
      <c r="O184" s="108"/>
      <c r="P184" s="108"/>
    </row>
    <row r="185" spans="14:16" hidden="1">
      <c r="N185" s="108"/>
      <c r="O185" s="108"/>
      <c r="P185" s="108"/>
    </row>
    <row r="186" spans="14:16" hidden="1">
      <c r="N186" s="108"/>
      <c r="O186" s="108"/>
      <c r="P186" s="108"/>
    </row>
    <row r="187" spans="14:16" hidden="1">
      <c r="N187" s="108"/>
      <c r="O187" s="108"/>
      <c r="P187" s="108"/>
    </row>
    <row r="188" spans="14:16" hidden="1">
      <c r="N188" s="108"/>
      <c r="O188" s="108"/>
      <c r="P188" s="108"/>
    </row>
    <row r="189" spans="14:16" hidden="1">
      <c r="N189" s="108"/>
      <c r="O189" s="108"/>
      <c r="P189" s="108"/>
    </row>
    <row r="190" spans="14:16" hidden="1">
      <c r="N190" s="108"/>
      <c r="O190" s="108"/>
      <c r="P190" s="108"/>
    </row>
    <row r="191" spans="14:16" hidden="1">
      <c r="N191" s="108"/>
      <c r="O191" s="108"/>
      <c r="P191" s="108"/>
    </row>
    <row r="192" spans="14:16" hidden="1">
      <c r="N192" s="108"/>
      <c r="O192" s="108"/>
      <c r="P192" s="108"/>
    </row>
    <row r="193" spans="14:16" hidden="1">
      <c r="N193" s="108"/>
      <c r="O193" s="108"/>
      <c r="P193" s="108"/>
    </row>
    <row r="194" spans="14:16" hidden="1">
      <c r="N194" s="108"/>
      <c r="O194" s="108"/>
      <c r="P194" s="108"/>
    </row>
    <row r="195" spans="14:16" hidden="1">
      <c r="N195" s="108"/>
      <c r="O195" s="108"/>
      <c r="P195" s="108"/>
    </row>
    <row r="196" spans="14:16" hidden="1">
      <c r="N196" s="108"/>
      <c r="O196" s="108"/>
      <c r="P196" s="108"/>
    </row>
    <row r="197" spans="14:16" hidden="1">
      <c r="N197" s="108"/>
      <c r="O197" s="108"/>
      <c r="P197" s="108"/>
    </row>
    <row r="198" spans="14:16" hidden="1">
      <c r="N198" s="108"/>
      <c r="O198" s="108"/>
      <c r="P198" s="108"/>
    </row>
    <row r="199" spans="14:16" hidden="1">
      <c r="N199" s="108"/>
      <c r="O199" s="108"/>
      <c r="P199" s="108"/>
    </row>
    <row r="200" spans="14:16" hidden="1">
      <c r="N200" s="108"/>
      <c r="O200" s="108"/>
      <c r="P200" s="108"/>
    </row>
    <row r="201" spans="14:16" hidden="1">
      <c r="N201" s="108"/>
      <c r="O201" s="108"/>
      <c r="P201" s="108"/>
    </row>
    <row r="202" spans="14:16" hidden="1">
      <c r="N202" s="108"/>
      <c r="O202" s="108"/>
      <c r="P202" s="108"/>
    </row>
    <row r="203" spans="14:16" hidden="1">
      <c r="N203" s="108"/>
      <c r="O203" s="108"/>
      <c r="P203" s="108"/>
    </row>
    <row r="204" spans="14:16" hidden="1">
      <c r="N204" s="108"/>
      <c r="O204" s="108"/>
      <c r="P204" s="108"/>
    </row>
    <row r="205" spans="14:16" hidden="1">
      <c r="N205" s="108"/>
      <c r="O205" s="108"/>
      <c r="P205" s="108"/>
    </row>
    <row r="206" spans="14:16" hidden="1">
      <c r="N206" s="108"/>
      <c r="O206" s="108"/>
      <c r="P206" s="108"/>
    </row>
    <row r="207" spans="14:16" hidden="1">
      <c r="N207" s="108"/>
      <c r="O207" s="108"/>
      <c r="P207" s="108"/>
    </row>
    <row r="208" spans="14:16" hidden="1">
      <c r="N208" s="108"/>
      <c r="O208" s="108"/>
      <c r="P208" s="108"/>
    </row>
    <row r="209" spans="14:16" hidden="1">
      <c r="N209" s="108"/>
      <c r="O209" s="108"/>
      <c r="P209" s="108"/>
    </row>
    <row r="210" spans="14:16" hidden="1">
      <c r="N210" s="108"/>
      <c r="O210" s="108"/>
      <c r="P210" s="108"/>
    </row>
    <row r="211" spans="14:16" hidden="1">
      <c r="N211" s="108"/>
      <c r="O211" s="108"/>
      <c r="P211" s="108"/>
    </row>
    <row r="212" spans="14:16" hidden="1">
      <c r="N212" s="108"/>
      <c r="O212" s="108"/>
      <c r="P212" s="108"/>
    </row>
    <row r="213" spans="14:16" hidden="1">
      <c r="N213" s="108"/>
      <c r="O213" s="108"/>
      <c r="P213" s="108"/>
    </row>
    <row r="214" spans="14:16" hidden="1">
      <c r="N214" s="108"/>
      <c r="O214" s="108"/>
      <c r="P214" s="108"/>
    </row>
    <row r="215" spans="14:16" hidden="1">
      <c r="N215" s="108"/>
      <c r="O215" s="108"/>
      <c r="P215" s="108"/>
    </row>
    <row r="216" spans="14:16" hidden="1">
      <c r="N216" s="108"/>
      <c r="O216" s="108"/>
      <c r="P216" s="108"/>
    </row>
    <row r="217" spans="14:16" hidden="1">
      <c r="N217" s="108"/>
      <c r="O217" s="108"/>
      <c r="P217" s="108"/>
    </row>
    <row r="218" spans="14:16" hidden="1">
      <c r="N218" s="108"/>
      <c r="O218" s="108"/>
      <c r="P218" s="108"/>
    </row>
    <row r="219" spans="14:16" hidden="1">
      <c r="N219" s="108"/>
      <c r="O219" s="108"/>
      <c r="P219" s="108"/>
    </row>
    <row r="220" spans="14:16" hidden="1">
      <c r="N220" s="108"/>
      <c r="O220" s="108"/>
      <c r="P220" s="108"/>
    </row>
    <row r="221" spans="14:16" hidden="1">
      <c r="N221" s="108"/>
      <c r="O221" s="108"/>
      <c r="P221" s="108"/>
    </row>
    <row r="222" spans="14:16" hidden="1">
      <c r="N222" s="108"/>
      <c r="O222" s="108"/>
      <c r="P222" s="108"/>
    </row>
    <row r="223" spans="14:16" hidden="1">
      <c r="N223" s="108"/>
      <c r="O223" s="108"/>
      <c r="P223" s="108"/>
    </row>
    <row r="224" spans="14:16" hidden="1">
      <c r="N224" s="108"/>
      <c r="O224" s="108"/>
      <c r="P224" s="108"/>
    </row>
    <row r="225" spans="14:16" hidden="1">
      <c r="N225" s="108"/>
      <c r="O225" s="108"/>
      <c r="P225" s="108"/>
    </row>
    <row r="226" spans="14:16" hidden="1">
      <c r="N226" s="108"/>
      <c r="O226" s="108"/>
      <c r="P226" s="108"/>
    </row>
    <row r="227" spans="14:16" hidden="1">
      <c r="N227" s="108"/>
      <c r="O227" s="108"/>
      <c r="P227" s="108"/>
    </row>
    <row r="228" spans="14:16" hidden="1">
      <c r="N228" s="108"/>
      <c r="O228" s="108"/>
      <c r="P228" s="108"/>
    </row>
    <row r="229" spans="14:16" hidden="1">
      <c r="N229" s="108"/>
      <c r="O229" s="108"/>
      <c r="P229" s="108"/>
    </row>
    <row r="230" spans="14:16" hidden="1">
      <c r="N230" s="108"/>
      <c r="O230" s="108"/>
      <c r="P230" s="108"/>
    </row>
    <row r="231" spans="14:16" hidden="1">
      <c r="N231" s="108"/>
      <c r="O231" s="108"/>
      <c r="P231" s="108"/>
    </row>
    <row r="232" spans="14:16" hidden="1">
      <c r="N232" s="108"/>
      <c r="O232" s="108"/>
      <c r="P232" s="108"/>
    </row>
    <row r="233" spans="14:16" hidden="1">
      <c r="N233" s="108"/>
      <c r="O233" s="108"/>
      <c r="P233" s="108"/>
    </row>
    <row r="234" spans="14:16" hidden="1">
      <c r="N234" s="108"/>
      <c r="O234" s="108"/>
      <c r="P234" s="108"/>
    </row>
    <row r="235" spans="14:16" hidden="1">
      <c r="N235" s="108"/>
      <c r="O235" s="108"/>
      <c r="P235" s="108"/>
    </row>
    <row r="236" spans="14:16" hidden="1">
      <c r="N236" s="108"/>
      <c r="O236" s="108"/>
      <c r="P236" s="108"/>
    </row>
    <row r="237" spans="14:16" hidden="1">
      <c r="N237" s="108"/>
      <c r="O237" s="108"/>
      <c r="P237" s="108"/>
    </row>
    <row r="238" spans="14:16" hidden="1">
      <c r="N238" s="108"/>
      <c r="O238" s="108"/>
      <c r="P238" s="108"/>
    </row>
    <row r="239" spans="14:16" hidden="1">
      <c r="N239" s="108"/>
      <c r="O239" s="108"/>
      <c r="P239" s="108"/>
    </row>
    <row r="240" spans="14:16" hidden="1">
      <c r="N240" s="108"/>
      <c r="O240" s="108"/>
      <c r="P240" s="108"/>
    </row>
    <row r="241" spans="14:16" hidden="1">
      <c r="N241" s="108"/>
      <c r="O241" s="108"/>
      <c r="P241" s="108"/>
    </row>
    <row r="242" spans="14:16" hidden="1">
      <c r="N242" s="108"/>
      <c r="O242" s="108"/>
      <c r="P242" s="108"/>
    </row>
    <row r="243" spans="14:16" hidden="1">
      <c r="N243" s="108"/>
      <c r="O243" s="108"/>
      <c r="P243" s="108"/>
    </row>
    <row r="244" spans="14:16" hidden="1">
      <c r="N244" s="108"/>
      <c r="O244" s="108"/>
      <c r="P244" s="108"/>
    </row>
    <row r="245" spans="14:16" hidden="1">
      <c r="N245" s="108"/>
      <c r="O245" s="108"/>
      <c r="P245" s="108"/>
    </row>
    <row r="246" spans="14:16" hidden="1">
      <c r="N246" s="108"/>
      <c r="O246" s="108"/>
      <c r="P246" s="108"/>
    </row>
    <row r="247" spans="14:16" hidden="1">
      <c r="N247" s="108"/>
      <c r="O247" s="108"/>
      <c r="P247" s="108"/>
    </row>
    <row r="248" spans="14:16" hidden="1">
      <c r="N248" s="108"/>
      <c r="O248" s="108"/>
      <c r="P248" s="108"/>
    </row>
    <row r="249" spans="14:16" hidden="1">
      <c r="N249" s="108"/>
      <c r="O249" s="108"/>
      <c r="P249" s="108"/>
    </row>
    <row r="250" spans="14:16" hidden="1">
      <c r="N250" s="108"/>
      <c r="O250" s="108"/>
      <c r="P250" s="108"/>
    </row>
    <row r="251" spans="14:16" hidden="1">
      <c r="N251" s="108"/>
      <c r="O251" s="108"/>
      <c r="P251" s="108"/>
    </row>
    <row r="252" spans="14:16" hidden="1">
      <c r="N252" s="108"/>
      <c r="O252" s="108"/>
      <c r="P252" s="108"/>
    </row>
    <row r="253" spans="14:16" hidden="1">
      <c r="N253" s="108"/>
      <c r="O253" s="108"/>
      <c r="P253" s="108"/>
    </row>
    <row r="254" spans="14:16" hidden="1">
      <c r="N254" s="108"/>
      <c r="O254" s="108"/>
      <c r="P254" s="108"/>
    </row>
    <row r="255" spans="14:16" hidden="1">
      <c r="N255" s="108"/>
      <c r="O255" s="108"/>
      <c r="P255" s="108"/>
    </row>
    <row r="256" spans="14:16" hidden="1">
      <c r="N256" s="108"/>
      <c r="O256" s="108"/>
      <c r="P256" s="108"/>
    </row>
    <row r="257" spans="14:16" hidden="1">
      <c r="N257" s="108"/>
      <c r="O257" s="108"/>
      <c r="P257" s="108"/>
    </row>
    <row r="258" spans="14:16" hidden="1">
      <c r="N258" s="108"/>
      <c r="O258" s="108"/>
      <c r="P258" s="108"/>
    </row>
    <row r="259" spans="14:16" hidden="1">
      <c r="N259" s="108"/>
      <c r="O259" s="108"/>
      <c r="P259" s="108"/>
    </row>
    <row r="260" spans="14:16" hidden="1">
      <c r="N260" s="108"/>
      <c r="O260" s="108"/>
      <c r="P260" s="108"/>
    </row>
    <row r="261" spans="14:16" hidden="1">
      <c r="N261" s="108"/>
      <c r="O261" s="108"/>
      <c r="P261" s="108"/>
    </row>
    <row r="262" spans="14:16" hidden="1">
      <c r="N262" s="108"/>
      <c r="O262" s="108"/>
      <c r="P262" s="108"/>
    </row>
    <row r="263" spans="14:16" hidden="1">
      <c r="N263" s="108"/>
      <c r="O263" s="108"/>
      <c r="P263" s="108"/>
    </row>
    <row r="264" spans="14:16" hidden="1">
      <c r="N264" s="108"/>
      <c r="O264" s="108"/>
      <c r="P264" s="108"/>
    </row>
    <row r="265" spans="14:16" hidden="1">
      <c r="N265" s="108"/>
      <c r="O265" s="108"/>
      <c r="P265" s="108"/>
    </row>
    <row r="266" spans="14:16" hidden="1">
      <c r="N266" s="108"/>
      <c r="O266" s="108"/>
      <c r="P266" s="108"/>
    </row>
    <row r="267" spans="14:16" hidden="1">
      <c r="N267" s="108"/>
      <c r="O267" s="108"/>
      <c r="P267" s="108"/>
    </row>
    <row r="268" spans="14:16" hidden="1">
      <c r="N268" s="108"/>
      <c r="O268" s="108"/>
      <c r="P268" s="108"/>
    </row>
    <row r="269" spans="14:16" hidden="1">
      <c r="N269" s="108"/>
      <c r="O269" s="108"/>
      <c r="P269" s="108"/>
    </row>
    <row r="270" spans="14:16" hidden="1">
      <c r="N270" s="108"/>
      <c r="O270" s="108"/>
      <c r="P270" s="108"/>
    </row>
    <row r="271" spans="14:16" hidden="1">
      <c r="N271" s="108"/>
      <c r="O271" s="108"/>
      <c r="P271" s="108"/>
    </row>
    <row r="272" spans="14:16" hidden="1">
      <c r="N272" s="108"/>
      <c r="O272" s="108"/>
      <c r="P272" s="108"/>
    </row>
    <row r="273" spans="14:16" hidden="1">
      <c r="N273" s="108"/>
      <c r="O273" s="108"/>
      <c r="P273" s="108"/>
    </row>
    <row r="274" spans="14:16" hidden="1">
      <c r="N274" s="108"/>
      <c r="O274" s="108"/>
      <c r="P274" s="108"/>
    </row>
    <row r="275" spans="14:16" hidden="1">
      <c r="N275" s="108"/>
      <c r="O275" s="108"/>
      <c r="P275" s="108"/>
    </row>
    <row r="276" spans="14:16" hidden="1">
      <c r="N276" s="108"/>
      <c r="O276" s="108"/>
      <c r="P276" s="108"/>
    </row>
    <row r="277" spans="14:16" hidden="1">
      <c r="N277" s="108"/>
      <c r="O277" s="108"/>
      <c r="P277" s="108"/>
    </row>
    <row r="278" spans="14:16" hidden="1">
      <c r="N278" s="108"/>
      <c r="O278" s="108"/>
      <c r="P278" s="108"/>
    </row>
    <row r="279" spans="14:16" hidden="1">
      <c r="N279" s="108"/>
      <c r="O279" s="108"/>
      <c r="P279" s="108"/>
    </row>
    <row r="280" spans="14:16" hidden="1">
      <c r="N280" s="108"/>
      <c r="O280" s="108"/>
      <c r="P280" s="108"/>
    </row>
    <row r="281" spans="14:16" hidden="1">
      <c r="N281" s="108"/>
      <c r="O281" s="108"/>
      <c r="P281" s="108"/>
    </row>
    <row r="282" spans="14:16" hidden="1">
      <c r="N282" s="108"/>
      <c r="O282" s="108"/>
      <c r="P282" s="108"/>
    </row>
    <row r="283" spans="14:16" hidden="1">
      <c r="N283" s="108"/>
      <c r="O283" s="108"/>
      <c r="P283" s="108"/>
    </row>
    <row r="284" spans="14:16" hidden="1">
      <c r="N284" s="108"/>
      <c r="O284" s="108"/>
      <c r="P284" s="108"/>
    </row>
    <row r="285" spans="14:16" hidden="1">
      <c r="N285" s="108"/>
      <c r="O285" s="108"/>
      <c r="P285" s="108"/>
    </row>
    <row r="286" spans="14:16" hidden="1">
      <c r="N286" s="108"/>
      <c r="O286" s="108"/>
      <c r="P286" s="108"/>
    </row>
    <row r="287" spans="14:16" hidden="1">
      <c r="N287" s="108"/>
      <c r="O287" s="108"/>
      <c r="P287" s="108"/>
    </row>
    <row r="288" spans="14:16" hidden="1">
      <c r="N288" s="108"/>
      <c r="O288" s="108"/>
      <c r="P288" s="108"/>
    </row>
    <row r="289" spans="14:16" hidden="1">
      <c r="N289" s="108"/>
      <c r="O289" s="108"/>
      <c r="P289" s="108"/>
    </row>
    <row r="290" spans="14:16" hidden="1">
      <c r="N290" s="108"/>
      <c r="O290" s="108"/>
      <c r="P290" s="108"/>
    </row>
    <row r="291" spans="14:16" hidden="1">
      <c r="N291" s="108"/>
      <c r="O291" s="108"/>
      <c r="P291" s="108"/>
    </row>
    <row r="292" spans="14:16" hidden="1">
      <c r="N292" s="108"/>
      <c r="O292" s="108"/>
      <c r="P292" s="108"/>
    </row>
    <row r="293" spans="14:16" hidden="1">
      <c r="N293" s="108"/>
      <c r="O293" s="108"/>
      <c r="P293" s="108"/>
    </row>
    <row r="294" spans="14:16" hidden="1">
      <c r="N294" s="108"/>
      <c r="O294" s="108"/>
      <c r="P294" s="108"/>
    </row>
    <row r="295" spans="14:16" hidden="1">
      <c r="N295" s="108"/>
      <c r="O295" s="108"/>
      <c r="P295" s="108"/>
    </row>
    <row r="296" spans="14:16" hidden="1">
      <c r="N296" s="108"/>
      <c r="O296" s="108"/>
      <c r="P296" s="108"/>
    </row>
    <row r="297" spans="14:16" hidden="1">
      <c r="N297" s="108"/>
      <c r="O297" s="108"/>
      <c r="P297" s="108"/>
    </row>
    <row r="298" spans="14:16" hidden="1">
      <c r="N298" s="108"/>
      <c r="O298" s="108"/>
      <c r="P298" s="108"/>
    </row>
    <row r="299" spans="14:16" hidden="1">
      <c r="N299" s="108"/>
      <c r="O299" s="108"/>
      <c r="P299" s="108"/>
    </row>
    <row r="300" spans="14:16" hidden="1">
      <c r="N300" s="108"/>
      <c r="O300" s="108"/>
      <c r="P300" s="108"/>
    </row>
    <row r="301" spans="14:16" hidden="1">
      <c r="N301" s="108"/>
      <c r="O301" s="108"/>
      <c r="P301" s="108"/>
    </row>
    <row r="302" spans="14:16" hidden="1">
      <c r="N302" s="108"/>
      <c r="O302" s="108"/>
      <c r="P302" s="108"/>
    </row>
    <row r="303" spans="14:16" hidden="1">
      <c r="N303" s="108"/>
      <c r="O303" s="108"/>
      <c r="P303" s="108"/>
    </row>
    <row r="304" spans="14:16" hidden="1">
      <c r="N304" s="108"/>
      <c r="O304" s="108"/>
      <c r="P304" s="108"/>
    </row>
    <row r="305" spans="14:16" hidden="1">
      <c r="N305" s="108"/>
      <c r="O305" s="108"/>
      <c r="P305" s="108"/>
    </row>
    <row r="306" spans="14:16" hidden="1">
      <c r="N306" s="108"/>
      <c r="O306" s="108"/>
      <c r="P306" s="108"/>
    </row>
    <row r="307" spans="14:16" hidden="1">
      <c r="N307" s="108"/>
      <c r="O307" s="108"/>
      <c r="P307" s="108"/>
    </row>
    <row r="308" spans="14:16" hidden="1">
      <c r="N308" s="108"/>
      <c r="O308" s="108"/>
      <c r="P308" s="108"/>
    </row>
    <row r="309" spans="14:16" hidden="1">
      <c r="N309" s="108"/>
      <c r="O309" s="108"/>
      <c r="P309" s="108"/>
    </row>
    <row r="310" spans="14:16" hidden="1">
      <c r="N310" s="108"/>
      <c r="O310" s="108"/>
      <c r="P310" s="108"/>
    </row>
    <row r="311" spans="14:16" hidden="1">
      <c r="N311" s="108"/>
      <c r="O311" s="108"/>
      <c r="P311" s="108"/>
    </row>
    <row r="312" spans="14:16" hidden="1">
      <c r="N312" s="108"/>
      <c r="O312" s="108"/>
      <c r="P312" s="108"/>
    </row>
    <row r="313" spans="14:16" hidden="1">
      <c r="N313" s="108"/>
      <c r="O313" s="108"/>
      <c r="P313" s="108"/>
    </row>
    <row r="314" spans="14:16" hidden="1">
      <c r="N314" s="108"/>
      <c r="O314" s="108"/>
      <c r="P314" s="108"/>
    </row>
    <row r="315" spans="14:16" hidden="1">
      <c r="N315" s="108"/>
      <c r="O315" s="108"/>
      <c r="P315" s="108"/>
    </row>
    <row r="316" spans="14:16" hidden="1">
      <c r="N316" s="108"/>
      <c r="O316" s="108"/>
      <c r="P316" s="108"/>
    </row>
    <row r="317" spans="14:16" hidden="1">
      <c r="N317" s="108"/>
      <c r="O317" s="108"/>
      <c r="P317" s="108"/>
    </row>
    <row r="318" spans="14:16" hidden="1">
      <c r="N318" s="108"/>
      <c r="O318" s="108"/>
      <c r="P318" s="108"/>
    </row>
    <row r="319" spans="14:16" hidden="1">
      <c r="N319" s="108"/>
      <c r="O319" s="108"/>
      <c r="P319" s="108"/>
    </row>
    <row r="320" spans="14:16" hidden="1">
      <c r="N320" s="108"/>
      <c r="O320" s="108"/>
      <c r="P320" s="108"/>
    </row>
    <row r="321" spans="14:16" hidden="1">
      <c r="N321" s="108"/>
      <c r="O321" s="108"/>
      <c r="P321" s="108"/>
    </row>
    <row r="322" spans="14:16" hidden="1">
      <c r="N322" s="108"/>
      <c r="O322" s="108"/>
      <c r="P322" s="108"/>
    </row>
    <row r="323" spans="14:16" hidden="1">
      <c r="N323" s="108"/>
      <c r="O323" s="108"/>
      <c r="P323" s="108"/>
    </row>
    <row r="324" spans="14:16" hidden="1">
      <c r="N324" s="108"/>
      <c r="O324" s="108"/>
      <c r="P324" s="108"/>
    </row>
    <row r="325" spans="14:16" hidden="1">
      <c r="N325" s="108"/>
      <c r="O325" s="108"/>
      <c r="P325" s="108"/>
    </row>
    <row r="326" spans="14:16" hidden="1">
      <c r="N326" s="108"/>
      <c r="O326" s="108"/>
      <c r="P326" s="108"/>
    </row>
    <row r="327" spans="14:16" hidden="1">
      <c r="N327" s="108"/>
      <c r="O327" s="108"/>
      <c r="P327" s="108"/>
    </row>
    <row r="328" spans="14:16" hidden="1">
      <c r="N328" s="108"/>
      <c r="O328" s="108"/>
      <c r="P328" s="108"/>
    </row>
    <row r="329" spans="14:16" hidden="1">
      <c r="N329" s="108"/>
      <c r="O329" s="108"/>
      <c r="P329" s="108"/>
    </row>
    <row r="330" spans="14:16" hidden="1">
      <c r="N330" s="108"/>
      <c r="O330" s="108"/>
      <c r="P330" s="108"/>
    </row>
    <row r="331" spans="14:16" hidden="1">
      <c r="N331" s="108"/>
      <c r="O331" s="108"/>
      <c r="P331" s="108"/>
    </row>
    <row r="332" spans="14:16" hidden="1">
      <c r="N332" s="108"/>
      <c r="O332" s="108"/>
      <c r="P332" s="108"/>
    </row>
    <row r="333" spans="14:16" hidden="1">
      <c r="N333" s="108"/>
      <c r="O333" s="108"/>
      <c r="P333" s="108"/>
    </row>
    <row r="334" spans="14:16" hidden="1">
      <c r="N334" s="108"/>
      <c r="O334" s="108"/>
      <c r="P334" s="108"/>
    </row>
    <row r="335" spans="14:16" hidden="1">
      <c r="N335" s="108"/>
      <c r="O335" s="108"/>
      <c r="P335" s="108"/>
    </row>
    <row r="336" spans="14:16" hidden="1">
      <c r="N336" s="108"/>
      <c r="O336" s="108"/>
      <c r="P336" s="108"/>
    </row>
    <row r="337" spans="14:16" hidden="1">
      <c r="N337" s="108"/>
      <c r="O337" s="108"/>
      <c r="P337" s="108"/>
    </row>
    <row r="338" spans="14:16" hidden="1">
      <c r="N338" s="108"/>
      <c r="O338" s="108"/>
      <c r="P338" s="108"/>
    </row>
    <row r="339" spans="14:16" hidden="1">
      <c r="N339" s="108"/>
      <c r="O339" s="108"/>
      <c r="P339" s="108"/>
    </row>
    <row r="340" spans="14:16" hidden="1">
      <c r="N340" s="108"/>
      <c r="O340" s="108"/>
      <c r="P340" s="108"/>
    </row>
    <row r="341" spans="14:16" hidden="1">
      <c r="N341" s="108"/>
      <c r="O341" s="108"/>
      <c r="P341" s="108"/>
    </row>
    <row r="342" spans="14:16" hidden="1">
      <c r="N342" s="108"/>
      <c r="O342" s="108"/>
      <c r="P342" s="108"/>
    </row>
    <row r="343" spans="14:16" hidden="1">
      <c r="N343" s="108"/>
      <c r="O343" s="108"/>
      <c r="P343" s="108"/>
    </row>
    <row r="344" spans="14:16" hidden="1">
      <c r="N344" s="108"/>
      <c r="O344" s="108"/>
      <c r="P344" s="108"/>
    </row>
    <row r="345" spans="14:16" hidden="1">
      <c r="N345" s="108"/>
      <c r="O345" s="108"/>
      <c r="P345" s="108"/>
    </row>
    <row r="346" spans="14:16" hidden="1">
      <c r="N346" s="108"/>
      <c r="O346" s="108"/>
      <c r="P346" s="108"/>
    </row>
    <row r="347" spans="14:16" hidden="1">
      <c r="N347" s="108"/>
      <c r="O347" s="108"/>
      <c r="P347" s="108"/>
    </row>
    <row r="348" spans="14:16" hidden="1">
      <c r="N348" s="108"/>
      <c r="O348" s="108"/>
      <c r="P348" s="108"/>
    </row>
    <row r="349" spans="14:16" hidden="1">
      <c r="N349" s="108"/>
      <c r="O349" s="108"/>
      <c r="P349" s="108"/>
    </row>
    <row r="350" spans="14:16" hidden="1">
      <c r="N350" s="108"/>
      <c r="O350" s="108"/>
      <c r="P350" s="108"/>
    </row>
    <row r="351" spans="14:16" hidden="1">
      <c r="N351" s="108"/>
      <c r="O351" s="108"/>
      <c r="P351" s="108"/>
    </row>
    <row r="352" spans="14:16" hidden="1">
      <c r="N352" s="108"/>
      <c r="O352" s="108"/>
      <c r="P352" s="108"/>
    </row>
    <row r="353" spans="14:16" hidden="1">
      <c r="N353" s="108"/>
      <c r="O353" s="108"/>
      <c r="P353" s="108"/>
    </row>
    <row r="354" spans="14:16" hidden="1">
      <c r="N354" s="108"/>
      <c r="O354" s="108"/>
      <c r="P354" s="108"/>
    </row>
    <row r="355" spans="14:16" hidden="1">
      <c r="N355" s="108"/>
      <c r="O355" s="108"/>
      <c r="P355" s="108"/>
    </row>
    <row r="356" spans="14:16" hidden="1">
      <c r="N356" s="108"/>
      <c r="O356" s="108"/>
      <c r="P356" s="108"/>
    </row>
    <row r="357" spans="14:16" hidden="1">
      <c r="N357" s="108"/>
      <c r="O357" s="108"/>
      <c r="P357" s="108"/>
    </row>
    <row r="358" spans="14:16" hidden="1">
      <c r="N358" s="108"/>
      <c r="O358" s="108"/>
      <c r="P358" s="108"/>
    </row>
    <row r="359" spans="14:16" hidden="1">
      <c r="N359" s="108"/>
      <c r="O359" s="108"/>
      <c r="P359" s="108"/>
    </row>
    <row r="360" spans="14:16" hidden="1">
      <c r="N360" s="108"/>
      <c r="O360" s="108"/>
      <c r="P360" s="108"/>
    </row>
    <row r="361" spans="14:16" hidden="1">
      <c r="N361" s="108"/>
      <c r="O361" s="108"/>
      <c r="P361" s="108"/>
    </row>
    <row r="362" spans="14:16" hidden="1">
      <c r="N362" s="108"/>
      <c r="O362" s="108"/>
      <c r="P362" s="108"/>
    </row>
    <row r="363" spans="14:16" hidden="1">
      <c r="N363" s="108"/>
      <c r="O363" s="108"/>
      <c r="P363" s="108"/>
    </row>
    <row r="364" spans="14:16" hidden="1">
      <c r="N364" s="108"/>
      <c r="O364" s="108"/>
      <c r="P364" s="108"/>
    </row>
    <row r="365" spans="14:16" hidden="1">
      <c r="N365" s="108"/>
      <c r="O365" s="108"/>
      <c r="P365" s="108"/>
    </row>
    <row r="366" spans="14:16" hidden="1">
      <c r="N366" s="108"/>
      <c r="O366" s="108"/>
      <c r="P366" s="108"/>
    </row>
    <row r="367" spans="14:16" hidden="1">
      <c r="N367" s="108"/>
      <c r="O367" s="108"/>
      <c r="P367" s="108"/>
    </row>
    <row r="368" spans="14:16" hidden="1">
      <c r="N368" s="108"/>
      <c r="O368" s="108"/>
      <c r="P368" s="108"/>
    </row>
    <row r="369" spans="14:16" hidden="1">
      <c r="N369" s="108"/>
      <c r="O369" s="108"/>
      <c r="P369" s="108"/>
    </row>
    <row r="370" spans="14:16" hidden="1">
      <c r="N370" s="108"/>
      <c r="O370" s="108"/>
      <c r="P370" s="108"/>
    </row>
    <row r="371" spans="14:16" hidden="1">
      <c r="N371" s="108"/>
      <c r="O371" s="108"/>
      <c r="P371" s="108"/>
    </row>
    <row r="372" spans="14:16" hidden="1">
      <c r="N372" s="108"/>
      <c r="O372" s="108"/>
      <c r="P372" s="108"/>
    </row>
    <row r="373" spans="14:16" hidden="1">
      <c r="N373" s="108"/>
      <c r="O373" s="108"/>
      <c r="P373" s="108"/>
    </row>
    <row r="374" spans="14:16" hidden="1">
      <c r="N374" s="108"/>
      <c r="O374" s="108"/>
      <c r="P374" s="108"/>
    </row>
    <row r="375" spans="14:16" hidden="1">
      <c r="N375" s="108"/>
      <c r="O375" s="108"/>
      <c r="P375" s="108"/>
    </row>
    <row r="376" spans="14:16" hidden="1">
      <c r="N376" s="108"/>
      <c r="O376" s="108"/>
      <c r="P376" s="108"/>
    </row>
    <row r="377" spans="14:16" hidden="1">
      <c r="N377" s="108"/>
      <c r="O377" s="108"/>
      <c r="P377" s="108"/>
    </row>
    <row r="378" spans="14:16" hidden="1">
      <c r="N378" s="108"/>
      <c r="O378" s="108"/>
      <c r="P378" s="108"/>
    </row>
    <row r="379" spans="14:16" hidden="1">
      <c r="N379" s="108"/>
      <c r="O379" s="108"/>
      <c r="P379" s="108"/>
    </row>
    <row r="380" spans="14:16" hidden="1">
      <c r="N380" s="108"/>
      <c r="O380" s="108"/>
      <c r="P380" s="108"/>
    </row>
    <row r="381" spans="14:16" hidden="1">
      <c r="N381" s="108"/>
      <c r="O381" s="108"/>
      <c r="P381" s="108"/>
    </row>
    <row r="382" spans="14:16" hidden="1">
      <c r="N382" s="108"/>
      <c r="O382" s="108"/>
      <c r="P382" s="108"/>
    </row>
    <row r="383" spans="14:16" hidden="1">
      <c r="N383" s="108"/>
      <c r="O383" s="108"/>
      <c r="P383" s="108"/>
    </row>
    <row r="384" spans="14:16" hidden="1">
      <c r="N384" s="108"/>
      <c r="O384" s="108"/>
      <c r="P384" s="108"/>
    </row>
    <row r="385" spans="14:16" hidden="1">
      <c r="N385" s="108"/>
      <c r="O385" s="108"/>
      <c r="P385" s="108"/>
    </row>
    <row r="386" spans="14:16" hidden="1">
      <c r="N386" s="108"/>
      <c r="O386" s="108"/>
      <c r="P386" s="108"/>
    </row>
    <row r="387" spans="14:16" hidden="1">
      <c r="N387" s="108"/>
      <c r="O387" s="108"/>
      <c r="P387" s="108"/>
    </row>
    <row r="388" spans="14:16" hidden="1">
      <c r="N388" s="108"/>
      <c r="O388" s="108"/>
      <c r="P388" s="108"/>
    </row>
    <row r="389" spans="14:16" hidden="1">
      <c r="N389" s="108"/>
      <c r="O389" s="108"/>
      <c r="P389" s="108"/>
    </row>
    <row r="390" spans="14:16" hidden="1">
      <c r="N390" s="108"/>
      <c r="O390" s="108"/>
      <c r="P390" s="108"/>
    </row>
    <row r="391" spans="14:16" hidden="1">
      <c r="N391" s="108"/>
      <c r="O391" s="108"/>
      <c r="P391" s="108"/>
    </row>
    <row r="392" spans="14:16" hidden="1">
      <c r="N392" s="108"/>
      <c r="O392" s="108"/>
      <c r="P392" s="108"/>
    </row>
    <row r="393" spans="14:16" hidden="1">
      <c r="N393" s="108"/>
      <c r="O393" s="108"/>
      <c r="P393" s="108"/>
    </row>
    <row r="394" spans="14:16" hidden="1">
      <c r="N394" s="108"/>
      <c r="O394" s="108"/>
      <c r="P394" s="108"/>
    </row>
    <row r="395" spans="14:16" hidden="1">
      <c r="N395" s="108"/>
      <c r="O395" s="108"/>
      <c r="P395" s="108"/>
    </row>
    <row r="396" spans="14:16" hidden="1">
      <c r="N396" s="108"/>
      <c r="O396" s="108"/>
      <c r="P396" s="108"/>
    </row>
    <row r="397" spans="14:16" hidden="1">
      <c r="N397" s="108"/>
      <c r="O397" s="108"/>
      <c r="P397" s="108"/>
    </row>
    <row r="398" spans="14:16" hidden="1">
      <c r="N398" s="108"/>
      <c r="O398" s="108"/>
      <c r="P398" s="108"/>
    </row>
    <row r="399" spans="14:16" hidden="1">
      <c r="N399" s="108"/>
      <c r="O399" s="108"/>
      <c r="P399" s="108"/>
    </row>
    <row r="400" spans="14:16" hidden="1">
      <c r="N400" s="108"/>
      <c r="O400" s="108"/>
      <c r="P400" s="108"/>
    </row>
    <row r="401" spans="14:16" hidden="1">
      <c r="N401" s="108"/>
      <c r="O401" s="108"/>
      <c r="P401" s="108"/>
    </row>
    <row r="402" spans="14:16" hidden="1">
      <c r="N402" s="108"/>
      <c r="O402" s="108"/>
      <c r="P402" s="108"/>
    </row>
    <row r="403" spans="14:16" hidden="1">
      <c r="N403" s="108"/>
      <c r="O403" s="108"/>
      <c r="P403" s="108"/>
    </row>
    <row r="404" spans="14:16" hidden="1">
      <c r="N404" s="108"/>
      <c r="O404" s="108"/>
      <c r="P404" s="108"/>
    </row>
    <row r="405" spans="14:16" hidden="1">
      <c r="N405" s="108"/>
      <c r="O405" s="108"/>
      <c r="P405" s="108"/>
    </row>
    <row r="406" spans="14:16" hidden="1">
      <c r="N406" s="108"/>
      <c r="O406" s="108"/>
      <c r="P406" s="108"/>
    </row>
    <row r="407" spans="14:16" hidden="1">
      <c r="N407" s="108"/>
      <c r="O407" s="108"/>
      <c r="P407" s="108"/>
    </row>
    <row r="408" spans="14:16" hidden="1">
      <c r="N408" s="108"/>
      <c r="O408" s="108"/>
      <c r="P408" s="108"/>
    </row>
    <row r="409" spans="14:16" hidden="1">
      <c r="N409" s="108"/>
      <c r="O409" s="108"/>
      <c r="P409" s="108"/>
    </row>
    <row r="410" spans="14:16" hidden="1">
      <c r="N410" s="108"/>
      <c r="O410" s="108"/>
      <c r="P410" s="108"/>
    </row>
    <row r="411" spans="14:16" hidden="1">
      <c r="N411" s="108"/>
      <c r="O411" s="108"/>
      <c r="P411" s="108"/>
    </row>
    <row r="412" spans="14:16" hidden="1">
      <c r="N412" s="108"/>
      <c r="O412" s="108"/>
      <c r="P412" s="108"/>
    </row>
    <row r="413" spans="14:16" hidden="1">
      <c r="N413" s="108"/>
      <c r="O413" s="108"/>
      <c r="P413" s="108"/>
    </row>
    <row r="414" spans="14:16" hidden="1">
      <c r="N414" s="108"/>
      <c r="O414" s="108"/>
      <c r="P414" s="108"/>
    </row>
    <row r="415" spans="14:16" hidden="1">
      <c r="N415" s="108"/>
      <c r="O415" s="108"/>
      <c r="P415" s="108"/>
    </row>
    <row r="416" spans="14:16" hidden="1">
      <c r="N416" s="108"/>
      <c r="O416" s="108"/>
      <c r="P416" s="108"/>
    </row>
    <row r="417" spans="14:16" hidden="1">
      <c r="N417" s="108"/>
      <c r="O417" s="108"/>
      <c r="P417" s="108"/>
    </row>
    <row r="418" spans="14:16" hidden="1">
      <c r="N418" s="108"/>
      <c r="O418" s="108"/>
      <c r="P418" s="108"/>
    </row>
    <row r="419" spans="14:16" hidden="1">
      <c r="N419" s="108"/>
      <c r="O419" s="108"/>
      <c r="P419" s="108"/>
    </row>
    <row r="420" spans="14:16" hidden="1">
      <c r="N420" s="108"/>
      <c r="O420" s="108"/>
      <c r="P420" s="108"/>
    </row>
    <row r="421" spans="14:16" hidden="1">
      <c r="N421" s="108"/>
      <c r="O421" s="108"/>
      <c r="P421" s="108"/>
    </row>
    <row r="422" spans="14:16" hidden="1">
      <c r="N422" s="108"/>
      <c r="O422" s="108"/>
      <c r="P422" s="108"/>
    </row>
    <row r="423" spans="14:16" hidden="1">
      <c r="N423" s="108"/>
      <c r="O423" s="108"/>
      <c r="P423" s="108"/>
    </row>
    <row r="424" spans="14:16" hidden="1">
      <c r="N424" s="108"/>
      <c r="O424" s="108"/>
      <c r="P424" s="108"/>
    </row>
    <row r="425" spans="14:16" hidden="1">
      <c r="N425" s="108"/>
      <c r="O425" s="108"/>
      <c r="P425" s="108"/>
    </row>
    <row r="426" spans="14:16" hidden="1">
      <c r="N426" s="108"/>
      <c r="O426" s="108"/>
      <c r="P426" s="108"/>
    </row>
    <row r="427" spans="14:16" hidden="1">
      <c r="N427" s="108"/>
      <c r="O427" s="108"/>
      <c r="P427" s="108"/>
    </row>
    <row r="428" spans="14:16" hidden="1">
      <c r="N428" s="108"/>
      <c r="O428" s="108"/>
      <c r="P428" s="108"/>
    </row>
    <row r="429" spans="14:16" hidden="1">
      <c r="N429" s="108"/>
      <c r="O429" s="108"/>
      <c r="P429" s="108"/>
    </row>
    <row r="430" spans="14:16" hidden="1">
      <c r="N430" s="108"/>
      <c r="O430" s="108"/>
      <c r="P430" s="108"/>
    </row>
    <row r="431" spans="14:16" hidden="1">
      <c r="N431" s="108"/>
      <c r="O431" s="108"/>
      <c r="P431" s="108"/>
    </row>
    <row r="432" spans="14:16" hidden="1">
      <c r="N432" s="108"/>
      <c r="O432" s="108"/>
      <c r="P432" s="108"/>
    </row>
    <row r="433" spans="14:16" hidden="1">
      <c r="N433" s="108"/>
      <c r="O433" s="108"/>
      <c r="P433" s="108"/>
    </row>
    <row r="434" spans="14:16" hidden="1">
      <c r="N434" s="108"/>
      <c r="O434" s="108"/>
      <c r="P434" s="108"/>
    </row>
    <row r="435" spans="14:16" hidden="1">
      <c r="N435" s="108"/>
      <c r="O435" s="108"/>
      <c r="P435" s="108"/>
    </row>
    <row r="436" spans="14:16" hidden="1">
      <c r="N436" s="108"/>
      <c r="O436" s="108"/>
      <c r="P436" s="108"/>
    </row>
    <row r="437" spans="14:16" hidden="1">
      <c r="N437" s="108"/>
      <c r="O437" s="108"/>
      <c r="P437" s="108"/>
    </row>
    <row r="438" spans="14:16" hidden="1">
      <c r="N438" s="108"/>
      <c r="O438" s="108"/>
      <c r="P438" s="108"/>
    </row>
    <row r="439" spans="14:16" hidden="1">
      <c r="N439" s="108"/>
      <c r="O439" s="108"/>
      <c r="P439" s="108"/>
    </row>
    <row r="440" spans="14:16" hidden="1">
      <c r="N440" s="108"/>
      <c r="O440" s="108"/>
      <c r="P440" s="108"/>
    </row>
    <row r="441" spans="14:16" hidden="1">
      <c r="N441" s="108"/>
      <c r="O441" s="108"/>
      <c r="P441" s="108"/>
    </row>
    <row r="442" spans="14:16" hidden="1">
      <c r="N442" s="108"/>
      <c r="O442" s="108"/>
      <c r="P442" s="108"/>
    </row>
    <row r="443" spans="14:16" hidden="1">
      <c r="N443" s="108"/>
      <c r="O443" s="108"/>
      <c r="P443" s="108"/>
    </row>
    <row r="444" spans="14:16" hidden="1">
      <c r="N444" s="108"/>
      <c r="O444" s="108"/>
      <c r="P444" s="108"/>
    </row>
    <row r="445" spans="14:16" hidden="1">
      <c r="N445" s="108"/>
      <c r="O445" s="108"/>
      <c r="P445" s="108"/>
    </row>
    <row r="446" spans="14:16" hidden="1">
      <c r="N446" s="108"/>
      <c r="O446" s="108"/>
      <c r="P446" s="108"/>
    </row>
    <row r="447" spans="14:16" hidden="1">
      <c r="N447" s="108"/>
      <c r="O447" s="108"/>
      <c r="P447" s="108"/>
    </row>
    <row r="448" spans="14:16" hidden="1">
      <c r="N448" s="108"/>
      <c r="O448" s="108"/>
      <c r="P448" s="108"/>
    </row>
    <row r="449" spans="14:16" hidden="1">
      <c r="N449" s="108"/>
      <c r="O449" s="108"/>
      <c r="P449" s="108"/>
    </row>
    <row r="450" spans="14:16" hidden="1">
      <c r="N450" s="108"/>
      <c r="O450" s="108"/>
      <c r="P450" s="108"/>
    </row>
    <row r="451" spans="14:16" hidden="1">
      <c r="N451" s="108"/>
      <c r="O451" s="108"/>
      <c r="P451" s="108"/>
    </row>
    <row r="452" spans="14:16" hidden="1">
      <c r="N452" s="108"/>
      <c r="O452" s="108"/>
      <c r="P452" s="108"/>
    </row>
    <row r="453" spans="14:16" hidden="1">
      <c r="N453" s="108"/>
      <c r="O453" s="108"/>
      <c r="P453" s="108"/>
    </row>
    <row r="454" spans="14:16" hidden="1">
      <c r="N454" s="108"/>
      <c r="O454" s="108"/>
      <c r="P454" s="108"/>
    </row>
    <row r="455" spans="14:16" hidden="1">
      <c r="N455" s="108"/>
      <c r="O455" s="108"/>
      <c r="P455" s="108"/>
    </row>
    <row r="456" spans="14:16" hidden="1">
      <c r="N456" s="108"/>
      <c r="O456" s="108"/>
      <c r="P456" s="108"/>
    </row>
    <row r="457" spans="14:16" hidden="1">
      <c r="N457" s="108"/>
      <c r="O457" s="108"/>
      <c r="P457" s="108"/>
    </row>
    <row r="458" spans="14:16" hidden="1">
      <c r="N458" s="108"/>
      <c r="O458" s="108"/>
      <c r="P458" s="108"/>
    </row>
    <row r="459" spans="14:16" hidden="1">
      <c r="N459" s="108"/>
      <c r="O459" s="108"/>
      <c r="P459" s="108"/>
    </row>
    <row r="460" spans="14:16" hidden="1">
      <c r="N460" s="108"/>
      <c r="O460" s="108"/>
      <c r="P460" s="108"/>
    </row>
    <row r="461" spans="14:16" hidden="1">
      <c r="N461" s="108"/>
      <c r="O461" s="108"/>
      <c r="P461" s="108"/>
    </row>
    <row r="462" spans="14:16" hidden="1">
      <c r="N462" s="108"/>
      <c r="O462" s="108"/>
      <c r="P462" s="108"/>
    </row>
    <row r="463" spans="14:16" hidden="1">
      <c r="N463" s="108"/>
      <c r="O463" s="108"/>
      <c r="P463" s="108"/>
    </row>
    <row r="464" spans="14:16" hidden="1">
      <c r="N464" s="108"/>
      <c r="O464" s="108"/>
      <c r="P464" s="108"/>
    </row>
    <row r="465" spans="14:16" hidden="1">
      <c r="N465" s="108"/>
      <c r="O465" s="108"/>
      <c r="P465" s="108"/>
    </row>
    <row r="466" spans="14:16" hidden="1">
      <c r="N466" s="108"/>
      <c r="O466" s="108"/>
      <c r="P466" s="108"/>
    </row>
    <row r="467" spans="14:16" hidden="1">
      <c r="N467" s="108"/>
      <c r="O467" s="108"/>
      <c r="P467" s="108"/>
    </row>
    <row r="468" spans="14:16" hidden="1">
      <c r="N468" s="108"/>
      <c r="O468" s="108"/>
      <c r="P468" s="108"/>
    </row>
    <row r="469" spans="14:16" hidden="1">
      <c r="N469" s="108"/>
      <c r="O469" s="108"/>
      <c r="P469" s="108"/>
    </row>
    <row r="470" spans="14:16" hidden="1">
      <c r="N470" s="108"/>
      <c r="O470" s="108"/>
      <c r="P470" s="108"/>
    </row>
    <row r="471" spans="14:16" hidden="1">
      <c r="N471" s="108"/>
      <c r="O471" s="108"/>
      <c r="P471" s="108"/>
    </row>
    <row r="472" spans="14:16" hidden="1">
      <c r="N472" s="108"/>
      <c r="O472" s="108"/>
      <c r="P472" s="108"/>
    </row>
    <row r="473" spans="14:16" hidden="1">
      <c r="N473" s="108"/>
      <c r="O473" s="108"/>
      <c r="P473" s="108"/>
    </row>
    <row r="474" spans="14:16" hidden="1">
      <c r="N474" s="108"/>
      <c r="O474" s="108"/>
      <c r="P474" s="108"/>
    </row>
    <row r="475" spans="14:16" hidden="1">
      <c r="N475" s="108"/>
      <c r="O475" s="108"/>
      <c r="P475" s="108"/>
    </row>
    <row r="476" spans="14:16" hidden="1">
      <c r="N476" s="108"/>
      <c r="O476" s="108"/>
      <c r="P476" s="108"/>
    </row>
    <row r="477" spans="14:16" hidden="1">
      <c r="N477" s="108"/>
      <c r="O477" s="108"/>
      <c r="P477" s="108"/>
    </row>
    <row r="478" spans="14:16" hidden="1">
      <c r="N478" s="108"/>
      <c r="O478" s="108"/>
      <c r="P478" s="108"/>
    </row>
    <row r="479" spans="14:16" hidden="1">
      <c r="N479" s="108"/>
      <c r="O479" s="108"/>
      <c r="P479" s="108"/>
    </row>
    <row r="480" spans="14:16" hidden="1">
      <c r="N480" s="108"/>
      <c r="O480" s="108"/>
      <c r="P480" s="108"/>
    </row>
    <row r="481" spans="3:23" hidden="1">
      <c r="N481" s="108"/>
      <c r="O481" s="108"/>
      <c r="P481" s="108"/>
    </row>
    <row r="482" spans="3:23" hidden="1">
      <c r="N482" s="108"/>
      <c r="O482" s="108"/>
      <c r="P482" s="108"/>
    </row>
    <row r="483" spans="3:23" hidden="1">
      <c r="N483" s="108"/>
      <c r="O483" s="108"/>
      <c r="P483" s="108"/>
    </row>
    <row r="484" spans="3:23" hidden="1">
      <c r="N484" s="108"/>
      <c r="O484" s="108"/>
      <c r="P484" s="108"/>
    </row>
    <row r="485" spans="3:23" hidden="1">
      <c r="N485" s="108"/>
      <c r="O485" s="108"/>
      <c r="P485" s="108"/>
    </row>
    <row r="486" spans="3:23" hidden="1">
      <c r="N486" s="108"/>
      <c r="O486" s="108"/>
      <c r="P486" s="108"/>
    </row>
    <row r="487" spans="3:23" hidden="1">
      <c r="N487" s="108"/>
      <c r="O487" s="108"/>
      <c r="P487" s="108"/>
    </row>
    <row r="488" spans="3:23" hidden="1">
      <c r="N488" s="108"/>
      <c r="O488" s="108"/>
      <c r="P488" s="108"/>
    </row>
    <row r="489" spans="3:23" hidden="1">
      <c r="N489" s="108"/>
      <c r="O489" s="108"/>
      <c r="P489" s="108"/>
    </row>
    <row r="490" spans="3:23" hidden="1">
      <c r="N490" s="108"/>
      <c r="O490" s="108"/>
      <c r="P490" s="108"/>
    </row>
    <row r="491" spans="3:23" hidden="1">
      <c r="N491" s="108"/>
      <c r="O491" s="108"/>
      <c r="P491" s="108"/>
    </row>
    <row r="492" spans="3:23" hidden="1">
      <c r="N492" s="108"/>
      <c r="O492" s="108"/>
      <c r="P492" s="108"/>
    </row>
    <row r="493" spans="3:23" hidden="1">
      <c r="N493" s="108"/>
      <c r="O493" s="108"/>
      <c r="P493" s="108"/>
    </row>
    <row r="494" spans="3:23" hidden="1">
      <c r="N494" s="108"/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2">SUM(F4:F494)</f>
        <v>497</v>
      </c>
      <c r="G495" s="91">
        <f t="shared" si="2"/>
        <v>316.10000000000002</v>
      </c>
      <c r="H495" s="91">
        <f t="shared" si="2"/>
        <v>0</v>
      </c>
      <c r="I495" s="91">
        <f t="shared" si="2"/>
        <v>0</v>
      </c>
      <c r="J495" s="91">
        <f t="shared" si="2"/>
        <v>96.9</v>
      </c>
      <c r="K495" s="91">
        <f t="shared" si="2"/>
        <v>0</v>
      </c>
      <c r="L495" s="91">
        <f t="shared" si="2"/>
        <v>0</v>
      </c>
      <c r="M495" s="91">
        <f t="shared" si="2"/>
        <v>0</v>
      </c>
      <c r="Q495" s="79" t="s">
        <v>136</v>
      </c>
      <c r="R495" s="91">
        <f t="shared" ref="R495:W495" si="3">SUM(R4:R494)</f>
        <v>191.4</v>
      </c>
      <c r="S495" s="91">
        <f t="shared" si="3"/>
        <v>191.4</v>
      </c>
      <c r="T495" s="91">
        <f t="shared" si="3"/>
        <v>70</v>
      </c>
      <c r="U495" s="91">
        <f t="shared" si="3"/>
        <v>0</v>
      </c>
      <c r="V495" s="91">
        <f t="shared" si="3"/>
        <v>0</v>
      </c>
      <c r="W495" s="91">
        <f t="shared" si="3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IF('15'!K3="", "Vrije categorie",'15'!K3)</f>
        <v>A</v>
      </c>
      <c r="F499" s="92" cm="1">
        <f t="array" ref="F499">SUMPRODUCT(--($E$4:$E$494=C499),--($D$4:$D$494=""),$F$4:$F$494)</f>
        <v>271.60000000000002</v>
      </c>
      <c r="G499" s="92" cm="1">
        <f t="array" ref="G499">SUMPRODUCT(--($E$4:$E$494=C499),--($D$4:$D$494=""),$G$4:$G$494)</f>
        <v>204.9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476.5</v>
      </c>
      <c r="O499" s="81"/>
      <c r="P499" s="92" cm="1">
        <f t="array" ref="P499">SUMPRODUCT(--($E$4:$E$494=C499),--($D$4:$D$494=""),$P$4:$P$494)</f>
        <v>95300</v>
      </c>
    </row>
    <row r="500" spans="3:16">
      <c r="C500" s="81" t="str">
        <f>IF('15'!K4="", "Vrije categorie",'15'!K4)</f>
        <v>B</v>
      </c>
      <c r="F500" s="92" cm="1">
        <f t="array" ref="F500">SUMPRODUCT(--($E$4:$E$494=C500),--($D$4:$D$494=""),$F$4:$F$494)</f>
        <v>50.2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4">SUM(F500:M500)</f>
        <v>50.2</v>
      </c>
      <c r="O500" s="81"/>
      <c r="P500" s="92" cm="1">
        <f t="array" ref="P500">SUMPRODUCT(--($E$4:$E$494=C500),--($D$4:$D$494=""),$P$4:$P$494)</f>
        <v>10040</v>
      </c>
    </row>
    <row r="501" spans="3:16">
      <c r="C501" s="81" t="str">
        <f>IF('15'!K5="", "Vrije categorie",'15'!K5)</f>
        <v>C</v>
      </c>
      <c r="F501" s="92" cm="1">
        <f t="array" ref="F501">SUMPRODUCT(--($E$4:$E$494=C501),--($D$4:$D$494=""),$F$4:$F$494)</f>
        <v>27.3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4"/>
        <v>27.3</v>
      </c>
      <c r="O501" s="81"/>
      <c r="P501" s="92" cm="1">
        <f t="array" ref="P501">SUMPRODUCT(--($E$4:$E$494=C501),--($D$4:$D$494=""),$P$4:$P$494)</f>
        <v>5460</v>
      </c>
    </row>
    <row r="502" spans="3:16">
      <c r="C502" s="81" t="str">
        <f>IF('15'!K6="", "Vrije categorie",'15'!K6)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8.8000000000000007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4"/>
        <v>8.8000000000000007</v>
      </c>
      <c r="O502" s="81"/>
      <c r="P502" s="92" cm="1">
        <f t="array" ref="P502">SUMPRODUCT(--($E$4:$E$494=C502),--($D$4:$D$494=""),$P$4:$P$494)</f>
        <v>1760.0000000000002</v>
      </c>
    </row>
    <row r="503" spans="3:16">
      <c r="C503" s="81" t="str">
        <f>IF('15'!K7="", "Vrije categorie",'15'!K7)</f>
        <v>E</v>
      </c>
      <c r="F503" s="92" cm="1">
        <f t="array" ref="F503">SUMPRODUCT(--($E$4:$E$494=C503),--($D$4:$D$494=""),$F$4:$F$494)</f>
        <v>125.60000000000001</v>
      </c>
      <c r="G503" s="92" cm="1">
        <f t="array" ref="G503">SUMPRODUCT(--($E$4:$E$494=C503),--($D$4:$D$494=""),$G$4:$G$494)</f>
        <v>8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57.6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4"/>
        <v>191.20000000000002</v>
      </c>
      <c r="O503" s="81"/>
      <c r="P503" s="92" cm="1">
        <f t="array" ref="P503">SUMPRODUCT(--($E$4:$E$494=C503),--($D$4:$D$494=""),$P$4:$P$494)</f>
        <v>38240</v>
      </c>
    </row>
    <row r="504" spans="3:16">
      <c r="C504" s="81" t="str">
        <f>IF('15'!K8="", "Vrije categorie",'15'!K8)</f>
        <v>F</v>
      </c>
      <c r="F504" s="92" cm="1">
        <f t="array" ref="F504">SUMPRODUCT(--($E$4:$E$494=C504),--($D$4:$D$494=""),$F$4:$F$494)</f>
        <v>20.399999999999999</v>
      </c>
      <c r="G504" s="92" cm="1">
        <f t="array" ref="G504">SUMPRODUCT(--($E$4:$E$494=C504),--($D$4:$D$494=""),$G$4:$G$494)</f>
        <v>11.6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4"/>
        <v>32</v>
      </c>
      <c r="O504" s="81"/>
      <c r="P504" s="92" cm="1">
        <f t="array" ref="P504">SUMPRODUCT(--($E$4:$E$494=C504),--($D$4:$D$494=""),$P$4:$P$494)</f>
        <v>384</v>
      </c>
    </row>
    <row r="505" spans="3:16">
      <c r="C505" s="81" t="str">
        <f>IF('15'!K9="", "Vrije categorie",'15'!K9)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5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28.4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4"/>
        <v>33.4</v>
      </c>
      <c r="O505" s="81"/>
      <c r="P505" s="92" cm="1">
        <f t="array" ref="P505">SUMPRODUCT(--($E$4:$E$494=C505),--($D$4:$D$494=""),$P$4:$P$494)</f>
        <v>6680.0000000000009</v>
      </c>
    </row>
    <row r="506" spans="3:16">
      <c r="C506" s="81" t="str">
        <f>IF('15'!K10="", "Vrije categorie",'15'!K10)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83.5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4"/>
        <v>83.5</v>
      </c>
      <c r="O506" s="81"/>
      <c r="P506" s="92" cm="1">
        <f t="array" ref="P506">SUMPRODUCT(--($E$4:$E$494=C506),--($D$4:$D$494=""),$P$4:$P$494)</f>
        <v>16700</v>
      </c>
    </row>
    <row r="507" spans="3:16">
      <c r="C507" s="81" t="str">
        <f>IF('15'!K11="", "Vrije categorie",'15'!K11)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4"/>
        <v>0</v>
      </c>
      <c r="O507" s="81"/>
      <c r="P507" s="92" cm="1">
        <f t="array" ref="P507">SUMPRODUCT(--($E$4:$E$494=C507),--($D$4:$D$494=""),$P$4:$P$494)</f>
        <v>0</v>
      </c>
    </row>
    <row r="508" spans="3:16">
      <c r="C508" s="81" t="str">
        <f>IF('15'!K12="", "Vrije categorie",'15'!K12)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4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IF('15'!K13="", "Vrije categorie",'15'!K13)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4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IF('15'!K14="", "Vrije categorie",'15'!K14)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4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IF('15'!K15="", "Vrije categorie",'15'!K15)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4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495.1</v>
      </c>
      <c r="G512" s="93">
        <f t="shared" ref="G512:M512" si="5">SUM(G499:G511)</f>
        <v>313</v>
      </c>
      <c r="H512" s="93">
        <f t="shared" si="5"/>
        <v>0</v>
      </c>
      <c r="I512" s="93">
        <f t="shared" si="5"/>
        <v>0</v>
      </c>
      <c r="J512" s="93">
        <f t="shared" si="5"/>
        <v>94.800000000000011</v>
      </c>
      <c r="K512" s="93">
        <f t="shared" si="5"/>
        <v>0</v>
      </c>
      <c r="L512" s="93">
        <f t="shared" si="5"/>
        <v>0</v>
      </c>
      <c r="M512" s="93">
        <f t="shared" si="5"/>
        <v>0</v>
      </c>
      <c r="N512" s="93">
        <f t="shared" si="4"/>
        <v>902.90000000000009</v>
      </c>
      <c r="O512" s="93"/>
      <c r="P512" s="93">
        <f>SUM(P499:P511)</f>
        <v>174564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1.9</v>
      </c>
      <c r="G514" s="93" cm="1">
        <f t="array" ref="G514">SUMPRODUCT(--($E$4:$E$494="X"),G4:G494)</f>
        <v>3.1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2.1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6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7">SUM(F519:M519)</f>
        <v>0</v>
      </c>
    </row>
    <row r="520" spans="3:16">
      <c r="C520" s="95" t="str">
        <f t="shared" si="6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7"/>
        <v>0</v>
      </c>
    </row>
    <row r="521" spans="3:16">
      <c r="C521" s="95" t="str">
        <f t="shared" si="6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7"/>
        <v>0</v>
      </c>
    </row>
    <row r="522" spans="3:16">
      <c r="C522" s="95" t="str">
        <f t="shared" si="6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7"/>
        <v>0</v>
      </c>
    </row>
    <row r="523" spans="3:16">
      <c r="C523" s="95" t="str">
        <f t="shared" si="6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7"/>
        <v>0</v>
      </c>
    </row>
    <row r="524" spans="3:16">
      <c r="C524" s="95" t="str">
        <f t="shared" si="6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7"/>
        <v>0</v>
      </c>
    </row>
    <row r="525" spans="3:16">
      <c r="C525" s="95" t="str">
        <f t="shared" si="6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7"/>
        <v>0</v>
      </c>
    </row>
    <row r="526" spans="3:16">
      <c r="C526" s="95" t="str">
        <f t="shared" si="6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7"/>
        <v>0</v>
      </c>
    </row>
    <row r="527" spans="3:16">
      <c r="C527" s="95" t="str">
        <f t="shared" si="6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7"/>
        <v>0</v>
      </c>
    </row>
    <row r="528" spans="3:16">
      <c r="C528" s="95" t="str">
        <f t="shared" si="6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7"/>
        <v>0</v>
      </c>
    </row>
    <row r="529" spans="3:14">
      <c r="C529" s="95" t="str">
        <f t="shared" si="6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7"/>
        <v>0</v>
      </c>
    </row>
    <row r="530" spans="3:14">
      <c r="C530" s="95" t="str">
        <f t="shared" si="6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7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8">SUM(G518:G530)</f>
        <v>0</v>
      </c>
      <c r="H531" s="100">
        <f t="shared" si="8"/>
        <v>0</v>
      </c>
      <c r="I531" s="100">
        <f t="shared" si="8"/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>SUM(N518:N530)</f>
        <v>0</v>
      </c>
    </row>
    <row r="532" spans="3:14" ht="15.75" thickTop="1"/>
  </sheetData>
  <sheetProtection algorithmName="SHA-512" hashValue="e1U/YWEwIvrmusmxvw0KDrDKAJltylPOARWF/4H8F5UfcHgDS6bcPEvXzbFN6x0YbbYuhWBJZFvRgQKJvd50qA==" saltValue="Hn8yO1eoLZ72MydtKwFuJ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1F35-9B4A-4273-B789-890F0061F540}">
  <sheetPr>
    <tabColor rgb="FFC2E76B"/>
  </sheetPr>
  <dimension ref="A2:N63"/>
  <sheetViews>
    <sheetView showGridLines="0" workbookViewId="0">
      <selection activeCell="J40" sqref="J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16,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'16a'!P499/M3</f>
        <v>#DIV/0!</v>
      </c>
    </row>
    <row r="4" spans="1:14">
      <c r="A4" s="42" t="s">
        <v>82</v>
      </c>
      <c r="B4" s="195" t="str">
        <f>VLOOKUP(H5,'Kosten VSR (her)controles'!A5:E54,3)</f>
        <v>OBS de Bascule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'16a'!P500/M4</f>
        <v>#DIV/0!</v>
      </c>
    </row>
    <row r="5" spans="1:14">
      <c r="A5" s="43" t="s">
        <v>83</v>
      </c>
      <c r="B5" s="196" t="str">
        <f>VLOOKUP(H5,'Kosten VSR (her)controles'!A5:E54,4)</f>
        <v>Sportlaan 85</v>
      </c>
      <c r="C5" s="196"/>
      <c r="D5" s="196"/>
      <c r="E5" s="196"/>
      <c r="F5" s="192" t="s">
        <v>85</v>
      </c>
      <c r="G5" s="192"/>
      <c r="H5" s="39">
        <f>'Kosten VSR (her)controles'!A20</f>
        <v>16</v>
      </c>
      <c r="K5" s="60" t="s">
        <v>58</v>
      </c>
      <c r="L5" s="72">
        <v>200</v>
      </c>
      <c r="M5" s="249"/>
      <c r="N5" s="113" t="e">
        <f>'16a'!P501/M5</f>
        <v>#DIV/0!</v>
      </c>
    </row>
    <row r="6" spans="1:14">
      <c r="A6" s="44" t="s">
        <v>84</v>
      </c>
      <c r="B6" s="197" t="str">
        <f>VLOOKUP(H5,'Kosten VSR (her)controles'!A5:E54,5)</f>
        <v xml:space="preserve">Nieuw Amsterdam </v>
      </c>
      <c r="C6" s="197"/>
      <c r="D6" s="197"/>
      <c r="E6" s="197"/>
      <c r="F6" s="193" t="s">
        <v>86</v>
      </c>
      <c r="G6" s="193"/>
      <c r="H6" s="40" t="str">
        <f>CONCATENATE(H5,"a")</f>
        <v>16a</v>
      </c>
      <c r="K6" s="60" t="s">
        <v>59</v>
      </c>
      <c r="L6" s="72">
        <v>200</v>
      </c>
      <c r="M6" s="249"/>
      <c r="N6" s="113" t="e">
        <f>'16a'!P502/M6</f>
        <v>#DIV/0!</v>
      </c>
    </row>
    <row r="7" spans="1:14">
      <c r="K7" s="60" t="s">
        <v>55</v>
      </c>
      <c r="L7" s="72">
        <v>200</v>
      </c>
      <c r="M7" s="249"/>
      <c r="N7" s="113" t="e">
        <f>'16a'!P503/M7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'16a'!P504/M8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'16a'!P505/M9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'16a'!P506/M10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'16a'!P507/M11</f>
        <v>#DIV/0!</v>
      </c>
    </row>
    <row r="12" spans="1:14">
      <c r="F12" s="33" t="s">
        <v>64</v>
      </c>
      <c r="G12" s="33" t="s">
        <v>90</v>
      </c>
      <c r="K12" s="60" t="s">
        <v>63</v>
      </c>
      <c r="L12" s="72">
        <v>200</v>
      </c>
      <c r="M12" s="249"/>
      <c r="N12" s="113" t="e">
        <f>'16a'!P508/M12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'16a'!N512</f>
        <v>1897.0000000000002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'16a'!P509/M13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49"/>
      <c r="N14" s="113"/>
    </row>
    <row r="15" spans="1:14">
      <c r="K15" s="60"/>
      <c r="L15" s="72"/>
      <c r="M15" s="249"/>
      <c r="N15" s="113"/>
    </row>
    <row r="16" spans="1:14">
      <c r="A16" t="s">
        <v>127</v>
      </c>
      <c r="K16" s="62"/>
      <c r="L16" s="73"/>
      <c r="M16" s="259"/>
      <c r="N16" s="114"/>
    </row>
    <row r="17" spans="1:9">
      <c r="A17" s="188" t="s">
        <v>128</v>
      </c>
      <c r="B17" s="188"/>
      <c r="C17" s="188"/>
      <c r="D17" s="70">
        <f>'16a'!P512</f>
        <v>370056.4</v>
      </c>
      <c r="E17" s="188" t="s">
        <v>129</v>
      </c>
      <c r="F17" s="188"/>
      <c r="G17" s="70">
        <f>D17/E8</f>
        <v>1850.2820000000002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'16a'!G512</f>
        <v>766.30000000000007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766.30000000000007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766.30000000000007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766.30000000000007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'16a'!F512-E27</f>
        <v>1061.3000000000002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'16a'!S495</f>
        <v>351.3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'16a'!R495</f>
        <v>351.3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'16a'!T495</f>
        <v>39.200000000000003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'16a'!U495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'16a'!V495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'16a'!W495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'16a'!N505</f>
        <v>66.3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1M8kgesmeNyKFGyF7HtCs9ogkNnVhn2lUD0U63UMrjFXdmWI7PbOMfTkgyHhJzMTS3lp5sauKn9IsoUv1IIz9Q==" saltValue="T5TpZP3yjeboCRc0p+d3s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F2DA-DD57-4700-8BFE-D214859A0043}">
  <sheetPr>
    <tabColor rgb="FF173583"/>
  </sheetPr>
  <dimension ref="A1:Z532"/>
  <sheetViews>
    <sheetView topLeftCell="A54" workbookViewId="0">
      <selection activeCell="C60" sqref="C60"/>
    </sheetView>
  </sheetViews>
  <sheetFormatPr defaultRowHeight="1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'16'!H5</f>
        <v>16</v>
      </c>
      <c r="B1" s="219" t="s">
        <v>82</v>
      </c>
      <c r="C1" s="220"/>
      <c r="D1" s="221" t="str">
        <f>VLOOKUP(A1,'Kosten VSR (her)controles'!A5:J54,3)</f>
        <v>OBS de Bascule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 xml:space="preserve">Sportlaan 85 te Nieuw Amsterdam 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305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/>
      <c r="O4" s="108"/>
      <c r="P4" s="108"/>
    </row>
    <row r="5" spans="1:24">
      <c r="A5" s="30" t="s">
        <v>286</v>
      </c>
      <c r="B5" s="33">
        <v>1</v>
      </c>
      <c r="C5" s="33" t="s">
        <v>299</v>
      </c>
      <c r="D5" s="33"/>
      <c r="E5" s="106" t="s">
        <v>54</v>
      </c>
      <c r="F5" s="108">
        <v>54.1</v>
      </c>
      <c r="G5" s="108"/>
      <c r="H5" s="108"/>
      <c r="I5" s="108"/>
      <c r="J5" s="108"/>
      <c r="N5" s="108">
        <f t="shared" ref="N5:N67" si="0">SUM(F5:M5)</f>
        <v>54.1</v>
      </c>
      <c r="O5" s="108">
        <f>IF(D5="X",0,IF(E5="X",0,VLOOKUP(E5,'16'!$K$3:$L$16,2,FALSE)))</f>
        <v>200</v>
      </c>
      <c r="P5" s="108">
        <f t="shared" ref="P5:P67" si="1">N5*O5</f>
        <v>10820</v>
      </c>
    </row>
    <row r="6" spans="1:24">
      <c r="A6" s="30" t="s">
        <v>286</v>
      </c>
      <c r="B6" s="33">
        <v>10</v>
      </c>
      <c r="C6" s="33" t="s">
        <v>383</v>
      </c>
      <c r="D6" s="33"/>
      <c r="E6" s="106" t="s">
        <v>62</v>
      </c>
      <c r="G6" s="108">
        <v>5.8</v>
      </c>
      <c r="H6" s="108"/>
      <c r="I6" s="108"/>
      <c r="J6" s="108"/>
      <c r="N6" s="108">
        <f t="shared" si="0"/>
        <v>5.8</v>
      </c>
      <c r="O6" s="108">
        <f>IF(D6="X",0,IF(E6="X",0,VLOOKUP(E6,'16'!$K$3:$L$16,2,FALSE)))</f>
        <v>200</v>
      </c>
      <c r="P6" s="108">
        <f t="shared" si="1"/>
        <v>1160</v>
      </c>
    </row>
    <row r="7" spans="1:24">
      <c r="A7" s="30" t="s">
        <v>286</v>
      </c>
      <c r="B7" s="33">
        <v>11</v>
      </c>
      <c r="C7" s="33" t="s">
        <v>310</v>
      </c>
      <c r="D7" s="33"/>
      <c r="E7" s="106" t="s">
        <v>55</v>
      </c>
      <c r="G7" s="108">
        <v>1.8</v>
      </c>
      <c r="H7" s="108"/>
      <c r="I7" s="108"/>
      <c r="J7" s="108"/>
      <c r="N7" s="108">
        <f t="shared" si="0"/>
        <v>1.8</v>
      </c>
      <c r="O7" s="108">
        <f>IF(D7="X",0,IF(E7="X",0,VLOOKUP(E7,'16'!$K$3:$L$16,2,FALSE)))</f>
        <v>200</v>
      </c>
      <c r="P7" s="108">
        <f t="shared" si="1"/>
        <v>360</v>
      </c>
    </row>
    <row r="8" spans="1:24">
      <c r="A8" s="30" t="s">
        <v>286</v>
      </c>
      <c r="B8" s="33">
        <v>12</v>
      </c>
      <c r="C8" s="33" t="s">
        <v>307</v>
      </c>
      <c r="D8" s="33"/>
      <c r="E8" s="106" t="s">
        <v>61</v>
      </c>
      <c r="G8" s="108">
        <v>88.8</v>
      </c>
      <c r="H8" s="108"/>
      <c r="I8" s="108"/>
      <c r="J8" s="108"/>
      <c r="N8" s="108">
        <f t="shared" si="0"/>
        <v>88.8</v>
      </c>
      <c r="O8" s="108">
        <f>IF(D8="X",0,IF(E8="X",0,VLOOKUP(E8,'16'!$K$3:$L$16,2,FALSE)))</f>
        <v>200</v>
      </c>
      <c r="P8" s="108">
        <f t="shared" si="1"/>
        <v>17760</v>
      </c>
    </row>
    <row r="9" spans="1:24">
      <c r="A9" s="30" t="s">
        <v>286</v>
      </c>
      <c r="B9" s="33">
        <v>13</v>
      </c>
      <c r="C9" s="33" t="s">
        <v>307</v>
      </c>
      <c r="D9" s="33"/>
      <c r="E9" s="106" t="s">
        <v>61</v>
      </c>
      <c r="G9" s="108">
        <v>88.8</v>
      </c>
      <c r="H9" s="108"/>
      <c r="I9" s="108"/>
      <c r="J9" s="108"/>
      <c r="N9" s="108">
        <f t="shared" si="0"/>
        <v>88.8</v>
      </c>
      <c r="O9" s="108">
        <f>IF(D9="X",0,IF(E9="X",0,VLOOKUP(E9,'16'!$K$3:$L$16,2,FALSE)))</f>
        <v>200</v>
      </c>
      <c r="P9" s="108">
        <f t="shared" si="1"/>
        <v>17760</v>
      </c>
    </row>
    <row r="10" spans="1:24">
      <c r="A10" s="30" t="s">
        <v>286</v>
      </c>
      <c r="B10" s="33">
        <v>14</v>
      </c>
      <c r="C10" s="33" t="s">
        <v>299</v>
      </c>
      <c r="D10" s="33"/>
      <c r="E10" s="106" t="s">
        <v>54</v>
      </c>
      <c r="G10" s="108">
        <v>52</v>
      </c>
      <c r="H10" s="108"/>
      <c r="I10" s="108"/>
      <c r="J10" s="108"/>
      <c r="N10" s="108">
        <f t="shared" si="0"/>
        <v>52</v>
      </c>
      <c r="O10" s="108">
        <f>IF(D10="X",0,IF(E10="X",0,VLOOKUP(E10,'16'!$K$3:$L$16,2,FALSE)))</f>
        <v>200</v>
      </c>
      <c r="P10" s="108">
        <f t="shared" si="1"/>
        <v>10400</v>
      </c>
    </row>
    <row r="11" spans="1:24">
      <c r="A11" s="30" t="s">
        <v>286</v>
      </c>
      <c r="B11" s="33">
        <v>15</v>
      </c>
      <c r="C11" s="33" t="s">
        <v>308</v>
      </c>
      <c r="D11" s="33"/>
      <c r="E11" s="106" t="s">
        <v>60</v>
      </c>
      <c r="G11" s="108">
        <v>3.6</v>
      </c>
      <c r="H11" s="108"/>
      <c r="I11" s="108"/>
      <c r="J11" s="108"/>
      <c r="N11" s="108">
        <f t="shared" si="0"/>
        <v>3.6</v>
      </c>
      <c r="O11" s="108">
        <f>IF(D11="X",0,IF(E11="X",0,VLOOKUP(E11,'16'!$K$3:$L$16,2,FALSE)))</f>
        <v>12</v>
      </c>
      <c r="P11" s="108">
        <f t="shared" si="1"/>
        <v>43.2</v>
      </c>
    </row>
    <row r="12" spans="1:24">
      <c r="A12" s="30" t="s">
        <v>286</v>
      </c>
      <c r="B12" s="33">
        <v>16</v>
      </c>
      <c r="C12" s="33" t="s">
        <v>297</v>
      </c>
      <c r="D12" s="33"/>
      <c r="E12" s="106" t="s">
        <v>55</v>
      </c>
      <c r="G12" s="108">
        <v>23.5</v>
      </c>
      <c r="H12" s="108"/>
      <c r="I12" s="108"/>
      <c r="J12" s="108"/>
      <c r="N12" s="108">
        <f t="shared" si="0"/>
        <v>23.5</v>
      </c>
      <c r="O12" s="108">
        <f>IF(D12="X",0,IF(E12="X",0,VLOOKUP(E12,'16'!$K$3:$L$16,2,FALSE)))</f>
        <v>200</v>
      </c>
      <c r="P12" s="108">
        <f t="shared" si="1"/>
        <v>4700</v>
      </c>
    </row>
    <row r="13" spans="1:24">
      <c r="A13" s="30" t="s">
        <v>286</v>
      </c>
      <c r="B13" s="33">
        <v>17</v>
      </c>
      <c r="C13" s="33" t="s">
        <v>310</v>
      </c>
      <c r="D13" s="33"/>
      <c r="E13" s="106" t="s">
        <v>55</v>
      </c>
      <c r="G13" s="108">
        <v>54.3</v>
      </c>
      <c r="H13" s="108"/>
      <c r="I13" s="108"/>
      <c r="J13" s="108"/>
      <c r="N13" s="108">
        <f t="shared" si="0"/>
        <v>54.3</v>
      </c>
      <c r="O13" s="108">
        <f>IF(D13="X",0,IF(E13="X",0,VLOOKUP(E13,'16'!$K$3:$L$16,2,FALSE)))</f>
        <v>200</v>
      </c>
      <c r="P13" s="108">
        <f t="shared" si="1"/>
        <v>10860</v>
      </c>
    </row>
    <row r="14" spans="1:24">
      <c r="A14" s="30" t="s">
        <v>286</v>
      </c>
      <c r="B14" s="33">
        <v>18</v>
      </c>
      <c r="C14" s="33" t="s">
        <v>301</v>
      </c>
      <c r="D14" s="33"/>
      <c r="E14" s="106" t="s">
        <v>57</v>
      </c>
      <c r="F14" s="108">
        <v>5.7</v>
      </c>
      <c r="G14" s="108"/>
      <c r="H14" s="108"/>
      <c r="I14" s="108"/>
      <c r="J14" s="108"/>
      <c r="N14" s="108">
        <f t="shared" si="0"/>
        <v>5.7</v>
      </c>
      <c r="O14" s="108">
        <f>IF(D14="X",0,IF(E14="X",0,VLOOKUP(E14,'16'!$K$3:$L$16,2,FALSE)))</f>
        <v>200</v>
      </c>
      <c r="P14" s="108">
        <f t="shared" si="1"/>
        <v>1140</v>
      </c>
    </row>
    <row r="15" spans="1:24">
      <c r="A15" s="30" t="s">
        <v>286</v>
      </c>
      <c r="B15" s="33">
        <v>19</v>
      </c>
      <c r="C15" s="33" t="s">
        <v>301</v>
      </c>
      <c r="D15" s="33"/>
      <c r="E15" s="106" t="s">
        <v>57</v>
      </c>
      <c r="G15" s="108">
        <v>8.6999999999999993</v>
      </c>
      <c r="H15" s="108"/>
      <c r="I15" s="108"/>
      <c r="J15" s="108"/>
      <c r="N15" s="108">
        <f t="shared" si="0"/>
        <v>8.6999999999999993</v>
      </c>
      <c r="O15" s="108">
        <f>IF(D15="X",0,IF(E15="X",0,VLOOKUP(E15,'16'!$K$3:$L$16,2,FALSE)))</f>
        <v>200</v>
      </c>
      <c r="P15" s="108">
        <f t="shared" si="1"/>
        <v>1739.9999999999998</v>
      </c>
    </row>
    <row r="16" spans="1:24">
      <c r="A16" s="30" t="s">
        <v>286</v>
      </c>
      <c r="B16" s="33">
        <v>2</v>
      </c>
      <c r="C16" s="33" t="s">
        <v>298</v>
      </c>
      <c r="D16" s="33"/>
      <c r="E16" s="106" t="s">
        <v>149</v>
      </c>
      <c r="G16" s="108"/>
      <c r="H16" s="108"/>
      <c r="I16" s="108"/>
      <c r="J16" s="108"/>
      <c r="L16" s="108">
        <v>7.1</v>
      </c>
      <c r="N16" s="108">
        <f t="shared" si="0"/>
        <v>7.1</v>
      </c>
      <c r="O16" s="108">
        <f>IF(D16="X",0,IF(E16="X",0,VLOOKUP(E16,'16'!$K$3:$L$16,2,FALSE)))</f>
        <v>200</v>
      </c>
      <c r="P16" s="108">
        <f t="shared" si="1"/>
        <v>1420</v>
      </c>
    </row>
    <row r="17" spans="1:16">
      <c r="A17" s="30" t="s">
        <v>286</v>
      </c>
      <c r="B17" s="33">
        <v>20</v>
      </c>
      <c r="C17" s="33" t="s">
        <v>312</v>
      </c>
      <c r="D17" s="33"/>
      <c r="E17" s="106" t="s">
        <v>57</v>
      </c>
      <c r="G17" s="108">
        <v>4.8</v>
      </c>
      <c r="H17" s="108"/>
      <c r="I17" s="108"/>
      <c r="J17" s="108"/>
      <c r="N17" s="108">
        <f t="shared" si="0"/>
        <v>4.8</v>
      </c>
      <c r="O17" s="108">
        <f>IF(D17="X",0,IF(E17="X",0,VLOOKUP(E17,'16'!$K$3:$L$16,2,FALSE)))</f>
        <v>200</v>
      </c>
      <c r="P17" s="108">
        <f t="shared" si="1"/>
        <v>960</v>
      </c>
    </row>
    <row r="18" spans="1:16">
      <c r="A18" s="30" t="s">
        <v>286</v>
      </c>
      <c r="B18" s="33">
        <v>21</v>
      </c>
      <c r="C18" s="33" t="s">
        <v>313</v>
      </c>
      <c r="D18" s="33"/>
      <c r="E18" s="106" t="s">
        <v>149</v>
      </c>
      <c r="G18" s="108"/>
      <c r="H18" s="108"/>
      <c r="I18" s="108"/>
      <c r="J18" s="108"/>
      <c r="L18" s="108">
        <v>6.4</v>
      </c>
      <c r="N18" s="108">
        <f t="shared" si="0"/>
        <v>6.4</v>
      </c>
      <c r="O18" s="108">
        <f>IF(D18="X",0,IF(E18="X",0,VLOOKUP(E18,'16'!$K$3:$L$16,2,FALSE)))</f>
        <v>200</v>
      </c>
      <c r="P18" s="108">
        <f t="shared" si="1"/>
        <v>1280</v>
      </c>
    </row>
    <row r="19" spans="1:16">
      <c r="A19" s="30" t="s">
        <v>286</v>
      </c>
      <c r="B19" s="33">
        <v>22</v>
      </c>
      <c r="C19" s="33" t="s">
        <v>383</v>
      </c>
      <c r="D19" s="33"/>
      <c r="E19" s="106" t="s">
        <v>62</v>
      </c>
      <c r="G19" s="108">
        <v>6.2</v>
      </c>
      <c r="H19" s="108"/>
      <c r="I19" s="108"/>
      <c r="J19" s="108"/>
      <c r="N19" s="108">
        <f t="shared" si="0"/>
        <v>6.2</v>
      </c>
      <c r="O19" s="108">
        <f>IF(D19="X",0,IF(E19="X",0,VLOOKUP(E19,'16'!$K$3:$L$16,2,FALSE)))</f>
        <v>200</v>
      </c>
      <c r="P19" s="108">
        <f t="shared" si="1"/>
        <v>1240</v>
      </c>
    </row>
    <row r="20" spans="1:16">
      <c r="A20" s="30" t="s">
        <v>286</v>
      </c>
      <c r="B20" s="33">
        <v>23</v>
      </c>
      <c r="C20" s="33" t="s">
        <v>310</v>
      </c>
      <c r="D20" s="33"/>
      <c r="E20" s="106" t="s">
        <v>55</v>
      </c>
      <c r="G20" s="108">
        <v>3.4</v>
      </c>
      <c r="H20" s="108"/>
      <c r="I20" s="108"/>
      <c r="J20" s="108"/>
      <c r="N20" s="108">
        <f t="shared" si="0"/>
        <v>3.4</v>
      </c>
      <c r="O20" s="108">
        <f>IF(D20="X",0,IF(E20="X",0,VLOOKUP(E20,'16'!$K$3:$L$16,2,FALSE)))</f>
        <v>200</v>
      </c>
      <c r="P20" s="108">
        <f t="shared" si="1"/>
        <v>680</v>
      </c>
    </row>
    <row r="21" spans="1:16">
      <c r="A21" s="30" t="s">
        <v>286</v>
      </c>
      <c r="B21" s="33">
        <v>24</v>
      </c>
      <c r="C21" s="33" t="s">
        <v>308</v>
      </c>
      <c r="D21" s="33"/>
      <c r="E21" s="106" t="s">
        <v>60</v>
      </c>
      <c r="G21" s="108">
        <v>4</v>
      </c>
      <c r="H21" s="108"/>
      <c r="I21" s="108"/>
      <c r="J21" s="108"/>
      <c r="N21" s="108">
        <f t="shared" si="0"/>
        <v>4</v>
      </c>
      <c r="O21" s="108">
        <f>IF(D21="X",0,IF(E21="X",0,VLOOKUP(E21,'16'!$K$3:$L$16,2,FALSE)))</f>
        <v>12</v>
      </c>
      <c r="P21" s="108">
        <f t="shared" si="1"/>
        <v>48</v>
      </c>
    </row>
    <row r="22" spans="1:16">
      <c r="A22" s="30" t="s">
        <v>286</v>
      </c>
      <c r="B22" s="33">
        <v>25</v>
      </c>
      <c r="C22" s="33" t="s">
        <v>298</v>
      </c>
      <c r="D22" s="33"/>
      <c r="E22" s="106" t="s">
        <v>149</v>
      </c>
      <c r="G22" s="108"/>
      <c r="H22" s="108"/>
      <c r="I22" s="108"/>
      <c r="J22" s="108"/>
      <c r="L22" s="108">
        <v>7.7</v>
      </c>
      <c r="N22" s="108">
        <f t="shared" si="0"/>
        <v>7.7</v>
      </c>
      <c r="O22" s="108">
        <f>IF(D22="X",0,IF(E22="X",0,VLOOKUP(E22,'16'!$K$3:$L$16,2,FALSE)))</f>
        <v>200</v>
      </c>
      <c r="P22" s="108">
        <f t="shared" si="1"/>
        <v>1540</v>
      </c>
    </row>
    <row r="23" spans="1:16">
      <c r="A23" s="30" t="s">
        <v>286</v>
      </c>
      <c r="B23" s="33">
        <v>26</v>
      </c>
      <c r="C23" s="33" t="s">
        <v>302</v>
      </c>
      <c r="D23" s="33"/>
      <c r="E23" s="106" t="s">
        <v>316</v>
      </c>
      <c r="G23" s="108">
        <v>1.7</v>
      </c>
      <c r="H23" s="108"/>
      <c r="I23" s="108"/>
      <c r="J23" s="108"/>
      <c r="N23" s="108">
        <f t="shared" si="0"/>
        <v>1.7</v>
      </c>
      <c r="O23" s="108">
        <f>IF(D23="X",0,IF(E23="X",0,VLOOKUP(E23,'16'!$K$3:$L$16,2,FALSE)))</f>
        <v>0</v>
      </c>
      <c r="P23" s="108">
        <f t="shared" si="1"/>
        <v>0</v>
      </c>
    </row>
    <row r="24" spans="1:16">
      <c r="A24" s="30" t="s">
        <v>286</v>
      </c>
      <c r="B24" s="33">
        <v>27</v>
      </c>
      <c r="C24" s="33" t="s">
        <v>396</v>
      </c>
      <c r="D24" s="33"/>
      <c r="E24" s="106" t="s">
        <v>55</v>
      </c>
      <c r="G24" s="108">
        <v>2.2000000000000002</v>
      </c>
      <c r="H24" s="108"/>
      <c r="I24" s="108"/>
      <c r="J24" s="108"/>
      <c r="N24" s="108">
        <f t="shared" si="0"/>
        <v>2.2000000000000002</v>
      </c>
      <c r="O24" s="108">
        <f>IF(D24="X",0,IF(E24="X",0,VLOOKUP(E24,'16'!$K$3:$L$16,2,FALSE)))</f>
        <v>200</v>
      </c>
      <c r="P24" s="108">
        <f t="shared" si="1"/>
        <v>440.00000000000006</v>
      </c>
    </row>
    <row r="25" spans="1:16">
      <c r="A25" s="30" t="s">
        <v>286</v>
      </c>
      <c r="B25" s="33">
        <v>28</v>
      </c>
      <c r="C25" s="33" t="s">
        <v>310</v>
      </c>
      <c r="D25" s="33"/>
      <c r="E25" s="106" t="s">
        <v>55</v>
      </c>
      <c r="F25" s="108">
        <v>21.3</v>
      </c>
      <c r="G25" s="108"/>
      <c r="H25" s="108"/>
      <c r="I25" s="108"/>
      <c r="J25" s="108"/>
      <c r="N25" s="108">
        <f t="shared" si="0"/>
        <v>21.3</v>
      </c>
      <c r="O25" s="108">
        <f>IF(D25="X",0,IF(E25="X",0,VLOOKUP(E25,'16'!$K$3:$L$16,2,FALSE)))</f>
        <v>200</v>
      </c>
      <c r="P25" s="108">
        <f t="shared" si="1"/>
        <v>4260</v>
      </c>
    </row>
    <row r="26" spans="1:16">
      <c r="A26" s="30" t="s">
        <v>286</v>
      </c>
      <c r="B26" s="33">
        <v>29</v>
      </c>
      <c r="C26" s="33" t="s">
        <v>299</v>
      </c>
      <c r="D26" s="33"/>
      <c r="E26" s="106" t="s">
        <v>54</v>
      </c>
      <c r="G26" s="108">
        <v>58</v>
      </c>
      <c r="H26" s="108"/>
      <c r="I26" s="108"/>
      <c r="J26" s="108"/>
      <c r="N26" s="108">
        <f t="shared" si="0"/>
        <v>58</v>
      </c>
      <c r="O26" s="108">
        <f>IF(D26="X",0,IF(E26="X",0,VLOOKUP(E26,'16'!$K$3:$L$16,2,FALSE)))</f>
        <v>200</v>
      </c>
      <c r="P26" s="108">
        <f t="shared" si="1"/>
        <v>11600</v>
      </c>
    </row>
    <row r="27" spans="1:16">
      <c r="A27" s="30" t="s">
        <v>286</v>
      </c>
      <c r="B27" s="33">
        <v>3</v>
      </c>
      <c r="C27" s="33" t="s">
        <v>308</v>
      </c>
      <c r="D27" s="33"/>
      <c r="E27" s="106" t="s">
        <v>60</v>
      </c>
      <c r="G27" s="108">
        <v>4.0999999999999996</v>
      </c>
      <c r="H27" s="108"/>
      <c r="I27" s="108"/>
      <c r="J27" s="108"/>
      <c r="N27" s="108">
        <f t="shared" si="0"/>
        <v>4.0999999999999996</v>
      </c>
      <c r="O27" s="108">
        <f>IF(D27="X",0,IF(E27="X",0,VLOOKUP(E27,'16'!$K$3:$L$16,2,FALSE)))</f>
        <v>12</v>
      </c>
      <c r="P27" s="108">
        <f t="shared" si="1"/>
        <v>49.199999999999996</v>
      </c>
    </row>
    <row r="28" spans="1:16">
      <c r="A28" s="30" t="s">
        <v>286</v>
      </c>
      <c r="B28" s="33">
        <v>30</v>
      </c>
      <c r="C28" s="33" t="s">
        <v>299</v>
      </c>
      <c r="D28" s="33"/>
      <c r="E28" s="106" t="s">
        <v>54</v>
      </c>
      <c r="G28" s="108">
        <v>54.6</v>
      </c>
      <c r="H28" s="108"/>
      <c r="I28" s="108"/>
      <c r="J28" s="108"/>
      <c r="N28" s="108">
        <f t="shared" si="0"/>
        <v>54.6</v>
      </c>
      <c r="O28" s="108">
        <f>IF(D28="X",0,IF(E28="X",0,VLOOKUP(E28,'16'!$K$3:$L$16,2,FALSE)))</f>
        <v>200</v>
      </c>
      <c r="P28" s="108">
        <f t="shared" si="1"/>
        <v>10920</v>
      </c>
    </row>
    <row r="29" spans="1:16">
      <c r="A29" s="30" t="s">
        <v>286</v>
      </c>
      <c r="B29" s="33">
        <v>31</v>
      </c>
      <c r="C29" s="33" t="s">
        <v>308</v>
      </c>
      <c r="D29" s="33"/>
      <c r="E29" s="106" t="s">
        <v>60</v>
      </c>
      <c r="G29" s="108">
        <v>4.5</v>
      </c>
      <c r="H29" s="108"/>
      <c r="I29" s="108"/>
      <c r="J29" s="108"/>
      <c r="N29" s="108">
        <f t="shared" si="0"/>
        <v>4.5</v>
      </c>
      <c r="O29" s="108">
        <f>IF(D29="X",0,IF(E29="X",0,VLOOKUP(E29,'16'!$K$3:$L$16,2,FALSE)))</f>
        <v>12</v>
      </c>
      <c r="P29" s="108">
        <f t="shared" si="1"/>
        <v>54</v>
      </c>
    </row>
    <row r="30" spans="1:16">
      <c r="A30" s="30" t="s">
        <v>286</v>
      </c>
      <c r="B30" s="33">
        <v>32</v>
      </c>
      <c r="C30" s="33" t="s">
        <v>298</v>
      </c>
      <c r="D30" s="33"/>
      <c r="E30" s="106" t="s">
        <v>149</v>
      </c>
      <c r="G30" s="108"/>
      <c r="H30" s="108"/>
      <c r="I30" s="108"/>
      <c r="J30" s="108"/>
      <c r="L30" s="108">
        <v>7</v>
      </c>
      <c r="N30" s="108">
        <f t="shared" si="0"/>
        <v>7</v>
      </c>
      <c r="O30" s="108">
        <f>IF(D30="X",0,IF(E30="X",0,VLOOKUP(E30,'16'!$K$3:$L$16,2,FALSE)))</f>
        <v>200</v>
      </c>
      <c r="P30" s="108">
        <f t="shared" si="1"/>
        <v>1400</v>
      </c>
    </row>
    <row r="31" spans="1:16">
      <c r="A31" s="30" t="s">
        <v>286</v>
      </c>
      <c r="B31" s="33">
        <v>33</v>
      </c>
      <c r="C31" s="33" t="s">
        <v>310</v>
      </c>
      <c r="D31" s="33"/>
      <c r="E31" s="106" t="s">
        <v>55</v>
      </c>
      <c r="F31" s="108">
        <v>35.299999999999997</v>
      </c>
      <c r="G31" s="108"/>
      <c r="H31" s="108"/>
      <c r="I31" s="108"/>
      <c r="J31" s="108"/>
      <c r="N31" s="108">
        <f t="shared" si="0"/>
        <v>35.299999999999997</v>
      </c>
      <c r="O31" s="108">
        <f>IF(D31="X",0,IF(E31="X",0,VLOOKUP(E31,'16'!$K$3:$L$16,2,FALSE)))</f>
        <v>200</v>
      </c>
      <c r="P31" s="108">
        <f t="shared" si="1"/>
        <v>7059.9999999999991</v>
      </c>
    </row>
    <row r="32" spans="1:16">
      <c r="A32" s="30" t="s">
        <v>286</v>
      </c>
      <c r="B32" s="33">
        <v>34</v>
      </c>
      <c r="C32" s="33" t="s">
        <v>297</v>
      </c>
      <c r="D32" s="33"/>
      <c r="E32" s="106" t="s">
        <v>55</v>
      </c>
      <c r="F32" s="108">
        <v>12</v>
      </c>
      <c r="G32" s="108"/>
      <c r="H32" s="108"/>
      <c r="I32" s="108"/>
      <c r="J32" s="108"/>
      <c r="N32" s="108">
        <f t="shared" si="0"/>
        <v>12</v>
      </c>
      <c r="O32" s="108">
        <f>IF(D32="X",0,IF(E32="X",0,VLOOKUP(E32,'16'!$K$3:$L$16,2,FALSE)))</f>
        <v>200</v>
      </c>
      <c r="P32" s="108">
        <f t="shared" si="1"/>
        <v>2400</v>
      </c>
    </row>
    <row r="33" spans="1:16">
      <c r="A33" s="30" t="s">
        <v>286</v>
      </c>
      <c r="B33" s="33">
        <v>35</v>
      </c>
      <c r="C33" s="33" t="s">
        <v>299</v>
      </c>
      <c r="D33" s="33"/>
      <c r="E33" s="106" t="s">
        <v>54</v>
      </c>
      <c r="G33" s="108">
        <v>58</v>
      </c>
      <c r="H33" s="108"/>
      <c r="I33" s="108"/>
      <c r="J33" s="108"/>
      <c r="N33" s="108">
        <f t="shared" si="0"/>
        <v>58</v>
      </c>
      <c r="O33" s="108">
        <f>IF(D33="X",0,IF(E33="X",0,VLOOKUP(E33,'16'!$K$3:$L$16,2,FALSE)))</f>
        <v>200</v>
      </c>
      <c r="P33" s="108">
        <f t="shared" si="1"/>
        <v>11600</v>
      </c>
    </row>
    <row r="34" spans="1:16">
      <c r="A34" s="30" t="s">
        <v>286</v>
      </c>
      <c r="B34" s="33">
        <v>36</v>
      </c>
      <c r="C34" s="33" t="s">
        <v>299</v>
      </c>
      <c r="D34" s="33"/>
      <c r="E34" s="106" t="s">
        <v>54</v>
      </c>
      <c r="G34" s="108">
        <v>61</v>
      </c>
      <c r="H34" s="108"/>
      <c r="I34" s="108"/>
      <c r="J34" s="108"/>
      <c r="N34" s="108">
        <f t="shared" si="0"/>
        <v>61</v>
      </c>
      <c r="O34" s="108">
        <f>IF(D34="X",0,IF(E34="X",0,VLOOKUP(E34,'16'!$K$3:$L$16,2,FALSE)))</f>
        <v>200</v>
      </c>
      <c r="P34" s="108">
        <f t="shared" si="1"/>
        <v>12200</v>
      </c>
    </row>
    <row r="35" spans="1:16">
      <c r="A35" s="30" t="s">
        <v>286</v>
      </c>
      <c r="B35" s="33">
        <v>37</v>
      </c>
      <c r="C35" s="33" t="s">
        <v>310</v>
      </c>
      <c r="D35" s="33"/>
      <c r="E35" s="106" t="s">
        <v>55</v>
      </c>
      <c r="F35" s="108">
        <v>5.7</v>
      </c>
      <c r="G35" s="108"/>
      <c r="H35" s="108"/>
      <c r="I35" s="108"/>
      <c r="J35" s="108"/>
      <c r="N35" s="108">
        <f t="shared" si="0"/>
        <v>5.7</v>
      </c>
      <c r="O35" s="108">
        <f>IF(D35="X",0,IF(E35="X",0,VLOOKUP(E35,'16'!$K$3:$L$16,2,FALSE)))</f>
        <v>200</v>
      </c>
      <c r="P35" s="108">
        <f t="shared" si="1"/>
        <v>1140</v>
      </c>
    </row>
    <row r="36" spans="1:16">
      <c r="A36" s="30" t="s">
        <v>286</v>
      </c>
      <c r="B36" s="33">
        <v>38</v>
      </c>
      <c r="C36" s="33" t="s">
        <v>308</v>
      </c>
      <c r="D36" s="33"/>
      <c r="E36" s="106" t="s">
        <v>60</v>
      </c>
      <c r="G36" s="108">
        <v>3.4</v>
      </c>
      <c r="H36" s="108"/>
      <c r="I36" s="108"/>
      <c r="J36" s="108"/>
      <c r="N36" s="108">
        <f t="shared" si="0"/>
        <v>3.4</v>
      </c>
      <c r="O36" s="108">
        <f>IF(D36="X",0,IF(E36="X",0,VLOOKUP(E36,'16'!$K$3:$L$16,2,FALSE)))</f>
        <v>12</v>
      </c>
      <c r="P36" s="108">
        <f t="shared" si="1"/>
        <v>40.799999999999997</v>
      </c>
    </row>
    <row r="37" spans="1:16">
      <c r="A37" s="30" t="s">
        <v>286</v>
      </c>
      <c r="B37" s="33">
        <v>39</v>
      </c>
      <c r="C37" s="33" t="s">
        <v>310</v>
      </c>
      <c r="D37" s="33"/>
      <c r="E37" s="106" t="s">
        <v>55</v>
      </c>
      <c r="F37" s="108">
        <v>1.5</v>
      </c>
      <c r="G37" s="108"/>
      <c r="H37" s="108"/>
      <c r="I37" s="108"/>
      <c r="J37" s="108"/>
      <c r="N37" s="108">
        <f t="shared" si="0"/>
        <v>1.5</v>
      </c>
      <c r="O37" s="108">
        <f>IF(D37="X",0,IF(E37="X",0,VLOOKUP(E37,'16'!$K$3:$L$16,2,FALSE)))</f>
        <v>200</v>
      </c>
      <c r="P37" s="108">
        <f t="shared" si="1"/>
        <v>300</v>
      </c>
    </row>
    <row r="38" spans="1:16">
      <c r="A38" s="30" t="s">
        <v>286</v>
      </c>
      <c r="B38" s="33">
        <v>4</v>
      </c>
      <c r="C38" s="33" t="s">
        <v>308</v>
      </c>
      <c r="D38" s="33"/>
      <c r="E38" s="106" t="s">
        <v>60</v>
      </c>
      <c r="G38" s="108">
        <v>3.3</v>
      </c>
      <c r="H38" s="108"/>
      <c r="I38" s="108"/>
      <c r="J38" s="108"/>
      <c r="N38" s="108">
        <f t="shared" si="0"/>
        <v>3.3</v>
      </c>
      <c r="O38" s="108">
        <f>IF(D38="X",0,IF(E38="X",0,VLOOKUP(E38,'16'!$K$3:$L$16,2,FALSE)))</f>
        <v>12</v>
      </c>
      <c r="P38" s="108">
        <f t="shared" si="1"/>
        <v>39.599999999999994</v>
      </c>
    </row>
    <row r="39" spans="1:16">
      <c r="A39" s="30" t="s">
        <v>286</v>
      </c>
      <c r="B39" s="33">
        <v>40</v>
      </c>
      <c r="C39" s="33" t="s">
        <v>310</v>
      </c>
      <c r="D39" s="33"/>
      <c r="E39" s="106" t="s">
        <v>55</v>
      </c>
      <c r="G39" s="108">
        <v>8.6</v>
      </c>
      <c r="H39" s="108"/>
      <c r="I39" s="108"/>
      <c r="J39" s="108"/>
      <c r="N39" s="108">
        <f t="shared" si="0"/>
        <v>8.6</v>
      </c>
      <c r="O39" s="108">
        <f>IF(D39="X",0,IF(E39="X",0,VLOOKUP(E39,'16'!$K$3:$L$16,2,FALSE)))</f>
        <v>200</v>
      </c>
      <c r="P39" s="108">
        <f t="shared" si="1"/>
        <v>1720</v>
      </c>
    </row>
    <row r="40" spans="1:16">
      <c r="A40" s="30" t="s">
        <v>286</v>
      </c>
      <c r="B40" s="106" t="s">
        <v>366</v>
      </c>
      <c r="C40" s="33" t="s">
        <v>397</v>
      </c>
      <c r="D40" s="33"/>
      <c r="E40" s="106" t="s">
        <v>55</v>
      </c>
      <c r="G40" s="108">
        <v>8</v>
      </c>
      <c r="H40" s="108"/>
      <c r="I40" s="108"/>
      <c r="J40" s="108"/>
      <c r="N40" s="108">
        <f t="shared" si="0"/>
        <v>8</v>
      </c>
      <c r="O40" s="108">
        <f>IF(D40="X",0,IF(E40="X",0,VLOOKUP(E40,'16'!$K$3:$L$16,2,FALSE)))</f>
        <v>200</v>
      </c>
      <c r="P40" s="108">
        <f t="shared" si="1"/>
        <v>1600</v>
      </c>
    </row>
    <row r="41" spans="1:16">
      <c r="A41" s="30" t="s">
        <v>286</v>
      </c>
      <c r="B41" s="33">
        <v>41</v>
      </c>
      <c r="C41" s="33" t="s">
        <v>299</v>
      </c>
      <c r="D41" s="33"/>
      <c r="E41" s="106" t="s">
        <v>54</v>
      </c>
      <c r="F41" s="108">
        <v>49.5</v>
      </c>
      <c r="G41" s="108"/>
      <c r="H41" s="108"/>
      <c r="I41" s="108"/>
      <c r="J41" s="108"/>
      <c r="N41" s="108">
        <f t="shared" si="0"/>
        <v>49.5</v>
      </c>
      <c r="O41" s="108">
        <f>IF(D41="X",0,IF(E41="X",0,VLOOKUP(E41,'16'!$K$3:$L$16,2,FALSE)))</f>
        <v>200</v>
      </c>
      <c r="P41" s="108">
        <f t="shared" si="1"/>
        <v>9900</v>
      </c>
    </row>
    <row r="42" spans="1:16">
      <c r="A42" s="30" t="s">
        <v>286</v>
      </c>
      <c r="B42" s="33">
        <v>5</v>
      </c>
      <c r="C42" s="33" t="s">
        <v>310</v>
      </c>
      <c r="D42" s="33"/>
      <c r="E42" s="106" t="s">
        <v>55</v>
      </c>
      <c r="G42" s="108">
        <v>57.7</v>
      </c>
      <c r="H42" s="108"/>
      <c r="I42" s="108"/>
      <c r="J42" s="108"/>
      <c r="N42" s="108">
        <f t="shared" si="0"/>
        <v>57.7</v>
      </c>
      <c r="O42" s="108">
        <f>IF(D42="X",0,IF(E42="X",0,VLOOKUP(E42,'16'!$K$3:$L$16,2,FALSE)))</f>
        <v>200</v>
      </c>
      <c r="P42" s="108">
        <f t="shared" si="1"/>
        <v>11540</v>
      </c>
    </row>
    <row r="43" spans="1:16">
      <c r="A43" s="30" t="s">
        <v>286</v>
      </c>
      <c r="B43" s="33">
        <v>6</v>
      </c>
      <c r="C43" s="33" t="s">
        <v>299</v>
      </c>
      <c r="D43" s="33"/>
      <c r="E43" s="106" t="s">
        <v>54</v>
      </c>
      <c r="F43" s="108">
        <v>48.6</v>
      </c>
      <c r="G43" s="108"/>
      <c r="H43" s="108"/>
      <c r="I43" s="108"/>
      <c r="J43" s="108"/>
      <c r="N43" s="108">
        <f t="shared" si="0"/>
        <v>48.6</v>
      </c>
      <c r="O43" s="108">
        <f>IF(D43="X",0,IF(E43="X",0,VLOOKUP(E43,'16'!$K$3:$L$16,2,FALSE)))</f>
        <v>200</v>
      </c>
      <c r="P43" s="108">
        <f t="shared" si="1"/>
        <v>9720</v>
      </c>
    </row>
    <row r="44" spans="1:16">
      <c r="A44" s="30" t="s">
        <v>286</v>
      </c>
      <c r="B44" s="33">
        <v>7</v>
      </c>
      <c r="C44" s="33" t="s">
        <v>299</v>
      </c>
      <c r="D44" s="33"/>
      <c r="E44" s="106" t="s">
        <v>54</v>
      </c>
      <c r="G44" s="108">
        <v>51.5</v>
      </c>
      <c r="H44" s="108"/>
      <c r="I44" s="108"/>
      <c r="J44" s="108"/>
      <c r="N44" s="108">
        <f t="shared" si="0"/>
        <v>51.5</v>
      </c>
      <c r="O44" s="108">
        <f>IF(D44="X",0,IF(E44="X",0,VLOOKUP(E44,'16'!$K$3:$L$16,2,FALSE)))</f>
        <v>200</v>
      </c>
      <c r="P44" s="108">
        <f t="shared" si="1"/>
        <v>10300</v>
      </c>
    </row>
    <row r="45" spans="1:16">
      <c r="A45" s="30" t="s">
        <v>286</v>
      </c>
      <c r="B45" s="33">
        <v>8</v>
      </c>
      <c r="C45" s="33" t="s">
        <v>297</v>
      </c>
      <c r="D45" s="33"/>
      <c r="E45" s="106" t="s">
        <v>55</v>
      </c>
      <c r="F45" s="108">
        <v>9.6999999999999993</v>
      </c>
      <c r="G45" s="108"/>
      <c r="H45" s="108"/>
      <c r="I45" s="108"/>
      <c r="J45" s="108"/>
      <c r="N45" s="108">
        <f t="shared" si="0"/>
        <v>9.6999999999999993</v>
      </c>
      <c r="O45" s="108">
        <f>IF(D45="X",0,IF(E45="X",0,VLOOKUP(E45,'16'!$K$3:$L$16,2,FALSE)))</f>
        <v>200</v>
      </c>
      <c r="P45" s="108">
        <f t="shared" si="1"/>
        <v>1939.9999999999998</v>
      </c>
    </row>
    <row r="46" spans="1:16">
      <c r="A46" s="30" t="s">
        <v>286</v>
      </c>
      <c r="B46" s="33">
        <v>9</v>
      </c>
      <c r="C46" s="33" t="s">
        <v>298</v>
      </c>
      <c r="D46" s="33"/>
      <c r="E46" s="106" t="s">
        <v>149</v>
      </c>
      <c r="G46" s="108"/>
      <c r="H46" s="108"/>
      <c r="I46" s="108"/>
      <c r="J46" s="108"/>
      <c r="L46" s="108">
        <v>6.9</v>
      </c>
      <c r="N46" s="108">
        <f t="shared" si="0"/>
        <v>6.9</v>
      </c>
      <c r="O46" s="108">
        <f>IF(D46="X",0,IF(E46="X",0,VLOOKUP(E46,'16'!$K$3:$L$16,2,FALSE)))</f>
        <v>200</v>
      </c>
      <c r="P46" s="108">
        <f t="shared" si="1"/>
        <v>1380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/>
      <c r="O47" s="108"/>
      <c r="P47" s="108"/>
    </row>
    <row r="48" spans="1:16">
      <c r="A48" s="30" t="s">
        <v>375</v>
      </c>
      <c r="B48" s="33">
        <v>1</v>
      </c>
      <c r="C48" s="33" t="s">
        <v>299</v>
      </c>
      <c r="D48" s="33"/>
      <c r="E48" s="106" t="s">
        <v>54</v>
      </c>
      <c r="F48" s="108">
        <v>64.400000000000006</v>
      </c>
      <c r="G48" s="108"/>
      <c r="H48" s="108"/>
      <c r="I48" s="108"/>
      <c r="J48" s="108"/>
      <c r="N48" s="108">
        <f t="shared" si="0"/>
        <v>64.400000000000006</v>
      </c>
      <c r="O48" s="108">
        <f>IF(D48="X",0,IF(E48="X",0,VLOOKUP(E48,'16'!$K$3:$L$16,2,FALSE)))</f>
        <v>200</v>
      </c>
      <c r="P48" s="108">
        <f t="shared" si="1"/>
        <v>12880.000000000002</v>
      </c>
    </row>
    <row r="49" spans="1:16">
      <c r="A49" s="30" t="s">
        <v>375</v>
      </c>
      <c r="B49" s="33">
        <v>10</v>
      </c>
      <c r="C49" s="33" t="s">
        <v>308</v>
      </c>
      <c r="D49" s="33"/>
      <c r="E49" s="106" t="s">
        <v>60</v>
      </c>
      <c r="G49" s="108">
        <v>12.1</v>
      </c>
      <c r="H49" s="108"/>
      <c r="I49" s="108"/>
      <c r="J49" s="108"/>
      <c r="N49" s="108">
        <f t="shared" si="0"/>
        <v>12.1</v>
      </c>
      <c r="O49" s="108">
        <f>IF(D49="X",0,IF(E49="X",0,VLOOKUP(E49,'16'!$K$3:$L$16,2,FALSE)))</f>
        <v>12</v>
      </c>
      <c r="P49" s="108">
        <f t="shared" si="1"/>
        <v>145.19999999999999</v>
      </c>
    </row>
    <row r="50" spans="1:16">
      <c r="A50" s="30" t="s">
        <v>375</v>
      </c>
      <c r="B50" s="33">
        <v>11</v>
      </c>
      <c r="C50" s="33" t="s">
        <v>398</v>
      </c>
      <c r="D50" s="33"/>
      <c r="E50" s="106" t="s">
        <v>55</v>
      </c>
      <c r="G50" s="108">
        <v>15.6</v>
      </c>
      <c r="H50" s="108"/>
      <c r="I50" s="108"/>
      <c r="J50" s="108"/>
      <c r="N50" s="108">
        <f t="shared" si="0"/>
        <v>15.6</v>
      </c>
      <c r="O50" s="108">
        <f>IF(D50="X",0,IF(E50="X",0,VLOOKUP(E50,'16'!$K$3:$L$16,2,FALSE)))</f>
        <v>200</v>
      </c>
      <c r="P50" s="108">
        <f t="shared" si="1"/>
        <v>3120</v>
      </c>
    </row>
    <row r="51" spans="1:16">
      <c r="A51" s="30" t="s">
        <v>375</v>
      </c>
      <c r="B51" s="33">
        <v>12</v>
      </c>
      <c r="C51" s="33" t="s">
        <v>310</v>
      </c>
      <c r="D51" s="33"/>
      <c r="E51" s="106" t="s">
        <v>55</v>
      </c>
      <c r="F51" s="108">
        <v>39.9</v>
      </c>
      <c r="G51" s="108"/>
      <c r="H51" s="108"/>
      <c r="I51" s="108"/>
      <c r="J51" s="108"/>
      <c r="N51" s="108">
        <f t="shared" si="0"/>
        <v>39.9</v>
      </c>
      <c r="O51" s="108">
        <f>IF(D51="X",0,IF(E51="X",0,VLOOKUP(E51,'16'!$K$3:$L$16,2,FALSE)))</f>
        <v>200</v>
      </c>
      <c r="P51" s="108">
        <f t="shared" si="1"/>
        <v>7980</v>
      </c>
    </row>
    <row r="52" spans="1:16">
      <c r="A52" s="30" t="s">
        <v>375</v>
      </c>
      <c r="B52" s="33">
        <v>13</v>
      </c>
      <c r="C52" s="33" t="s">
        <v>301</v>
      </c>
      <c r="D52" s="33"/>
      <c r="E52" s="106" t="s">
        <v>57</v>
      </c>
      <c r="F52" s="108">
        <v>16.8</v>
      </c>
      <c r="G52" s="108"/>
      <c r="H52" s="108"/>
      <c r="I52" s="108"/>
      <c r="J52" s="108"/>
      <c r="N52" s="108">
        <f t="shared" si="0"/>
        <v>16.8</v>
      </c>
      <c r="O52" s="108">
        <f>IF(D52="X",0,IF(E52="X",0,VLOOKUP(E52,'16'!$K$3:$L$16,2,FALSE)))</f>
        <v>200</v>
      </c>
      <c r="P52" s="108">
        <f t="shared" si="1"/>
        <v>3360</v>
      </c>
    </row>
    <row r="53" spans="1:16">
      <c r="A53" s="30" t="s">
        <v>375</v>
      </c>
      <c r="B53" s="33">
        <v>14</v>
      </c>
      <c r="C53" s="33" t="s">
        <v>301</v>
      </c>
      <c r="D53" s="33"/>
      <c r="E53" s="106" t="s">
        <v>57</v>
      </c>
      <c r="F53" s="108">
        <v>14.9</v>
      </c>
      <c r="G53" s="108"/>
      <c r="H53" s="108"/>
      <c r="I53" s="108"/>
      <c r="J53" s="108"/>
      <c r="N53" s="108">
        <f t="shared" si="0"/>
        <v>14.9</v>
      </c>
      <c r="O53" s="108">
        <f>IF(D53="X",0,IF(E53="X",0,VLOOKUP(E53,'16'!$K$3:$L$16,2,FALSE)))</f>
        <v>200</v>
      </c>
      <c r="P53" s="108">
        <f t="shared" si="1"/>
        <v>2980</v>
      </c>
    </row>
    <row r="54" spans="1:16">
      <c r="A54" s="30" t="s">
        <v>375</v>
      </c>
      <c r="B54" s="33">
        <v>15</v>
      </c>
      <c r="C54" s="33" t="s">
        <v>301</v>
      </c>
      <c r="D54" s="33"/>
      <c r="E54" s="106" t="s">
        <v>57</v>
      </c>
      <c r="F54" s="108">
        <v>10.199999999999999</v>
      </c>
      <c r="G54" s="108"/>
      <c r="H54" s="108"/>
      <c r="I54" s="108"/>
      <c r="J54" s="108"/>
      <c r="N54" s="108">
        <f t="shared" si="0"/>
        <v>10.199999999999999</v>
      </c>
      <c r="O54" s="108">
        <f>IF(D54="X",0,IF(E54="X",0,VLOOKUP(E54,'16'!$K$3:$L$16,2,FALSE)))</f>
        <v>200</v>
      </c>
      <c r="P54" s="108">
        <f t="shared" si="1"/>
        <v>2039.9999999999998</v>
      </c>
    </row>
    <row r="55" spans="1:16">
      <c r="A55" s="30" t="s">
        <v>375</v>
      </c>
      <c r="B55" s="33">
        <v>16</v>
      </c>
      <c r="C55" s="33" t="s">
        <v>301</v>
      </c>
      <c r="D55" s="33"/>
      <c r="E55" s="106" t="s">
        <v>57</v>
      </c>
      <c r="F55" s="108">
        <v>17.3</v>
      </c>
      <c r="G55" s="108"/>
      <c r="H55" s="108"/>
      <c r="I55" s="108"/>
      <c r="J55" s="108"/>
      <c r="N55" s="108">
        <f t="shared" si="0"/>
        <v>17.3</v>
      </c>
      <c r="O55" s="108">
        <f>IF(D55="X",0,IF(E55="X",0,VLOOKUP(E55,'16'!$K$3:$L$16,2,FALSE)))</f>
        <v>200</v>
      </c>
      <c r="P55" s="108">
        <f t="shared" si="1"/>
        <v>3460</v>
      </c>
    </row>
    <row r="56" spans="1:16">
      <c r="A56" s="30" t="s">
        <v>375</v>
      </c>
      <c r="B56" s="33">
        <v>17</v>
      </c>
      <c r="C56" s="33" t="s">
        <v>308</v>
      </c>
      <c r="D56" s="33"/>
      <c r="E56" s="106" t="s">
        <v>60</v>
      </c>
      <c r="G56" s="108">
        <v>4.5999999999999996</v>
      </c>
      <c r="H56" s="108"/>
      <c r="I56" s="108"/>
      <c r="J56" s="108"/>
      <c r="N56" s="108">
        <f t="shared" si="0"/>
        <v>4.5999999999999996</v>
      </c>
      <c r="O56" s="108">
        <f>IF(D56="X",0,IF(E56="X",0,VLOOKUP(E56,'16'!$K$3:$L$16,2,FALSE)))</f>
        <v>12</v>
      </c>
      <c r="P56" s="108">
        <f t="shared" si="1"/>
        <v>55.199999999999996</v>
      </c>
    </row>
    <row r="57" spans="1:16">
      <c r="A57" s="30" t="s">
        <v>375</v>
      </c>
      <c r="B57" s="33">
        <v>18</v>
      </c>
      <c r="C57" s="33" t="s">
        <v>300</v>
      </c>
      <c r="D57" s="33"/>
      <c r="E57" s="106" t="s">
        <v>59</v>
      </c>
      <c r="G57" s="108">
        <v>6.4</v>
      </c>
      <c r="H57" s="108"/>
      <c r="I57" s="108"/>
      <c r="J57" s="108"/>
      <c r="N57" s="108">
        <f t="shared" si="0"/>
        <v>6.4</v>
      </c>
      <c r="O57" s="108">
        <f>IF(D57="X",0,IF(E57="X",0,VLOOKUP(E57,'16'!$K$3:$L$16,2,FALSE)))</f>
        <v>200</v>
      </c>
      <c r="P57" s="108">
        <f t="shared" si="1"/>
        <v>1280</v>
      </c>
    </row>
    <row r="58" spans="1:16">
      <c r="A58" s="30" t="s">
        <v>375</v>
      </c>
      <c r="B58" s="33">
        <v>19</v>
      </c>
      <c r="C58" s="33" t="s">
        <v>298</v>
      </c>
      <c r="D58" s="33"/>
      <c r="E58" s="106" t="s">
        <v>149</v>
      </c>
      <c r="G58" s="108"/>
      <c r="H58" s="108"/>
      <c r="I58" s="108"/>
      <c r="J58" s="108"/>
      <c r="L58" s="108">
        <v>2.9</v>
      </c>
      <c r="N58" s="108">
        <f t="shared" si="0"/>
        <v>2.9</v>
      </c>
      <c r="O58" s="108">
        <f>IF(D58="X",0,IF(E58="X",0,VLOOKUP(E58,'16'!$K$3:$L$16,2,FALSE)))</f>
        <v>200</v>
      </c>
      <c r="P58" s="108">
        <f t="shared" si="1"/>
        <v>580</v>
      </c>
    </row>
    <row r="59" spans="1:16">
      <c r="A59" s="30" t="s">
        <v>375</v>
      </c>
      <c r="B59" s="33">
        <v>2</v>
      </c>
      <c r="C59" s="33" t="s">
        <v>299</v>
      </c>
      <c r="D59" s="33"/>
      <c r="E59" s="106" t="s">
        <v>54</v>
      </c>
      <c r="F59" s="108">
        <v>53.5</v>
      </c>
      <c r="G59" s="108"/>
      <c r="H59" s="108"/>
      <c r="I59" s="108"/>
      <c r="J59" s="108"/>
      <c r="N59" s="108">
        <f t="shared" si="0"/>
        <v>53.5</v>
      </c>
      <c r="O59" s="108">
        <f>IF(D59="X",0,IF(E59="X",0,VLOOKUP(E59,'16'!$K$3:$L$16,2,FALSE)))</f>
        <v>200</v>
      </c>
      <c r="P59" s="108">
        <f t="shared" si="1"/>
        <v>10700</v>
      </c>
    </row>
    <row r="60" spans="1:16">
      <c r="A60" s="30" t="s">
        <v>375</v>
      </c>
      <c r="B60" s="33">
        <v>20</v>
      </c>
      <c r="C60" s="33" t="s">
        <v>311</v>
      </c>
      <c r="D60" s="33"/>
      <c r="E60" s="106" t="s">
        <v>58</v>
      </c>
      <c r="F60" s="108">
        <v>35.1</v>
      </c>
      <c r="G60" s="108"/>
      <c r="H60" s="108"/>
      <c r="I60" s="108"/>
      <c r="J60" s="108"/>
      <c r="N60" s="108">
        <f t="shared" si="0"/>
        <v>35.1</v>
      </c>
      <c r="O60" s="108">
        <f>IF(D60="X",0,IF(E60="X",0,VLOOKUP(E60,'16'!$K$3:$L$16,2,FALSE)))</f>
        <v>200</v>
      </c>
      <c r="P60" s="108">
        <f t="shared" si="1"/>
        <v>7020</v>
      </c>
    </row>
    <row r="61" spans="1:16">
      <c r="A61" s="30" t="s">
        <v>375</v>
      </c>
      <c r="B61" s="33">
        <v>21</v>
      </c>
      <c r="C61" s="33" t="s">
        <v>306</v>
      </c>
      <c r="D61" s="33"/>
      <c r="E61" s="106" t="s">
        <v>316</v>
      </c>
      <c r="F61" s="108"/>
      <c r="G61" s="108"/>
      <c r="H61" s="108"/>
      <c r="I61" s="108"/>
      <c r="J61" s="108"/>
      <c r="N61" s="108">
        <f t="shared" si="0"/>
        <v>0</v>
      </c>
      <c r="O61" s="108">
        <f>IF(D61="X",0,IF(E61="X",0,VLOOKUP(E61,'16'!$K$3:$L$16,2,FALSE)))</f>
        <v>0</v>
      </c>
      <c r="P61" s="108">
        <f t="shared" si="1"/>
        <v>0</v>
      </c>
    </row>
    <row r="62" spans="1:16">
      <c r="A62" s="30" t="s">
        <v>375</v>
      </c>
      <c r="B62" s="33">
        <v>22</v>
      </c>
      <c r="C62" s="33" t="s">
        <v>301</v>
      </c>
      <c r="D62" s="33"/>
      <c r="E62" s="106" t="s">
        <v>57</v>
      </c>
      <c r="F62" s="108">
        <v>9.4</v>
      </c>
      <c r="G62" s="108"/>
      <c r="H62" s="108"/>
      <c r="I62" s="108"/>
      <c r="J62" s="108"/>
      <c r="N62" s="108">
        <f t="shared" si="0"/>
        <v>9.4</v>
      </c>
      <c r="O62" s="108">
        <f>IF(D62="X",0,IF(E62="X",0,VLOOKUP(E62,'16'!$K$3:$L$16,2,FALSE)))</f>
        <v>200</v>
      </c>
      <c r="P62" s="108">
        <f t="shared" si="1"/>
        <v>1880</v>
      </c>
    </row>
    <row r="63" spans="1:16">
      <c r="A63" s="30" t="s">
        <v>375</v>
      </c>
      <c r="B63" s="33">
        <v>23</v>
      </c>
      <c r="C63" s="33" t="s">
        <v>396</v>
      </c>
      <c r="D63" s="33"/>
      <c r="E63" s="106" t="s">
        <v>316</v>
      </c>
      <c r="G63" s="108">
        <v>2.2000000000000002</v>
      </c>
      <c r="H63" s="108"/>
      <c r="I63" s="108"/>
      <c r="J63" s="108"/>
      <c r="N63" s="108">
        <f t="shared" si="0"/>
        <v>2.2000000000000002</v>
      </c>
      <c r="O63" s="108">
        <f>IF(D63="X",0,IF(E63="X",0,VLOOKUP(E63,'16'!$K$3:$L$16,2,FALSE)))</f>
        <v>0</v>
      </c>
      <c r="P63" s="108">
        <f t="shared" si="1"/>
        <v>0</v>
      </c>
    </row>
    <row r="64" spans="1:16">
      <c r="A64" s="30" t="s">
        <v>375</v>
      </c>
      <c r="B64" s="33">
        <v>24</v>
      </c>
      <c r="C64" s="33" t="s">
        <v>299</v>
      </c>
      <c r="D64" s="33"/>
      <c r="E64" s="106" t="s">
        <v>54</v>
      </c>
      <c r="F64" s="108">
        <v>52.4</v>
      </c>
      <c r="G64" s="108"/>
      <c r="H64" s="108"/>
      <c r="I64" s="108"/>
      <c r="J64" s="108"/>
      <c r="N64" s="108">
        <f t="shared" si="0"/>
        <v>52.4</v>
      </c>
      <c r="O64" s="108">
        <f>IF(D64="X",0,IF(E64="X",0,VLOOKUP(E64,'16'!$K$3:$L$16,2,FALSE)))</f>
        <v>200</v>
      </c>
      <c r="P64" s="108">
        <f t="shared" si="1"/>
        <v>10480</v>
      </c>
    </row>
    <row r="65" spans="1:16">
      <c r="A65" s="30" t="s">
        <v>375</v>
      </c>
      <c r="B65" s="33">
        <v>25</v>
      </c>
      <c r="C65" s="33" t="s">
        <v>298</v>
      </c>
      <c r="D65" s="33"/>
      <c r="E65" s="106" t="s">
        <v>149</v>
      </c>
      <c r="G65" s="108"/>
      <c r="H65" s="108"/>
      <c r="I65" s="108"/>
      <c r="J65" s="108"/>
      <c r="L65" s="108">
        <v>13.8</v>
      </c>
      <c r="N65" s="108">
        <f t="shared" si="0"/>
        <v>13.8</v>
      </c>
      <c r="O65" s="108">
        <f>IF(D65="X",0,IF(E65="X",0,VLOOKUP(E65,'16'!$K$3:$L$16,2,FALSE)))</f>
        <v>200</v>
      </c>
      <c r="P65" s="108">
        <f t="shared" si="1"/>
        <v>2760</v>
      </c>
    </row>
    <row r="66" spans="1:16">
      <c r="A66" s="30" t="s">
        <v>375</v>
      </c>
      <c r="B66" s="33">
        <v>26</v>
      </c>
      <c r="C66" s="33" t="s">
        <v>299</v>
      </c>
      <c r="D66" s="33"/>
      <c r="E66" s="106" t="s">
        <v>54</v>
      </c>
      <c r="F66" s="108">
        <v>52.4</v>
      </c>
      <c r="G66" s="108"/>
      <c r="H66" s="108"/>
      <c r="I66" s="108"/>
      <c r="J66" s="108"/>
      <c r="N66" s="108">
        <f t="shared" si="0"/>
        <v>52.4</v>
      </c>
      <c r="O66" s="108">
        <f>IF(D66="X",0,IF(E66="X",0,VLOOKUP(E66,'16'!$K$3:$L$16,2,FALSE)))</f>
        <v>200</v>
      </c>
      <c r="P66" s="108">
        <f t="shared" si="1"/>
        <v>10480</v>
      </c>
    </row>
    <row r="67" spans="1:16">
      <c r="A67" s="30" t="s">
        <v>375</v>
      </c>
      <c r="B67" s="33">
        <v>27</v>
      </c>
      <c r="C67" s="33" t="s">
        <v>310</v>
      </c>
      <c r="D67" s="33"/>
      <c r="E67" s="106" t="s">
        <v>55</v>
      </c>
      <c r="F67" s="108">
        <v>55.5</v>
      </c>
      <c r="G67" s="108"/>
      <c r="H67" s="108"/>
      <c r="I67" s="108"/>
      <c r="J67" s="108"/>
      <c r="N67" s="108">
        <f t="shared" si="0"/>
        <v>55.5</v>
      </c>
      <c r="O67" s="108">
        <f>IF(D67="X",0,IF(E67="X",0,VLOOKUP(E67,'16'!$K$3:$L$16,2,FALSE)))</f>
        <v>200</v>
      </c>
      <c r="P67" s="108">
        <f t="shared" si="1"/>
        <v>11100</v>
      </c>
    </row>
    <row r="68" spans="1:16">
      <c r="A68" s="30" t="s">
        <v>375</v>
      </c>
      <c r="B68" s="33">
        <v>28</v>
      </c>
      <c r="C68" s="33" t="s">
        <v>299</v>
      </c>
      <c r="D68" s="33"/>
      <c r="E68" s="106" t="s">
        <v>54</v>
      </c>
      <c r="F68" s="108">
        <v>16.8</v>
      </c>
      <c r="G68" s="108"/>
      <c r="H68" s="108"/>
      <c r="I68" s="108"/>
      <c r="J68" s="108"/>
      <c r="N68" s="108">
        <f t="shared" ref="N68:N81" si="2">SUM(F68:M68)</f>
        <v>16.8</v>
      </c>
      <c r="O68" s="108">
        <f>IF(D68="X",0,IF(E68="X",0,VLOOKUP(E68,'16'!$K$3:$L$16,2,FALSE)))</f>
        <v>200</v>
      </c>
      <c r="P68" s="108">
        <f t="shared" ref="P68:P81" si="3">N68*O68</f>
        <v>3360</v>
      </c>
    </row>
    <row r="69" spans="1:16">
      <c r="A69" s="30" t="s">
        <v>375</v>
      </c>
      <c r="B69" s="33">
        <v>29</v>
      </c>
      <c r="C69" s="33" t="s">
        <v>299</v>
      </c>
      <c r="D69" s="33"/>
      <c r="E69" s="106" t="s">
        <v>54</v>
      </c>
      <c r="F69" s="108">
        <v>53</v>
      </c>
      <c r="G69" s="108"/>
      <c r="H69" s="108"/>
      <c r="I69" s="108"/>
      <c r="J69" s="108"/>
      <c r="N69" s="108">
        <f t="shared" si="2"/>
        <v>53</v>
      </c>
      <c r="O69" s="108">
        <f>IF(D69="X",0,IF(E69="X",0,VLOOKUP(E69,'16'!$K$3:$L$16,2,FALSE)))</f>
        <v>200</v>
      </c>
      <c r="P69" s="108">
        <f t="shared" si="3"/>
        <v>10600</v>
      </c>
    </row>
    <row r="70" spans="1:16">
      <c r="A70" s="30" t="s">
        <v>375</v>
      </c>
      <c r="B70" s="33">
        <v>3</v>
      </c>
      <c r="C70" s="33" t="s">
        <v>310</v>
      </c>
      <c r="D70" s="33"/>
      <c r="E70" s="106" t="s">
        <v>55</v>
      </c>
      <c r="F70" s="108">
        <v>83.7</v>
      </c>
      <c r="G70" s="108"/>
      <c r="H70" s="108"/>
      <c r="I70" s="108"/>
      <c r="J70" s="108"/>
      <c r="N70" s="108">
        <f t="shared" si="2"/>
        <v>83.7</v>
      </c>
      <c r="O70" s="108">
        <f>IF(D70="X",0,IF(E70="X",0,VLOOKUP(E70,'16'!$K$3:$L$16,2,FALSE)))</f>
        <v>200</v>
      </c>
      <c r="P70" s="108">
        <f t="shared" si="3"/>
        <v>16740</v>
      </c>
    </row>
    <row r="71" spans="1:16">
      <c r="A71" s="30" t="s">
        <v>375</v>
      </c>
      <c r="B71" s="33">
        <v>30</v>
      </c>
      <c r="C71" s="33" t="s">
        <v>299</v>
      </c>
      <c r="D71" s="33"/>
      <c r="E71" s="106" t="s">
        <v>54</v>
      </c>
      <c r="F71" s="108">
        <v>61.1</v>
      </c>
      <c r="G71" s="108"/>
      <c r="H71" s="108"/>
      <c r="I71" s="108"/>
      <c r="J71" s="108"/>
      <c r="N71" s="108">
        <f t="shared" si="2"/>
        <v>61.1</v>
      </c>
      <c r="O71" s="108">
        <f>IF(D71="X",0,IF(E71="X",0,VLOOKUP(E71,'16'!$K$3:$L$16,2,FALSE)))</f>
        <v>200</v>
      </c>
      <c r="P71" s="108">
        <f t="shared" si="3"/>
        <v>12220</v>
      </c>
    </row>
    <row r="72" spans="1:16">
      <c r="A72" s="30" t="s">
        <v>375</v>
      </c>
      <c r="B72" s="33">
        <v>31</v>
      </c>
      <c r="C72" s="33" t="s">
        <v>398</v>
      </c>
      <c r="D72" s="33"/>
      <c r="E72" s="106" t="s">
        <v>55</v>
      </c>
      <c r="F72" s="108">
        <v>12.7</v>
      </c>
      <c r="G72" s="108"/>
      <c r="H72" s="108"/>
      <c r="I72" s="108"/>
      <c r="J72" s="108"/>
      <c r="N72" s="108">
        <f t="shared" si="2"/>
        <v>12.7</v>
      </c>
      <c r="O72" s="108">
        <f>IF(D72="X",0,IF(E72="X",0,VLOOKUP(E72,'16'!$K$3:$L$16,2,FALSE)))</f>
        <v>200</v>
      </c>
      <c r="P72" s="108">
        <f t="shared" si="3"/>
        <v>2540</v>
      </c>
    </row>
    <row r="73" spans="1:16">
      <c r="A73" s="30" t="s">
        <v>375</v>
      </c>
      <c r="B73" s="33">
        <v>32</v>
      </c>
      <c r="C73" s="33" t="s">
        <v>398</v>
      </c>
      <c r="D73" s="33"/>
      <c r="E73" s="106" t="s">
        <v>55</v>
      </c>
      <c r="F73" s="108">
        <v>4.3</v>
      </c>
      <c r="G73" s="108"/>
      <c r="H73" s="108"/>
      <c r="I73" s="108"/>
      <c r="J73" s="108"/>
      <c r="N73" s="108">
        <f t="shared" si="2"/>
        <v>4.3</v>
      </c>
      <c r="O73" s="108">
        <f>IF(D73="X",0,IF(E73="X",0,VLOOKUP(E73,'16'!$K$3:$L$16,2,FALSE)))</f>
        <v>200</v>
      </c>
      <c r="P73" s="108">
        <f t="shared" si="3"/>
        <v>860</v>
      </c>
    </row>
    <row r="74" spans="1:16">
      <c r="A74" s="30" t="s">
        <v>375</v>
      </c>
      <c r="B74" s="33">
        <v>33</v>
      </c>
      <c r="C74" s="33" t="s">
        <v>308</v>
      </c>
      <c r="D74" s="33"/>
      <c r="E74" s="106" t="s">
        <v>60</v>
      </c>
      <c r="G74" s="108"/>
      <c r="H74" s="108"/>
      <c r="I74" s="108"/>
      <c r="J74" s="108">
        <v>3.1</v>
      </c>
      <c r="K74" s="108"/>
      <c r="L74" s="108"/>
      <c r="M74" s="108"/>
      <c r="N74" s="108">
        <f t="shared" si="2"/>
        <v>3.1</v>
      </c>
      <c r="O74" s="108">
        <f>IF(D74="X",0,IF(E74="X",0,VLOOKUP(E74,'16'!$K$3:$L$16,2,FALSE)))</f>
        <v>12</v>
      </c>
      <c r="P74" s="108">
        <f t="shared" si="3"/>
        <v>37.200000000000003</v>
      </c>
    </row>
    <row r="75" spans="1:16">
      <c r="A75" s="30" t="s">
        <v>375</v>
      </c>
      <c r="B75" s="33">
        <v>34</v>
      </c>
      <c r="C75" s="33" t="s">
        <v>302</v>
      </c>
      <c r="D75" s="33"/>
      <c r="E75" s="106" t="s">
        <v>316</v>
      </c>
      <c r="F75" s="108"/>
      <c r="G75" s="108"/>
      <c r="H75" s="108"/>
      <c r="I75" s="108"/>
      <c r="J75" s="108"/>
      <c r="N75" s="108">
        <f t="shared" si="2"/>
        <v>0</v>
      </c>
      <c r="O75" s="108">
        <f>IF(D75="X",0,IF(E75="X",0,VLOOKUP(E75,'16'!$K$3:$L$16,2,FALSE)))</f>
        <v>0</v>
      </c>
      <c r="P75" s="108">
        <f t="shared" si="3"/>
        <v>0</v>
      </c>
    </row>
    <row r="76" spans="1:16">
      <c r="A76" s="30" t="s">
        <v>375</v>
      </c>
      <c r="B76" s="33">
        <v>4</v>
      </c>
      <c r="C76" s="33" t="s">
        <v>299</v>
      </c>
      <c r="D76" s="33"/>
      <c r="E76" s="106" t="s">
        <v>54</v>
      </c>
      <c r="F76" s="108">
        <v>51.8</v>
      </c>
      <c r="G76" s="108"/>
      <c r="H76" s="108"/>
      <c r="I76" s="108"/>
      <c r="J76" s="108"/>
      <c r="N76" s="108">
        <f t="shared" si="2"/>
        <v>51.8</v>
      </c>
      <c r="O76" s="108">
        <f>IF(D76="X",0,IF(E76="X",0,VLOOKUP(E76,'16'!$K$3:$L$16,2,FALSE)))</f>
        <v>200</v>
      </c>
      <c r="P76" s="108">
        <f t="shared" si="3"/>
        <v>10360</v>
      </c>
    </row>
    <row r="77" spans="1:16">
      <c r="A77" s="30" t="s">
        <v>375</v>
      </c>
      <c r="B77" s="33">
        <v>5</v>
      </c>
      <c r="C77" s="33" t="s">
        <v>299</v>
      </c>
      <c r="D77" s="33"/>
      <c r="E77" s="106" t="s">
        <v>54</v>
      </c>
      <c r="F77" s="108">
        <v>19.5</v>
      </c>
      <c r="G77" s="108"/>
      <c r="H77" s="108"/>
      <c r="I77" s="108"/>
      <c r="J77" s="108"/>
      <c r="N77" s="108">
        <f t="shared" si="2"/>
        <v>19.5</v>
      </c>
      <c r="O77" s="108">
        <f>IF(D77="X",0,IF(E77="X",0,VLOOKUP(E77,'16'!$K$3:$L$16,2,FALSE)))</f>
        <v>200</v>
      </c>
      <c r="P77" s="108">
        <f t="shared" si="3"/>
        <v>3900</v>
      </c>
    </row>
    <row r="78" spans="1:16">
      <c r="A78" s="30" t="s">
        <v>375</v>
      </c>
      <c r="B78" s="33">
        <v>6</v>
      </c>
      <c r="C78" s="33" t="s">
        <v>299</v>
      </c>
      <c r="D78" s="33"/>
      <c r="E78" s="106" t="s">
        <v>54</v>
      </c>
      <c r="F78" s="108">
        <v>52</v>
      </c>
      <c r="G78" s="108"/>
      <c r="H78" s="108"/>
      <c r="I78" s="108"/>
      <c r="J78" s="108"/>
      <c r="N78" s="108">
        <f t="shared" si="2"/>
        <v>52</v>
      </c>
      <c r="O78" s="108">
        <f>IF(D78="X",0,IF(E78="X",0,VLOOKUP(E78,'16'!$K$3:$L$16,2,FALSE)))</f>
        <v>200</v>
      </c>
      <c r="P78" s="108">
        <f t="shared" si="3"/>
        <v>10400</v>
      </c>
    </row>
    <row r="79" spans="1:16">
      <c r="A79" s="30" t="s">
        <v>375</v>
      </c>
      <c r="B79" s="33">
        <v>7</v>
      </c>
      <c r="C79" s="33" t="s">
        <v>298</v>
      </c>
      <c r="D79" s="33"/>
      <c r="E79" s="106" t="s">
        <v>149</v>
      </c>
      <c r="G79" s="108"/>
      <c r="H79" s="108"/>
      <c r="I79" s="108"/>
      <c r="J79" s="108"/>
      <c r="L79" s="108">
        <v>14.5</v>
      </c>
      <c r="N79" s="108">
        <f t="shared" si="2"/>
        <v>14.5</v>
      </c>
      <c r="O79" s="108">
        <f>IF(D79="X",0,IF(E79="X",0,VLOOKUP(E79,'16'!$K$3:$L$16,2,FALSE)))</f>
        <v>200</v>
      </c>
      <c r="P79" s="108">
        <f t="shared" si="3"/>
        <v>2900</v>
      </c>
    </row>
    <row r="80" spans="1:16">
      <c r="A80" s="30" t="s">
        <v>375</v>
      </c>
      <c r="B80" s="33">
        <v>8</v>
      </c>
      <c r="C80" s="33" t="s">
        <v>299</v>
      </c>
      <c r="D80" s="33"/>
      <c r="E80" s="106" t="s">
        <v>54</v>
      </c>
      <c r="F80" s="108">
        <v>41.2</v>
      </c>
      <c r="G80" s="108"/>
      <c r="H80" s="108"/>
      <c r="I80" s="108"/>
      <c r="J80" s="108"/>
      <c r="N80" s="108">
        <f t="shared" si="2"/>
        <v>41.2</v>
      </c>
      <c r="O80" s="108">
        <f>IF(D80="X",0,IF(E80="X",0,VLOOKUP(E80,'16'!$K$3:$L$16,2,FALSE)))</f>
        <v>200</v>
      </c>
      <c r="P80" s="108">
        <f t="shared" si="3"/>
        <v>8240</v>
      </c>
    </row>
    <row r="81" spans="1:20">
      <c r="A81" s="30" t="s">
        <v>375</v>
      </c>
      <c r="B81" s="33">
        <v>9</v>
      </c>
      <c r="C81" s="33" t="s">
        <v>308</v>
      </c>
      <c r="D81" s="33"/>
      <c r="E81" s="106" t="s">
        <v>60</v>
      </c>
      <c r="G81" s="108">
        <v>7</v>
      </c>
      <c r="H81" s="108"/>
      <c r="I81" s="108"/>
      <c r="J81" s="108"/>
      <c r="N81" s="108">
        <f t="shared" si="2"/>
        <v>7</v>
      </c>
      <c r="O81" s="108">
        <f>IF(D81="X",0,IF(E81="X",0,VLOOKUP(E81,'16'!$K$3:$L$16,2,FALSE)))</f>
        <v>12</v>
      </c>
      <c r="P81" s="108">
        <f t="shared" si="3"/>
        <v>84</v>
      </c>
      <c r="R81">
        <v>351.3</v>
      </c>
      <c r="S81">
        <v>351.3</v>
      </c>
      <c r="T81">
        <f>19.6*2</f>
        <v>39.200000000000003</v>
      </c>
    </row>
    <row r="82" spans="1:20" hidden="1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/>
      <c r="O82" s="108"/>
      <c r="P82" s="108"/>
    </row>
    <row r="83" spans="1:20" hidden="1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/>
      <c r="O83" s="108"/>
      <c r="P83" s="108"/>
    </row>
    <row r="84" spans="1:20" hidden="1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/>
      <c r="O84" s="108"/>
      <c r="P84" s="108"/>
    </row>
    <row r="85" spans="1:20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/>
      <c r="O85" s="108"/>
      <c r="P85" s="108"/>
    </row>
    <row r="86" spans="1:20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/>
      <c r="O86" s="108"/>
      <c r="P86" s="108"/>
    </row>
    <row r="87" spans="1:20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/>
      <c r="O87" s="108"/>
      <c r="P87" s="108"/>
    </row>
    <row r="88" spans="1:20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/>
      <c r="O88" s="108"/>
      <c r="P88" s="108"/>
    </row>
    <row r="89" spans="1:20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/>
      <c r="O89" s="108"/>
      <c r="P89" s="108"/>
    </row>
    <row r="90" spans="1:20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/>
      <c r="O90" s="108"/>
      <c r="P90" s="108"/>
    </row>
    <row r="91" spans="1:20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/>
      <c r="O91" s="108"/>
      <c r="P91" s="108"/>
    </row>
    <row r="92" spans="1:20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/>
      <c r="O92" s="108"/>
      <c r="P92" s="108"/>
    </row>
    <row r="93" spans="1:20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/>
      <c r="O93" s="108"/>
      <c r="P93" s="108"/>
    </row>
    <row r="94" spans="1:20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/>
      <c r="O94" s="108"/>
      <c r="P94" s="108"/>
    </row>
    <row r="95" spans="1:20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/>
      <c r="O95" s="108"/>
      <c r="P95" s="108"/>
    </row>
    <row r="96" spans="1:20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/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/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/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/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/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/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/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/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/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/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/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/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/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/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/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/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/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/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/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/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/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/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/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/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/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/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/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/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/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/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/>
      <c r="O126" s="108"/>
      <c r="P126" s="108"/>
    </row>
    <row r="127" spans="1:16" hidden="1">
      <c r="N127" s="108"/>
      <c r="O127" s="108"/>
      <c r="P127" s="108"/>
    </row>
    <row r="128" spans="1:16" hidden="1">
      <c r="N128" s="108"/>
      <c r="O128" s="108"/>
      <c r="P128" s="108"/>
    </row>
    <row r="129" spans="14:16" hidden="1">
      <c r="N129" s="108"/>
      <c r="O129" s="108"/>
      <c r="P129" s="108"/>
    </row>
    <row r="130" spans="14:16" hidden="1">
      <c r="N130" s="108"/>
      <c r="O130" s="108"/>
      <c r="P130" s="108"/>
    </row>
    <row r="131" spans="14:16" hidden="1">
      <c r="N131" s="108"/>
      <c r="O131" s="108"/>
      <c r="P131" s="108"/>
    </row>
    <row r="132" spans="14:16" hidden="1">
      <c r="N132" s="108"/>
      <c r="O132" s="108"/>
      <c r="P132" s="108"/>
    </row>
    <row r="133" spans="14:16" hidden="1">
      <c r="N133" s="108"/>
      <c r="O133" s="108"/>
      <c r="P133" s="108"/>
    </row>
    <row r="134" spans="14:16" hidden="1">
      <c r="N134" s="108"/>
      <c r="O134" s="108"/>
      <c r="P134" s="108"/>
    </row>
    <row r="135" spans="14:16" hidden="1">
      <c r="N135" s="108"/>
      <c r="O135" s="108"/>
      <c r="P135" s="108"/>
    </row>
    <row r="136" spans="14:16" hidden="1">
      <c r="N136" s="108"/>
      <c r="O136" s="108"/>
      <c r="P136" s="108"/>
    </row>
    <row r="137" spans="14:16" hidden="1">
      <c r="N137" s="108"/>
      <c r="O137" s="108"/>
      <c r="P137" s="108"/>
    </row>
    <row r="138" spans="14:16" hidden="1">
      <c r="N138" s="108"/>
      <c r="O138" s="108"/>
      <c r="P138" s="108"/>
    </row>
    <row r="139" spans="14:16" hidden="1">
      <c r="N139" s="108"/>
      <c r="O139" s="108"/>
      <c r="P139" s="108"/>
    </row>
    <row r="140" spans="14:16" hidden="1">
      <c r="N140" s="108"/>
      <c r="O140" s="108"/>
      <c r="P140" s="108"/>
    </row>
    <row r="141" spans="14:16" hidden="1">
      <c r="N141" s="108"/>
      <c r="O141" s="108"/>
      <c r="P141" s="108"/>
    </row>
    <row r="142" spans="14:16" hidden="1">
      <c r="N142" s="108"/>
      <c r="O142" s="108"/>
      <c r="P142" s="108"/>
    </row>
    <row r="143" spans="14:16" hidden="1">
      <c r="N143" s="108"/>
      <c r="O143" s="108"/>
      <c r="P143" s="108"/>
    </row>
    <row r="144" spans="14:16" hidden="1">
      <c r="N144" s="108"/>
      <c r="O144" s="108"/>
      <c r="P144" s="108"/>
    </row>
    <row r="145" spans="14:16" hidden="1">
      <c r="N145" s="108"/>
      <c r="O145" s="108"/>
      <c r="P145" s="108"/>
    </row>
    <row r="146" spans="14:16" hidden="1">
      <c r="N146" s="108"/>
      <c r="O146" s="108"/>
      <c r="P146" s="108"/>
    </row>
    <row r="147" spans="14:16" hidden="1">
      <c r="N147" s="108"/>
      <c r="O147" s="108"/>
      <c r="P147" s="108"/>
    </row>
    <row r="148" spans="14:16" hidden="1">
      <c r="N148" s="108"/>
      <c r="O148" s="108"/>
      <c r="P148" s="108"/>
    </row>
    <row r="149" spans="14:16" hidden="1">
      <c r="N149" s="108"/>
      <c r="O149" s="108"/>
      <c r="P149" s="108"/>
    </row>
    <row r="150" spans="14:16" hidden="1">
      <c r="N150" s="108"/>
      <c r="O150" s="108"/>
      <c r="P150" s="108"/>
    </row>
    <row r="151" spans="14:16" hidden="1">
      <c r="N151" s="108"/>
      <c r="O151" s="108"/>
      <c r="P151" s="108"/>
    </row>
    <row r="152" spans="14:16" hidden="1">
      <c r="N152" s="108"/>
      <c r="O152" s="108"/>
      <c r="P152" s="108"/>
    </row>
    <row r="153" spans="14:16" hidden="1">
      <c r="N153" s="108"/>
      <c r="O153" s="108"/>
      <c r="P153" s="108"/>
    </row>
    <row r="154" spans="14:16" hidden="1">
      <c r="N154" s="108"/>
      <c r="O154" s="108"/>
      <c r="P154" s="108"/>
    </row>
    <row r="155" spans="14:16" hidden="1">
      <c r="N155" s="108"/>
      <c r="O155" s="108"/>
      <c r="P155" s="108"/>
    </row>
    <row r="156" spans="14:16" hidden="1">
      <c r="N156" s="108"/>
      <c r="O156" s="108"/>
      <c r="P156" s="108"/>
    </row>
    <row r="157" spans="14:16" hidden="1">
      <c r="N157" s="108"/>
      <c r="O157" s="108"/>
      <c r="P157" s="108"/>
    </row>
    <row r="158" spans="14:16" hidden="1">
      <c r="N158" s="108"/>
      <c r="O158" s="108"/>
      <c r="P158" s="108"/>
    </row>
    <row r="159" spans="14:16" hidden="1">
      <c r="N159" s="108"/>
      <c r="O159" s="108"/>
      <c r="P159" s="108"/>
    </row>
    <row r="160" spans="14:16" hidden="1">
      <c r="N160" s="108"/>
      <c r="O160" s="108"/>
      <c r="P160" s="108"/>
    </row>
    <row r="161" spans="14:16" hidden="1">
      <c r="N161" s="108"/>
      <c r="O161" s="108"/>
      <c r="P161" s="108"/>
    </row>
    <row r="162" spans="14:16" hidden="1">
      <c r="N162" s="108"/>
      <c r="O162" s="108"/>
      <c r="P162" s="108"/>
    </row>
    <row r="163" spans="14:16" hidden="1">
      <c r="N163" s="108"/>
      <c r="O163" s="108"/>
      <c r="P163" s="108"/>
    </row>
    <row r="164" spans="14:16" hidden="1">
      <c r="N164" s="108"/>
      <c r="O164" s="108"/>
      <c r="P164" s="108"/>
    </row>
    <row r="165" spans="14:16" hidden="1">
      <c r="N165" s="108"/>
      <c r="O165" s="108"/>
      <c r="P165" s="108"/>
    </row>
    <row r="166" spans="14:16" hidden="1">
      <c r="N166" s="108"/>
      <c r="O166" s="108"/>
      <c r="P166" s="108"/>
    </row>
    <row r="167" spans="14:16" hidden="1">
      <c r="N167" s="108"/>
      <c r="O167" s="108"/>
      <c r="P167" s="108"/>
    </row>
    <row r="168" spans="14:16" hidden="1">
      <c r="N168" s="108"/>
      <c r="O168" s="108"/>
      <c r="P168" s="108"/>
    </row>
    <row r="169" spans="14:16" hidden="1">
      <c r="N169" s="108"/>
      <c r="O169" s="108"/>
      <c r="P169" s="108"/>
    </row>
    <row r="170" spans="14:16" hidden="1">
      <c r="N170" s="108"/>
      <c r="O170" s="108"/>
      <c r="P170" s="108"/>
    </row>
    <row r="171" spans="14:16" hidden="1">
      <c r="N171" s="108"/>
      <c r="O171" s="108"/>
      <c r="P171" s="108"/>
    </row>
    <row r="172" spans="14:16" hidden="1">
      <c r="N172" s="108"/>
      <c r="O172" s="108"/>
      <c r="P172" s="108"/>
    </row>
    <row r="173" spans="14:16" hidden="1">
      <c r="N173" s="108"/>
      <c r="O173" s="108"/>
      <c r="P173" s="108"/>
    </row>
    <row r="174" spans="14:16" hidden="1">
      <c r="N174" s="108"/>
      <c r="O174" s="108"/>
      <c r="P174" s="108"/>
    </row>
    <row r="175" spans="14:16" hidden="1">
      <c r="N175" s="108"/>
      <c r="O175" s="108"/>
      <c r="P175" s="108"/>
    </row>
    <row r="176" spans="14:16" hidden="1">
      <c r="N176" s="108"/>
      <c r="O176" s="108"/>
      <c r="P176" s="108"/>
    </row>
    <row r="177" spans="14:16" hidden="1">
      <c r="N177" s="108"/>
      <c r="O177" s="108"/>
      <c r="P177" s="108"/>
    </row>
    <row r="178" spans="14:16" hidden="1">
      <c r="N178" s="108"/>
      <c r="O178" s="108"/>
      <c r="P178" s="108"/>
    </row>
    <row r="179" spans="14:16" hidden="1">
      <c r="N179" s="108"/>
      <c r="O179" s="108"/>
      <c r="P179" s="108"/>
    </row>
    <row r="180" spans="14:16" hidden="1">
      <c r="N180" s="108"/>
      <c r="O180" s="108"/>
      <c r="P180" s="108"/>
    </row>
    <row r="181" spans="14:16" hidden="1">
      <c r="N181" s="108"/>
      <c r="O181" s="108"/>
      <c r="P181" s="108"/>
    </row>
    <row r="182" spans="14:16" hidden="1">
      <c r="N182" s="108"/>
      <c r="O182" s="108"/>
      <c r="P182" s="108"/>
    </row>
    <row r="183" spans="14:16" hidden="1">
      <c r="N183" s="108"/>
      <c r="O183" s="108"/>
      <c r="P183" s="108"/>
    </row>
    <row r="184" spans="14:16" hidden="1">
      <c r="N184" s="108"/>
      <c r="O184" s="108"/>
      <c r="P184" s="108"/>
    </row>
    <row r="185" spans="14:16" hidden="1">
      <c r="N185" s="108"/>
      <c r="O185" s="108"/>
      <c r="P185" s="108"/>
    </row>
    <row r="186" spans="14:16" hidden="1">
      <c r="N186" s="108"/>
      <c r="O186" s="108"/>
      <c r="P186" s="108"/>
    </row>
    <row r="187" spans="14:16" hidden="1">
      <c r="N187" s="108"/>
      <c r="O187" s="108"/>
      <c r="P187" s="108"/>
    </row>
    <row r="188" spans="14:16" hidden="1">
      <c r="N188" s="108"/>
      <c r="O188" s="108"/>
      <c r="P188" s="108"/>
    </row>
    <row r="189" spans="14:16" hidden="1">
      <c r="N189" s="108"/>
      <c r="O189" s="108"/>
      <c r="P189" s="108"/>
    </row>
    <row r="190" spans="14:16" hidden="1">
      <c r="N190" s="108"/>
      <c r="O190" s="108"/>
      <c r="P190" s="108"/>
    </row>
    <row r="191" spans="14:16" hidden="1">
      <c r="N191" s="108"/>
      <c r="O191" s="108"/>
      <c r="P191" s="108"/>
    </row>
    <row r="192" spans="14:16" hidden="1">
      <c r="N192" s="108"/>
      <c r="O192" s="108"/>
      <c r="P192" s="108"/>
    </row>
    <row r="193" spans="14:16" hidden="1">
      <c r="N193" s="108"/>
      <c r="O193" s="108"/>
      <c r="P193" s="108"/>
    </row>
    <row r="194" spans="14:16" hidden="1">
      <c r="N194" s="108"/>
      <c r="O194" s="108"/>
      <c r="P194" s="108"/>
    </row>
    <row r="195" spans="14:16" hidden="1">
      <c r="N195" s="108"/>
      <c r="O195" s="108"/>
      <c r="P195" s="108"/>
    </row>
    <row r="196" spans="14:16" hidden="1">
      <c r="N196" s="108"/>
      <c r="O196" s="108"/>
      <c r="P196" s="108"/>
    </row>
    <row r="197" spans="14:16" hidden="1">
      <c r="N197" s="108"/>
      <c r="O197" s="108"/>
      <c r="P197" s="108"/>
    </row>
    <row r="198" spans="14:16" hidden="1">
      <c r="N198" s="108"/>
      <c r="O198" s="108"/>
      <c r="P198" s="108"/>
    </row>
    <row r="199" spans="14:16" hidden="1">
      <c r="N199" s="108"/>
      <c r="O199" s="108"/>
      <c r="P199" s="108"/>
    </row>
    <row r="200" spans="14:16" hidden="1">
      <c r="N200" s="108"/>
      <c r="O200" s="108"/>
      <c r="P200" s="108"/>
    </row>
    <row r="201" spans="14:16" hidden="1">
      <c r="N201" s="108"/>
      <c r="O201" s="108"/>
      <c r="P201" s="108"/>
    </row>
    <row r="202" spans="14:16" hidden="1">
      <c r="N202" s="108"/>
      <c r="O202" s="108"/>
      <c r="P202" s="108"/>
    </row>
    <row r="203" spans="14:16" hidden="1">
      <c r="N203" s="108"/>
      <c r="O203" s="108"/>
      <c r="P203" s="108"/>
    </row>
    <row r="204" spans="14:16" hidden="1">
      <c r="N204" s="108"/>
      <c r="O204" s="108"/>
      <c r="P204" s="108"/>
    </row>
    <row r="205" spans="14:16" hidden="1">
      <c r="N205" s="108"/>
      <c r="O205" s="108"/>
      <c r="P205" s="108"/>
    </row>
    <row r="206" spans="14:16" hidden="1">
      <c r="N206" s="108"/>
      <c r="O206" s="108"/>
      <c r="P206" s="108"/>
    </row>
    <row r="207" spans="14:16" hidden="1">
      <c r="N207" s="108"/>
      <c r="O207" s="108"/>
      <c r="P207" s="108"/>
    </row>
    <row r="208" spans="14:16" hidden="1">
      <c r="N208" s="108"/>
      <c r="O208" s="108"/>
      <c r="P208" s="108"/>
    </row>
    <row r="209" spans="14:16" hidden="1">
      <c r="N209" s="108"/>
      <c r="O209" s="108"/>
      <c r="P209" s="108"/>
    </row>
    <row r="210" spans="14:16" hidden="1">
      <c r="N210" s="108"/>
      <c r="O210" s="108"/>
      <c r="P210" s="108"/>
    </row>
    <row r="211" spans="14:16" hidden="1">
      <c r="N211" s="108"/>
      <c r="O211" s="108"/>
      <c r="P211" s="108"/>
    </row>
    <row r="212" spans="14:16" hidden="1">
      <c r="N212" s="108"/>
      <c r="O212" s="108"/>
      <c r="P212" s="108"/>
    </row>
    <row r="213" spans="14:16" hidden="1">
      <c r="N213" s="108"/>
      <c r="O213" s="108"/>
      <c r="P213" s="108"/>
    </row>
    <row r="214" spans="14:16" hidden="1">
      <c r="N214" s="108"/>
      <c r="O214" s="108"/>
      <c r="P214" s="108"/>
    </row>
    <row r="215" spans="14:16" hidden="1">
      <c r="N215" s="108"/>
      <c r="O215" s="108"/>
      <c r="P215" s="108"/>
    </row>
    <row r="216" spans="14:16" hidden="1">
      <c r="N216" s="108"/>
      <c r="O216" s="108"/>
      <c r="P216" s="108"/>
    </row>
    <row r="217" spans="14:16" hidden="1">
      <c r="N217" s="108"/>
      <c r="O217" s="108"/>
      <c r="P217" s="108"/>
    </row>
    <row r="218" spans="14:16" hidden="1">
      <c r="N218" s="108"/>
      <c r="O218" s="108"/>
      <c r="P218" s="108"/>
    </row>
    <row r="219" spans="14:16" hidden="1">
      <c r="N219" s="108"/>
      <c r="O219" s="108"/>
      <c r="P219" s="108"/>
    </row>
    <row r="220" spans="14:16" hidden="1">
      <c r="N220" s="108"/>
      <c r="O220" s="108"/>
      <c r="P220" s="108"/>
    </row>
    <row r="221" spans="14:16" hidden="1">
      <c r="N221" s="108"/>
      <c r="O221" s="108"/>
      <c r="P221" s="108"/>
    </row>
    <row r="222" spans="14:16" hidden="1">
      <c r="N222" s="108"/>
      <c r="O222" s="108"/>
      <c r="P222" s="108"/>
    </row>
    <row r="223" spans="14:16" hidden="1">
      <c r="N223" s="108"/>
      <c r="O223" s="108"/>
      <c r="P223" s="108"/>
    </row>
    <row r="224" spans="14:16" hidden="1">
      <c r="N224" s="108"/>
      <c r="O224" s="108"/>
      <c r="P224" s="108"/>
    </row>
    <row r="225" spans="14:16" hidden="1">
      <c r="N225" s="108"/>
      <c r="O225" s="108"/>
      <c r="P225" s="108"/>
    </row>
    <row r="226" spans="14:16" hidden="1">
      <c r="N226" s="108"/>
      <c r="O226" s="108"/>
      <c r="P226" s="108"/>
    </row>
    <row r="227" spans="14:16" hidden="1">
      <c r="N227" s="108"/>
      <c r="O227" s="108"/>
      <c r="P227" s="108"/>
    </row>
    <row r="228" spans="14:16" hidden="1">
      <c r="N228" s="108"/>
      <c r="O228" s="108"/>
      <c r="P228" s="108"/>
    </row>
    <row r="229" spans="14:16" hidden="1">
      <c r="N229" s="108"/>
      <c r="O229" s="108"/>
      <c r="P229" s="108"/>
    </row>
    <row r="230" spans="14:16" hidden="1">
      <c r="N230" s="108"/>
      <c r="O230" s="108"/>
      <c r="P230" s="108"/>
    </row>
    <row r="231" spans="14:16" hidden="1">
      <c r="N231" s="108"/>
      <c r="O231" s="108"/>
      <c r="P231" s="108"/>
    </row>
    <row r="232" spans="14:16" hidden="1">
      <c r="N232" s="108"/>
      <c r="O232" s="108"/>
      <c r="P232" s="108"/>
    </row>
    <row r="233" spans="14:16" hidden="1">
      <c r="N233" s="108"/>
      <c r="O233" s="108"/>
      <c r="P233" s="108"/>
    </row>
    <row r="234" spans="14:16" hidden="1">
      <c r="N234" s="108"/>
      <c r="O234" s="108"/>
      <c r="P234" s="108"/>
    </row>
    <row r="235" spans="14:16" hidden="1">
      <c r="N235" s="108"/>
      <c r="O235" s="108"/>
      <c r="P235" s="108"/>
    </row>
    <row r="236" spans="14:16" hidden="1">
      <c r="N236" s="108"/>
      <c r="O236" s="108"/>
      <c r="P236" s="108"/>
    </row>
    <row r="237" spans="14:16" hidden="1">
      <c r="N237" s="108"/>
      <c r="O237" s="108"/>
      <c r="P237" s="108"/>
    </row>
    <row r="238" spans="14:16" hidden="1">
      <c r="N238" s="108"/>
      <c r="O238" s="108"/>
      <c r="P238" s="108"/>
    </row>
    <row r="239" spans="14:16" hidden="1">
      <c r="N239" s="108"/>
      <c r="O239" s="108"/>
      <c r="P239" s="108"/>
    </row>
    <row r="240" spans="14:16" hidden="1">
      <c r="N240" s="108"/>
      <c r="O240" s="108"/>
      <c r="P240" s="108"/>
    </row>
    <row r="241" spans="14:16" hidden="1">
      <c r="N241" s="108"/>
      <c r="O241" s="108"/>
      <c r="P241" s="108"/>
    </row>
    <row r="242" spans="14:16" hidden="1">
      <c r="N242" s="108"/>
      <c r="O242" s="108"/>
      <c r="P242" s="108"/>
    </row>
    <row r="243" spans="14:16" hidden="1">
      <c r="N243" s="108"/>
      <c r="O243" s="108"/>
      <c r="P243" s="108"/>
    </row>
    <row r="244" spans="14:16" hidden="1">
      <c r="N244" s="108"/>
      <c r="O244" s="108"/>
      <c r="P244" s="108"/>
    </row>
    <row r="245" spans="14:16" hidden="1">
      <c r="N245" s="108"/>
      <c r="O245" s="108"/>
      <c r="P245" s="108"/>
    </row>
    <row r="246" spans="14:16" hidden="1">
      <c r="N246" s="108"/>
      <c r="O246" s="108"/>
      <c r="P246" s="108"/>
    </row>
    <row r="247" spans="14:16" hidden="1">
      <c r="N247" s="108"/>
      <c r="O247" s="108"/>
      <c r="P247" s="108"/>
    </row>
    <row r="248" spans="14:16" hidden="1">
      <c r="N248" s="108"/>
      <c r="O248" s="108"/>
      <c r="P248" s="108"/>
    </row>
    <row r="249" spans="14:16" hidden="1">
      <c r="N249" s="108"/>
      <c r="O249" s="108"/>
      <c r="P249" s="108"/>
    </row>
    <row r="250" spans="14:16" hidden="1">
      <c r="N250" s="108"/>
      <c r="O250" s="108"/>
      <c r="P250" s="108"/>
    </row>
    <row r="251" spans="14:16" hidden="1">
      <c r="N251" s="108"/>
      <c r="O251" s="108"/>
      <c r="P251" s="108"/>
    </row>
    <row r="252" spans="14:16" hidden="1">
      <c r="N252" s="108"/>
      <c r="O252" s="108"/>
      <c r="P252" s="108"/>
    </row>
    <row r="253" spans="14:16" hidden="1">
      <c r="N253" s="108"/>
      <c r="O253" s="108"/>
      <c r="P253" s="108"/>
    </row>
    <row r="254" spans="14:16" hidden="1">
      <c r="N254" s="108"/>
      <c r="O254" s="108"/>
      <c r="P254" s="108"/>
    </row>
    <row r="255" spans="14:16" hidden="1">
      <c r="N255" s="108"/>
      <c r="O255" s="108"/>
      <c r="P255" s="108"/>
    </row>
    <row r="256" spans="14:16" hidden="1">
      <c r="N256" s="108"/>
      <c r="O256" s="108"/>
      <c r="P256" s="108"/>
    </row>
    <row r="257" spans="14:16" hidden="1">
      <c r="N257" s="108"/>
      <c r="O257" s="108"/>
      <c r="P257" s="108"/>
    </row>
    <row r="258" spans="14:16" hidden="1">
      <c r="N258" s="108"/>
      <c r="O258" s="108"/>
      <c r="P258" s="108"/>
    </row>
    <row r="259" spans="14:16" hidden="1">
      <c r="N259" s="108"/>
      <c r="O259" s="108"/>
      <c r="P259" s="108"/>
    </row>
    <row r="260" spans="14:16" hidden="1">
      <c r="N260" s="108"/>
      <c r="O260" s="108"/>
      <c r="P260" s="108"/>
    </row>
    <row r="261" spans="14:16" hidden="1">
      <c r="N261" s="108"/>
      <c r="O261" s="108"/>
      <c r="P261" s="108"/>
    </row>
    <row r="262" spans="14:16" hidden="1">
      <c r="N262" s="108"/>
      <c r="O262" s="108"/>
      <c r="P262" s="108"/>
    </row>
    <row r="263" spans="14:16" hidden="1">
      <c r="N263" s="108"/>
      <c r="O263" s="108"/>
      <c r="P263" s="108"/>
    </row>
    <row r="264" spans="14:16" hidden="1">
      <c r="N264" s="108"/>
      <c r="O264" s="108"/>
      <c r="P264" s="108"/>
    </row>
    <row r="265" spans="14:16" hidden="1">
      <c r="N265" s="108"/>
      <c r="O265" s="108"/>
      <c r="P265" s="108"/>
    </row>
    <row r="266" spans="14:16" hidden="1">
      <c r="N266" s="108"/>
      <c r="O266" s="108"/>
      <c r="P266" s="108"/>
    </row>
    <row r="267" spans="14:16" hidden="1">
      <c r="N267" s="108"/>
      <c r="O267" s="108"/>
      <c r="P267" s="108"/>
    </row>
    <row r="268" spans="14:16" hidden="1">
      <c r="N268" s="108"/>
      <c r="O268" s="108"/>
      <c r="P268" s="108"/>
    </row>
    <row r="269" spans="14:16" hidden="1">
      <c r="N269" s="108"/>
      <c r="O269" s="108"/>
      <c r="P269" s="108"/>
    </row>
    <row r="270" spans="14:16" hidden="1">
      <c r="N270" s="108"/>
      <c r="O270" s="108"/>
      <c r="P270" s="108"/>
    </row>
    <row r="271" spans="14:16" hidden="1">
      <c r="N271" s="108"/>
      <c r="O271" s="108"/>
      <c r="P271" s="108"/>
    </row>
    <row r="272" spans="14:16" hidden="1">
      <c r="N272" s="108"/>
      <c r="O272" s="108"/>
      <c r="P272" s="108"/>
    </row>
    <row r="273" spans="14:16" hidden="1">
      <c r="N273" s="108"/>
      <c r="O273" s="108"/>
      <c r="P273" s="108"/>
    </row>
    <row r="274" spans="14:16" hidden="1">
      <c r="N274" s="108"/>
      <c r="O274" s="108"/>
      <c r="P274" s="108"/>
    </row>
    <row r="275" spans="14:16" hidden="1">
      <c r="N275" s="108"/>
      <c r="O275" s="108"/>
      <c r="P275" s="108"/>
    </row>
    <row r="276" spans="14:16" hidden="1">
      <c r="N276" s="108"/>
      <c r="O276" s="108"/>
      <c r="P276" s="108"/>
    </row>
    <row r="277" spans="14:16" hidden="1">
      <c r="N277" s="108"/>
      <c r="O277" s="108"/>
      <c r="P277" s="108"/>
    </row>
    <row r="278" spans="14:16" hidden="1">
      <c r="N278" s="108"/>
      <c r="O278" s="108"/>
      <c r="P278" s="108"/>
    </row>
    <row r="279" spans="14:16" hidden="1">
      <c r="N279" s="108"/>
      <c r="O279" s="108"/>
      <c r="P279" s="108"/>
    </row>
    <row r="280" spans="14:16" hidden="1">
      <c r="N280" s="108"/>
      <c r="O280" s="108"/>
      <c r="P280" s="108"/>
    </row>
    <row r="281" spans="14:16" hidden="1">
      <c r="N281" s="108"/>
      <c r="O281" s="108"/>
      <c r="P281" s="108"/>
    </row>
    <row r="282" spans="14:16" hidden="1">
      <c r="N282" s="108"/>
      <c r="O282" s="108"/>
      <c r="P282" s="108"/>
    </row>
    <row r="283" spans="14:16" hidden="1">
      <c r="N283" s="108"/>
      <c r="O283" s="108"/>
      <c r="P283" s="108"/>
    </row>
    <row r="284" spans="14:16" hidden="1">
      <c r="N284" s="108"/>
      <c r="O284" s="108"/>
      <c r="P284" s="108"/>
    </row>
    <row r="285" spans="14:16" hidden="1">
      <c r="N285" s="108"/>
      <c r="O285" s="108"/>
      <c r="P285" s="108"/>
    </row>
    <row r="286" spans="14:16" hidden="1">
      <c r="N286" s="108"/>
      <c r="O286" s="108"/>
      <c r="P286" s="108"/>
    </row>
    <row r="287" spans="14:16" hidden="1">
      <c r="N287" s="108"/>
      <c r="O287" s="108"/>
      <c r="P287" s="108"/>
    </row>
    <row r="288" spans="14:16" hidden="1">
      <c r="N288" s="108"/>
      <c r="O288" s="108"/>
      <c r="P288" s="108"/>
    </row>
    <row r="289" spans="14:16" hidden="1">
      <c r="N289" s="108"/>
      <c r="O289" s="108"/>
      <c r="P289" s="108"/>
    </row>
    <row r="290" spans="14:16" hidden="1">
      <c r="N290" s="108"/>
      <c r="O290" s="108"/>
      <c r="P290" s="108"/>
    </row>
    <row r="291" spans="14:16" hidden="1">
      <c r="N291" s="108"/>
      <c r="O291" s="108"/>
      <c r="P291" s="108"/>
    </row>
    <row r="292" spans="14:16" hidden="1">
      <c r="N292" s="108"/>
      <c r="O292" s="108"/>
      <c r="P292" s="108"/>
    </row>
    <row r="293" spans="14:16" hidden="1">
      <c r="N293" s="108"/>
      <c r="O293" s="108"/>
      <c r="P293" s="108"/>
    </row>
    <row r="294" spans="14:16" hidden="1">
      <c r="N294" s="108"/>
      <c r="O294" s="108"/>
      <c r="P294" s="108"/>
    </row>
    <row r="295" spans="14:16" hidden="1">
      <c r="N295" s="108"/>
      <c r="O295" s="108"/>
      <c r="P295" s="108"/>
    </row>
    <row r="296" spans="14:16" hidden="1">
      <c r="N296" s="108"/>
      <c r="O296" s="108"/>
      <c r="P296" s="108"/>
    </row>
    <row r="297" spans="14:16" hidden="1">
      <c r="N297" s="108"/>
      <c r="O297" s="108"/>
      <c r="P297" s="108"/>
    </row>
    <row r="298" spans="14:16" hidden="1">
      <c r="N298" s="108"/>
      <c r="O298" s="108"/>
      <c r="P298" s="108"/>
    </row>
    <row r="299" spans="14:16" hidden="1">
      <c r="N299" s="108"/>
      <c r="O299" s="108"/>
      <c r="P299" s="108"/>
    </row>
    <row r="300" spans="14:16" hidden="1">
      <c r="N300" s="108"/>
      <c r="O300" s="108"/>
      <c r="P300" s="108"/>
    </row>
    <row r="301" spans="14:16" hidden="1">
      <c r="N301" s="108"/>
      <c r="O301" s="108"/>
      <c r="P301" s="108"/>
    </row>
    <row r="302" spans="14:16" hidden="1">
      <c r="N302" s="108"/>
      <c r="O302" s="108"/>
      <c r="P302" s="108"/>
    </row>
    <row r="303" spans="14:16" hidden="1">
      <c r="N303" s="108"/>
      <c r="O303" s="108"/>
      <c r="P303" s="108"/>
    </row>
    <row r="304" spans="14:16" hidden="1">
      <c r="N304" s="108"/>
      <c r="O304" s="108"/>
      <c r="P304" s="108"/>
    </row>
    <row r="305" spans="14:16" hidden="1">
      <c r="N305" s="108"/>
      <c r="O305" s="108"/>
      <c r="P305" s="108"/>
    </row>
    <row r="306" spans="14:16" hidden="1">
      <c r="N306" s="108"/>
      <c r="O306" s="108"/>
      <c r="P306" s="108"/>
    </row>
    <row r="307" spans="14:16" hidden="1">
      <c r="N307" s="108"/>
      <c r="O307" s="108"/>
      <c r="P307" s="108"/>
    </row>
    <row r="308" spans="14:16" hidden="1">
      <c r="N308" s="108"/>
      <c r="O308" s="108"/>
      <c r="P308" s="108"/>
    </row>
    <row r="309" spans="14:16" hidden="1">
      <c r="N309" s="108"/>
      <c r="O309" s="108"/>
      <c r="P309" s="108"/>
    </row>
    <row r="310" spans="14:16" hidden="1">
      <c r="N310" s="108"/>
      <c r="O310" s="108"/>
      <c r="P310" s="108"/>
    </row>
    <row r="311" spans="14:16" hidden="1">
      <c r="N311" s="108"/>
      <c r="O311" s="108"/>
      <c r="P311" s="108"/>
    </row>
    <row r="312" spans="14:16" hidden="1">
      <c r="N312" s="108"/>
      <c r="O312" s="108"/>
      <c r="P312" s="108"/>
    </row>
    <row r="313" spans="14:16" hidden="1">
      <c r="N313" s="108"/>
      <c r="O313" s="108"/>
      <c r="P313" s="108"/>
    </row>
    <row r="314" spans="14:16" hidden="1">
      <c r="N314" s="108"/>
      <c r="O314" s="108"/>
      <c r="P314" s="108"/>
    </row>
    <row r="315" spans="14:16" hidden="1">
      <c r="N315" s="108"/>
      <c r="O315" s="108"/>
      <c r="P315" s="108"/>
    </row>
    <row r="316" spans="14:16" hidden="1">
      <c r="N316" s="108"/>
      <c r="O316" s="108"/>
      <c r="P316" s="108"/>
    </row>
    <row r="317" spans="14:16" hidden="1">
      <c r="N317" s="108"/>
      <c r="O317" s="108"/>
      <c r="P317" s="108"/>
    </row>
    <row r="318" spans="14:16" hidden="1">
      <c r="N318" s="108"/>
      <c r="O318" s="108"/>
      <c r="P318" s="108"/>
    </row>
    <row r="319" spans="14:16" hidden="1">
      <c r="N319" s="108"/>
      <c r="O319" s="108"/>
      <c r="P319" s="108"/>
    </row>
    <row r="320" spans="14:16" hidden="1">
      <c r="N320" s="108"/>
      <c r="O320" s="108"/>
      <c r="P320" s="108"/>
    </row>
    <row r="321" spans="14:16" hidden="1">
      <c r="N321" s="108"/>
      <c r="O321" s="108"/>
      <c r="P321" s="108"/>
    </row>
    <row r="322" spans="14:16" hidden="1">
      <c r="N322" s="108"/>
      <c r="O322" s="108"/>
      <c r="P322" s="108"/>
    </row>
    <row r="323" spans="14:16" hidden="1">
      <c r="N323" s="108"/>
      <c r="O323" s="108"/>
      <c r="P323" s="108"/>
    </row>
    <row r="324" spans="14:16" hidden="1">
      <c r="N324" s="108"/>
      <c r="O324" s="108"/>
      <c r="P324" s="108"/>
    </row>
    <row r="325" spans="14:16" hidden="1">
      <c r="N325" s="108"/>
      <c r="O325" s="108"/>
      <c r="P325" s="108"/>
    </row>
    <row r="326" spans="14:16" hidden="1">
      <c r="N326" s="108"/>
      <c r="O326" s="108"/>
      <c r="P326" s="108"/>
    </row>
    <row r="327" spans="14:16" hidden="1">
      <c r="N327" s="108"/>
      <c r="O327" s="108"/>
      <c r="P327" s="108"/>
    </row>
    <row r="328" spans="14:16" hidden="1">
      <c r="N328" s="108"/>
      <c r="O328" s="108"/>
      <c r="P328" s="108"/>
    </row>
    <row r="329" spans="14:16" hidden="1">
      <c r="N329" s="108"/>
      <c r="O329" s="108"/>
      <c r="P329" s="108"/>
    </row>
    <row r="330" spans="14:16" hidden="1">
      <c r="N330" s="108"/>
      <c r="O330" s="108"/>
      <c r="P330" s="108"/>
    </row>
    <row r="331" spans="14:16" hidden="1">
      <c r="N331" s="108"/>
      <c r="O331" s="108"/>
      <c r="P331" s="108"/>
    </row>
    <row r="332" spans="14:16" hidden="1">
      <c r="N332" s="108"/>
      <c r="O332" s="108"/>
      <c r="P332" s="108"/>
    </row>
    <row r="333" spans="14:16" hidden="1">
      <c r="N333" s="108"/>
      <c r="O333" s="108"/>
      <c r="P333" s="108"/>
    </row>
    <row r="334" spans="14:16" hidden="1">
      <c r="N334" s="108"/>
      <c r="O334" s="108"/>
      <c r="P334" s="108"/>
    </row>
    <row r="335" spans="14:16" hidden="1">
      <c r="N335" s="108"/>
      <c r="O335" s="108"/>
      <c r="P335" s="108"/>
    </row>
    <row r="336" spans="14:16" hidden="1">
      <c r="N336" s="108"/>
      <c r="O336" s="108"/>
      <c r="P336" s="108"/>
    </row>
    <row r="337" spans="14:16" hidden="1">
      <c r="N337" s="108"/>
      <c r="O337" s="108"/>
      <c r="P337" s="108"/>
    </row>
    <row r="338" spans="14:16" hidden="1">
      <c r="N338" s="108"/>
      <c r="O338" s="108"/>
      <c r="P338" s="108"/>
    </row>
    <row r="339" spans="14:16" hidden="1">
      <c r="N339" s="108"/>
      <c r="O339" s="108"/>
      <c r="P339" s="108"/>
    </row>
    <row r="340" spans="14:16" hidden="1">
      <c r="N340" s="108"/>
      <c r="O340" s="108"/>
      <c r="P340" s="108"/>
    </row>
    <row r="341" spans="14:16" hidden="1">
      <c r="N341" s="108"/>
      <c r="O341" s="108"/>
      <c r="P341" s="108"/>
    </row>
    <row r="342" spans="14:16" hidden="1">
      <c r="N342" s="108"/>
      <c r="O342" s="108"/>
      <c r="P342" s="108"/>
    </row>
    <row r="343" spans="14:16" hidden="1">
      <c r="N343" s="108"/>
      <c r="O343" s="108"/>
      <c r="P343" s="108"/>
    </row>
    <row r="344" spans="14:16" hidden="1">
      <c r="N344" s="108"/>
      <c r="O344" s="108"/>
      <c r="P344" s="108"/>
    </row>
    <row r="345" spans="14:16" hidden="1">
      <c r="N345" s="108"/>
      <c r="O345" s="108"/>
      <c r="P345" s="108"/>
    </row>
    <row r="346" spans="14:16" hidden="1">
      <c r="N346" s="108"/>
      <c r="O346" s="108"/>
      <c r="P346" s="108"/>
    </row>
    <row r="347" spans="14:16" hidden="1">
      <c r="N347" s="108"/>
      <c r="O347" s="108"/>
      <c r="P347" s="108"/>
    </row>
    <row r="348" spans="14:16" hidden="1">
      <c r="N348" s="108"/>
      <c r="O348" s="108"/>
      <c r="P348" s="108"/>
    </row>
    <row r="349" spans="14:16" hidden="1">
      <c r="N349" s="108"/>
      <c r="O349" s="108"/>
      <c r="P349" s="108"/>
    </row>
    <row r="350" spans="14:16" hidden="1">
      <c r="N350" s="108"/>
      <c r="O350" s="108"/>
      <c r="P350" s="108"/>
    </row>
    <row r="351" spans="14:16" hidden="1">
      <c r="N351" s="108"/>
      <c r="O351" s="108"/>
      <c r="P351" s="108"/>
    </row>
    <row r="352" spans="14:16" hidden="1">
      <c r="N352" s="108"/>
      <c r="O352" s="108"/>
      <c r="P352" s="108"/>
    </row>
    <row r="353" spans="14:16" hidden="1">
      <c r="N353" s="108"/>
      <c r="O353" s="108"/>
      <c r="P353" s="108"/>
    </row>
    <row r="354" spans="14:16" hidden="1">
      <c r="N354" s="108"/>
      <c r="O354" s="108"/>
      <c r="P354" s="108"/>
    </row>
    <row r="355" spans="14:16" hidden="1">
      <c r="N355" s="108"/>
      <c r="O355" s="108"/>
      <c r="P355" s="108"/>
    </row>
    <row r="356" spans="14:16" hidden="1">
      <c r="N356" s="108"/>
      <c r="O356" s="108"/>
      <c r="P356" s="108"/>
    </row>
    <row r="357" spans="14:16" hidden="1">
      <c r="N357" s="108"/>
      <c r="O357" s="108"/>
      <c r="P357" s="108"/>
    </row>
    <row r="358" spans="14:16" hidden="1">
      <c r="N358" s="108"/>
      <c r="O358" s="108"/>
      <c r="P358" s="108"/>
    </row>
    <row r="359" spans="14:16" hidden="1">
      <c r="N359" s="108"/>
      <c r="O359" s="108"/>
      <c r="P359" s="108"/>
    </row>
    <row r="360" spans="14:16" hidden="1">
      <c r="N360" s="108"/>
      <c r="O360" s="108"/>
      <c r="P360" s="108"/>
    </row>
    <row r="361" spans="14:16" hidden="1">
      <c r="N361" s="108"/>
      <c r="O361" s="108"/>
      <c r="P361" s="108"/>
    </row>
    <row r="362" spans="14:16" hidden="1">
      <c r="N362" s="108"/>
      <c r="O362" s="108"/>
      <c r="P362" s="108"/>
    </row>
    <row r="363" spans="14:16" hidden="1">
      <c r="N363" s="108"/>
      <c r="O363" s="108"/>
      <c r="P363" s="108"/>
    </row>
    <row r="364" spans="14:16" hidden="1">
      <c r="N364" s="108"/>
      <c r="O364" s="108"/>
      <c r="P364" s="108"/>
    </row>
    <row r="365" spans="14:16" hidden="1">
      <c r="N365" s="108"/>
      <c r="O365" s="108"/>
      <c r="P365" s="108"/>
    </row>
    <row r="366" spans="14:16" hidden="1">
      <c r="N366" s="108"/>
      <c r="O366" s="108"/>
      <c r="P366" s="108"/>
    </row>
    <row r="367" spans="14:16" hidden="1">
      <c r="N367" s="108"/>
      <c r="O367" s="108"/>
      <c r="P367" s="108"/>
    </row>
    <row r="368" spans="14:16" hidden="1">
      <c r="N368" s="108"/>
      <c r="O368" s="108"/>
      <c r="P368" s="108"/>
    </row>
    <row r="369" spans="14:16" hidden="1">
      <c r="N369" s="108"/>
      <c r="O369" s="108"/>
      <c r="P369" s="108"/>
    </row>
    <row r="370" spans="14:16" hidden="1">
      <c r="N370" s="108"/>
      <c r="O370" s="108"/>
      <c r="P370" s="108"/>
    </row>
    <row r="371" spans="14:16" hidden="1">
      <c r="N371" s="108"/>
      <c r="O371" s="108"/>
      <c r="P371" s="108"/>
    </row>
    <row r="372" spans="14:16" hidden="1">
      <c r="N372" s="108"/>
      <c r="O372" s="108"/>
      <c r="P372" s="108"/>
    </row>
    <row r="373" spans="14:16" hidden="1">
      <c r="N373" s="108"/>
      <c r="O373" s="108"/>
      <c r="P373" s="108"/>
    </row>
    <row r="374" spans="14:16" hidden="1">
      <c r="N374" s="108"/>
      <c r="O374" s="108"/>
      <c r="P374" s="108"/>
    </row>
    <row r="375" spans="14:16" hidden="1">
      <c r="N375" s="108"/>
      <c r="O375" s="108"/>
      <c r="P375" s="108"/>
    </row>
    <row r="376" spans="14:16" hidden="1">
      <c r="N376" s="108"/>
      <c r="O376" s="108"/>
      <c r="P376" s="108"/>
    </row>
    <row r="377" spans="14:16" hidden="1">
      <c r="N377" s="108"/>
      <c r="O377" s="108"/>
      <c r="P377" s="108"/>
    </row>
    <row r="378" spans="14:16" hidden="1">
      <c r="N378" s="108"/>
      <c r="O378" s="108"/>
      <c r="P378" s="108"/>
    </row>
    <row r="379" spans="14:16" hidden="1">
      <c r="N379" s="108"/>
      <c r="O379" s="108"/>
      <c r="P379" s="108"/>
    </row>
    <row r="380" spans="14:16" hidden="1">
      <c r="N380" s="108"/>
      <c r="O380" s="108"/>
      <c r="P380" s="108"/>
    </row>
    <row r="381" spans="14:16" hidden="1">
      <c r="N381" s="108"/>
      <c r="O381" s="108"/>
      <c r="P381" s="108"/>
    </row>
    <row r="382" spans="14:16" hidden="1">
      <c r="N382" s="108"/>
      <c r="O382" s="108"/>
      <c r="P382" s="108"/>
    </row>
    <row r="383" spans="14:16" hidden="1">
      <c r="N383" s="108"/>
      <c r="O383" s="108"/>
      <c r="P383" s="108"/>
    </row>
    <row r="384" spans="14:16" hidden="1">
      <c r="N384" s="108"/>
      <c r="O384" s="108"/>
      <c r="P384" s="108"/>
    </row>
    <row r="385" spans="14:16" hidden="1">
      <c r="N385" s="108"/>
      <c r="O385" s="108"/>
      <c r="P385" s="108"/>
    </row>
    <row r="386" spans="14:16" hidden="1">
      <c r="N386" s="108"/>
      <c r="O386" s="108"/>
      <c r="P386" s="108"/>
    </row>
    <row r="387" spans="14:16" hidden="1">
      <c r="N387" s="108"/>
      <c r="O387" s="108"/>
      <c r="P387" s="108"/>
    </row>
    <row r="388" spans="14:16" hidden="1">
      <c r="N388" s="108"/>
      <c r="O388" s="108"/>
      <c r="P388" s="108"/>
    </row>
    <row r="389" spans="14:16" hidden="1">
      <c r="N389" s="108"/>
      <c r="O389" s="108"/>
      <c r="P389" s="108"/>
    </row>
    <row r="390" spans="14:16" hidden="1">
      <c r="N390" s="108"/>
      <c r="O390" s="108"/>
      <c r="P390" s="108"/>
    </row>
    <row r="391" spans="14:16" hidden="1">
      <c r="N391" s="108"/>
      <c r="O391" s="108"/>
      <c r="P391" s="108"/>
    </row>
    <row r="392" spans="14:16" hidden="1">
      <c r="N392" s="108"/>
      <c r="O392" s="108"/>
      <c r="P392" s="108"/>
    </row>
    <row r="393" spans="14:16" hidden="1">
      <c r="N393" s="108"/>
      <c r="O393" s="108"/>
      <c r="P393" s="108"/>
    </row>
    <row r="394" spans="14:16" hidden="1">
      <c r="N394" s="108"/>
      <c r="O394" s="108"/>
      <c r="P394" s="108"/>
    </row>
    <row r="395" spans="14:16" hidden="1">
      <c r="N395" s="108"/>
      <c r="O395" s="108"/>
      <c r="P395" s="108"/>
    </row>
    <row r="396" spans="14:16" hidden="1">
      <c r="N396" s="108"/>
      <c r="O396" s="108"/>
      <c r="P396" s="108"/>
    </row>
    <row r="397" spans="14:16" hidden="1">
      <c r="N397" s="108"/>
      <c r="O397" s="108"/>
      <c r="P397" s="108"/>
    </row>
    <row r="398" spans="14:16" hidden="1">
      <c r="N398" s="108"/>
      <c r="O398" s="108"/>
      <c r="P398" s="108"/>
    </row>
    <row r="399" spans="14:16" hidden="1">
      <c r="N399" s="108"/>
      <c r="O399" s="108"/>
      <c r="P399" s="108"/>
    </row>
    <row r="400" spans="14:16" hidden="1">
      <c r="N400" s="108"/>
      <c r="O400" s="108"/>
      <c r="P400" s="108"/>
    </row>
    <row r="401" spans="14:16" hidden="1">
      <c r="N401" s="108"/>
      <c r="O401" s="108"/>
      <c r="P401" s="108"/>
    </row>
    <row r="402" spans="14:16" hidden="1">
      <c r="N402" s="108"/>
      <c r="O402" s="108"/>
      <c r="P402" s="108"/>
    </row>
    <row r="403" spans="14:16" hidden="1">
      <c r="N403" s="108"/>
      <c r="O403" s="108"/>
      <c r="P403" s="108"/>
    </row>
    <row r="404" spans="14:16" hidden="1">
      <c r="N404" s="108"/>
      <c r="O404" s="108"/>
      <c r="P404" s="108"/>
    </row>
    <row r="405" spans="14:16" hidden="1">
      <c r="N405" s="108"/>
      <c r="O405" s="108"/>
      <c r="P405" s="108"/>
    </row>
    <row r="406" spans="14:16" hidden="1">
      <c r="N406" s="108"/>
      <c r="O406" s="108"/>
      <c r="P406" s="108"/>
    </row>
    <row r="407" spans="14:16" hidden="1">
      <c r="N407" s="108"/>
      <c r="O407" s="108"/>
      <c r="P407" s="108"/>
    </row>
    <row r="408" spans="14:16" hidden="1">
      <c r="N408" s="108"/>
      <c r="O408" s="108"/>
      <c r="P408" s="108"/>
    </row>
    <row r="409" spans="14:16" hidden="1">
      <c r="N409" s="108"/>
      <c r="O409" s="108"/>
      <c r="P409" s="108"/>
    </row>
    <row r="410" spans="14:16" hidden="1">
      <c r="N410" s="108"/>
      <c r="O410" s="108"/>
      <c r="P410" s="108"/>
    </row>
    <row r="411" spans="14:16" hidden="1">
      <c r="N411" s="108"/>
      <c r="O411" s="108"/>
      <c r="P411" s="108"/>
    </row>
    <row r="412" spans="14:16" hidden="1">
      <c r="N412" s="108"/>
      <c r="O412" s="108"/>
      <c r="P412" s="108"/>
    </row>
    <row r="413" spans="14:16" hidden="1">
      <c r="N413" s="108"/>
      <c r="O413" s="108"/>
      <c r="P413" s="108"/>
    </row>
    <row r="414" spans="14:16" hidden="1">
      <c r="N414" s="108"/>
      <c r="O414" s="108"/>
      <c r="P414" s="108"/>
    </row>
    <row r="415" spans="14:16" hidden="1">
      <c r="N415" s="108"/>
      <c r="O415" s="108"/>
      <c r="P415" s="108"/>
    </row>
    <row r="416" spans="14:16" hidden="1">
      <c r="N416" s="108"/>
      <c r="O416" s="108"/>
      <c r="P416" s="108"/>
    </row>
    <row r="417" spans="14:16" hidden="1">
      <c r="N417" s="108"/>
      <c r="O417" s="108"/>
      <c r="P417" s="108"/>
    </row>
    <row r="418" spans="14:16" hidden="1">
      <c r="N418" s="108"/>
      <c r="O418" s="108"/>
      <c r="P418" s="108"/>
    </row>
    <row r="419" spans="14:16" hidden="1">
      <c r="N419" s="108"/>
      <c r="O419" s="108"/>
      <c r="P419" s="108"/>
    </row>
    <row r="420" spans="14:16" hidden="1">
      <c r="N420" s="108"/>
      <c r="O420" s="108"/>
      <c r="P420" s="108"/>
    </row>
    <row r="421" spans="14:16" hidden="1">
      <c r="N421" s="108"/>
      <c r="O421" s="108"/>
      <c r="P421" s="108"/>
    </row>
    <row r="422" spans="14:16" hidden="1">
      <c r="N422" s="108"/>
      <c r="O422" s="108"/>
      <c r="P422" s="108"/>
    </row>
    <row r="423" spans="14:16" hidden="1">
      <c r="N423" s="108"/>
      <c r="O423" s="108"/>
      <c r="P423" s="108"/>
    </row>
    <row r="424" spans="14:16" hidden="1">
      <c r="N424" s="108"/>
      <c r="O424" s="108"/>
      <c r="P424" s="108"/>
    </row>
    <row r="425" spans="14:16" hidden="1">
      <c r="N425" s="108"/>
      <c r="O425" s="108"/>
      <c r="P425" s="108"/>
    </row>
    <row r="426" spans="14:16" hidden="1">
      <c r="N426" s="108"/>
      <c r="O426" s="108"/>
      <c r="P426" s="108"/>
    </row>
    <row r="427" spans="14:16" hidden="1">
      <c r="N427" s="108"/>
      <c r="O427" s="108"/>
      <c r="P427" s="108"/>
    </row>
    <row r="428" spans="14:16" hidden="1">
      <c r="N428" s="108"/>
      <c r="O428" s="108"/>
      <c r="P428" s="108"/>
    </row>
    <row r="429" spans="14:16" hidden="1">
      <c r="N429" s="108"/>
      <c r="O429" s="108"/>
      <c r="P429" s="108"/>
    </row>
    <row r="430" spans="14:16" hidden="1">
      <c r="N430" s="108"/>
      <c r="O430" s="108"/>
      <c r="P430" s="108"/>
    </row>
    <row r="431" spans="14:16" hidden="1">
      <c r="N431" s="108"/>
      <c r="O431" s="108"/>
      <c r="P431" s="108"/>
    </row>
    <row r="432" spans="14:16" hidden="1">
      <c r="N432" s="108"/>
      <c r="O432" s="108"/>
      <c r="P432" s="108"/>
    </row>
    <row r="433" spans="14:16" hidden="1">
      <c r="N433" s="108"/>
      <c r="O433" s="108"/>
      <c r="P433" s="108"/>
    </row>
    <row r="434" spans="14:16" hidden="1">
      <c r="N434" s="108"/>
      <c r="O434" s="108"/>
      <c r="P434" s="108"/>
    </row>
    <row r="435" spans="14:16" hidden="1">
      <c r="N435" s="108"/>
      <c r="O435" s="108"/>
      <c r="P435" s="108"/>
    </row>
    <row r="436" spans="14:16" hidden="1">
      <c r="N436" s="108"/>
      <c r="O436" s="108"/>
      <c r="P436" s="108"/>
    </row>
    <row r="437" spans="14:16" hidden="1">
      <c r="N437" s="108"/>
      <c r="O437" s="108"/>
      <c r="P437" s="108"/>
    </row>
    <row r="438" spans="14:16" hidden="1">
      <c r="N438" s="108"/>
      <c r="O438" s="108"/>
      <c r="P438" s="108"/>
    </row>
    <row r="439" spans="14:16" hidden="1">
      <c r="N439" s="108"/>
      <c r="O439" s="108"/>
      <c r="P439" s="108"/>
    </row>
    <row r="440" spans="14:16" hidden="1">
      <c r="N440" s="108"/>
      <c r="O440" s="108"/>
      <c r="P440" s="108"/>
    </row>
    <row r="441" spans="14:16" hidden="1">
      <c r="N441" s="108"/>
      <c r="O441" s="108"/>
      <c r="P441" s="108"/>
    </row>
    <row r="442" spans="14:16" hidden="1">
      <c r="N442" s="108"/>
      <c r="O442" s="108"/>
      <c r="P442" s="108"/>
    </row>
    <row r="443" spans="14:16" hidden="1">
      <c r="N443" s="108"/>
      <c r="O443" s="108"/>
      <c r="P443" s="108"/>
    </row>
    <row r="444" spans="14:16" hidden="1">
      <c r="N444" s="108"/>
      <c r="O444" s="108"/>
      <c r="P444" s="108"/>
    </row>
    <row r="445" spans="14:16" hidden="1">
      <c r="N445" s="108"/>
      <c r="O445" s="108"/>
      <c r="P445" s="108"/>
    </row>
    <row r="446" spans="14:16" hidden="1">
      <c r="N446" s="108"/>
      <c r="O446" s="108"/>
      <c r="P446" s="108"/>
    </row>
    <row r="447" spans="14:16" hidden="1">
      <c r="N447" s="108"/>
      <c r="O447" s="108"/>
      <c r="P447" s="108"/>
    </row>
    <row r="448" spans="14:16" hidden="1">
      <c r="N448" s="108"/>
      <c r="O448" s="108"/>
      <c r="P448" s="108"/>
    </row>
    <row r="449" spans="14:16" hidden="1">
      <c r="N449" s="108"/>
      <c r="O449" s="108"/>
      <c r="P449" s="108"/>
    </row>
    <row r="450" spans="14:16" hidden="1">
      <c r="N450" s="108"/>
      <c r="O450" s="108"/>
      <c r="P450" s="108"/>
    </row>
    <row r="451" spans="14:16" hidden="1">
      <c r="N451" s="108"/>
      <c r="O451" s="108"/>
      <c r="P451" s="108"/>
    </row>
    <row r="452" spans="14:16" hidden="1">
      <c r="N452" s="108"/>
      <c r="O452" s="108"/>
      <c r="P452" s="108"/>
    </row>
    <row r="453" spans="14:16" hidden="1">
      <c r="N453" s="108"/>
      <c r="O453" s="108"/>
      <c r="P453" s="108"/>
    </row>
    <row r="454" spans="14:16" hidden="1">
      <c r="N454" s="108"/>
      <c r="O454" s="108"/>
      <c r="P454" s="108"/>
    </row>
    <row r="455" spans="14:16" hidden="1">
      <c r="N455" s="108"/>
      <c r="O455" s="108"/>
      <c r="P455" s="108"/>
    </row>
    <row r="456" spans="14:16" hidden="1">
      <c r="N456" s="108"/>
      <c r="O456" s="108"/>
      <c r="P456" s="108"/>
    </row>
    <row r="457" spans="14:16" hidden="1">
      <c r="N457" s="108"/>
      <c r="O457" s="108"/>
      <c r="P457" s="108"/>
    </row>
    <row r="458" spans="14:16" hidden="1">
      <c r="N458" s="108"/>
      <c r="O458" s="108"/>
      <c r="P458" s="108"/>
    </row>
    <row r="459" spans="14:16" hidden="1">
      <c r="N459" s="108"/>
      <c r="O459" s="108"/>
      <c r="P459" s="108"/>
    </row>
    <row r="460" spans="14:16" hidden="1">
      <c r="N460" s="108"/>
      <c r="O460" s="108"/>
      <c r="P460" s="108"/>
    </row>
    <row r="461" spans="14:16" hidden="1">
      <c r="N461" s="108"/>
      <c r="O461" s="108"/>
      <c r="P461" s="108"/>
    </row>
    <row r="462" spans="14:16" hidden="1">
      <c r="N462" s="108"/>
      <c r="O462" s="108"/>
      <c r="P462" s="108"/>
    </row>
    <row r="463" spans="14:16" hidden="1">
      <c r="N463" s="108"/>
      <c r="O463" s="108"/>
      <c r="P463" s="108"/>
    </row>
    <row r="464" spans="14:16" hidden="1">
      <c r="N464" s="108"/>
      <c r="O464" s="108"/>
      <c r="P464" s="108"/>
    </row>
    <row r="465" spans="14:16" hidden="1">
      <c r="N465" s="108"/>
      <c r="O465" s="108"/>
      <c r="P465" s="108"/>
    </row>
    <row r="466" spans="14:16" hidden="1">
      <c r="N466" s="108"/>
      <c r="O466" s="108"/>
      <c r="P466" s="108"/>
    </row>
    <row r="467" spans="14:16" hidden="1">
      <c r="N467" s="108"/>
      <c r="O467" s="108"/>
      <c r="P467" s="108"/>
    </row>
    <row r="468" spans="14:16" hidden="1">
      <c r="N468" s="108"/>
      <c r="O468" s="108"/>
      <c r="P468" s="108"/>
    </row>
    <row r="469" spans="14:16" hidden="1">
      <c r="N469" s="108"/>
      <c r="O469" s="108"/>
      <c r="P469" s="108"/>
    </row>
    <row r="470" spans="14:16" hidden="1">
      <c r="N470" s="108"/>
      <c r="O470" s="108"/>
      <c r="P470" s="108"/>
    </row>
    <row r="471" spans="14:16" hidden="1">
      <c r="N471" s="108"/>
      <c r="O471" s="108"/>
      <c r="P471" s="108"/>
    </row>
    <row r="472" spans="14:16" hidden="1">
      <c r="N472" s="108"/>
      <c r="O472" s="108"/>
      <c r="P472" s="108"/>
    </row>
    <row r="473" spans="14:16" hidden="1">
      <c r="N473" s="108"/>
      <c r="O473" s="108"/>
      <c r="P473" s="108"/>
    </row>
    <row r="474" spans="14:16" hidden="1">
      <c r="N474" s="108"/>
      <c r="O474" s="108"/>
      <c r="P474" s="108"/>
    </row>
    <row r="475" spans="14:16" hidden="1">
      <c r="N475" s="108"/>
      <c r="O475" s="108"/>
      <c r="P475" s="108"/>
    </row>
    <row r="476" spans="14:16" hidden="1">
      <c r="N476" s="108"/>
      <c r="O476" s="108"/>
      <c r="P476" s="108"/>
    </row>
    <row r="477" spans="14:16" hidden="1">
      <c r="N477" s="108"/>
      <c r="O477" s="108"/>
      <c r="P477" s="108"/>
    </row>
    <row r="478" spans="14:16" hidden="1">
      <c r="N478" s="108"/>
      <c r="O478" s="108"/>
      <c r="P478" s="108"/>
    </row>
    <row r="479" spans="14:16" hidden="1">
      <c r="N479" s="108"/>
      <c r="O479" s="108"/>
      <c r="P479" s="108"/>
    </row>
    <row r="480" spans="14:16" hidden="1">
      <c r="N480" s="108"/>
      <c r="O480" s="108"/>
      <c r="P480" s="108"/>
    </row>
    <row r="481" spans="3:23" hidden="1">
      <c r="N481" s="108"/>
      <c r="O481" s="108"/>
      <c r="P481" s="108"/>
    </row>
    <row r="482" spans="3:23" hidden="1">
      <c r="N482" s="108"/>
      <c r="O482" s="108"/>
      <c r="P482" s="108"/>
    </row>
    <row r="483" spans="3:23" hidden="1">
      <c r="N483" s="108"/>
      <c r="O483" s="108"/>
      <c r="P483" s="108"/>
    </row>
    <row r="484" spans="3:23" hidden="1">
      <c r="N484" s="108"/>
      <c r="O484" s="108"/>
      <c r="P484" s="108"/>
    </row>
    <row r="485" spans="3:23" hidden="1">
      <c r="N485" s="108"/>
      <c r="O485" s="108"/>
      <c r="P485" s="108"/>
    </row>
    <row r="486" spans="3:23" hidden="1">
      <c r="N486" s="108"/>
      <c r="O486" s="108"/>
      <c r="P486" s="108"/>
    </row>
    <row r="487" spans="3:23" hidden="1">
      <c r="N487" s="108"/>
      <c r="O487" s="108"/>
      <c r="P487" s="108"/>
    </row>
    <row r="488" spans="3:23" hidden="1">
      <c r="N488" s="108"/>
      <c r="O488" s="108"/>
      <c r="P488" s="108"/>
    </row>
    <row r="489" spans="3:23" hidden="1">
      <c r="N489" s="108"/>
      <c r="O489" s="108"/>
      <c r="P489" s="108"/>
    </row>
    <row r="490" spans="3:23" hidden="1">
      <c r="N490" s="108"/>
      <c r="O490" s="108"/>
      <c r="P490" s="108"/>
    </row>
    <row r="491" spans="3:23" hidden="1">
      <c r="N491" s="108"/>
      <c r="O491" s="108"/>
      <c r="P491" s="108"/>
    </row>
    <row r="492" spans="3:23" hidden="1">
      <c r="N492" s="108"/>
      <c r="O492" s="108"/>
      <c r="P492" s="108"/>
    </row>
    <row r="493" spans="3:23" hidden="1">
      <c r="N493" s="108"/>
      <c r="O493" s="108"/>
      <c r="P493" s="108"/>
    </row>
    <row r="494" spans="3:23" hidden="1">
      <c r="N494" s="108"/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4">SUM(F4:F494)</f>
        <v>1061.3</v>
      </c>
      <c r="G495" s="91">
        <f t="shared" si="4"/>
        <v>770.2</v>
      </c>
      <c r="H495" s="91">
        <f t="shared" si="4"/>
        <v>0</v>
      </c>
      <c r="I495" s="91">
        <f t="shared" si="4"/>
        <v>0</v>
      </c>
      <c r="J495" s="91">
        <f t="shared" si="4"/>
        <v>3.1</v>
      </c>
      <c r="K495" s="91">
        <f t="shared" si="4"/>
        <v>0</v>
      </c>
      <c r="L495" s="91">
        <f t="shared" si="4"/>
        <v>66.3</v>
      </c>
      <c r="M495" s="91">
        <f t="shared" si="4"/>
        <v>0</v>
      </c>
      <c r="Q495" s="79" t="s">
        <v>136</v>
      </c>
      <c r="R495" s="91">
        <f t="shared" ref="R495:W495" si="5">SUM(R4:R494)</f>
        <v>351.3</v>
      </c>
      <c r="S495" s="91">
        <f t="shared" si="5"/>
        <v>351.3</v>
      </c>
      <c r="T495" s="91">
        <f t="shared" si="5"/>
        <v>39.200000000000003</v>
      </c>
      <c r="U495" s="91">
        <f t="shared" si="5"/>
        <v>0</v>
      </c>
      <c r="V495" s="91">
        <f t="shared" si="5"/>
        <v>0</v>
      </c>
      <c r="W495" s="91">
        <f t="shared" si="5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IF('16'!K3="", "Vrije categorie",'16'!K3)</f>
        <v>A</v>
      </c>
      <c r="F499" s="92" cm="1">
        <f t="array" ref="F499">SUMPRODUCT(--($E$4:$E$494=C499),--($D$4:$D$494=""),$F$4:$F$494)</f>
        <v>670.30000000000007</v>
      </c>
      <c r="G499" s="92" cm="1">
        <f t="array" ref="G499">SUMPRODUCT(--($E$4:$E$494=C499),--($D$4:$D$494=""),$G$4:$G$494)</f>
        <v>335.1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1005.4000000000001</v>
      </c>
      <c r="O499" s="81"/>
      <c r="P499" s="92" cm="1">
        <f t="array" ref="P499">SUMPRODUCT(--($E$4:$E$494=C499),--($D$4:$D$494=""),$P$4:$P$494)</f>
        <v>201080</v>
      </c>
    </row>
    <row r="500" spans="3:16">
      <c r="C500" s="81" t="str">
        <f>IF('16'!K4="", "Vrije categorie",'16'!K4)</f>
        <v>B</v>
      </c>
      <c r="F500" s="92" cm="1">
        <f t="array" ref="F500">SUMPRODUCT(--($E$4:$E$494=C500),--($D$4:$D$494=""),$F$4:$F$494)</f>
        <v>74.3</v>
      </c>
      <c r="G500" s="92" cm="1">
        <f t="array" ref="G500">SUMPRODUCT(--($E$4:$E$494=C500),--($D$4:$D$494=""),$G$4:$G$494)</f>
        <v>13.5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6">SUM(F500:M500)</f>
        <v>87.8</v>
      </c>
      <c r="O500" s="81"/>
      <c r="P500" s="92" cm="1">
        <f t="array" ref="P500">SUMPRODUCT(--($E$4:$E$494=C500),--($D$4:$D$494=""),$P$4:$P$494)</f>
        <v>17560</v>
      </c>
    </row>
    <row r="501" spans="3:16">
      <c r="C501" s="81" t="str">
        <f>IF('16'!K5="", "Vrije categorie",'16'!K5)</f>
        <v>C</v>
      </c>
      <c r="F501" s="92" cm="1">
        <f t="array" ref="F501">SUMPRODUCT(--($E$4:$E$494=C501),--($D$4:$D$494=""),$F$4:$F$494)</f>
        <v>35.1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6"/>
        <v>35.1</v>
      </c>
      <c r="O501" s="81"/>
      <c r="P501" s="92" cm="1">
        <f t="array" ref="P501">SUMPRODUCT(--($E$4:$E$494=C501),--($D$4:$D$494=""),$P$4:$P$494)</f>
        <v>7020</v>
      </c>
    </row>
    <row r="502" spans="3:16">
      <c r="C502" s="81" t="str">
        <f>IF('16'!K6="", "Vrije categorie",'16'!K6)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6.4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6"/>
        <v>6.4</v>
      </c>
      <c r="O502" s="81"/>
      <c r="P502" s="92" cm="1">
        <f t="array" ref="P502">SUMPRODUCT(--($E$4:$E$494=C502),--($D$4:$D$494=""),$P$4:$P$494)</f>
        <v>1280</v>
      </c>
    </row>
    <row r="503" spans="3:16">
      <c r="C503" s="81" t="str">
        <f>IF('16'!K7="", "Vrije categorie",'16'!K7)</f>
        <v>E</v>
      </c>
      <c r="F503" s="92" cm="1">
        <f t="array" ref="F503">SUMPRODUCT(--($E$4:$E$494=C503),--($D$4:$D$494=""),$F$4:$F$494)</f>
        <v>281.60000000000002</v>
      </c>
      <c r="G503" s="92" cm="1">
        <f t="array" ref="G503">SUMPRODUCT(--($E$4:$E$494=C503),--($D$4:$D$494=""),$G$4:$G$494)</f>
        <v>175.1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6"/>
        <v>456.70000000000005</v>
      </c>
      <c r="O503" s="81"/>
      <c r="P503" s="92" cm="1">
        <f t="array" ref="P503">SUMPRODUCT(--($E$4:$E$494=C503),--($D$4:$D$494=""),$P$4:$P$494)</f>
        <v>91340</v>
      </c>
    </row>
    <row r="504" spans="3:16">
      <c r="C504" s="81" t="str">
        <f>IF('16'!K8="", "Vrije categorie",'16'!K8)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46.6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3.1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6"/>
        <v>49.7</v>
      </c>
      <c r="O504" s="81"/>
      <c r="P504" s="92" cm="1">
        <f t="array" ref="P504">SUMPRODUCT(--($E$4:$E$494=C504),--($D$4:$D$494=""),$P$4:$P$494)</f>
        <v>596.4</v>
      </c>
    </row>
    <row r="505" spans="3:16">
      <c r="C505" s="81" t="str">
        <f>IF('16'!K9="", "Vrije categorie",'16'!K9)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66.3</v>
      </c>
      <c r="M505" s="92" cm="1">
        <f t="array" ref="M505">SUMPRODUCT(--($E$4:$E$494=C505),--($D$4:$D$494=""),$M$4:$M$494)</f>
        <v>0</v>
      </c>
      <c r="N505" s="92">
        <f t="shared" si="6"/>
        <v>66.3</v>
      </c>
      <c r="O505" s="81"/>
      <c r="P505" s="92" cm="1">
        <f t="array" ref="P505">SUMPRODUCT(--($E$4:$E$494=C505),--($D$4:$D$494=""),$P$4:$P$494)</f>
        <v>13260</v>
      </c>
    </row>
    <row r="506" spans="3:16">
      <c r="C506" s="81" t="str">
        <f>IF('16'!K10="", "Vrije categorie",'16'!K10)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177.6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6"/>
        <v>177.6</v>
      </c>
      <c r="O506" s="81"/>
      <c r="P506" s="92" cm="1">
        <f t="array" ref="P506">SUMPRODUCT(--($E$4:$E$494=C506),--($D$4:$D$494=""),$P$4:$P$494)</f>
        <v>35520</v>
      </c>
    </row>
    <row r="507" spans="3:16">
      <c r="C507" s="81" t="str">
        <f>IF('16'!K11="", "Vrije categorie",'16'!K11)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12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6"/>
        <v>12</v>
      </c>
      <c r="O507" s="81"/>
      <c r="P507" s="92" cm="1">
        <f t="array" ref="P507">SUMPRODUCT(--($E$4:$E$494=C507),--($D$4:$D$494=""),$P$4:$P$494)</f>
        <v>2400</v>
      </c>
    </row>
    <row r="508" spans="3:16">
      <c r="C508" s="81" t="str">
        <f>IF('16'!K12="", "Vrije categorie",'16'!K12)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6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IF('16'!K13="", "Vrije categorie",'16'!K13)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6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IF('16'!K14="", "Vrije categorie",'16'!K14)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6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IF('16'!K15="", "Vrije categorie",'16'!K15)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6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1061.3000000000002</v>
      </c>
      <c r="G512" s="93">
        <f t="shared" ref="G512:M512" si="7">SUM(G499:G511)</f>
        <v>766.30000000000007</v>
      </c>
      <c r="H512" s="93">
        <f t="shared" si="7"/>
        <v>0</v>
      </c>
      <c r="I512" s="93">
        <f t="shared" si="7"/>
        <v>0</v>
      </c>
      <c r="J512" s="93">
        <f t="shared" si="7"/>
        <v>3.1</v>
      </c>
      <c r="K512" s="93">
        <f t="shared" si="7"/>
        <v>0</v>
      </c>
      <c r="L512" s="93">
        <f t="shared" si="7"/>
        <v>66.3</v>
      </c>
      <c r="M512" s="93">
        <f t="shared" si="7"/>
        <v>0</v>
      </c>
      <c r="N512" s="93">
        <f t="shared" si="6"/>
        <v>1897.0000000000002</v>
      </c>
      <c r="O512" s="93"/>
      <c r="P512" s="93">
        <f>SUM(P499:P511)</f>
        <v>370056.4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3.9000000000000004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8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9">SUM(F519:M519)</f>
        <v>0</v>
      </c>
    </row>
    <row r="520" spans="3:16">
      <c r="C520" s="95" t="str">
        <f t="shared" si="8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9"/>
        <v>0</v>
      </c>
    </row>
    <row r="521" spans="3:16">
      <c r="C521" s="95" t="str">
        <f t="shared" si="8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9"/>
        <v>0</v>
      </c>
    </row>
    <row r="522" spans="3:16">
      <c r="C522" s="95" t="str">
        <f t="shared" si="8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9"/>
        <v>0</v>
      </c>
    </row>
    <row r="523" spans="3:16">
      <c r="C523" s="95" t="str">
        <f t="shared" si="8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9"/>
        <v>0</v>
      </c>
    </row>
    <row r="524" spans="3:16">
      <c r="C524" s="95" t="str">
        <f t="shared" si="8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9"/>
        <v>0</v>
      </c>
    </row>
    <row r="525" spans="3:16">
      <c r="C525" s="95" t="str">
        <f t="shared" si="8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9"/>
        <v>0</v>
      </c>
    </row>
    <row r="526" spans="3:16">
      <c r="C526" s="95" t="str">
        <f t="shared" si="8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9"/>
        <v>0</v>
      </c>
    </row>
    <row r="527" spans="3:16">
      <c r="C527" s="95" t="str">
        <f t="shared" si="8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9"/>
        <v>0</v>
      </c>
    </row>
    <row r="528" spans="3:16">
      <c r="C528" s="95" t="str">
        <f t="shared" si="8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9"/>
        <v>0</v>
      </c>
    </row>
    <row r="529" spans="3:14">
      <c r="C529" s="95" t="str">
        <f t="shared" si="8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9"/>
        <v>0</v>
      </c>
    </row>
    <row r="530" spans="3:14">
      <c r="C530" s="95" t="str">
        <f t="shared" si="8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9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10">SUM(G518:G530)</f>
        <v>0</v>
      </c>
      <c r="H531" s="100">
        <f t="shared" si="10"/>
        <v>0</v>
      </c>
      <c r="I531" s="100">
        <f t="shared" si="10"/>
        <v>0</v>
      </c>
      <c r="J531" s="100">
        <f t="shared" si="10"/>
        <v>0</v>
      </c>
      <c r="K531" s="100">
        <f t="shared" si="10"/>
        <v>0</v>
      </c>
      <c r="L531" s="100">
        <f t="shared" si="10"/>
        <v>0</v>
      </c>
      <c r="M531" s="100">
        <f t="shared" si="10"/>
        <v>0</v>
      </c>
      <c r="N531" s="100">
        <f>SUM(N518:N530)</f>
        <v>0</v>
      </c>
    </row>
    <row r="532" spans="3:14" ht="15.75" thickTop="1"/>
  </sheetData>
  <sheetProtection algorithmName="SHA-512" hashValue="iVlJ851hvNNjlysbHwRLBC86UGe1AlEWobzphOWqURaLf59Mtyfv7u64pd0KeQliDakgJ71Rg+vAYsWXci9TlQ==" saltValue="PrT+6V154jPjOB/MVmLSX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64E6-42F0-431C-89D5-4D7F9C44F573}">
  <sheetPr>
    <tabColor rgb="FFC2E76B"/>
  </sheetPr>
  <dimension ref="A2:N63"/>
  <sheetViews>
    <sheetView showGridLines="0" workbookViewId="0">
      <selection activeCell="J40" sqref="J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17,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'17a'!P499/M3</f>
        <v>#DIV/0!</v>
      </c>
    </row>
    <row r="4" spans="1:14">
      <c r="A4" s="42" t="s">
        <v>82</v>
      </c>
      <c r="B4" s="195" t="str">
        <f>VLOOKUP(H5,'Kosten VSR (her)controles'!A5:E54,3)</f>
        <v>OBS de Iemenhof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'17a'!P500/M4</f>
        <v>#DIV/0!</v>
      </c>
    </row>
    <row r="5" spans="1:14">
      <c r="A5" s="43" t="s">
        <v>83</v>
      </c>
      <c r="B5" s="196" t="str">
        <f>VLOOKUP(H5,'Kosten VSR (her)controles'!A5:E54,4)</f>
        <v>Spanjaardspad 86</v>
      </c>
      <c r="C5" s="196"/>
      <c r="D5" s="196"/>
      <c r="E5" s="196"/>
      <c r="F5" s="192" t="s">
        <v>85</v>
      </c>
      <c r="G5" s="192"/>
      <c r="H5" s="39">
        <f>'Kosten VSR (her)controles'!A21</f>
        <v>17</v>
      </c>
      <c r="K5" s="60" t="s">
        <v>58</v>
      </c>
      <c r="L5" s="72">
        <v>200</v>
      </c>
      <c r="M5" s="249"/>
      <c r="N5" s="113" t="e">
        <f>'17a'!P501/M5</f>
        <v>#DIV/0!</v>
      </c>
    </row>
    <row r="6" spans="1:14">
      <c r="A6" s="44" t="s">
        <v>84</v>
      </c>
      <c r="B6" s="197" t="str">
        <f>VLOOKUP(H5,'Kosten VSR (her)controles'!A5:E54,5)</f>
        <v>Schoonebeek</v>
      </c>
      <c r="C6" s="197"/>
      <c r="D6" s="197"/>
      <c r="E6" s="197"/>
      <c r="F6" s="193" t="s">
        <v>86</v>
      </c>
      <c r="G6" s="193"/>
      <c r="H6" s="40" t="str">
        <f>CONCATENATE(H5,"a")</f>
        <v>17a</v>
      </c>
      <c r="K6" s="60" t="s">
        <v>59</v>
      </c>
      <c r="L6" s="72">
        <v>200</v>
      </c>
      <c r="M6" s="249"/>
      <c r="N6" s="113" t="e">
        <f>'17a'!P502/M6</f>
        <v>#DIV/0!</v>
      </c>
    </row>
    <row r="7" spans="1:14">
      <c r="K7" s="60" t="s">
        <v>55</v>
      </c>
      <c r="L7" s="72">
        <v>200</v>
      </c>
      <c r="M7" s="249"/>
      <c r="N7" s="113" t="e">
        <f>'17a'!P503/M7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'17a'!P504/M8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'17a'!P505/M9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'17a'!P506/M10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'17a'!P507/M11</f>
        <v>#DIV/0!</v>
      </c>
    </row>
    <row r="12" spans="1:14">
      <c r="F12" s="33" t="s">
        <v>64</v>
      </c>
      <c r="G12" s="33" t="s">
        <v>90</v>
      </c>
      <c r="K12" s="60" t="s">
        <v>63</v>
      </c>
      <c r="L12" s="72">
        <v>200</v>
      </c>
      <c r="M12" s="249"/>
      <c r="N12" s="113" t="e">
        <f>'17a'!P508/M12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'17a'!N512</f>
        <v>1142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'17a'!P509/M13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49"/>
      <c r="N14" s="113"/>
    </row>
    <row r="15" spans="1:14">
      <c r="K15" s="60"/>
      <c r="L15" s="72"/>
      <c r="M15" s="249"/>
      <c r="N15" s="113"/>
    </row>
    <row r="16" spans="1:14">
      <c r="A16" t="s">
        <v>127</v>
      </c>
      <c r="K16" s="62"/>
      <c r="L16" s="73"/>
      <c r="M16" s="259"/>
      <c r="N16" s="114"/>
    </row>
    <row r="17" spans="1:9">
      <c r="A17" s="188" t="s">
        <v>128</v>
      </c>
      <c r="B17" s="188"/>
      <c r="C17" s="188"/>
      <c r="D17" s="70">
        <f>'17a'!P512</f>
        <v>222440.4</v>
      </c>
      <c r="E17" s="188" t="s">
        <v>129</v>
      </c>
      <c r="F17" s="188"/>
      <c r="G17" s="70">
        <f>D17/E8</f>
        <v>1112.202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'17a'!G512</f>
        <v>343.90000000000003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343.90000000000003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343.90000000000003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343.90000000000003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'17a'!F512-E27</f>
        <v>634.1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'17a'!S495</f>
        <v>335.1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'17a'!R495</f>
        <v>335.1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'17a'!T495</f>
        <v>70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'17a'!U495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'17a'!V495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'17a'!W495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'17a'!N505</f>
        <v>56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VPRawPtoqzEWGOTyi6sS3qZBAfd08nIGyg4dNqV6C3rXSuJ+HHFvPI5tO7/WraA6hN7M0rXRh2l+Vye2i2CglA==" saltValue="5bgELhN22657XOBr61fQF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AB55F-6F13-47E1-9B48-2B936F1289B0}">
  <sheetPr>
    <tabColor rgb="FF173583"/>
  </sheetPr>
  <dimension ref="A1:Z532"/>
  <sheetViews>
    <sheetView topLeftCell="A8" workbookViewId="0">
      <selection activeCell="C8" sqref="C8"/>
    </sheetView>
  </sheetViews>
  <sheetFormatPr defaultRowHeight="1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'17'!H5</f>
        <v>17</v>
      </c>
      <c r="B1" s="219" t="s">
        <v>82</v>
      </c>
      <c r="C1" s="220"/>
      <c r="D1" s="221" t="str">
        <f>VLOOKUP(A1,'Kosten VSR (her)controles'!A5:J54,3)</f>
        <v>OBS de Iemenhof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>Spanjaardspad 86 te Schoonebeek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/>
      <c r="O4" s="108"/>
      <c r="P4" s="108"/>
    </row>
    <row r="5" spans="1:24">
      <c r="A5" s="30" t="s">
        <v>286</v>
      </c>
      <c r="B5" s="33">
        <v>1</v>
      </c>
      <c r="C5" s="33" t="s">
        <v>310</v>
      </c>
      <c r="D5" s="33"/>
      <c r="E5" s="106" t="s">
        <v>55</v>
      </c>
      <c r="F5" s="108">
        <v>24.5</v>
      </c>
      <c r="G5" s="108"/>
      <c r="H5" s="108"/>
      <c r="I5" s="108"/>
      <c r="J5" s="108"/>
      <c r="N5" s="108">
        <f t="shared" ref="N5:N42" si="0">SUM(F5:M5)</f>
        <v>24.5</v>
      </c>
      <c r="O5" s="108">
        <f>IF(D5="X",0,IF(E5="X",0,VLOOKUP(E5,'17'!$K$3:$L$16,2,FALSE)))</f>
        <v>200</v>
      </c>
      <c r="P5" s="108">
        <f t="shared" ref="P5:P42" si="1">N5*O5</f>
        <v>4900</v>
      </c>
    </row>
    <row r="6" spans="1:24">
      <c r="A6" s="30" t="s">
        <v>286</v>
      </c>
      <c r="B6" s="33">
        <v>10</v>
      </c>
      <c r="C6" s="33" t="s">
        <v>383</v>
      </c>
      <c r="D6" s="33"/>
      <c r="E6" s="106" t="s">
        <v>62</v>
      </c>
      <c r="G6" s="108"/>
      <c r="H6" s="108"/>
      <c r="I6" s="108"/>
      <c r="J6" s="108">
        <v>3.7</v>
      </c>
      <c r="N6" s="108">
        <f t="shared" si="0"/>
        <v>3.7</v>
      </c>
      <c r="O6" s="108">
        <f>IF(D6="X",0,IF(E6="X",0,VLOOKUP(E6,'17'!$K$3:$L$16,2,FALSE)))</f>
        <v>200</v>
      </c>
      <c r="P6" s="108">
        <f t="shared" si="1"/>
        <v>740</v>
      </c>
    </row>
    <row r="7" spans="1:24">
      <c r="A7" s="30" t="s">
        <v>286</v>
      </c>
      <c r="B7" s="33">
        <v>11</v>
      </c>
      <c r="C7" s="33" t="s">
        <v>308</v>
      </c>
      <c r="D7" s="33"/>
      <c r="E7" s="106" t="s">
        <v>60</v>
      </c>
      <c r="G7" s="108"/>
      <c r="H7" s="108"/>
      <c r="I7" s="108"/>
      <c r="J7" s="108">
        <v>3.6</v>
      </c>
      <c r="N7" s="108">
        <f t="shared" si="0"/>
        <v>3.6</v>
      </c>
      <c r="O7" s="108">
        <f>IF(D7="X",0,IF(E7="X",0,VLOOKUP(E7,'17'!$K$3:$L$16,2,FALSE)))</f>
        <v>12</v>
      </c>
      <c r="P7" s="108">
        <f t="shared" si="1"/>
        <v>43.2</v>
      </c>
    </row>
    <row r="8" spans="1:24">
      <c r="A8" s="30" t="s">
        <v>286</v>
      </c>
      <c r="B8" s="33">
        <v>12</v>
      </c>
      <c r="C8" s="33" t="s">
        <v>311</v>
      </c>
      <c r="D8" s="33"/>
      <c r="E8" s="106" t="s">
        <v>58</v>
      </c>
      <c r="F8" s="108">
        <v>26.3</v>
      </c>
      <c r="G8" s="108"/>
      <c r="H8" s="108"/>
      <c r="I8" s="108"/>
      <c r="J8" s="108"/>
      <c r="N8" s="108">
        <f t="shared" si="0"/>
        <v>26.3</v>
      </c>
      <c r="O8" s="108">
        <f>IF(D8="X",0,IF(E8="X",0,VLOOKUP(E8,'17'!$K$3:$L$16,2,FALSE)))</f>
        <v>200</v>
      </c>
      <c r="P8" s="108">
        <f t="shared" si="1"/>
        <v>5260</v>
      </c>
    </row>
    <row r="9" spans="1:24">
      <c r="A9" s="30" t="s">
        <v>286</v>
      </c>
      <c r="B9" s="33">
        <v>13</v>
      </c>
      <c r="C9" s="33" t="s">
        <v>308</v>
      </c>
      <c r="D9" s="33"/>
      <c r="E9" s="106" t="s">
        <v>60</v>
      </c>
      <c r="G9" s="108">
        <v>1.4</v>
      </c>
      <c r="H9" s="108"/>
      <c r="I9" s="108"/>
      <c r="J9" s="108"/>
      <c r="N9" s="108">
        <f t="shared" si="0"/>
        <v>1.4</v>
      </c>
      <c r="O9" s="108">
        <f>IF(D9="X",0,IF(E9="X",0,VLOOKUP(E9,'17'!$K$3:$L$16,2,FALSE)))</f>
        <v>12</v>
      </c>
      <c r="P9" s="108">
        <f t="shared" si="1"/>
        <v>16.799999999999997</v>
      </c>
    </row>
    <row r="10" spans="1:24">
      <c r="A10" s="30" t="s">
        <v>286</v>
      </c>
      <c r="B10" s="33">
        <v>14</v>
      </c>
      <c r="C10" s="33" t="s">
        <v>297</v>
      </c>
      <c r="D10" s="33"/>
      <c r="E10" s="106" t="s">
        <v>55</v>
      </c>
      <c r="F10" s="108">
        <v>7</v>
      </c>
      <c r="G10" s="108"/>
      <c r="H10" s="108"/>
      <c r="I10" s="108"/>
      <c r="J10" s="108"/>
      <c r="N10" s="108">
        <f t="shared" si="0"/>
        <v>7</v>
      </c>
      <c r="O10" s="108">
        <f>IF(D10="X",0,IF(E10="X",0,VLOOKUP(E10,'17'!$K$3:$L$16,2,FALSE)))</f>
        <v>200</v>
      </c>
      <c r="P10" s="108">
        <f t="shared" si="1"/>
        <v>1400</v>
      </c>
    </row>
    <row r="11" spans="1:24">
      <c r="A11" s="30" t="s">
        <v>286</v>
      </c>
      <c r="B11" s="106" t="s">
        <v>322</v>
      </c>
      <c r="C11" s="33" t="s">
        <v>297</v>
      </c>
      <c r="D11" s="33"/>
      <c r="E11" s="106" t="s">
        <v>55</v>
      </c>
      <c r="F11" s="108">
        <v>6.8</v>
      </c>
      <c r="G11" s="108"/>
      <c r="H11" s="108"/>
      <c r="I11" s="108"/>
      <c r="J11" s="108"/>
      <c r="N11" s="108">
        <f t="shared" si="0"/>
        <v>6.8</v>
      </c>
      <c r="O11" s="108">
        <f>IF(D11="X",0,IF(E11="X",0,VLOOKUP(E11,'17'!$K$3:$L$16,2,FALSE)))</f>
        <v>200</v>
      </c>
      <c r="P11" s="108">
        <f t="shared" si="1"/>
        <v>1360</v>
      </c>
    </row>
    <row r="12" spans="1:24">
      <c r="A12" s="30" t="s">
        <v>286</v>
      </c>
      <c r="B12" s="33">
        <v>15</v>
      </c>
      <c r="C12" s="33" t="s">
        <v>398</v>
      </c>
      <c r="D12" s="33"/>
      <c r="E12" s="106" t="s">
        <v>55</v>
      </c>
      <c r="F12" s="108"/>
      <c r="G12" s="108"/>
      <c r="H12" s="108"/>
      <c r="I12" s="108"/>
      <c r="J12" s="108"/>
      <c r="N12" s="108">
        <f t="shared" si="0"/>
        <v>0</v>
      </c>
      <c r="O12" s="108">
        <f>IF(D12="X",0,IF(E12="X",0,VLOOKUP(E12,'17'!$K$3:$L$16,2,FALSE)))</f>
        <v>200</v>
      </c>
      <c r="P12" s="108">
        <f t="shared" si="1"/>
        <v>0</v>
      </c>
    </row>
    <row r="13" spans="1:24">
      <c r="A13" s="30" t="s">
        <v>286</v>
      </c>
      <c r="B13" s="33">
        <v>16</v>
      </c>
      <c r="C13" s="33" t="s">
        <v>301</v>
      </c>
      <c r="D13" s="33"/>
      <c r="E13" s="106" t="s">
        <v>57</v>
      </c>
      <c r="F13" s="108">
        <v>23.6</v>
      </c>
      <c r="G13" s="108"/>
      <c r="H13" s="108"/>
      <c r="I13" s="108"/>
      <c r="J13" s="108"/>
      <c r="N13" s="108">
        <f t="shared" si="0"/>
        <v>23.6</v>
      </c>
      <c r="O13" s="108">
        <f>IF(D13="X",0,IF(E13="X",0,VLOOKUP(E13,'17'!$K$3:$L$16,2,FALSE)))</f>
        <v>200</v>
      </c>
      <c r="P13" s="108">
        <f t="shared" si="1"/>
        <v>4720</v>
      </c>
    </row>
    <row r="14" spans="1:24">
      <c r="A14" s="30" t="s">
        <v>286</v>
      </c>
      <c r="B14" s="33">
        <v>17</v>
      </c>
      <c r="C14" s="33" t="s">
        <v>306</v>
      </c>
      <c r="D14" s="33"/>
      <c r="E14" s="106" t="s">
        <v>316</v>
      </c>
      <c r="G14" s="108"/>
      <c r="H14" s="108"/>
      <c r="I14" s="108"/>
      <c r="J14" s="108">
        <v>4</v>
      </c>
      <c r="N14" s="108">
        <f t="shared" si="0"/>
        <v>4</v>
      </c>
      <c r="O14" s="108">
        <f>IF(D14="X",0,IF(E14="X",0,VLOOKUP(E14,'17'!$K$3:$L$16,2,FALSE)))</f>
        <v>0</v>
      </c>
      <c r="P14" s="108">
        <f t="shared" si="1"/>
        <v>0</v>
      </c>
    </row>
    <row r="15" spans="1:24">
      <c r="A15" s="30" t="s">
        <v>286</v>
      </c>
      <c r="B15" s="33">
        <v>18</v>
      </c>
      <c r="C15" s="33" t="s">
        <v>374</v>
      </c>
      <c r="D15" s="33"/>
      <c r="E15" s="106" t="s">
        <v>57</v>
      </c>
      <c r="F15" s="108">
        <v>13.4</v>
      </c>
      <c r="G15" s="108"/>
      <c r="H15" s="108"/>
      <c r="I15" s="108"/>
      <c r="J15" s="108"/>
      <c r="N15" s="108">
        <f t="shared" si="0"/>
        <v>13.4</v>
      </c>
      <c r="O15" s="108">
        <f>IF(D15="X",0,IF(E15="X",0,VLOOKUP(E15,'17'!$K$3:$L$16,2,FALSE)))</f>
        <v>200</v>
      </c>
      <c r="P15" s="108">
        <f t="shared" si="1"/>
        <v>2680</v>
      </c>
    </row>
    <row r="16" spans="1:24">
      <c r="A16" s="30" t="s">
        <v>286</v>
      </c>
      <c r="B16" s="33">
        <v>19</v>
      </c>
      <c r="C16" s="33" t="s">
        <v>298</v>
      </c>
      <c r="D16" s="33"/>
      <c r="E16" s="106" t="s">
        <v>149</v>
      </c>
      <c r="G16" s="108"/>
      <c r="H16" s="108"/>
      <c r="I16" s="108"/>
      <c r="J16" s="108">
        <v>10.9</v>
      </c>
      <c r="N16" s="108">
        <f t="shared" si="0"/>
        <v>10.9</v>
      </c>
      <c r="O16" s="108">
        <f>IF(D16="X",0,IF(E16="X",0,VLOOKUP(E16,'17'!$K$3:$L$16,2,FALSE)))</f>
        <v>200</v>
      </c>
      <c r="P16" s="108">
        <f t="shared" si="1"/>
        <v>2180</v>
      </c>
    </row>
    <row r="17" spans="1:16">
      <c r="A17" s="30" t="s">
        <v>286</v>
      </c>
      <c r="B17" s="106" t="s">
        <v>355</v>
      </c>
      <c r="C17" s="33" t="s">
        <v>310</v>
      </c>
      <c r="D17" s="33"/>
      <c r="E17" s="106" t="s">
        <v>55</v>
      </c>
      <c r="F17" s="108">
        <v>13.9</v>
      </c>
      <c r="G17" s="108"/>
      <c r="H17" s="108"/>
      <c r="I17" s="108"/>
      <c r="J17" s="108"/>
      <c r="N17" s="108">
        <f t="shared" si="0"/>
        <v>13.9</v>
      </c>
      <c r="O17" s="108">
        <f>IF(D17="X",0,IF(E17="X",0,VLOOKUP(E17,'17'!$K$3:$L$16,2,FALSE)))</f>
        <v>200</v>
      </c>
      <c r="P17" s="108">
        <f t="shared" si="1"/>
        <v>2780</v>
      </c>
    </row>
    <row r="18" spans="1:16">
      <c r="A18" s="30" t="s">
        <v>286</v>
      </c>
      <c r="B18" s="33">
        <v>2</v>
      </c>
      <c r="C18" s="33" t="s">
        <v>298</v>
      </c>
      <c r="D18" s="33"/>
      <c r="E18" s="106" t="s">
        <v>149</v>
      </c>
      <c r="G18" s="108"/>
      <c r="H18" s="108"/>
      <c r="I18" s="108"/>
      <c r="J18" s="108">
        <v>2</v>
      </c>
      <c r="N18" s="108">
        <f t="shared" si="0"/>
        <v>2</v>
      </c>
      <c r="O18" s="108">
        <f>IF(D18="X",0,IF(E18="X",0,VLOOKUP(E18,'17'!$K$3:$L$16,2,FALSE)))</f>
        <v>200</v>
      </c>
      <c r="P18" s="108">
        <f t="shared" si="1"/>
        <v>400</v>
      </c>
    </row>
    <row r="19" spans="1:16">
      <c r="A19" s="30" t="s">
        <v>286</v>
      </c>
      <c r="B19" s="33">
        <v>20</v>
      </c>
      <c r="C19" s="33" t="s">
        <v>313</v>
      </c>
      <c r="D19" s="33"/>
      <c r="E19" s="106" t="s">
        <v>149</v>
      </c>
      <c r="G19" s="108"/>
      <c r="H19" s="108"/>
      <c r="I19" s="108"/>
      <c r="J19" s="108">
        <v>4.8</v>
      </c>
      <c r="N19" s="108">
        <f t="shared" si="0"/>
        <v>4.8</v>
      </c>
      <c r="O19" s="108">
        <f>IF(D19="X",0,IF(E19="X",0,VLOOKUP(E19,'17'!$K$3:$L$16,2,FALSE)))</f>
        <v>200</v>
      </c>
      <c r="P19" s="108">
        <f t="shared" si="1"/>
        <v>960</v>
      </c>
    </row>
    <row r="20" spans="1:16">
      <c r="A20" s="30" t="s">
        <v>286</v>
      </c>
      <c r="B20" s="33">
        <v>21</v>
      </c>
      <c r="C20" s="33" t="s">
        <v>302</v>
      </c>
      <c r="D20" s="33"/>
      <c r="E20" s="106" t="s">
        <v>316</v>
      </c>
      <c r="G20" s="108"/>
      <c r="H20" s="108"/>
      <c r="I20" s="108"/>
      <c r="J20" s="108">
        <v>2.9</v>
      </c>
      <c r="N20" s="108">
        <f t="shared" si="0"/>
        <v>2.9</v>
      </c>
      <c r="O20" s="108">
        <f>IF(D20="X",0,IF(E20="X",0,VLOOKUP(E20,'17'!$K$3:$L$16,2,FALSE)))</f>
        <v>0</v>
      </c>
      <c r="P20" s="108">
        <f t="shared" si="1"/>
        <v>0</v>
      </c>
    </row>
    <row r="21" spans="1:16">
      <c r="A21" s="30" t="s">
        <v>286</v>
      </c>
      <c r="B21" s="33">
        <v>22</v>
      </c>
      <c r="C21" s="33" t="s">
        <v>298</v>
      </c>
      <c r="D21" s="33"/>
      <c r="E21" s="106" t="s">
        <v>149</v>
      </c>
      <c r="G21" s="108"/>
      <c r="H21" s="108"/>
      <c r="I21" s="108"/>
      <c r="J21" s="108">
        <v>12.2</v>
      </c>
      <c r="N21" s="108">
        <f t="shared" si="0"/>
        <v>12.2</v>
      </c>
      <c r="O21" s="108">
        <f>IF(D21="X",0,IF(E21="X",0,VLOOKUP(E21,'17'!$K$3:$L$16,2,FALSE)))</f>
        <v>200</v>
      </c>
      <c r="P21" s="108">
        <f t="shared" si="1"/>
        <v>2440</v>
      </c>
    </row>
    <row r="22" spans="1:16">
      <c r="A22" s="30" t="s">
        <v>286</v>
      </c>
      <c r="B22" s="33">
        <v>23</v>
      </c>
      <c r="C22" s="33" t="s">
        <v>299</v>
      </c>
      <c r="D22" s="33"/>
      <c r="E22" s="106" t="s">
        <v>54</v>
      </c>
      <c r="F22" s="108">
        <v>56.1</v>
      </c>
      <c r="G22" s="108"/>
      <c r="H22" s="108"/>
      <c r="I22" s="108"/>
      <c r="J22" s="108"/>
      <c r="N22" s="108">
        <f t="shared" si="0"/>
        <v>56.1</v>
      </c>
      <c r="O22" s="108">
        <f>IF(D22="X",0,IF(E22="X",0,VLOOKUP(E22,'17'!$K$3:$L$16,2,FALSE)))</f>
        <v>200</v>
      </c>
      <c r="P22" s="108">
        <f t="shared" si="1"/>
        <v>11220</v>
      </c>
    </row>
    <row r="23" spans="1:16">
      <c r="A23" s="30" t="s">
        <v>286</v>
      </c>
      <c r="B23" s="33">
        <v>24</v>
      </c>
      <c r="C23" s="33" t="s">
        <v>308</v>
      </c>
      <c r="D23" s="33"/>
      <c r="E23" s="106" t="s">
        <v>60</v>
      </c>
      <c r="G23" s="108">
        <v>5.3</v>
      </c>
      <c r="H23" s="108"/>
      <c r="I23" s="108"/>
      <c r="J23" s="108"/>
      <c r="N23" s="108">
        <f t="shared" si="0"/>
        <v>5.3</v>
      </c>
      <c r="O23" s="108">
        <f>IF(D23="X",0,IF(E23="X",0,VLOOKUP(E23,'17'!$K$3:$L$16,2,FALSE)))</f>
        <v>12</v>
      </c>
      <c r="P23" s="108">
        <f t="shared" si="1"/>
        <v>63.599999999999994</v>
      </c>
    </row>
    <row r="24" spans="1:16">
      <c r="A24" s="30" t="s">
        <v>286</v>
      </c>
      <c r="B24" s="33">
        <v>25</v>
      </c>
      <c r="C24" s="33" t="s">
        <v>299</v>
      </c>
      <c r="D24" s="33"/>
      <c r="E24" s="106" t="s">
        <v>54</v>
      </c>
      <c r="F24" s="108">
        <v>57.6</v>
      </c>
      <c r="H24" s="108"/>
      <c r="I24" s="108"/>
      <c r="J24" s="108"/>
      <c r="N24" s="108">
        <f t="shared" si="0"/>
        <v>57.6</v>
      </c>
      <c r="O24" s="108">
        <f>IF(D24="X",0,IF(E24="X",0,VLOOKUP(E24,'17'!$K$3:$L$16,2,FALSE)))</f>
        <v>200</v>
      </c>
      <c r="P24" s="108">
        <f t="shared" si="1"/>
        <v>11520</v>
      </c>
    </row>
    <row r="25" spans="1:16">
      <c r="A25" s="30" t="s">
        <v>286</v>
      </c>
      <c r="B25" s="33">
        <v>26</v>
      </c>
      <c r="C25" s="33" t="s">
        <v>299</v>
      </c>
      <c r="D25" s="33"/>
      <c r="E25" s="106" t="s">
        <v>54</v>
      </c>
      <c r="F25" s="108">
        <v>57.6</v>
      </c>
      <c r="G25" s="108"/>
      <c r="H25" s="108"/>
      <c r="I25" s="108"/>
      <c r="J25" s="108"/>
      <c r="N25" s="108">
        <f t="shared" si="0"/>
        <v>57.6</v>
      </c>
      <c r="O25" s="108">
        <f>IF(D25="X",0,IF(E25="X",0,VLOOKUP(E25,'17'!$K$3:$L$16,2,FALSE)))</f>
        <v>200</v>
      </c>
      <c r="P25" s="108">
        <f t="shared" si="1"/>
        <v>11520</v>
      </c>
    </row>
    <row r="26" spans="1:16">
      <c r="A26" s="30" t="s">
        <v>286</v>
      </c>
      <c r="B26" s="33">
        <v>27</v>
      </c>
      <c r="C26" s="33" t="s">
        <v>310</v>
      </c>
      <c r="D26" s="33"/>
      <c r="E26" s="106" t="s">
        <v>55</v>
      </c>
      <c r="G26" s="108">
        <v>123.3</v>
      </c>
      <c r="H26" s="108"/>
      <c r="I26" s="108"/>
      <c r="J26" s="108"/>
      <c r="N26" s="108">
        <f t="shared" si="0"/>
        <v>123.3</v>
      </c>
      <c r="O26" s="108">
        <f>IF(D26="X",0,IF(E26="X",0,VLOOKUP(E26,'17'!$K$3:$L$16,2,FALSE)))</f>
        <v>200</v>
      </c>
      <c r="P26" s="108">
        <f t="shared" si="1"/>
        <v>24660</v>
      </c>
    </row>
    <row r="27" spans="1:16">
      <c r="A27" s="30" t="s">
        <v>286</v>
      </c>
      <c r="B27" s="33">
        <v>28</v>
      </c>
      <c r="C27" s="33" t="s">
        <v>320</v>
      </c>
      <c r="D27" s="33"/>
      <c r="E27" s="106" t="s">
        <v>54</v>
      </c>
      <c r="G27" s="108">
        <v>89</v>
      </c>
      <c r="H27" s="108"/>
      <c r="I27" s="108"/>
      <c r="J27" s="108"/>
      <c r="N27" s="108">
        <f t="shared" si="0"/>
        <v>89</v>
      </c>
      <c r="O27" s="108">
        <f>IF(D27="X",0,IF(E27="X",0,VLOOKUP(E27,'17'!$K$3:$L$16,2,FALSE)))</f>
        <v>200</v>
      </c>
      <c r="P27" s="108">
        <f t="shared" si="1"/>
        <v>17800</v>
      </c>
    </row>
    <row r="28" spans="1:16">
      <c r="A28" s="30" t="s">
        <v>286</v>
      </c>
      <c r="B28" s="33">
        <v>29</v>
      </c>
      <c r="C28" s="33" t="s">
        <v>298</v>
      </c>
      <c r="D28" s="33"/>
      <c r="E28" s="106" t="s">
        <v>149</v>
      </c>
      <c r="H28" s="108">
        <v>8.1</v>
      </c>
      <c r="I28" s="108"/>
      <c r="J28" s="108"/>
      <c r="N28" s="108">
        <f t="shared" si="0"/>
        <v>8.1</v>
      </c>
      <c r="O28" s="108">
        <f>IF(D28="X",0,IF(E28="X",0,VLOOKUP(E28,'17'!$K$3:$L$16,2,FALSE)))</f>
        <v>200</v>
      </c>
      <c r="P28" s="108">
        <f t="shared" si="1"/>
        <v>1620</v>
      </c>
    </row>
    <row r="29" spans="1:16">
      <c r="A29" s="30" t="s">
        <v>286</v>
      </c>
      <c r="B29" s="33">
        <v>30</v>
      </c>
      <c r="C29" s="33" t="s">
        <v>308</v>
      </c>
      <c r="D29" s="33"/>
      <c r="E29" s="106" t="s">
        <v>60</v>
      </c>
      <c r="G29" s="108">
        <v>21.4</v>
      </c>
      <c r="H29" s="108"/>
      <c r="I29" s="108"/>
      <c r="J29" s="108"/>
      <c r="N29" s="108">
        <f t="shared" si="0"/>
        <v>21.4</v>
      </c>
      <c r="O29" s="108">
        <f>IF(D29="X",0,IF(E29="X",0,VLOOKUP(E29,'17'!$K$3:$L$16,2,FALSE)))</f>
        <v>12</v>
      </c>
      <c r="P29" s="108">
        <f t="shared" si="1"/>
        <v>256.79999999999995</v>
      </c>
    </row>
    <row r="30" spans="1:16">
      <c r="A30" s="30" t="s">
        <v>286</v>
      </c>
      <c r="B30" s="33">
        <v>31</v>
      </c>
      <c r="C30" s="33" t="s">
        <v>299</v>
      </c>
      <c r="D30" s="33"/>
      <c r="E30" s="106" t="s">
        <v>54</v>
      </c>
      <c r="F30" s="108">
        <v>42.8</v>
      </c>
      <c r="G30" s="108"/>
      <c r="H30" s="108"/>
      <c r="I30" s="108"/>
      <c r="J30" s="108"/>
      <c r="N30" s="108">
        <f t="shared" si="0"/>
        <v>42.8</v>
      </c>
      <c r="O30" s="108">
        <f>IF(D30="X",0,IF(E30="X",0,VLOOKUP(E30,'17'!$K$3:$L$16,2,FALSE)))</f>
        <v>200</v>
      </c>
      <c r="P30" s="108">
        <f t="shared" si="1"/>
        <v>8560</v>
      </c>
    </row>
    <row r="31" spans="1:16">
      <c r="A31" s="30" t="s">
        <v>286</v>
      </c>
      <c r="B31" s="33">
        <v>5</v>
      </c>
      <c r="C31" s="33" t="s">
        <v>299</v>
      </c>
      <c r="D31" s="33"/>
      <c r="E31" s="106" t="s">
        <v>54</v>
      </c>
      <c r="F31" s="108">
        <v>58.7</v>
      </c>
      <c r="G31" s="108"/>
      <c r="H31" s="108"/>
      <c r="I31" s="108"/>
      <c r="J31" s="108"/>
      <c r="N31" s="108">
        <f t="shared" si="0"/>
        <v>58.7</v>
      </c>
      <c r="O31" s="108">
        <f>IF(D31="X",0,IF(E31="X",0,VLOOKUP(E31,'17'!$K$3:$L$16,2,FALSE)))</f>
        <v>200</v>
      </c>
      <c r="P31" s="108">
        <f t="shared" si="1"/>
        <v>11740</v>
      </c>
    </row>
    <row r="32" spans="1:16">
      <c r="A32" s="30" t="s">
        <v>286</v>
      </c>
      <c r="B32" s="33">
        <v>3</v>
      </c>
      <c r="C32" s="33" t="s">
        <v>299</v>
      </c>
      <c r="D32" s="33"/>
      <c r="E32" s="106" t="s">
        <v>54</v>
      </c>
      <c r="F32" s="108">
        <v>64.900000000000006</v>
      </c>
      <c r="G32" s="108"/>
      <c r="H32" s="108"/>
      <c r="I32" s="108"/>
      <c r="J32" s="108"/>
      <c r="N32" s="108">
        <f t="shared" si="0"/>
        <v>64.900000000000006</v>
      </c>
      <c r="O32" s="108">
        <f>IF(D32="X",0,IF(E32="X",0,VLOOKUP(E32,'17'!$K$3:$L$16,2,FALSE)))</f>
        <v>200</v>
      </c>
      <c r="P32" s="108">
        <f t="shared" si="1"/>
        <v>12980.000000000002</v>
      </c>
    </row>
    <row r="33" spans="1:20">
      <c r="A33" s="30" t="s">
        <v>286</v>
      </c>
      <c r="B33" s="33">
        <v>4</v>
      </c>
      <c r="C33" s="33" t="s">
        <v>299</v>
      </c>
      <c r="D33" s="33"/>
      <c r="E33" s="106" t="s">
        <v>54</v>
      </c>
      <c r="F33" s="108">
        <v>58.2</v>
      </c>
      <c r="G33" s="108"/>
      <c r="H33" s="108"/>
      <c r="I33" s="108"/>
      <c r="J33" s="108"/>
      <c r="N33" s="108">
        <f t="shared" si="0"/>
        <v>58.2</v>
      </c>
      <c r="O33" s="108">
        <f>IF(D33="X",0,IF(E33="X",0,VLOOKUP(E33,'17'!$K$3:$L$16,2,FALSE)))</f>
        <v>200</v>
      </c>
      <c r="P33" s="108">
        <f t="shared" si="1"/>
        <v>11640</v>
      </c>
    </row>
    <row r="34" spans="1:20">
      <c r="A34" s="30" t="s">
        <v>286</v>
      </c>
      <c r="B34" s="33">
        <v>6</v>
      </c>
      <c r="C34" s="33" t="s">
        <v>299</v>
      </c>
      <c r="D34" s="33"/>
      <c r="E34" s="106" t="s">
        <v>54</v>
      </c>
      <c r="F34" s="108">
        <v>58.7</v>
      </c>
      <c r="G34" s="108"/>
      <c r="H34" s="108"/>
      <c r="I34" s="108"/>
      <c r="J34" s="108"/>
      <c r="N34" s="108">
        <f t="shared" si="0"/>
        <v>58.7</v>
      </c>
      <c r="O34" s="108">
        <f>IF(D34="X",0,IF(E34="X",0,VLOOKUP(E34,'17'!$K$3:$L$16,2,FALSE)))</f>
        <v>200</v>
      </c>
      <c r="P34" s="108">
        <f t="shared" si="1"/>
        <v>11740</v>
      </c>
    </row>
    <row r="35" spans="1:20">
      <c r="A35" s="30" t="s">
        <v>286</v>
      </c>
      <c r="B35" s="33">
        <v>7</v>
      </c>
      <c r="C35" s="33" t="s">
        <v>299</v>
      </c>
      <c r="D35" s="33"/>
      <c r="E35" s="106" t="s">
        <v>54</v>
      </c>
      <c r="G35" s="108">
        <v>57.6</v>
      </c>
      <c r="H35" s="108"/>
      <c r="I35" s="108"/>
      <c r="J35" s="108"/>
      <c r="N35" s="108">
        <f t="shared" si="0"/>
        <v>57.6</v>
      </c>
      <c r="O35" s="108">
        <f>IF(D35="X",0,IF(E35="X",0,VLOOKUP(E35,'17'!$K$3:$L$16,2,FALSE)))</f>
        <v>200</v>
      </c>
      <c r="P35" s="108">
        <f t="shared" si="1"/>
        <v>11520</v>
      </c>
    </row>
    <row r="36" spans="1:20">
      <c r="A36" s="30" t="s">
        <v>286</v>
      </c>
      <c r="B36" s="33">
        <v>8</v>
      </c>
      <c r="C36" s="33" t="s">
        <v>299</v>
      </c>
      <c r="D36" s="33"/>
      <c r="E36" s="106" t="s">
        <v>54</v>
      </c>
      <c r="G36" s="108">
        <v>45.9</v>
      </c>
      <c r="H36" s="108"/>
      <c r="I36" s="108"/>
      <c r="J36" s="108"/>
      <c r="N36" s="108">
        <f t="shared" si="0"/>
        <v>45.9</v>
      </c>
      <c r="O36" s="108">
        <f>IF(D36="X",0,IF(E36="X",0,VLOOKUP(E36,'17'!$K$3:$L$16,2,FALSE)))</f>
        <v>200</v>
      </c>
      <c r="P36" s="108">
        <f t="shared" si="1"/>
        <v>9180</v>
      </c>
    </row>
    <row r="37" spans="1:20">
      <c r="A37" s="30" t="s">
        <v>286</v>
      </c>
      <c r="B37" s="106" t="s">
        <v>296</v>
      </c>
      <c r="C37" s="33" t="s">
        <v>299</v>
      </c>
      <c r="D37" s="33"/>
      <c r="E37" s="106" t="s">
        <v>54</v>
      </c>
      <c r="G37" s="108"/>
      <c r="H37" s="108"/>
      <c r="I37" s="108"/>
      <c r="J37" s="108">
        <v>11.7</v>
      </c>
      <c r="N37" s="108">
        <f t="shared" si="0"/>
        <v>11.7</v>
      </c>
      <c r="O37" s="108">
        <f>IF(D37="X",0,IF(E37="X",0,VLOOKUP(E37,'17'!$K$3:$L$16,2,FALSE)))</f>
        <v>200</v>
      </c>
      <c r="P37" s="108">
        <f t="shared" si="1"/>
        <v>2340</v>
      </c>
    </row>
    <row r="38" spans="1:20">
      <c r="A38" s="30" t="s">
        <v>286</v>
      </c>
      <c r="B38" s="33">
        <v>9</v>
      </c>
      <c r="C38" s="33" t="s">
        <v>307</v>
      </c>
      <c r="D38" s="33"/>
      <c r="E38" s="106" t="s">
        <v>61</v>
      </c>
      <c r="G38" s="108"/>
      <c r="H38" s="108"/>
      <c r="I38" s="108"/>
      <c r="J38" s="108"/>
      <c r="K38" s="108">
        <v>89</v>
      </c>
      <c r="N38" s="108">
        <f t="shared" si="0"/>
        <v>89</v>
      </c>
      <c r="O38" s="108">
        <f>IF(D38="X",0,IF(E38="X",0,VLOOKUP(E38,'17'!$K$3:$L$16,2,FALSE)))</f>
        <v>200</v>
      </c>
      <c r="P38" s="108">
        <f t="shared" si="1"/>
        <v>17800</v>
      </c>
    </row>
    <row r="39" spans="1:20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/>
      <c r="O39" s="108"/>
      <c r="P39" s="108"/>
    </row>
    <row r="40" spans="1:20">
      <c r="A40" s="30" t="s">
        <v>400</v>
      </c>
      <c r="B40" s="106"/>
      <c r="C40" s="33" t="s">
        <v>399</v>
      </c>
      <c r="D40" s="33"/>
      <c r="E40" s="106" t="s">
        <v>54</v>
      </c>
      <c r="F40" s="108">
        <v>60</v>
      </c>
      <c r="G40" s="108"/>
      <c r="H40" s="108"/>
      <c r="I40" s="108"/>
      <c r="J40" s="108"/>
      <c r="N40" s="108">
        <f t="shared" si="0"/>
        <v>60</v>
      </c>
      <c r="O40" s="108">
        <f>IF(D40="X",0,IF(E40="X",0,VLOOKUP(E40,'17'!$K$3:$L$16,2,FALSE)))</f>
        <v>200</v>
      </c>
      <c r="P40" s="108">
        <f t="shared" si="1"/>
        <v>12000</v>
      </c>
    </row>
    <row r="41" spans="1:20">
      <c r="A41" s="30" t="s">
        <v>400</v>
      </c>
      <c r="B41" s="106"/>
      <c r="C41" s="33" t="s">
        <v>401</v>
      </c>
      <c r="D41" s="33"/>
      <c r="E41" s="106" t="s">
        <v>55</v>
      </c>
      <c r="F41" s="108">
        <v>4</v>
      </c>
      <c r="G41" s="108"/>
      <c r="H41" s="108"/>
      <c r="I41" s="108"/>
      <c r="J41" s="108"/>
      <c r="N41" s="108">
        <f t="shared" si="0"/>
        <v>4</v>
      </c>
      <c r="O41" s="108">
        <f>IF(D41="X",0,IF(E41="X",0,VLOOKUP(E41,'17'!$K$3:$L$16,2,FALSE)))</f>
        <v>200</v>
      </c>
      <c r="P41" s="108">
        <f t="shared" si="1"/>
        <v>800</v>
      </c>
    </row>
    <row r="42" spans="1:20">
      <c r="A42" s="30" t="s">
        <v>400</v>
      </c>
      <c r="B42" s="106"/>
      <c r="C42" s="33" t="s">
        <v>402</v>
      </c>
      <c r="D42" s="33"/>
      <c r="E42" s="106" t="s">
        <v>149</v>
      </c>
      <c r="G42" s="108"/>
      <c r="H42" s="108">
        <v>18</v>
      </c>
      <c r="I42" s="108"/>
      <c r="J42" s="108"/>
      <c r="N42" s="108">
        <f t="shared" si="0"/>
        <v>18</v>
      </c>
      <c r="O42" s="108">
        <f>IF(D42="X",0,IF(E42="X",0,VLOOKUP(E42,'17'!$K$3:$L$16,2,FALSE)))</f>
        <v>200</v>
      </c>
      <c r="P42" s="108">
        <f t="shared" si="1"/>
        <v>3600</v>
      </c>
      <c r="R42">
        <v>335.1</v>
      </c>
      <c r="S42">
        <v>335.1</v>
      </c>
      <c r="T42">
        <v>70</v>
      </c>
    </row>
    <row r="43" spans="1:20" hidden="1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/>
      <c r="O43" s="108"/>
      <c r="P43" s="108"/>
    </row>
    <row r="44" spans="1:20" hidden="1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/>
      <c r="O44" s="108"/>
      <c r="P44" s="108"/>
    </row>
    <row r="45" spans="1:20" hidden="1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/>
      <c r="O45" s="108"/>
      <c r="P45" s="108"/>
    </row>
    <row r="46" spans="1:20" hidden="1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/>
      <c r="O46" s="108"/>
      <c r="P46" s="108"/>
    </row>
    <row r="47" spans="1:20" hidden="1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/>
      <c r="O47" s="108"/>
      <c r="P47" s="108"/>
    </row>
    <row r="48" spans="1:20" hidden="1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/>
      <c r="O48" s="108"/>
      <c r="P48" s="108"/>
    </row>
    <row r="49" spans="1:16" hidden="1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/>
      <c r="O49" s="108"/>
      <c r="P49" s="108"/>
    </row>
    <row r="50" spans="1:16" hidden="1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/>
      <c r="O50" s="108"/>
      <c r="P50" s="108"/>
    </row>
    <row r="51" spans="1:16" hidden="1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/>
      <c r="O51" s="108"/>
      <c r="P51" s="108"/>
    </row>
    <row r="52" spans="1:16" hidden="1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/>
      <c r="O52" s="108"/>
      <c r="P52" s="108"/>
    </row>
    <row r="53" spans="1:16" hidden="1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/>
      <c r="O53" s="108"/>
      <c r="P53" s="108"/>
    </row>
    <row r="54" spans="1:16" hidden="1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/>
      <c r="O54" s="108"/>
      <c r="P54" s="108"/>
    </row>
    <row r="55" spans="1:16" hidden="1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/>
      <c r="O55" s="108"/>
      <c r="P55" s="108"/>
    </row>
    <row r="56" spans="1:16" hidden="1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/>
      <c r="O56" s="108"/>
      <c r="P56" s="108"/>
    </row>
    <row r="57" spans="1:16" hidden="1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/>
      <c r="O57" s="108"/>
      <c r="P57" s="108"/>
    </row>
    <row r="58" spans="1:16" hidden="1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/>
      <c r="O58" s="108"/>
      <c r="P58" s="108"/>
    </row>
    <row r="59" spans="1:16" hidden="1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/>
      <c r="O59" s="108"/>
      <c r="P59" s="108"/>
    </row>
    <row r="60" spans="1:16" hidden="1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/>
      <c r="O60" s="108"/>
      <c r="P60" s="108"/>
    </row>
    <row r="61" spans="1:16" hidden="1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/>
      <c r="O61" s="108"/>
      <c r="P61" s="108"/>
    </row>
    <row r="62" spans="1:16" hidden="1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/>
      <c r="O62" s="108"/>
      <c r="P62" s="108"/>
    </row>
    <row r="63" spans="1:16" hidden="1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/>
      <c r="O63" s="108"/>
      <c r="P63" s="108"/>
    </row>
    <row r="64" spans="1:16" hidden="1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/>
      <c r="O64" s="108"/>
      <c r="P64" s="108"/>
    </row>
    <row r="65" spans="1:16" hidden="1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/>
      <c r="O65" s="108"/>
      <c r="P65" s="108"/>
    </row>
    <row r="66" spans="1:16" hidden="1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/>
      <c r="O66" s="108"/>
      <c r="P66" s="108"/>
    </row>
    <row r="67" spans="1:16" hidden="1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/>
      <c r="O67" s="108"/>
      <c r="P67" s="108"/>
    </row>
    <row r="68" spans="1:16" hidden="1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/>
      <c r="O68" s="108"/>
      <c r="P68" s="108"/>
    </row>
    <row r="69" spans="1:16" hidden="1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/>
      <c r="O69" s="108"/>
      <c r="P69" s="108"/>
    </row>
    <row r="70" spans="1:16" hidden="1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/>
      <c r="O70" s="108"/>
      <c r="P70" s="108"/>
    </row>
    <row r="71" spans="1:16" hidden="1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/>
      <c r="O71" s="108"/>
      <c r="P71" s="108"/>
    </row>
    <row r="72" spans="1:16" hidden="1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/>
      <c r="O72" s="108"/>
      <c r="P72" s="108"/>
    </row>
    <row r="73" spans="1:16" hidden="1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/>
      <c r="O73" s="108"/>
      <c r="P73" s="108"/>
    </row>
    <row r="74" spans="1:16" hidden="1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/>
      <c r="O74" s="108"/>
      <c r="P74" s="108"/>
    </row>
    <row r="75" spans="1:16" hidden="1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/>
      <c r="O75" s="108"/>
      <c r="P75" s="108"/>
    </row>
    <row r="76" spans="1:16" hidden="1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/>
      <c r="O76" s="108"/>
      <c r="P76" s="108"/>
    </row>
    <row r="77" spans="1:16" hidden="1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/>
      <c r="O77" s="108"/>
      <c r="P77" s="108"/>
    </row>
    <row r="78" spans="1:16" hidden="1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/>
      <c r="O78" s="108"/>
      <c r="P78" s="108"/>
    </row>
    <row r="79" spans="1:16" hidden="1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/>
      <c r="O79" s="108"/>
      <c r="P79" s="108"/>
    </row>
    <row r="80" spans="1:16" hidden="1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/>
      <c r="O80" s="108"/>
      <c r="P80" s="108"/>
    </row>
    <row r="81" spans="1:16" hidden="1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/>
      <c r="O81" s="108"/>
      <c r="P81" s="108"/>
    </row>
    <row r="82" spans="1:16" hidden="1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/>
      <c r="O82" s="108"/>
      <c r="P82" s="108"/>
    </row>
    <row r="83" spans="1:16" hidden="1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/>
      <c r="O83" s="108"/>
      <c r="P83" s="108"/>
    </row>
    <row r="84" spans="1:16" hidden="1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/>
      <c r="O84" s="108"/>
      <c r="P84" s="108"/>
    </row>
    <row r="85" spans="1:16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/>
      <c r="O85" s="108"/>
      <c r="P85" s="108"/>
    </row>
    <row r="86" spans="1:16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/>
      <c r="O86" s="108"/>
      <c r="P86" s="108"/>
    </row>
    <row r="87" spans="1:16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/>
      <c r="O87" s="108"/>
      <c r="P87" s="108"/>
    </row>
    <row r="88" spans="1:16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/>
      <c r="O88" s="108"/>
      <c r="P88" s="108"/>
    </row>
    <row r="89" spans="1:16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/>
      <c r="O89" s="108"/>
      <c r="P89" s="108"/>
    </row>
    <row r="90" spans="1:16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/>
      <c r="O90" s="108"/>
      <c r="P90" s="108"/>
    </row>
    <row r="91" spans="1:16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/>
      <c r="O91" s="108"/>
      <c r="P91" s="108"/>
    </row>
    <row r="92" spans="1:16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/>
      <c r="O92" s="108"/>
      <c r="P92" s="108"/>
    </row>
    <row r="93" spans="1:16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/>
      <c r="O93" s="108"/>
      <c r="P93" s="108"/>
    </row>
    <row r="94" spans="1:16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/>
      <c r="O94" s="108"/>
      <c r="P94" s="108"/>
    </row>
    <row r="95" spans="1:16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/>
      <c r="O95" s="108"/>
      <c r="P95" s="108"/>
    </row>
    <row r="96" spans="1:16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/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/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/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/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/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/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/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/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/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/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/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/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/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/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/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/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/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/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/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/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/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/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/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/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/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/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/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/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/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/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/>
      <c r="O126" s="108"/>
      <c r="P126" s="108"/>
    </row>
    <row r="127" spans="1:16" hidden="1">
      <c r="N127" s="108"/>
      <c r="O127" s="108"/>
      <c r="P127" s="108"/>
    </row>
    <row r="128" spans="1:16" hidden="1">
      <c r="N128" s="108"/>
      <c r="O128" s="108"/>
      <c r="P128" s="108"/>
    </row>
    <row r="129" spans="14:16" hidden="1">
      <c r="N129" s="108"/>
      <c r="O129" s="108"/>
      <c r="P129" s="108"/>
    </row>
    <row r="130" spans="14:16" hidden="1">
      <c r="N130" s="108"/>
      <c r="O130" s="108"/>
      <c r="P130" s="108"/>
    </row>
    <row r="131" spans="14:16" hidden="1">
      <c r="N131" s="108"/>
      <c r="O131" s="108"/>
      <c r="P131" s="108"/>
    </row>
    <row r="132" spans="14:16" hidden="1">
      <c r="N132" s="108"/>
      <c r="O132" s="108"/>
      <c r="P132" s="108"/>
    </row>
    <row r="133" spans="14:16" hidden="1">
      <c r="N133" s="108"/>
      <c r="O133" s="108"/>
      <c r="P133" s="108"/>
    </row>
    <row r="134" spans="14:16" hidden="1">
      <c r="N134" s="108"/>
      <c r="O134" s="108"/>
      <c r="P134" s="108"/>
    </row>
    <row r="135" spans="14:16" hidden="1">
      <c r="N135" s="108"/>
      <c r="O135" s="108"/>
      <c r="P135" s="108"/>
    </row>
    <row r="136" spans="14:16" hidden="1">
      <c r="N136" s="108"/>
      <c r="O136" s="108"/>
      <c r="P136" s="108"/>
    </row>
    <row r="137" spans="14:16" hidden="1">
      <c r="N137" s="108"/>
      <c r="O137" s="108"/>
      <c r="P137" s="108"/>
    </row>
    <row r="138" spans="14:16" hidden="1">
      <c r="N138" s="108"/>
      <c r="O138" s="108"/>
      <c r="P138" s="108"/>
    </row>
    <row r="139" spans="14:16" hidden="1">
      <c r="N139" s="108"/>
      <c r="O139" s="108"/>
      <c r="P139" s="108"/>
    </row>
    <row r="140" spans="14:16" hidden="1">
      <c r="N140" s="108"/>
      <c r="O140" s="108"/>
      <c r="P140" s="108"/>
    </row>
    <row r="141" spans="14:16" hidden="1">
      <c r="N141" s="108"/>
      <c r="O141" s="108"/>
      <c r="P141" s="108"/>
    </row>
    <row r="142" spans="14:16" hidden="1">
      <c r="N142" s="108"/>
      <c r="O142" s="108"/>
      <c r="P142" s="108"/>
    </row>
    <row r="143" spans="14:16" hidden="1">
      <c r="N143" s="108"/>
      <c r="O143" s="108"/>
      <c r="P143" s="108"/>
    </row>
    <row r="144" spans="14:16" hidden="1">
      <c r="N144" s="108"/>
      <c r="O144" s="108"/>
      <c r="P144" s="108"/>
    </row>
    <row r="145" spans="14:16" hidden="1">
      <c r="N145" s="108"/>
      <c r="O145" s="108"/>
      <c r="P145" s="108"/>
    </row>
    <row r="146" spans="14:16" hidden="1">
      <c r="N146" s="108"/>
      <c r="O146" s="108"/>
      <c r="P146" s="108"/>
    </row>
    <row r="147" spans="14:16" hidden="1">
      <c r="N147" s="108"/>
      <c r="O147" s="108"/>
      <c r="P147" s="108"/>
    </row>
    <row r="148" spans="14:16" hidden="1">
      <c r="N148" s="108"/>
      <c r="O148" s="108"/>
      <c r="P148" s="108"/>
    </row>
    <row r="149" spans="14:16" hidden="1">
      <c r="N149" s="108"/>
      <c r="O149" s="108"/>
      <c r="P149" s="108"/>
    </row>
    <row r="150" spans="14:16" hidden="1">
      <c r="N150" s="108"/>
      <c r="O150" s="108"/>
      <c r="P150" s="108"/>
    </row>
    <row r="151" spans="14:16" hidden="1">
      <c r="N151" s="108"/>
      <c r="O151" s="108"/>
      <c r="P151" s="108"/>
    </row>
    <row r="152" spans="14:16" hidden="1">
      <c r="N152" s="108"/>
      <c r="O152" s="108"/>
      <c r="P152" s="108"/>
    </row>
    <row r="153" spans="14:16" hidden="1">
      <c r="N153" s="108"/>
      <c r="O153" s="108"/>
      <c r="P153" s="108"/>
    </row>
    <row r="154" spans="14:16" hidden="1">
      <c r="N154" s="108"/>
      <c r="O154" s="108"/>
      <c r="P154" s="108"/>
    </row>
    <row r="155" spans="14:16" hidden="1">
      <c r="N155" s="108"/>
      <c r="O155" s="108"/>
      <c r="P155" s="108"/>
    </row>
    <row r="156" spans="14:16" hidden="1">
      <c r="N156" s="108"/>
      <c r="O156" s="108"/>
      <c r="P156" s="108"/>
    </row>
    <row r="157" spans="14:16" hidden="1">
      <c r="N157" s="108"/>
      <c r="O157" s="108"/>
      <c r="P157" s="108"/>
    </row>
    <row r="158" spans="14:16" hidden="1">
      <c r="N158" s="108"/>
      <c r="O158" s="108"/>
      <c r="P158" s="108"/>
    </row>
    <row r="159" spans="14:16" hidden="1">
      <c r="N159" s="108"/>
      <c r="O159" s="108"/>
      <c r="P159" s="108"/>
    </row>
    <row r="160" spans="14:16" hidden="1">
      <c r="N160" s="108"/>
      <c r="O160" s="108"/>
      <c r="P160" s="108"/>
    </row>
    <row r="161" spans="14:16" hidden="1">
      <c r="N161" s="108"/>
      <c r="O161" s="108"/>
      <c r="P161" s="108"/>
    </row>
    <row r="162" spans="14:16" hidden="1">
      <c r="N162" s="108"/>
      <c r="O162" s="108"/>
      <c r="P162" s="108"/>
    </row>
    <row r="163" spans="14:16" hidden="1">
      <c r="N163" s="108"/>
      <c r="O163" s="108"/>
      <c r="P163" s="108"/>
    </row>
    <row r="164" spans="14:16" hidden="1">
      <c r="N164" s="108"/>
      <c r="O164" s="108"/>
      <c r="P164" s="108"/>
    </row>
    <row r="165" spans="14:16" hidden="1">
      <c r="N165" s="108"/>
      <c r="O165" s="108"/>
      <c r="P165" s="108"/>
    </row>
    <row r="166" spans="14:16" hidden="1">
      <c r="N166" s="108"/>
      <c r="O166" s="108"/>
      <c r="P166" s="108"/>
    </row>
    <row r="167" spans="14:16" hidden="1">
      <c r="N167" s="108"/>
      <c r="O167" s="108"/>
      <c r="P167" s="108"/>
    </row>
    <row r="168" spans="14:16" hidden="1">
      <c r="N168" s="108"/>
      <c r="O168" s="108"/>
      <c r="P168" s="108"/>
    </row>
    <row r="169" spans="14:16" hidden="1">
      <c r="N169" s="108"/>
      <c r="O169" s="108"/>
      <c r="P169" s="108"/>
    </row>
    <row r="170" spans="14:16" hidden="1">
      <c r="N170" s="108"/>
      <c r="O170" s="108"/>
      <c r="P170" s="108"/>
    </row>
    <row r="171" spans="14:16" hidden="1">
      <c r="N171" s="108"/>
      <c r="O171" s="108"/>
      <c r="P171" s="108"/>
    </row>
    <row r="172" spans="14:16" hidden="1">
      <c r="N172" s="108"/>
      <c r="O172" s="108"/>
      <c r="P172" s="108"/>
    </row>
    <row r="173" spans="14:16" hidden="1">
      <c r="N173" s="108"/>
      <c r="O173" s="108"/>
      <c r="P173" s="108"/>
    </row>
    <row r="174" spans="14:16" hidden="1">
      <c r="N174" s="108"/>
      <c r="O174" s="108"/>
      <c r="P174" s="108"/>
    </row>
    <row r="175" spans="14:16" hidden="1">
      <c r="N175" s="108"/>
      <c r="O175" s="108"/>
      <c r="P175" s="108"/>
    </row>
    <row r="176" spans="14:16" hidden="1">
      <c r="N176" s="108"/>
      <c r="O176" s="108"/>
      <c r="P176" s="108"/>
    </row>
    <row r="177" spans="14:16" hidden="1">
      <c r="N177" s="108"/>
      <c r="O177" s="108"/>
      <c r="P177" s="108"/>
    </row>
    <row r="178" spans="14:16" hidden="1">
      <c r="N178" s="108"/>
      <c r="O178" s="108"/>
      <c r="P178" s="108"/>
    </row>
    <row r="179" spans="14:16" hidden="1">
      <c r="N179" s="108"/>
      <c r="O179" s="108"/>
      <c r="P179" s="108"/>
    </row>
    <row r="180" spans="14:16" hidden="1">
      <c r="N180" s="108"/>
      <c r="O180" s="108"/>
      <c r="P180" s="108"/>
    </row>
    <row r="181" spans="14:16" hidden="1">
      <c r="N181" s="108"/>
      <c r="O181" s="108"/>
      <c r="P181" s="108"/>
    </row>
    <row r="182" spans="14:16" hidden="1">
      <c r="N182" s="108"/>
      <c r="O182" s="108"/>
      <c r="P182" s="108"/>
    </row>
    <row r="183" spans="14:16" hidden="1">
      <c r="N183" s="108"/>
      <c r="O183" s="108"/>
      <c r="P183" s="108"/>
    </row>
    <row r="184" spans="14:16" hidden="1">
      <c r="N184" s="108"/>
      <c r="O184" s="108"/>
      <c r="P184" s="108"/>
    </row>
    <row r="185" spans="14:16" hidden="1">
      <c r="N185" s="108"/>
      <c r="O185" s="108"/>
      <c r="P185" s="108"/>
    </row>
    <row r="186" spans="14:16" hidden="1">
      <c r="N186" s="108"/>
      <c r="O186" s="108"/>
      <c r="P186" s="108"/>
    </row>
    <row r="187" spans="14:16" hidden="1">
      <c r="N187" s="108"/>
      <c r="O187" s="108"/>
      <c r="P187" s="108"/>
    </row>
    <row r="188" spans="14:16" hidden="1">
      <c r="N188" s="108"/>
      <c r="O188" s="108"/>
      <c r="P188" s="108"/>
    </row>
    <row r="189" spans="14:16" hidden="1">
      <c r="N189" s="108"/>
      <c r="O189" s="108"/>
      <c r="P189" s="108"/>
    </row>
    <row r="190" spans="14:16" hidden="1">
      <c r="N190" s="108"/>
      <c r="O190" s="108"/>
      <c r="P190" s="108"/>
    </row>
    <row r="191" spans="14:16" hidden="1">
      <c r="N191" s="108"/>
      <c r="O191" s="108"/>
      <c r="P191" s="108"/>
    </row>
    <row r="192" spans="14:16" hidden="1">
      <c r="N192" s="108"/>
      <c r="O192" s="108"/>
      <c r="P192" s="108"/>
    </row>
    <row r="193" spans="14:16" hidden="1">
      <c r="N193" s="108"/>
      <c r="O193" s="108"/>
      <c r="P193" s="108"/>
    </row>
    <row r="194" spans="14:16" hidden="1">
      <c r="N194" s="108"/>
      <c r="O194" s="108"/>
      <c r="P194" s="108"/>
    </row>
    <row r="195" spans="14:16" hidden="1">
      <c r="N195" s="108"/>
      <c r="O195" s="108"/>
      <c r="P195" s="108"/>
    </row>
    <row r="196" spans="14:16" hidden="1">
      <c r="N196" s="108"/>
      <c r="O196" s="108"/>
      <c r="P196" s="108"/>
    </row>
    <row r="197" spans="14:16" hidden="1">
      <c r="N197" s="108"/>
      <c r="O197" s="108"/>
      <c r="P197" s="108"/>
    </row>
    <row r="198" spans="14:16" hidden="1">
      <c r="N198" s="108"/>
      <c r="O198" s="108"/>
      <c r="P198" s="108"/>
    </row>
    <row r="199" spans="14:16" hidden="1">
      <c r="N199" s="108"/>
      <c r="O199" s="108"/>
      <c r="P199" s="108"/>
    </row>
    <row r="200" spans="14:16" hidden="1">
      <c r="N200" s="108"/>
      <c r="O200" s="108"/>
      <c r="P200" s="108"/>
    </row>
    <row r="201" spans="14:16" hidden="1">
      <c r="N201" s="108"/>
      <c r="O201" s="108"/>
      <c r="P201" s="108"/>
    </row>
    <row r="202" spans="14:16" hidden="1">
      <c r="N202" s="108"/>
      <c r="O202" s="108"/>
      <c r="P202" s="108"/>
    </row>
    <row r="203" spans="14:16" hidden="1">
      <c r="N203" s="108"/>
      <c r="O203" s="108"/>
      <c r="P203" s="108"/>
    </row>
    <row r="204" spans="14:16" hidden="1">
      <c r="N204" s="108"/>
      <c r="O204" s="108"/>
      <c r="P204" s="108"/>
    </row>
    <row r="205" spans="14:16" hidden="1">
      <c r="N205" s="108"/>
      <c r="O205" s="108"/>
      <c r="P205" s="108"/>
    </row>
    <row r="206" spans="14:16" hidden="1">
      <c r="N206" s="108"/>
      <c r="O206" s="108"/>
      <c r="P206" s="108"/>
    </row>
    <row r="207" spans="14:16" hidden="1">
      <c r="N207" s="108"/>
      <c r="O207" s="108"/>
      <c r="P207" s="108"/>
    </row>
    <row r="208" spans="14:16" hidden="1">
      <c r="N208" s="108"/>
      <c r="O208" s="108"/>
      <c r="P208" s="108"/>
    </row>
    <row r="209" spans="14:16" hidden="1">
      <c r="N209" s="108"/>
      <c r="O209" s="108"/>
      <c r="P209" s="108"/>
    </row>
    <row r="210" spans="14:16" hidden="1">
      <c r="N210" s="108"/>
      <c r="O210" s="108"/>
      <c r="P210" s="108"/>
    </row>
    <row r="211" spans="14:16" hidden="1">
      <c r="N211" s="108"/>
      <c r="O211" s="108"/>
      <c r="P211" s="108"/>
    </row>
    <row r="212" spans="14:16" hidden="1">
      <c r="N212" s="108"/>
      <c r="O212" s="108"/>
      <c r="P212" s="108"/>
    </row>
    <row r="213" spans="14:16" hidden="1">
      <c r="N213" s="108"/>
      <c r="O213" s="108"/>
      <c r="P213" s="108"/>
    </row>
    <row r="214" spans="14:16" hidden="1">
      <c r="N214" s="108"/>
      <c r="O214" s="108"/>
      <c r="P214" s="108"/>
    </row>
    <row r="215" spans="14:16" hidden="1">
      <c r="N215" s="108"/>
      <c r="O215" s="108"/>
      <c r="P215" s="108"/>
    </row>
    <row r="216" spans="14:16" hidden="1">
      <c r="N216" s="108"/>
      <c r="O216" s="108"/>
      <c r="P216" s="108"/>
    </row>
    <row r="217" spans="14:16" hidden="1">
      <c r="N217" s="108"/>
      <c r="O217" s="108"/>
      <c r="P217" s="108"/>
    </row>
    <row r="218" spans="14:16" hidden="1">
      <c r="N218" s="108"/>
      <c r="O218" s="108"/>
      <c r="P218" s="108"/>
    </row>
    <row r="219" spans="14:16" hidden="1">
      <c r="N219" s="108"/>
      <c r="O219" s="108"/>
      <c r="P219" s="108"/>
    </row>
    <row r="220" spans="14:16" hidden="1">
      <c r="N220" s="108"/>
      <c r="O220" s="108"/>
      <c r="P220" s="108"/>
    </row>
    <row r="221" spans="14:16" hidden="1">
      <c r="N221" s="108"/>
      <c r="O221" s="108"/>
      <c r="P221" s="108"/>
    </row>
    <row r="222" spans="14:16" hidden="1">
      <c r="N222" s="108"/>
      <c r="O222" s="108"/>
      <c r="P222" s="108"/>
    </row>
    <row r="223" spans="14:16" hidden="1">
      <c r="N223" s="108"/>
      <c r="O223" s="108"/>
      <c r="P223" s="108"/>
    </row>
    <row r="224" spans="14:16" hidden="1">
      <c r="N224" s="108"/>
      <c r="O224" s="108"/>
      <c r="P224" s="108"/>
    </row>
    <row r="225" spans="14:16" hidden="1">
      <c r="N225" s="108"/>
      <c r="O225" s="108"/>
      <c r="P225" s="108"/>
    </row>
    <row r="226" spans="14:16" hidden="1">
      <c r="N226" s="108"/>
      <c r="O226" s="108"/>
      <c r="P226" s="108"/>
    </row>
    <row r="227" spans="14:16" hidden="1">
      <c r="N227" s="108"/>
      <c r="O227" s="108"/>
      <c r="P227" s="108"/>
    </row>
    <row r="228" spans="14:16" hidden="1">
      <c r="N228" s="108"/>
      <c r="O228" s="108"/>
      <c r="P228" s="108"/>
    </row>
    <row r="229" spans="14:16" hidden="1">
      <c r="N229" s="108"/>
      <c r="O229" s="108"/>
      <c r="P229" s="108"/>
    </row>
    <row r="230" spans="14:16" hidden="1">
      <c r="N230" s="108"/>
      <c r="O230" s="108"/>
      <c r="P230" s="108"/>
    </row>
    <row r="231" spans="14:16" hidden="1">
      <c r="N231" s="108"/>
      <c r="O231" s="108"/>
      <c r="P231" s="108"/>
    </row>
    <row r="232" spans="14:16" hidden="1">
      <c r="N232" s="108"/>
      <c r="O232" s="108"/>
      <c r="P232" s="108"/>
    </row>
    <row r="233" spans="14:16" hidden="1">
      <c r="N233" s="108"/>
      <c r="O233" s="108"/>
      <c r="P233" s="108"/>
    </row>
    <row r="234" spans="14:16" hidden="1">
      <c r="N234" s="108"/>
      <c r="O234" s="108"/>
      <c r="P234" s="108"/>
    </row>
    <row r="235" spans="14:16" hidden="1">
      <c r="N235" s="108"/>
      <c r="O235" s="108"/>
      <c r="P235" s="108"/>
    </row>
    <row r="236" spans="14:16" hidden="1">
      <c r="N236" s="108"/>
      <c r="O236" s="108"/>
      <c r="P236" s="108"/>
    </row>
    <row r="237" spans="14:16" hidden="1">
      <c r="N237" s="108"/>
      <c r="O237" s="108"/>
      <c r="P237" s="108"/>
    </row>
    <row r="238" spans="14:16" hidden="1">
      <c r="N238" s="108"/>
      <c r="O238" s="108"/>
      <c r="P238" s="108"/>
    </row>
    <row r="239" spans="14:16" hidden="1">
      <c r="N239" s="108"/>
      <c r="O239" s="108"/>
      <c r="P239" s="108"/>
    </row>
    <row r="240" spans="14:16" hidden="1">
      <c r="N240" s="108"/>
      <c r="O240" s="108"/>
      <c r="P240" s="108"/>
    </row>
    <row r="241" spans="14:16" hidden="1">
      <c r="N241" s="108"/>
      <c r="O241" s="108"/>
      <c r="P241" s="108"/>
    </row>
    <row r="242" spans="14:16" hidden="1">
      <c r="N242" s="108"/>
      <c r="O242" s="108"/>
      <c r="P242" s="108"/>
    </row>
    <row r="243" spans="14:16" hidden="1">
      <c r="N243" s="108"/>
      <c r="O243" s="108"/>
      <c r="P243" s="108"/>
    </row>
    <row r="244" spans="14:16" hidden="1">
      <c r="N244" s="108"/>
      <c r="O244" s="108"/>
      <c r="P244" s="108"/>
    </row>
    <row r="245" spans="14:16" hidden="1">
      <c r="N245" s="108"/>
      <c r="O245" s="108"/>
      <c r="P245" s="108"/>
    </row>
    <row r="246" spans="14:16" hidden="1">
      <c r="N246" s="108"/>
      <c r="O246" s="108"/>
      <c r="P246" s="108"/>
    </row>
    <row r="247" spans="14:16" hidden="1">
      <c r="N247" s="108"/>
      <c r="O247" s="108"/>
      <c r="P247" s="108"/>
    </row>
    <row r="248" spans="14:16" hidden="1">
      <c r="N248" s="108"/>
      <c r="O248" s="108"/>
      <c r="P248" s="108"/>
    </row>
    <row r="249" spans="14:16" hidden="1">
      <c r="N249" s="108"/>
      <c r="O249" s="108"/>
      <c r="P249" s="108"/>
    </row>
    <row r="250" spans="14:16" hidden="1">
      <c r="N250" s="108"/>
      <c r="O250" s="108"/>
      <c r="P250" s="108"/>
    </row>
    <row r="251" spans="14:16" hidden="1">
      <c r="N251" s="108"/>
      <c r="O251" s="108"/>
      <c r="P251" s="108"/>
    </row>
    <row r="252" spans="14:16" hidden="1">
      <c r="N252" s="108"/>
      <c r="O252" s="108"/>
      <c r="P252" s="108"/>
    </row>
    <row r="253" spans="14:16" hidden="1">
      <c r="N253" s="108"/>
      <c r="O253" s="108"/>
      <c r="P253" s="108"/>
    </row>
    <row r="254" spans="14:16" hidden="1">
      <c r="N254" s="108"/>
      <c r="O254" s="108"/>
      <c r="P254" s="108"/>
    </row>
    <row r="255" spans="14:16" hidden="1">
      <c r="N255" s="108"/>
      <c r="O255" s="108"/>
      <c r="P255" s="108"/>
    </row>
    <row r="256" spans="14:16" hidden="1">
      <c r="N256" s="108"/>
      <c r="O256" s="108"/>
      <c r="P256" s="108"/>
    </row>
    <row r="257" spans="14:16" hidden="1">
      <c r="N257" s="108"/>
      <c r="O257" s="108"/>
      <c r="P257" s="108"/>
    </row>
    <row r="258" spans="14:16" hidden="1">
      <c r="N258" s="108"/>
      <c r="O258" s="108"/>
      <c r="P258" s="108"/>
    </row>
    <row r="259" spans="14:16" hidden="1">
      <c r="N259" s="108"/>
      <c r="O259" s="108"/>
      <c r="P259" s="108"/>
    </row>
    <row r="260" spans="14:16" hidden="1">
      <c r="N260" s="108"/>
      <c r="O260" s="108"/>
      <c r="P260" s="108"/>
    </row>
    <row r="261" spans="14:16" hidden="1">
      <c r="N261" s="108"/>
      <c r="O261" s="108"/>
      <c r="P261" s="108"/>
    </row>
    <row r="262" spans="14:16" hidden="1">
      <c r="N262" s="108"/>
      <c r="O262" s="108"/>
      <c r="P262" s="108"/>
    </row>
    <row r="263" spans="14:16" hidden="1">
      <c r="N263" s="108"/>
      <c r="O263" s="108"/>
      <c r="P263" s="108"/>
    </row>
    <row r="264" spans="14:16" hidden="1">
      <c r="N264" s="108"/>
      <c r="O264" s="108"/>
      <c r="P264" s="108"/>
    </row>
    <row r="265" spans="14:16" hidden="1">
      <c r="N265" s="108"/>
      <c r="O265" s="108"/>
      <c r="P265" s="108"/>
    </row>
    <row r="266" spans="14:16" hidden="1">
      <c r="N266" s="108"/>
      <c r="O266" s="108"/>
      <c r="P266" s="108"/>
    </row>
    <row r="267" spans="14:16" hidden="1">
      <c r="N267" s="108"/>
      <c r="O267" s="108"/>
      <c r="P267" s="108"/>
    </row>
    <row r="268" spans="14:16" hidden="1">
      <c r="N268" s="108"/>
      <c r="O268" s="108"/>
      <c r="P268" s="108"/>
    </row>
    <row r="269" spans="14:16" hidden="1">
      <c r="N269" s="108"/>
      <c r="O269" s="108"/>
      <c r="P269" s="108"/>
    </row>
    <row r="270" spans="14:16" hidden="1">
      <c r="N270" s="108"/>
      <c r="O270" s="108"/>
      <c r="P270" s="108"/>
    </row>
    <row r="271" spans="14:16" hidden="1">
      <c r="N271" s="108"/>
      <c r="O271" s="108"/>
      <c r="P271" s="108"/>
    </row>
    <row r="272" spans="14:16" hidden="1">
      <c r="N272" s="108"/>
      <c r="O272" s="108"/>
      <c r="P272" s="108"/>
    </row>
    <row r="273" spans="14:16" hidden="1">
      <c r="N273" s="108"/>
      <c r="O273" s="108"/>
      <c r="P273" s="108"/>
    </row>
    <row r="274" spans="14:16" hidden="1">
      <c r="N274" s="108"/>
      <c r="O274" s="108"/>
      <c r="P274" s="108"/>
    </row>
    <row r="275" spans="14:16" hidden="1">
      <c r="N275" s="108"/>
      <c r="O275" s="108"/>
      <c r="P275" s="108"/>
    </row>
    <row r="276" spans="14:16" hidden="1">
      <c r="N276" s="108"/>
      <c r="O276" s="108"/>
      <c r="P276" s="108"/>
    </row>
    <row r="277" spans="14:16" hidden="1">
      <c r="N277" s="108"/>
      <c r="O277" s="108"/>
      <c r="P277" s="108"/>
    </row>
    <row r="278" spans="14:16" hidden="1">
      <c r="N278" s="108"/>
      <c r="O278" s="108"/>
      <c r="P278" s="108"/>
    </row>
    <row r="279" spans="14:16" hidden="1">
      <c r="N279" s="108"/>
      <c r="O279" s="108"/>
      <c r="P279" s="108"/>
    </row>
    <row r="280" spans="14:16" hidden="1">
      <c r="N280" s="108"/>
      <c r="O280" s="108"/>
      <c r="P280" s="108"/>
    </row>
    <row r="281" spans="14:16" hidden="1">
      <c r="N281" s="108"/>
      <c r="O281" s="108"/>
      <c r="P281" s="108"/>
    </row>
    <row r="282" spans="14:16" hidden="1">
      <c r="N282" s="108"/>
      <c r="O282" s="108"/>
      <c r="P282" s="108"/>
    </row>
    <row r="283" spans="14:16" hidden="1">
      <c r="N283" s="108"/>
      <c r="O283" s="108"/>
      <c r="P283" s="108"/>
    </row>
    <row r="284" spans="14:16" hidden="1">
      <c r="N284" s="108"/>
      <c r="O284" s="108"/>
      <c r="P284" s="108"/>
    </row>
    <row r="285" spans="14:16" hidden="1">
      <c r="N285" s="108"/>
      <c r="O285" s="108"/>
      <c r="P285" s="108"/>
    </row>
    <row r="286" spans="14:16" hidden="1">
      <c r="N286" s="108"/>
      <c r="O286" s="108"/>
      <c r="P286" s="108"/>
    </row>
    <row r="287" spans="14:16" hidden="1">
      <c r="N287" s="108"/>
      <c r="O287" s="108"/>
      <c r="P287" s="108"/>
    </row>
    <row r="288" spans="14:16" hidden="1">
      <c r="N288" s="108"/>
      <c r="O288" s="108"/>
      <c r="P288" s="108"/>
    </row>
    <row r="289" spans="14:16" hidden="1">
      <c r="N289" s="108"/>
      <c r="O289" s="108"/>
      <c r="P289" s="108"/>
    </row>
    <row r="290" spans="14:16" hidden="1">
      <c r="N290" s="108"/>
      <c r="O290" s="108"/>
      <c r="P290" s="108"/>
    </row>
    <row r="291" spans="14:16" hidden="1">
      <c r="N291" s="108"/>
      <c r="O291" s="108"/>
      <c r="P291" s="108"/>
    </row>
    <row r="292" spans="14:16" hidden="1">
      <c r="N292" s="108"/>
      <c r="O292" s="108"/>
      <c r="P292" s="108"/>
    </row>
    <row r="293" spans="14:16" hidden="1">
      <c r="N293" s="108"/>
      <c r="O293" s="108"/>
      <c r="P293" s="108"/>
    </row>
    <row r="294" spans="14:16" hidden="1">
      <c r="N294" s="108"/>
      <c r="O294" s="108"/>
      <c r="P294" s="108"/>
    </row>
    <row r="295" spans="14:16" hidden="1">
      <c r="N295" s="108"/>
      <c r="O295" s="108"/>
      <c r="P295" s="108"/>
    </row>
    <row r="296" spans="14:16" hidden="1">
      <c r="N296" s="108"/>
      <c r="O296" s="108"/>
      <c r="P296" s="108"/>
    </row>
    <row r="297" spans="14:16" hidden="1">
      <c r="N297" s="108"/>
      <c r="O297" s="108"/>
      <c r="P297" s="108"/>
    </row>
    <row r="298" spans="14:16" hidden="1">
      <c r="N298" s="108"/>
      <c r="O298" s="108"/>
      <c r="P298" s="108"/>
    </row>
    <row r="299" spans="14:16" hidden="1">
      <c r="N299" s="108"/>
      <c r="O299" s="108"/>
      <c r="P299" s="108"/>
    </row>
    <row r="300" spans="14:16" hidden="1">
      <c r="N300" s="108"/>
      <c r="O300" s="108"/>
      <c r="P300" s="108"/>
    </row>
    <row r="301" spans="14:16" hidden="1">
      <c r="N301" s="108"/>
      <c r="O301" s="108"/>
      <c r="P301" s="108"/>
    </row>
    <row r="302" spans="14:16" hidden="1">
      <c r="N302" s="108"/>
      <c r="O302" s="108"/>
      <c r="P302" s="108"/>
    </row>
    <row r="303" spans="14:16" hidden="1">
      <c r="N303" s="108"/>
      <c r="O303" s="108"/>
      <c r="P303" s="108"/>
    </row>
    <row r="304" spans="14:16" hidden="1">
      <c r="N304" s="108"/>
      <c r="O304" s="108"/>
      <c r="P304" s="108"/>
    </row>
    <row r="305" spans="14:16" hidden="1">
      <c r="N305" s="108"/>
      <c r="O305" s="108"/>
      <c r="P305" s="108"/>
    </row>
    <row r="306" spans="14:16" hidden="1">
      <c r="N306" s="108"/>
      <c r="O306" s="108"/>
      <c r="P306" s="108"/>
    </row>
    <row r="307" spans="14:16" hidden="1">
      <c r="N307" s="108"/>
      <c r="O307" s="108"/>
      <c r="P307" s="108"/>
    </row>
    <row r="308" spans="14:16" hidden="1">
      <c r="N308" s="108"/>
      <c r="O308" s="108"/>
      <c r="P308" s="108"/>
    </row>
    <row r="309" spans="14:16" hidden="1">
      <c r="N309" s="108"/>
      <c r="O309" s="108"/>
      <c r="P309" s="108"/>
    </row>
    <row r="310" spans="14:16" hidden="1">
      <c r="N310" s="108"/>
      <c r="O310" s="108"/>
      <c r="P310" s="108"/>
    </row>
    <row r="311" spans="14:16" hidden="1">
      <c r="N311" s="108"/>
      <c r="O311" s="108"/>
      <c r="P311" s="108"/>
    </row>
    <row r="312" spans="14:16" hidden="1">
      <c r="N312" s="108"/>
      <c r="O312" s="108"/>
      <c r="P312" s="108"/>
    </row>
    <row r="313" spans="14:16" hidden="1">
      <c r="N313" s="108"/>
      <c r="O313" s="108"/>
      <c r="P313" s="108"/>
    </row>
    <row r="314" spans="14:16" hidden="1">
      <c r="N314" s="108"/>
      <c r="O314" s="108"/>
      <c r="P314" s="108"/>
    </row>
    <row r="315" spans="14:16" hidden="1">
      <c r="N315" s="108"/>
      <c r="O315" s="108"/>
      <c r="P315" s="108"/>
    </row>
    <row r="316" spans="14:16" hidden="1">
      <c r="N316" s="108"/>
      <c r="O316" s="108"/>
      <c r="P316" s="108"/>
    </row>
    <row r="317" spans="14:16" hidden="1">
      <c r="N317" s="108"/>
      <c r="O317" s="108"/>
      <c r="P317" s="108"/>
    </row>
    <row r="318" spans="14:16" hidden="1">
      <c r="N318" s="108"/>
      <c r="O318" s="108"/>
      <c r="P318" s="108"/>
    </row>
    <row r="319" spans="14:16" hidden="1">
      <c r="N319" s="108"/>
      <c r="O319" s="108"/>
      <c r="P319" s="108"/>
    </row>
    <row r="320" spans="14:16" hidden="1">
      <c r="N320" s="108"/>
      <c r="O320" s="108"/>
      <c r="P320" s="108"/>
    </row>
    <row r="321" spans="14:16" hidden="1">
      <c r="N321" s="108"/>
      <c r="O321" s="108"/>
      <c r="P321" s="108"/>
    </row>
    <row r="322" spans="14:16" hidden="1">
      <c r="N322" s="108"/>
      <c r="O322" s="108"/>
      <c r="P322" s="108"/>
    </row>
    <row r="323" spans="14:16" hidden="1">
      <c r="N323" s="108"/>
      <c r="O323" s="108"/>
      <c r="P323" s="108"/>
    </row>
    <row r="324" spans="14:16" hidden="1">
      <c r="N324" s="108"/>
      <c r="O324" s="108"/>
      <c r="P324" s="108"/>
    </row>
    <row r="325" spans="14:16" hidden="1">
      <c r="N325" s="108"/>
      <c r="O325" s="108"/>
      <c r="P325" s="108"/>
    </row>
    <row r="326" spans="14:16" hidden="1">
      <c r="N326" s="108"/>
      <c r="O326" s="108"/>
      <c r="P326" s="108"/>
    </row>
    <row r="327" spans="14:16" hidden="1">
      <c r="N327" s="108"/>
      <c r="O327" s="108"/>
      <c r="P327" s="108"/>
    </row>
    <row r="328" spans="14:16" hidden="1">
      <c r="N328" s="108"/>
      <c r="O328" s="108"/>
      <c r="P328" s="108"/>
    </row>
    <row r="329" spans="14:16" hidden="1">
      <c r="N329" s="108"/>
      <c r="O329" s="108"/>
      <c r="P329" s="108"/>
    </row>
    <row r="330" spans="14:16" hidden="1">
      <c r="N330" s="108"/>
      <c r="O330" s="108"/>
      <c r="P330" s="108"/>
    </row>
    <row r="331" spans="14:16" hidden="1">
      <c r="N331" s="108"/>
      <c r="O331" s="108"/>
      <c r="P331" s="108"/>
    </row>
    <row r="332" spans="14:16" hidden="1">
      <c r="N332" s="108"/>
      <c r="O332" s="108"/>
      <c r="P332" s="108"/>
    </row>
    <row r="333" spans="14:16" hidden="1">
      <c r="N333" s="108"/>
      <c r="O333" s="108"/>
      <c r="P333" s="108"/>
    </row>
    <row r="334" spans="14:16" hidden="1">
      <c r="N334" s="108"/>
      <c r="O334" s="108"/>
      <c r="P334" s="108"/>
    </row>
    <row r="335" spans="14:16" hidden="1">
      <c r="N335" s="108"/>
      <c r="O335" s="108"/>
      <c r="P335" s="108"/>
    </row>
    <row r="336" spans="14:16" hidden="1">
      <c r="N336" s="108"/>
      <c r="O336" s="108"/>
      <c r="P336" s="108"/>
    </row>
    <row r="337" spans="14:16" hidden="1">
      <c r="N337" s="108"/>
      <c r="O337" s="108"/>
      <c r="P337" s="108"/>
    </row>
    <row r="338" spans="14:16" hidden="1">
      <c r="N338" s="108"/>
      <c r="O338" s="108"/>
      <c r="P338" s="108"/>
    </row>
    <row r="339" spans="14:16" hidden="1">
      <c r="N339" s="108"/>
      <c r="O339" s="108"/>
      <c r="P339" s="108"/>
    </row>
    <row r="340" spans="14:16" hidden="1">
      <c r="N340" s="108"/>
      <c r="O340" s="108"/>
      <c r="P340" s="108"/>
    </row>
    <row r="341" spans="14:16" hidden="1">
      <c r="N341" s="108"/>
      <c r="O341" s="108"/>
      <c r="P341" s="108"/>
    </row>
    <row r="342" spans="14:16" hidden="1">
      <c r="N342" s="108"/>
      <c r="O342" s="108"/>
      <c r="P342" s="108"/>
    </row>
    <row r="343" spans="14:16" hidden="1">
      <c r="N343" s="108"/>
      <c r="O343" s="108"/>
      <c r="P343" s="108"/>
    </row>
    <row r="344" spans="14:16" hidden="1">
      <c r="N344" s="108"/>
      <c r="O344" s="108"/>
      <c r="P344" s="108"/>
    </row>
    <row r="345" spans="14:16" hidden="1">
      <c r="N345" s="108"/>
      <c r="O345" s="108"/>
      <c r="P345" s="108"/>
    </row>
    <row r="346" spans="14:16" hidden="1">
      <c r="N346" s="108"/>
      <c r="O346" s="108"/>
      <c r="P346" s="108"/>
    </row>
    <row r="347" spans="14:16" hidden="1">
      <c r="N347" s="108"/>
      <c r="O347" s="108"/>
      <c r="P347" s="108"/>
    </row>
    <row r="348" spans="14:16" hidden="1">
      <c r="N348" s="108"/>
      <c r="O348" s="108"/>
      <c r="P348" s="108"/>
    </row>
    <row r="349" spans="14:16" hidden="1">
      <c r="N349" s="108"/>
      <c r="O349" s="108"/>
      <c r="P349" s="108"/>
    </row>
    <row r="350" spans="14:16" hidden="1">
      <c r="N350" s="108"/>
      <c r="O350" s="108"/>
      <c r="P350" s="108"/>
    </row>
    <row r="351" spans="14:16" hidden="1">
      <c r="N351" s="108"/>
      <c r="O351" s="108"/>
      <c r="P351" s="108"/>
    </row>
    <row r="352" spans="14:16" hidden="1">
      <c r="N352" s="108"/>
      <c r="O352" s="108"/>
      <c r="P352" s="108"/>
    </row>
    <row r="353" spans="14:16" hidden="1">
      <c r="N353" s="108"/>
      <c r="O353" s="108"/>
      <c r="P353" s="108"/>
    </row>
    <row r="354" spans="14:16" hidden="1">
      <c r="N354" s="108"/>
      <c r="O354" s="108"/>
      <c r="P354" s="108"/>
    </row>
    <row r="355" spans="14:16" hidden="1">
      <c r="N355" s="108"/>
      <c r="O355" s="108"/>
      <c r="P355" s="108"/>
    </row>
    <row r="356" spans="14:16" hidden="1">
      <c r="N356" s="108"/>
      <c r="O356" s="108"/>
      <c r="P356" s="108"/>
    </row>
    <row r="357" spans="14:16" hidden="1">
      <c r="N357" s="108"/>
      <c r="O357" s="108"/>
      <c r="P357" s="108"/>
    </row>
    <row r="358" spans="14:16" hidden="1">
      <c r="N358" s="108"/>
      <c r="O358" s="108"/>
      <c r="P358" s="108"/>
    </row>
    <row r="359" spans="14:16" hidden="1">
      <c r="N359" s="108"/>
      <c r="O359" s="108"/>
      <c r="P359" s="108"/>
    </row>
    <row r="360" spans="14:16" hidden="1">
      <c r="N360" s="108"/>
      <c r="O360" s="108"/>
      <c r="P360" s="108"/>
    </row>
    <row r="361" spans="14:16" hidden="1">
      <c r="N361" s="108"/>
      <c r="O361" s="108"/>
      <c r="P361" s="108"/>
    </row>
    <row r="362" spans="14:16" hidden="1">
      <c r="N362" s="108"/>
      <c r="O362" s="108"/>
      <c r="P362" s="108"/>
    </row>
    <row r="363" spans="14:16" hidden="1">
      <c r="N363" s="108"/>
      <c r="O363" s="108"/>
      <c r="P363" s="108"/>
    </row>
    <row r="364" spans="14:16" hidden="1">
      <c r="N364" s="108"/>
      <c r="O364" s="108"/>
      <c r="P364" s="108"/>
    </row>
    <row r="365" spans="14:16" hidden="1">
      <c r="N365" s="108"/>
      <c r="O365" s="108"/>
      <c r="P365" s="108"/>
    </row>
    <row r="366" spans="14:16" hidden="1">
      <c r="N366" s="108"/>
      <c r="O366" s="108"/>
      <c r="P366" s="108"/>
    </row>
    <row r="367" spans="14:16" hidden="1">
      <c r="N367" s="108"/>
      <c r="O367" s="108"/>
      <c r="P367" s="108"/>
    </row>
    <row r="368" spans="14:16" hidden="1">
      <c r="N368" s="108"/>
      <c r="O368" s="108"/>
      <c r="P368" s="108"/>
    </row>
    <row r="369" spans="14:16" hidden="1">
      <c r="N369" s="108"/>
      <c r="O369" s="108"/>
      <c r="P369" s="108"/>
    </row>
    <row r="370" spans="14:16" hidden="1">
      <c r="N370" s="108"/>
      <c r="O370" s="108"/>
      <c r="P370" s="108"/>
    </row>
    <row r="371" spans="14:16" hidden="1">
      <c r="N371" s="108"/>
      <c r="O371" s="108"/>
      <c r="P371" s="108"/>
    </row>
    <row r="372" spans="14:16" hidden="1">
      <c r="N372" s="108"/>
      <c r="O372" s="108"/>
      <c r="P372" s="108"/>
    </row>
    <row r="373" spans="14:16" hidden="1">
      <c r="N373" s="108"/>
      <c r="O373" s="108"/>
      <c r="P373" s="108"/>
    </row>
    <row r="374" spans="14:16" hidden="1">
      <c r="N374" s="108"/>
      <c r="O374" s="108"/>
      <c r="P374" s="108"/>
    </row>
    <row r="375" spans="14:16" hidden="1">
      <c r="N375" s="108"/>
      <c r="O375" s="108"/>
      <c r="P375" s="108"/>
    </row>
    <row r="376" spans="14:16" hidden="1">
      <c r="N376" s="108"/>
      <c r="O376" s="108"/>
      <c r="P376" s="108"/>
    </row>
    <row r="377" spans="14:16" hidden="1">
      <c r="N377" s="108"/>
      <c r="O377" s="108"/>
      <c r="P377" s="108"/>
    </row>
    <row r="378" spans="14:16" hidden="1">
      <c r="N378" s="108"/>
      <c r="O378" s="108"/>
      <c r="P378" s="108"/>
    </row>
    <row r="379" spans="14:16" hidden="1">
      <c r="N379" s="108"/>
      <c r="O379" s="108"/>
      <c r="P379" s="108"/>
    </row>
    <row r="380" spans="14:16" hidden="1">
      <c r="N380" s="108"/>
      <c r="O380" s="108"/>
      <c r="P380" s="108"/>
    </row>
    <row r="381" spans="14:16" hidden="1">
      <c r="N381" s="108"/>
      <c r="O381" s="108"/>
      <c r="P381" s="108"/>
    </row>
    <row r="382" spans="14:16" hidden="1">
      <c r="N382" s="108"/>
      <c r="O382" s="108"/>
      <c r="P382" s="108"/>
    </row>
    <row r="383" spans="14:16" hidden="1">
      <c r="N383" s="108"/>
      <c r="O383" s="108"/>
      <c r="P383" s="108"/>
    </row>
    <row r="384" spans="14:16" hidden="1">
      <c r="N384" s="108"/>
      <c r="O384" s="108"/>
      <c r="P384" s="108"/>
    </row>
    <row r="385" spans="14:16" hidden="1">
      <c r="N385" s="108"/>
      <c r="O385" s="108"/>
      <c r="P385" s="108"/>
    </row>
    <row r="386" spans="14:16" hidden="1">
      <c r="N386" s="108"/>
      <c r="O386" s="108"/>
      <c r="P386" s="108"/>
    </row>
    <row r="387" spans="14:16" hidden="1">
      <c r="N387" s="108"/>
      <c r="O387" s="108"/>
      <c r="P387" s="108"/>
    </row>
    <row r="388" spans="14:16" hidden="1">
      <c r="N388" s="108"/>
      <c r="O388" s="108"/>
      <c r="P388" s="108"/>
    </row>
    <row r="389" spans="14:16" hidden="1">
      <c r="N389" s="108"/>
      <c r="O389" s="108"/>
      <c r="P389" s="108"/>
    </row>
    <row r="390" spans="14:16" hidden="1">
      <c r="N390" s="108"/>
      <c r="O390" s="108"/>
      <c r="P390" s="108"/>
    </row>
    <row r="391" spans="14:16" hidden="1">
      <c r="N391" s="108"/>
      <c r="O391" s="108"/>
      <c r="P391" s="108"/>
    </row>
    <row r="392" spans="14:16" hidden="1">
      <c r="N392" s="108"/>
      <c r="O392" s="108"/>
      <c r="P392" s="108"/>
    </row>
    <row r="393" spans="14:16" hidden="1">
      <c r="N393" s="108"/>
      <c r="O393" s="108"/>
      <c r="P393" s="108"/>
    </row>
    <row r="394" spans="14:16" hidden="1">
      <c r="N394" s="108"/>
      <c r="O394" s="108"/>
      <c r="P394" s="108"/>
    </row>
    <row r="395" spans="14:16" hidden="1">
      <c r="N395" s="108"/>
      <c r="O395" s="108"/>
      <c r="P395" s="108"/>
    </row>
    <row r="396" spans="14:16" hidden="1">
      <c r="N396" s="108"/>
      <c r="O396" s="108"/>
      <c r="P396" s="108"/>
    </row>
    <row r="397" spans="14:16" hidden="1">
      <c r="N397" s="108"/>
      <c r="O397" s="108"/>
      <c r="P397" s="108"/>
    </row>
    <row r="398" spans="14:16" hidden="1">
      <c r="N398" s="108"/>
      <c r="O398" s="108"/>
      <c r="P398" s="108"/>
    </row>
    <row r="399" spans="14:16" hidden="1">
      <c r="N399" s="108"/>
      <c r="O399" s="108"/>
      <c r="P399" s="108"/>
    </row>
    <row r="400" spans="14:16" hidden="1">
      <c r="N400" s="108"/>
      <c r="O400" s="108"/>
      <c r="P400" s="108"/>
    </row>
    <row r="401" spans="14:16" hidden="1">
      <c r="N401" s="108"/>
      <c r="O401" s="108"/>
      <c r="P401" s="108"/>
    </row>
    <row r="402" spans="14:16" hidden="1">
      <c r="N402" s="108"/>
      <c r="O402" s="108"/>
      <c r="P402" s="108"/>
    </row>
    <row r="403" spans="14:16" hidden="1">
      <c r="N403" s="108"/>
      <c r="O403" s="108"/>
      <c r="P403" s="108"/>
    </row>
    <row r="404" spans="14:16" hidden="1">
      <c r="N404" s="108"/>
      <c r="O404" s="108"/>
      <c r="P404" s="108"/>
    </row>
    <row r="405" spans="14:16" hidden="1">
      <c r="N405" s="108"/>
      <c r="O405" s="108"/>
      <c r="P405" s="108"/>
    </row>
    <row r="406" spans="14:16" hidden="1">
      <c r="N406" s="108"/>
      <c r="O406" s="108"/>
      <c r="P406" s="108"/>
    </row>
    <row r="407" spans="14:16" hidden="1">
      <c r="N407" s="108"/>
      <c r="O407" s="108"/>
      <c r="P407" s="108"/>
    </row>
    <row r="408" spans="14:16" hidden="1">
      <c r="N408" s="108"/>
      <c r="O408" s="108"/>
      <c r="P408" s="108"/>
    </row>
    <row r="409" spans="14:16" hidden="1">
      <c r="N409" s="108"/>
      <c r="O409" s="108"/>
      <c r="P409" s="108"/>
    </row>
    <row r="410" spans="14:16" hidden="1">
      <c r="N410" s="108"/>
      <c r="O410" s="108"/>
      <c r="P410" s="108"/>
    </row>
    <row r="411" spans="14:16" hidden="1">
      <c r="N411" s="108"/>
      <c r="O411" s="108"/>
      <c r="P411" s="108"/>
    </row>
    <row r="412" spans="14:16" hidden="1">
      <c r="N412" s="108"/>
      <c r="O412" s="108"/>
      <c r="P412" s="108"/>
    </row>
    <row r="413" spans="14:16" hidden="1">
      <c r="N413" s="108"/>
      <c r="O413" s="108"/>
      <c r="P413" s="108"/>
    </row>
    <row r="414" spans="14:16" hidden="1">
      <c r="N414" s="108"/>
      <c r="O414" s="108"/>
      <c r="P414" s="108"/>
    </row>
    <row r="415" spans="14:16" hidden="1">
      <c r="N415" s="108"/>
      <c r="O415" s="108"/>
      <c r="P415" s="108"/>
    </row>
    <row r="416" spans="14:16" hidden="1">
      <c r="N416" s="108"/>
      <c r="O416" s="108"/>
      <c r="P416" s="108"/>
    </row>
    <row r="417" spans="14:16" hidden="1">
      <c r="N417" s="108"/>
      <c r="O417" s="108"/>
      <c r="P417" s="108"/>
    </row>
    <row r="418" spans="14:16" hidden="1">
      <c r="N418" s="108"/>
      <c r="O418" s="108"/>
      <c r="P418" s="108"/>
    </row>
    <row r="419" spans="14:16" hidden="1">
      <c r="N419" s="108"/>
      <c r="O419" s="108"/>
      <c r="P419" s="108"/>
    </row>
    <row r="420" spans="14:16" hidden="1">
      <c r="N420" s="108"/>
      <c r="O420" s="108"/>
      <c r="P420" s="108"/>
    </row>
    <row r="421" spans="14:16" hidden="1">
      <c r="N421" s="108"/>
      <c r="O421" s="108"/>
      <c r="P421" s="108"/>
    </row>
    <row r="422" spans="14:16" hidden="1">
      <c r="N422" s="108"/>
      <c r="O422" s="108"/>
      <c r="P422" s="108"/>
    </row>
    <row r="423" spans="14:16" hidden="1">
      <c r="N423" s="108"/>
      <c r="O423" s="108"/>
      <c r="P423" s="108"/>
    </row>
    <row r="424" spans="14:16" hidden="1">
      <c r="N424" s="108"/>
      <c r="O424" s="108"/>
      <c r="P424" s="108"/>
    </row>
    <row r="425" spans="14:16" hidden="1">
      <c r="N425" s="108"/>
      <c r="O425" s="108"/>
      <c r="P425" s="108"/>
    </row>
    <row r="426" spans="14:16" hidden="1">
      <c r="N426" s="108"/>
      <c r="O426" s="108"/>
      <c r="P426" s="108"/>
    </row>
    <row r="427" spans="14:16" hidden="1">
      <c r="N427" s="108"/>
      <c r="O427" s="108"/>
      <c r="P427" s="108"/>
    </row>
    <row r="428" spans="14:16" hidden="1">
      <c r="N428" s="108"/>
      <c r="O428" s="108"/>
      <c r="P428" s="108"/>
    </row>
    <row r="429" spans="14:16" hidden="1">
      <c r="N429" s="108"/>
      <c r="O429" s="108"/>
      <c r="P429" s="108"/>
    </row>
    <row r="430" spans="14:16" hidden="1">
      <c r="N430" s="108"/>
      <c r="O430" s="108"/>
      <c r="P430" s="108"/>
    </row>
    <row r="431" spans="14:16" hidden="1">
      <c r="N431" s="108"/>
      <c r="O431" s="108"/>
      <c r="P431" s="108"/>
    </row>
    <row r="432" spans="14:16" hidden="1">
      <c r="N432" s="108"/>
      <c r="O432" s="108"/>
      <c r="P432" s="108"/>
    </row>
    <row r="433" spans="14:16" hidden="1">
      <c r="N433" s="108"/>
      <c r="O433" s="108"/>
      <c r="P433" s="108"/>
    </row>
    <row r="434" spans="14:16" hidden="1">
      <c r="N434" s="108"/>
      <c r="O434" s="108"/>
      <c r="P434" s="108"/>
    </row>
    <row r="435" spans="14:16" hidden="1">
      <c r="N435" s="108"/>
      <c r="O435" s="108"/>
      <c r="P435" s="108"/>
    </row>
    <row r="436" spans="14:16" hidden="1">
      <c r="N436" s="108"/>
      <c r="O436" s="108"/>
      <c r="P436" s="108"/>
    </row>
    <row r="437" spans="14:16" hidden="1">
      <c r="N437" s="108"/>
      <c r="O437" s="108"/>
      <c r="P437" s="108"/>
    </row>
    <row r="438" spans="14:16" hidden="1">
      <c r="N438" s="108"/>
      <c r="O438" s="108"/>
      <c r="P438" s="108"/>
    </row>
    <row r="439" spans="14:16" hidden="1">
      <c r="N439" s="108"/>
      <c r="O439" s="108"/>
      <c r="P439" s="108"/>
    </row>
    <row r="440" spans="14:16" hidden="1">
      <c r="N440" s="108"/>
      <c r="O440" s="108"/>
      <c r="P440" s="108"/>
    </row>
    <row r="441" spans="14:16" hidden="1">
      <c r="N441" s="108"/>
      <c r="O441" s="108"/>
      <c r="P441" s="108"/>
    </row>
    <row r="442" spans="14:16" hidden="1">
      <c r="N442" s="108"/>
      <c r="O442" s="108"/>
      <c r="P442" s="108"/>
    </row>
    <row r="443" spans="14:16" hidden="1">
      <c r="N443" s="108"/>
      <c r="O443" s="108"/>
      <c r="P443" s="108"/>
    </row>
    <row r="444" spans="14:16" hidden="1">
      <c r="N444" s="108"/>
      <c r="O444" s="108"/>
      <c r="P444" s="108"/>
    </row>
    <row r="445" spans="14:16" hidden="1">
      <c r="N445" s="108"/>
      <c r="O445" s="108"/>
      <c r="P445" s="108"/>
    </row>
    <row r="446" spans="14:16" hidden="1">
      <c r="N446" s="108"/>
      <c r="O446" s="108"/>
      <c r="P446" s="108"/>
    </row>
    <row r="447" spans="14:16" hidden="1">
      <c r="N447" s="108"/>
      <c r="O447" s="108"/>
      <c r="P447" s="108"/>
    </row>
    <row r="448" spans="14:16" hidden="1">
      <c r="N448" s="108"/>
      <c r="O448" s="108"/>
      <c r="P448" s="108"/>
    </row>
    <row r="449" spans="14:16" hidden="1">
      <c r="N449" s="108"/>
      <c r="O449" s="108"/>
      <c r="P449" s="108"/>
    </row>
    <row r="450" spans="14:16" hidden="1">
      <c r="N450" s="108"/>
      <c r="O450" s="108"/>
      <c r="P450" s="108"/>
    </row>
    <row r="451" spans="14:16" hidden="1">
      <c r="N451" s="108"/>
      <c r="O451" s="108"/>
      <c r="P451" s="108"/>
    </row>
    <row r="452" spans="14:16" hidden="1">
      <c r="N452" s="108"/>
      <c r="O452" s="108"/>
      <c r="P452" s="108"/>
    </row>
    <row r="453" spans="14:16" hidden="1">
      <c r="N453" s="108"/>
      <c r="O453" s="108"/>
      <c r="P453" s="108"/>
    </row>
    <row r="454" spans="14:16" hidden="1">
      <c r="N454" s="108"/>
      <c r="O454" s="108"/>
      <c r="P454" s="108"/>
    </row>
    <row r="455" spans="14:16" hidden="1">
      <c r="N455" s="108"/>
      <c r="O455" s="108"/>
      <c r="P455" s="108"/>
    </row>
    <row r="456" spans="14:16" hidden="1">
      <c r="N456" s="108"/>
      <c r="O456" s="108"/>
      <c r="P456" s="108"/>
    </row>
    <row r="457" spans="14:16" hidden="1">
      <c r="N457" s="108"/>
      <c r="O457" s="108"/>
      <c r="P457" s="108"/>
    </row>
    <row r="458" spans="14:16" hidden="1">
      <c r="N458" s="108"/>
      <c r="O458" s="108"/>
      <c r="P458" s="108"/>
    </row>
    <row r="459" spans="14:16" hidden="1">
      <c r="N459" s="108"/>
      <c r="O459" s="108"/>
      <c r="P459" s="108"/>
    </row>
    <row r="460" spans="14:16" hidden="1">
      <c r="N460" s="108"/>
      <c r="O460" s="108"/>
      <c r="P460" s="108"/>
    </row>
    <row r="461" spans="14:16" hidden="1">
      <c r="N461" s="108"/>
      <c r="O461" s="108"/>
      <c r="P461" s="108"/>
    </row>
    <row r="462" spans="14:16" hidden="1">
      <c r="N462" s="108"/>
      <c r="O462" s="108"/>
      <c r="P462" s="108"/>
    </row>
    <row r="463" spans="14:16" hidden="1">
      <c r="N463" s="108"/>
      <c r="O463" s="108"/>
      <c r="P463" s="108"/>
    </row>
    <row r="464" spans="14:16" hidden="1">
      <c r="N464" s="108"/>
      <c r="O464" s="108"/>
      <c r="P464" s="108"/>
    </row>
    <row r="465" spans="14:16" hidden="1">
      <c r="N465" s="108"/>
      <c r="O465" s="108"/>
      <c r="P465" s="108"/>
    </row>
    <row r="466" spans="14:16" hidden="1">
      <c r="N466" s="108"/>
      <c r="O466" s="108"/>
      <c r="P466" s="108"/>
    </row>
    <row r="467" spans="14:16" hidden="1">
      <c r="N467" s="108"/>
      <c r="O467" s="108"/>
      <c r="P467" s="108"/>
    </row>
    <row r="468" spans="14:16" hidden="1">
      <c r="N468" s="108"/>
      <c r="O468" s="108"/>
      <c r="P468" s="108"/>
    </row>
    <row r="469" spans="14:16" hidden="1">
      <c r="N469" s="108"/>
      <c r="O469" s="108"/>
      <c r="P469" s="108"/>
    </row>
    <row r="470" spans="14:16" hidden="1">
      <c r="N470" s="108"/>
      <c r="O470" s="108"/>
      <c r="P470" s="108"/>
    </row>
    <row r="471" spans="14:16" hidden="1">
      <c r="N471" s="108"/>
      <c r="O471" s="108"/>
      <c r="P471" s="108"/>
    </row>
    <row r="472" spans="14:16" hidden="1">
      <c r="N472" s="108"/>
      <c r="O472" s="108"/>
      <c r="P472" s="108"/>
    </row>
    <row r="473" spans="14:16" hidden="1">
      <c r="N473" s="108"/>
      <c r="O473" s="108"/>
      <c r="P473" s="108"/>
    </row>
    <row r="474" spans="14:16" hidden="1">
      <c r="N474" s="108"/>
      <c r="O474" s="108"/>
      <c r="P474" s="108"/>
    </row>
    <row r="475" spans="14:16" hidden="1">
      <c r="N475" s="108"/>
      <c r="O475" s="108"/>
      <c r="P475" s="108"/>
    </row>
    <row r="476" spans="14:16" hidden="1">
      <c r="N476" s="108"/>
      <c r="O476" s="108"/>
      <c r="P476" s="108"/>
    </row>
    <row r="477" spans="14:16" hidden="1">
      <c r="N477" s="108"/>
      <c r="O477" s="108"/>
      <c r="P477" s="108"/>
    </row>
    <row r="478" spans="14:16" hidden="1">
      <c r="N478" s="108"/>
      <c r="O478" s="108"/>
      <c r="P478" s="108"/>
    </row>
    <row r="479" spans="14:16" hidden="1">
      <c r="N479" s="108"/>
      <c r="O479" s="108"/>
      <c r="P479" s="108"/>
    </row>
    <row r="480" spans="14:16" hidden="1">
      <c r="N480" s="108"/>
      <c r="O480" s="108"/>
      <c r="P480" s="108"/>
    </row>
    <row r="481" spans="3:23" hidden="1">
      <c r="N481" s="108"/>
      <c r="O481" s="108"/>
      <c r="P481" s="108"/>
    </row>
    <row r="482" spans="3:23" hidden="1">
      <c r="N482" s="108"/>
      <c r="O482" s="108"/>
      <c r="P482" s="108"/>
    </row>
    <row r="483" spans="3:23" hidden="1">
      <c r="N483" s="108"/>
      <c r="O483" s="108"/>
      <c r="P483" s="108"/>
    </row>
    <row r="484" spans="3:23" hidden="1">
      <c r="N484" s="108"/>
      <c r="O484" s="108"/>
      <c r="P484" s="108"/>
    </row>
    <row r="485" spans="3:23" hidden="1">
      <c r="N485" s="108"/>
      <c r="O485" s="108"/>
      <c r="P485" s="108"/>
    </row>
    <row r="486" spans="3:23" hidden="1">
      <c r="N486" s="108"/>
      <c r="O486" s="108"/>
      <c r="P486" s="108"/>
    </row>
    <row r="487" spans="3:23" hidden="1">
      <c r="N487" s="108"/>
      <c r="O487" s="108"/>
      <c r="P487" s="108"/>
    </row>
    <row r="488" spans="3:23" hidden="1">
      <c r="N488" s="108"/>
      <c r="O488" s="108"/>
      <c r="P488" s="108"/>
    </row>
    <row r="489" spans="3:23" hidden="1">
      <c r="N489" s="108"/>
      <c r="O489" s="108"/>
      <c r="P489" s="108"/>
    </row>
    <row r="490" spans="3:23" hidden="1">
      <c r="N490" s="108"/>
      <c r="O490" s="108"/>
      <c r="P490" s="108"/>
    </row>
    <row r="491" spans="3:23" hidden="1">
      <c r="N491" s="108"/>
      <c r="O491" s="108"/>
      <c r="P491" s="108"/>
    </row>
    <row r="492" spans="3:23" hidden="1">
      <c r="N492" s="108"/>
      <c r="O492" s="108"/>
      <c r="P492" s="108"/>
    </row>
    <row r="493" spans="3:23" hidden="1">
      <c r="N493" s="108"/>
      <c r="O493" s="108"/>
      <c r="P493" s="108"/>
    </row>
    <row r="494" spans="3:23" hidden="1">
      <c r="N494" s="108"/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2">SUM(F4:F494)</f>
        <v>634.1</v>
      </c>
      <c r="G495" s="91">
        <f t="shared" si="2"/>
        <v>343.9</v>
      </c>
      <c r="H495" s="91">
        <f t="shared" si="2"/>
        <v>26.1</v>
      </c>
      <c r="I495" s="91">
        <f t="shared" si="2"/>
        <v>0</v>
      </c>
      <c r="J495" s="91">
        <f t="shared" si="2"/>
        <v>55.8</v>
      </c>
      <c r="K495" s="91">
        <f t="shared" si="2"/>
        <v>89</v>
      </c>
      <c r="L495" s="91">
        <f t="shared" si="2"/>
        <v>0</v>
      </c>
      <c r="M495" s="91">
        <f t="shared" si="2"/>
        <v>0</v>
      </c>
      <c r="Q495" s="79" t="s">
        <v>136</v>
      </c>
      <c r="R495" s="91">
        <f t="shared" ref="R495:W495" si="3">SUM(R4:R494)</f>
        <v>335.1</v>
      </c>
      <c r="S495" s="91">
        <f t="shared" si="3"/>
        <v>335.1</v>
      </c>
      <c r="T495" s="91">
        <f t="shared" si="3"/>
        <v>70</v>
      </c>
      <c r="U495" s="91">
        <f t="shared" si="3"/>
        <v>0</v>
      </c>
      <c r="V495" s="91">
        <f t="shared" si="3"/>
        <v>0</v>
      </c>
      <c r="W495" s="91">
        <f t="shared" si="3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IF('17'!K3="", "Vrije categorie",'17'!K3)</f>
        <v>A</v>
      </c>
      <c r="F499" s="92" cm="1">
        <f t="array" ref="F499">SUMPRODUCT(--($E$4:$E$494=C499),--($D$4:$D$494=""),$F$4:$F$494)</f>
        <v>514.6</v>
      </c>
      <c r="G499" s="92" cm="1">
        <f t="array" ref="G499">SUMPRODUCT(--($E$4:$E$494=C499),--($D$4:$D$494=""),$G$4:$G$494)</f>
        <v>192.5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11.7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718.80000000000007</v>
      </c>
      <c r="O499" s="81"/>
      <c r="P499" s="92" cm="1">
        <f t="array" ref="P499">SUMPRODUCT(--($E$4:$E$494=C499),--($D$4:$D$494=""),$P$4:$P$494)</f>
        <v>143760</v>
      </c>
    </row>
    <row r="500" spans="3:16">
      <c r="C500" s="81" t="str">
        <f>IF('17'!K4="", "Vrije categorie",'17'!K4)</f>
        <v>B</v>
      </c>
      <c r="F500" s="92" cm="1">
        <f t="array" ref="F500">SUMPRODUCT(--($E$4:$E$494=C500),--($D$4:$D$494=""),$F$4:$F$494)</f>
        <v>37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4">SUM(F500:M500)</f>
        <v>37</v>
      </c>
      <c r="O500" s="81"/>
      <c r="P500" s="92" cm="1">
        <f t="array" ref="P500">SUMPRODUCT(--($E$4:$E$494=C500),--($D$4:$D$494=""),$P$4:$P$494)</f>
        <v>7400</v>
      </c>
    </row>
    <row r="501" spans="3:16">
      <c r="C501" s="81" t="str">
        <f>IF('17'!K5="", "Vrije categorie",'17'!K5)</f>
        <v>C</v>
      </c>
      <c r="F501" s="92" cm="1">
        <f t="array" ref="F501">SUMPRODUCT(--($E$4:$E$494=C501),--($D$4:$D$494=""),$F$4:$F$494)</f>
        <v>26.3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4"/>
        <v>26.3</v>
      </c>
      <c r="O501" s="81"/>
      <c r="P501" s="92" cm="1">
        <f t="array" ref="P501">SUMPRODUCT(--($E$4:$E$494=C501),--($D$4:$D$494=""),$P$4:$P$494)</f>
        <v>5260</v>
      </c>
    </row>
    <row r="502" spans="3:16">
      <c r="C502" s="81" t="str">
        <f>IF('17'!K6="", "Vrije categorie",'17'!K6)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4"/>
        <v>0</v>
      </c>
      <c r="O502" s="81"/>
      <c r="P502" s="92" cm="1">
        <f t="array" ref="P502">SUMPRODUCT(--($E$4:$E$494=C502),--($D$4:$D$494=""),$P$4:$P$494)</f>
        <v>0</v>
      </c>
    </row>
    <row r="503" spans="3:16">
      <c r="C503" s="81" t="str">
        <f>IF('17'!K7="", "Vrije categorie",'17'!K7)</f>
        <v>E</v>
      </c>
      <c r="F503" s="92" cm="1">
        <f t="array" ref="F503">SUMPRODUCT(--($E$4:$E$494=C503),--($D$4:$D$494=""),$F$4:$F$494)</f>
        <v>56.199999999999996</v>
      </c>
      <c r="G503" s="92" cm="1">
        <f t="array" ref="G503">SUMPRODUCT(--($E$4:$E$494=C503),--($D$4:$D$494=""),$G$4:$G$494)</f>
        <v>123.3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4"/>
        <v>179.5</v>
      </c>
      <c r="O503" s="81"/>
      <c r="P503" s="92" cm="1">
        <f t="array" ref="P503">SUMPRODUCT(--($E$4:$E$494=C503),--($D$4:$D$494=""),$P$4:$P$494)</f>
        <v>35900</v>
      </c>
    </row>
    <row r="504" spans="3:16">
      <c r="C504" s="81" t="str">
        <f>IF('17'!K8="", "Vrije categorie",'17'!K8)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28.099999999999998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3.6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4"/>
        <v>31.7</v>
      </c>
      <c r="O504" s="81"/>
      <c r="P504" s="92" cm="1">
        <f t="array" ref="P504">SUMPRODUCT(--($E$4:$E$494=C504),--($D$4:$D$494=""),$P$4:$P$494)</f>
        <v>380.4</v>
      </c>
    </row>
    <row r="505" spans="3:16">
      <c r="C505" s="81" t="str">
        <f>IF('17'!K9="", "Vrije categorie",'17'!K9)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26.1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29.9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4"/>
        <v>56</v>
      </c>
      <c r="O505" s="81"/>
      <c r="P505" s="92" cm="1">
        <f t="array" ref="P505">SUMPRODUCT(--($E$4:$E$494=C505),--($D$4:$D$494=""),$P$4:$P$494)</f>
        <v>11200</v>
      </c>
    </row>
    <row r="506" spans="3:16">
      <c r="C506" s="81" t="str">
        <f>IF('17'!K10="", "Vrije categorie",'17'!K10)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89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4"/>
        <v>89</v>
      </c>
      <c r="O506" s="81"/>
      <c r="P506" s="92" cm="1">
        <f t="array" ref="P506">SUMPRODUCT(--($E$4:$E$494=C506),--($D$4:$D$494=""),$P$4:$P$494)</f>
        <v>17800</v>
      </c>
    </row>
    <row r="507" spans="3:16">
      <c r="C507" s="81" t="str">
        <f>IF('17'!K11="", "Vrije categorie",'17'!K11)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3.7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4"/>
        <v>3.7</v>
      </c>
      <c r="O507" s="81"/>
      <c r="P507" s="92" cm="1">
        <f t="array" ref="P507">SUMPRODUCT(--($E$4:$E$494=C507),--($D$4:$D$494=""),$P$4:$P$494)</f>
        <v>740</v>
      </c>
    </row>
    <row r="508" spans="3:16">
      <c r="C508" s="81" t="str">
        <f>IF('17'!K12="", "Vrije categorie",'17'!K12)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4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IF('17'!K13="", "Vrije categorie",'17'!K13)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4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IF('17'!K14="", "Vrije categorie",'17'!K14)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4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IF('17'!K15="", "Vrije categorie",'17'!K15)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4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634.1</v>
      </c>
      <c r="G512" s="93">
        <f t="shared" ref="G512:M512" si="5">SUM(G499:G511)</f>
        <v>343.90000000000003</v>
      </c>
      <c r="H512" s="93">
        <f t="shared" si="5"/>
        <v>26.1</v>
      </c>
      <c r="I512" s="93">
        <f t="shared" si="5"/>
        <v>0</v>
      </c>
      <c r="J512" s="93">
        <f t="shared" si="5"/>
        <v>48.9</v>
      </c>
      <c r="K512" s="93">
        <f t="shared" si="5"/>
        <v>89</v>
      </c>
      <c r="L512" s="93">
        <f t="shared" si="5"/>
        <v>0</v>
      </c>
      <c r="M512" s="93">
        <f t="shared" si="5"/>
        <v>0</v>
      </c>
      <c r="N512" s="93">
        <f t="shared" si="4"/>
        <v>1142</v>
      </c>
      <c r="O512" s="93"/>
      <c r="P512" s="93">
        <f>SUM(P499:P511)</f>
        <v>222440.4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6.9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6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7">SUM(F519:M519)</f>
        <v>0</v>
      </c>
    </row>
    <row r="520" spans="3:16">
      <c r="C520" s="95" t="str">
        <f t="shared" si="6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7"/>
        <v>0</v>
      </c>
    </row>
    <row r="521" spans="3:16">
      <c r="C521" s="95" t="str">
        <f t="shared" si="6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7"/>
        <v>0</v>
      </c>
    </row>
    <row r="522" spans="3:16">
      <c r="C522" s="95" t="str">
        <f t="shared" si="6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7"/>
        <v>0</v>
      </c>
    </row>
    <row r="523" spans="3:16">
      <c r="C523" s="95" t="str">
        <f t="shared" si="6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7"/>
        <v>0</v>
      </c>
    </row>
    <row r="524" spans="3:16">
      <c r="C524" s="95" t="str">
        <f t="shared" si="6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7"/>
        <v>0</v>
      </c>
    </row>
    <row r="525" spans="3:16">
      <c r="C525" s="95" t="str">
        <f t="shared" si="6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7"/>
        <v>0</v>
      </c>
    </row>
    <row r="526" spans="3:16">
      <c r="C526" s="95" t="str">
        <f t="shared" si="6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7"/>
        <v>0</v>
      </c>
    </row>
    <row r="527" spans="3:16">
      <c r="C527" s="95" t="str">
        <f t="shared" si="6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7"/>
        <v>0</v>
      </c>
    </row>
    <row r="528" spans="3:16">
      <c r="C528" s="95" t="str">
        <f t="shared" si="6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7"/>
        <v>0</v>
      </c>
    </row>
    <row r="529" spans="3:14">
      <c r="C529" s="95" t="str">
        <f t="shared" si="6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7"/>
        <v>0</v>
      </c>
    </row>
    <row r="530" spans="3:14">
      <c r="C530" s="95" t="str">
        <f t="shared" si="6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7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8">SUM(G518:G530)</f>
        <v>0</v>
      </c>
      <c r="H531" s="100">
        <f t="shared" si="8"/>
        <v>0</v>
      </c>
      <c r="I531" s="100">
        <f t="shared" si="8"/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>SUM(N518:N530)</f>
        <v>0</v>
      </c>
    </row>
    <row r="532" spans="3:14" ht="15.75" thickTop="1"/>
  </sheetData>
  <sheetProtection algorithmName="SHA-512" hashValue="4pJoAJzd9E4/O0INtbBU4lBRXGkKWBQq4ul8inmpNzvlkzy22XKwZk+n6jH+1Er77X82pI0Samrlx4+TH7gigA==" saltValue="iK27Y181o3HDZH2kj7RAu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5A0C-AF12-4EC9-8AF7-F6FE322AB5F3}">
  <sheetPr>
    <tabColor rgb="FFC2E76B"/>
  </sheetPr>
  <dimension ref="A2:N63"/>
  <sheetViews>
    <sheetView showGridLines="0" workbookViewId="0">
      <selection activeCell="J40" sqref="J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18,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'18a'!P499/M3</f>
        <v>#DIV/0!</v>
      </c>
    </row>
    <row r="4" spans="1:14">
      <c r="A4" s="42" t="s">
        <v>82</v>
      </c>
      <c r="B4" s="195" t="str">
        <f>VLOOKUP(H5,'Kosten VSR (her)controles'!A5:E54,3)</f>
        <v>AZC de Hesselanden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'18a'!P500/M4</f>
        <v>#DIV/0!</v>
      </c>
    </row>
    <row r="5" spans="1:14">
      <c r="A5" s="43" t="s">
        <v>83</v>
      </c>
      <c r="B5" s="196" t="str">
        <f>VLOOKUP(H5,'Kosten VSR (her)controles'!A5:E54,4)</f>
        <v>Wilhelmsweg 85a</v>
      </c>
      <c r="C5" s="196"/>
      <c r="D5" s="196"/>
      <c r="E5" s="196"/>
      <c r="F5" s="192" t="s">
        <v>85</v>
      </c>
      <c r="G5" s="192"/>
      <c r="H5" s="39">
        <f>'Kosten VSR (her)controles'!A22</f>
        <v>18</v>
      </c>
      <c r="K5" s="60" t="s">
        <v>58</v>
      </c>
      <c r="L5" s="72">
        <v>200</v>
      </c>
      <c r="M5" s="249"/>
      <c r="N5" s="113" t="e">
        <f>'18a'!P501/M5</f>
        <v>#DIV/0!</v>
      </c>
    </row>
    <row r="6" spans="1:14">
      <c r="A6" s="44" t="s">
        <v>84</v>
      </c>
      <c r="B6" s="197" t="str">
        <f>VLOOKUP(H5,'Kosten VSR (her)controles'!A5:E54,5)</f>
        <v>Emmen</v>
      </c>
      <c r="C6" s="197"/>
      <c r="D6" s="197"/>
      <c r="E6" s="197"/>
      <c r="F6" s="193" t="s">
        <v>86</v>
      </c>
      <c r="G6" s="193"/>
      <c r="H6" s="40" t="str">
        <f>CONCATENATE(H5,"a")</f>
        <v>18a</v>
      </c>
      <c r="K6" s="60" t="s">
        <v>59</v>
      </c>
      <c r="L6" s="72">
        <v>200</v>
      </c>
      <c r="M6" s="249"/>
      <c r="N6" s="113" t="e">
        <f>'18a'!P502/M6</f>
        <v>#DIV/0!</v>
      </c>
    </row>
    <row r="7" spans="1:14">
      <c r="K7" s="60" t="s">
        <v>55</v>
      </c>
      <c r="L7" s="72">
        <v>200</v>
      </c>
      <c r="M7" s="249"/>
      <c r="N7" s="113" t="e">
        <f>'18a'!P503/M7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'18a'!P504/M8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'18a'!P505/M9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'18a'!P506/M10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'18a'!P507/M11</f>
        <v>#DIV/0!</v>
      </c>
    </row>
    <row r="12" spans="1:14">
      <c r="F12" s="33" t="s">
        <v>64</v>
      </c>
      <c r="G12" s="33" t="s">
        <v>90</v>
      </c>
      <c r="K12" s="60" t="s">
        <v>63</v>
      </c>
      <c r="L12" s="72">
        <v>200</v>
      </c>
      <c r="M12" s="249"/>
      <c r="N12" s="113" t="e">
        <f>'18a'!P508/M12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'18a'!N512</f>
        <v>519.20000000000005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'18a'!P509/M13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49"/>
      <c r="N14" s="113"/>
    </row>
    <row r="15" spans="1:14">
      <c r="K15" s="60"/>
      <c r="L15" s="72"/>
      <c r="M15" s="249"/>
      <c r="N15" s="113"/>
    </row>
    <row r="16" spans="1:14">
      <c r="A16" t="s">
        <v>127</v>
      </c>
      <c r="K16" s="62"/>
      <c r="L16" s="73"/>
      <c r="M16" s="259"/>
      <c r="N16" s="114"/>
    </row>
    <row r="17" spans="1:9">
      <c r="A17" s="188" t="s">
        <v>128</v>
      </c>
      <c r="B17" s="188"/>
      <c r="C17" s="188"/>
      <c r="D17" s="70">
        <f>'18a'!P512</f>
        <v>99309.2</v>
      </c>
      <c r="E17" s="188" t="s">
        <v>129</v>
      </c>
      <c r="F17" s="188"/>
      <c r="G17" s="70">
        <f>D17/E8</f>
        <v>496.54599999999999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'18a'!G512</f>
        <v>249.29999999999998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249.29999999999998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249.29999999999998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249.29999999999998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'18a'!F512-E27</f>
        <v>150.70000000000002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'18a'!S495</f>
        <v>283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'18a'!R495</f>
        <v>283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'18a'!T495</f>
        <v>12.9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'18a'!U495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'18a'!V495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'18a'!W495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'18a'!N505</f>
        <v>29.7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cRqK0IPZFAqru9x+qE2ikdC2w+bENZhUzTSWbYUz2t3bKWhvvnzFfr1OHB3lf+VdWjOFirde/e5ADVT0oYj88A==" saltValue="kNjOJsVT+Ot3mA377rxVP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4701D-F717-41F3-9ADD-98CA1999DB33}">
  <sheetPr codeName="Blad4">
    <tabColor rgb="FF173583"/>
  </sheetPr>
  <dimension ref="A1:BK732"/>
  <sheetViews>
    <sheetView workbookViewId="0">
      <selection activeCell="K22" sqref="K22"/>
    </sheetView>
  </sheetViews>
  <sheetFormatPr defaultRowHeight="15"/>
  <cols>
    <col min="1" max="1" width="9.140625" style="2"/>
    <col min="2" max="7" width="19.140625" customWidth="1"/>
    <col min="8" max="8" width="10.7109375" style="2" customWidth="1"/>
    <col min="9" max="63" width="9.140625" style="2"/>
  </cols>
  <sheetData>
    <row r="1" spans="1:11" ht="26.25">
      <c r="B1" s="187" t="s">
        <v>143</v>
      </c>
      <c r="C1" s="187"/>
      <c r="D1" s="187"/>
      <c r="E1" s="187"/>
      <c r="F1" s="187"/>
      <c r="G1" s="187"/>
    </row>
    <row r="2" spans="1:11">
      <c r="B2" s="2"/>
      <c r="C2" s="2"/>
      <c r="D2" s="2"/>
      <c r="E2" s="2"/>
      <c r="F2" s="2"/>
      <c r="G2" s="2"/>
    </row>
    <row r="3" spans="1:11" ht="60">
      <c r="B3" s="153" t="s">
        <v>142</v>
      </c>
      <c r="C3" s="153" t="s">
        <v>195</v>
      </c>
      <c r="D3" s="153" t="s">
        <v>196</v>
      </c>
      <c r="E3" s="153" t="s">
        <v>197</v>
      </c>
      <c r="F3" s="153" t="s">
        <v>93</v>
      </c>
      <c r="G3" s="153" t="s">
        <v>97</v>
      </c>
      <c r="H3" s="153" t="s">
        <v>565</v>
      </c>
    </row>
    <row r="4" spans="1:11">
      <c r="A4" s="2">
        <v>1</v>
      </c>
      <c r="B4" s="37" t="str">
        <f>'Kosten VSR (her)controles'!C5</f>
        <v>OBS het Eenspan</v>
      </c>
      <c r="C4" s="103" t="e">
        <f>'1'!$H$14</f>
        <v>#DIV/0!</v>
      </c>
      <c r="D4" s="103" t="e">
        <f>C4/12</f>
        <v>#DIV/0!</v>
      </c>
      <c r="E4" s="103">
        <f>'1'!$I$38</f>
        <v>0</v>
      </c>
      <c r="F4" s="103">
        <f>'1'!$I$52</f>
        <v>0</v>
      </c>
      <c r="G4" s="103" t="e">
        <f>SUM(C4+E4+F4)</f>
        <v>#DIV/0!</v>
      </c>
      <c r="H4" s="183">
        <v>3.2460159166048892</v>
      </c>
    </row>
    <row r="5" spans="1:11">
      <c r="A5" s="2">
        <v>2</v>
      </c>
      <c r="B5" s="37" t="str">
        <f>'Kosten VSR (her)controles'!C6</f>
        <v>OBS Mr. Vegter</v>
      </c>
      <c r="C5" s="103" t="e">
        <f>'2'!$H$14</f>
        <v>#DIV/0!</v>
      </c>
      <c r="D5" s="103" t="e">
        <f>C5/12</f>
        <v>#DIV/0!</v>
      </c>
      <c r="E5" s="103">
        <f>'2'!$I$38</f>
        <v>0</v>
      </c>
      <c r="F5" s="103">
        <f>'2'!$I$52</f>
        <v>0</v>
      </c>
      <c r="G5" s="103" t="e">
        <f t="shared" ref="G5:G31" si="0">SUM(C5+E5+F5)</f>
        <v>#DIV/0!</v>
      </c>
      <c r="H5" s="183">
        <v>1.8367288576553467</v>
      </c>
    </row>
    <row r="6" spans="1:11">
      <c r="A6" s="2">
        <v>3</v>
      </c>
      <c r="B6" s="37" t="str">
        <f>'Kosten VSR (her)controles'!C7</f>
        <v>OBS de Esdoorn</v>
      </c>
      <c r="C6" s="103" t="e">
        <f>'3'!$H$14</f>
        <v>#DIV/0!</v>
      </c>
      <c r="D6" s="103" t="e">
        <f t="shared" ref="D6:D30" si="1">C6/12</f>
        <v>#DIV/0!</v>
      </c>
      <c r="E6" s="103">
        <f>'3'!$I$38</f>
        <v>0</v>
      </c>
      <c r="F6" s="103">
        <f>'3'!$I$52</f>
        <v>0</v>
      </c>
      <c r="G6" s="103" t="e">
        <f t="shared" si="0"/>
        <v>#DIV/0!</v>
      </c>
      <c r="H6" s="183">
        <v>1.8742983443375463</v>
      </c>
    </row>
    <row r="7" spans="1:11">
      <c r="A7" s="2">
        <v>4</v>
      </c>
      <c r="B7" s="37" t="str">
        <f>'Kosten VSR (her)controles'!C8</f>
        <v>OBS Emmermeer</v>
      </c>
      <c r="C7" s="103" t="e">
        <f>'4'!$H$14</f>
        <v>#DIV/0!</v>
      </c>
      <c r="D7" s="103" t="e">
        <f t="shared" si="1"/>
        <v>#DIV/0!</v>
      </c>
      <c r="E7" s="103">
        <f>'4'!$I$38</f>
        <v>0</v>
      </c>
      <c r="F7" s="103">
        <f>'4'!$I$52</f>
        <v>0</v>
      </c>
      <c r="G7" s="103" t="e">
        <f t="shared" si="0"/>
        <v>#DIV/0!</v>
      </c>
      <c r="H7" s="183">
        <v>2.327108787711031</v>
      </c>
    </row>
    <row r="8" spans="1:11">
      <c r="A8" s="2">
        <v>5</v>
      </c>
      <c r="B8" s="37" t="str">
        <f>'Kosten VSR (her)controles'!C9</f>
        <v>OBS Angelslo</v>
      </c>
      <c r="C8" s="103" t="e">
        <f>'5'!$H$14</f>
        <v>#DIV/0!</v>
      </c>
      <c r="D8" s="103" t="e">
        <f t="shared" si="1"/>
        <v>#DIV/0!</v>
      </c>
      <c r="E8" s="103">
        <f>'5'!$I$38</f>
        <v>0</v>
      </c>
      <c r="F8" s="103">
        <f>'5'!$I$52</f>
        <v>0</v>
      </c>
      <c r="G8" s="103" t="e">
        <f t="shared" si="0"/>
        <v>#DIV/0!</v>
      </c>
      <c r="H8" s="183">
        <v>7.35986016549636</v>
      </c>
      <c r="K8" s="178"/>
    </row>
    <row r="9" spans="1:11">
      <c r="A9" s="2">
        <v>6</v>
      </c>
      <c r="B9" s="37" t="str">
        <f>'Kosten VSR (her)controles'!C10</f>
        <v>OBS op 't Veld</v>
      </c>
      <c r="C9" s="103" t="e">
        <f>'6'!$H$14</f>
        <v>#DIV/0!</v>
      </c>
      <c r="D9" s="103" t="e">
        <f t="shared" si="1"/>
        <v>#DIV/0!</v>
      </c>
      <c r="E9" s="103">
        <f>'6'!$I$38</f>
        <v>0</v>
      </c>
      <c r="F9" s="103">
        <f>'6'!$I$52</f>
        <v>0</v>
      </c>
      <c r="G9" s="103" t="e">
        <f t="shared" si="0"/>
        <v>#DIV/0!</v>
      </c>
      <c r="H9" s="183">
        <v>2.0021998589009429</v>
      </c>
      <c r="K9" s="178"/>
    </row>
    <row r="10" spans="1:11">
      <c r="A10" s="2">
        <v>7</v>
      </c>
      <c r="B10" s="37" t="str">
        <f>'Kosten VSR (her)controles'!C11</f>
        <v>OBS de Brink</v>
      </c>
      <c r="C10" s="103" t="e">
        <f>'7'!$H$14</f>
        <v>#DIV/0!</v>
      </c>
      <c r="D10" s="103" t="e">
        <f t="shared" si="1"/>
        <v>#DIV/0!</v>
      </c>
      <c r="E10" s="103">
        <f>'7'!$I$38</f>
        <v>0</v>
      </c>
      <c r="F10" s="103">
        <f>'7'!$I$52</f>
        <v>0</v>
      </c>
      <c r="G10" s="103" t="e">
        <f t="shared" si="0"/>
        <v>#DIV/0!</v>
      </c>
      <c r="H10" s="183">
        <v>5.5248131820255955</v>
      </c>
    </row>
    <row r="11" spans="1:11">
      <c r="A11" s="2">
        <v>8</v>
      </c>
      <c r="B11" s="37" t="str">
        <f>'Kosten VSR (her)controles'!C12</f>
        <v>OBS de Vlonder</v>
      </c>
      <c r="C11" s="103" t="e">
        <f>'8'!$H$14</f>
        <v>#DIV/0!</v>
      </c>
      <c r="D11" s="103" t="e">
        <f t="shared" si="1"/>
        <v>#DIV/0!</v>
      </c>
      <c r="E11" s="103">
        <f>'8'!$I$38</f>
        <v>0</v>
      </c>
      <c r="F11" s="103">
        <f>'8'!$I$52</f>
        <v>0</v>
      </c>
      <c r="G11" s="103" t="e">
        <f t="shared" si="0"/>
        <v>#DIV/0!</v>
      </c>
      <c r="H11" s="183">
        <v>4.370930559140036</v>
      </c>
    </row>
    <row r="12" spans="1:11">
      <c r="A12" s="2">
        <v>9</v>
      </c>
      <c r="B12" s="37" t="str">
        <f>'Kosten VSR (her)controles'!C13</f>
        <v>OBS de Lisdodde</v>
      </c>
      <c r="C12" s="103" t="e">
        <f>'9'!$H$14</f>
        <v>#DIV/0!</v>
      </c>
      <c r="D12" s="103" t="e">
        <f t="shared" si="1"/>
        <v>#DIV/0!</v>
      </c>
      <c r="E12" s="103">
        <f>'9'!$I$38</f>
        <v>0</v>
      </c>
      <c r="F12" s="103">
        <f>'9'!$I$52</f>
        <v>0</v>
      </c>
      <c r="G12" s="103" t="e">
        <f t="shared" si="0"/>
        <v>#DIV/0!</v>
      </c>
      <c r="H12" s="183">
        <v>4.2874536215576917</v>
      </c>
    </row>
    <row r="13" spans="1:11">
      <c r="A13" s="2">
        <v>10</v>
      </c>
      <c r="B13" s="37" t="str">
        <f>'Kosten VSR (her)controles'!C14</f>
        <v>OBS het Koppel</v>
      </c>
      <c r="C13" s="103" t="e">
        <f>'10'!$H$14</f>
        <v>#DIV/0!</v>
      </c>
      <c r="D13" s="103" t="e">
        <f t="shared" si="1"/>
        <v>#DIV/0!</v>
      </c>
      <c r="E13" s="103">
        <f>'10'!$I$38</f>
        <v>0</v>
      </c>
      <c r="F13" s="103">
        <f>'10'!$I$52</f>
        <v>0</v>
      </c>
      <c r="G13" s="103" t="e">
        <f t="shared" si="0"/>
        <v>#DIV/0!</v>
      </c>
      <c r="H13" s="183">
        <v>2.4228625035616198</v>
      </c>
    </row>
    <row r="14" spans="1:11">
      <c r="A14" s="2">
        <v>11</v>
      </c>
      <c r="B14" s="37" t="str">
        <f>'Kosten VSR (her)controles'!C15</f>
        <v>OBS de Dreske</v>
      </c>
      <c r="C14" s="103" t="e">
        <f>'11'!$H$14</f>
        <v>#DIV/0!</v>
      </c>
      <c r="D14" s="103" t="e">
        <f t="shared" si="1"/>
        <v>#DIV/0!</v>
      </c>
      <c r="E14" s="103">
        <f>'11'!$I$38</f>
        <v>0</v>
      </c>
      <c r="F14" s="103">
        <f>'11'!$I$52</f>
        <v>0</v>
      </c>
      <c r="G14" s="103" t="e">
        <f t="shared" si="0"/>
        <v>#DIV/0!</v>
      </c>
      <c r="H14" s="183">
        <v>1.1603911415771995</v>
      </c>
    </row>
    <row r="15" spans="1:11">
      <c r="A15" s="2">
        <v>12</v>
      </c>
      <c r="B15" s="37" t="str">
        <f>'Kosten VSR (her)controles'!C16</f>
        <v>OBS de Dreef</v>
      </c>
      <c r="C15" s="103" t="e">
        <f>'12'!$H$14</f>
        <v>#DIV/0!</v>
      </c>
      <c r="D15" s="103" t="e">
        <f t="shared" si="1"/>
        <v>#DIV/0!</v>
      </c>
      <c r="E15" s="103">
        <f>'12'!$I$38</f>
        <v>0</v>
      </c>
      <c r="F15" s="103">
        <f>'12'!$I$52</f>
        <v>0</v>
      </c>
      <c r="G15" s="103" t="e">
        <f t="shared" si="0"/>
        <v>#DIV/0!</v>
      </c>
      <c r="H15" s="183">
        <v>1.3068335565768805</v>
      </c>
    </row>
    <row r="16" spans="1:11">
      <c r="A16" s="2">
        <v>13</v>
      </c>
      <c r="B16" s="37" t="str">
        <f>'Kosten VSR (her)controles'!C17</f>
        <v>OBS de Dordtse Til</v>
      </c>
      <c r="C16" s="103" t="e">
        <f>'13'!$H$14</f>
        <v>#DIV/0!</v>
      </c>
      <c r="D16" s="103" t="e">
        <f t="shared" si="1"/>
        <v>#DIV/0!</v>
      </c>
      <c r="E16" s="103">
        <f>'13'!$I$38</f>
        <v>0</v>
      </c>
      <c r="F16" s="103">
        <f>'13'!$I$52</f>
        <v>0</v>
      </c>
      <c r="G16" s="103" t="e">
        <f t="shared" si="0"/>
        <v>#DIV/0!</v>
      </c>
      <c r="H16" s="183">
        <v>2.9652264232067327</v>
      </c>
    </row>
    <row r="17" spans="1:8">
      <c r="A17" s="2">
        <v>14</v>
      </c>
      <c r="B17" s="37" t="str">
        <f>'Kosten VSR (her)controles'!C18</f>
        <v>OBS het Swartemeer</v>
      </c>
      <c r="C17" s="103" t="e">
        <f>'14'!$H$14</f>
        <v>#DIV/0!</v>
      </c>
      <c r="D17" s="103" t="e">
        <f t="shared" si="1"/>
        <v>#DIV/0!</v>
      </c>
      <c r="E17" s="103">
        <f>'14'!$I$38</f>
        <v>0</v>
      </c>
      <c r="F17" s="103">
        <f>'14'!$I$52</f>
        <v>0</v>
      </c>
      <c r="G17" s="103" t="e">
        <f t="shared" si="0"/>
        <v>#DIV/0!</v>
      </c>
      <c r="H17" s="183">
        <v>2.1818045373137602</v>
      </c>
    </row>
    <row r="18" spans="1:8">
      <c r="A18" s="2">
        <v>15</v>
      </c>
      <c r="B18" s="37" t="str">
        <f>'Kosten VSR (her)controles'!C19</f>
        <v>OBS de Anbrenge</v>
      </c>
      <c r="C18" s="103" t="e">
        <f>'15'!$H$14</f>
        <v>#DIV/0!</v>
      </c>
      <c r="D18" s="103" t="e">
        <f t="shared" si="1"/>
        <v>#DIV/0!</v>
      </c>
      <c r="E18" s="103">
        <f>'15'!$I$38</f>
        <v>0</v>
      </c>
      <c r="F18" s="103">
        <f>'15'!$I$52</f>
        <v>0</v>
      </c>
      <c r="G18" s="103" t="e">
        <f t="shared" si="0"/>
        <v>#DIV/0!</v>
      </c>
      <c r="H18" s="183">
        <v>2.6191755815713269</v>
      </c>
    </row>
    <row r="19" spans="1:8">
      <c r="A19" s="2">
        <v>16</v>
      </c>
      <c r="B19" s="37" t="str">
        <f>'Kosten VSR (her)controles'!C20</f>
        <v>OBS de Bascule</v>
      </c>
      <c r="C19" s="103" t="e">
        <f>'16'!$H$14</f>
        <v>#DIV/0!</v>
      </c>
      <c r="D19" s="103" t="e">
        <f t="shared" si="1"/>
        <v>#DIV/0!</v>
      </c>
      <c r="E19" s="103">
        <f>'16'!$I$38</f>
        <v>0</v>
      </c>
      <c r="F19" s="103">
        <f>'16'!$I$52</f>
        <v>0</v>
      </c>
      <c r="G19" s="103" t="e">
        <f t="shared" si="0"/>
        <v>#DIV/0!</v>
      </c>
      <c r="H19" s="183">
        <v>5.4356118420697515</v>
      </c>
    </row>
    <row r="20" spans="1:8">
      <c r="A20" s="2">
        <v>17</v>
      </c>
      <c r="B20" s="37" t="str">
        <f>'Kosten VSR (her)controles'!C21</f>
        <v>OBS de Iemenhof</v>
      </c>
      <c r="C20" s="103" t="e">
        <f>'17'!$H$14</f>
        <v>#DIV/0!</v>
      </c>
      <c r="D20" s="103" t="e">
        <f t="shared" si="1"/>
        <v>#DIV/0!</v>
      </c>
      <c r="E20" s="103">
        <f>'17'!$I$38</f>
        <v>0</v>
      </c>
      <c r="F20" s="103">
        <f>'17'!$I$52</f>
        <v>0</v>
      </c>
      <c r="G20" s="103" t="e">
        <f t="shared" si="0"/>
        <v>#DIV/0!</v>
      </c>
      <c r="H20" s="183">
        <v>3.4750595877207897</v>
      </c>
    </row>
    <row r="21" spans="1:8">
      <c r="A21" s="2">
        <v>18</v>
      </c>
      <c r="B21" s="37" t="str">
        <f>'Kosten VSR (her)controles'!C22</f>
        <v>AZC de Hesselanden</v>
      </c>
      <c r="C21" s="103" t="e">
        <f>'18'!$H$14</f>
        <v>#DIV/0!</v>
      </c>
      <c r="D21" s="103" t="e">
        <f t="shared" si="1"/>
        <v>#DIV/0!</v>
      </c>
      <c r="E21" s="103">
        <f>'18'!$I$38</f>
        <v>0</v>
      </c>
      <c r="F21" s="103">
        <f>'18'!$I$52</f>
        <v>0</v>
      </c>
      <c r="G21" s="103" t="e">
        <f t="shared" si="0"/>
        <v>#DIV/0!</v>
      </c>
      <c r="H21" s="183">
        <v>1.5874074674986012</v>
      </c>
    </row>
    <row r="22" spans="1:8">
      <c r="A22" s="2">
        <v>19</v>
      </c>
      <c r="B22" s="37" t="str">
        <f>'Kosten VSR (her)controles'!C23</f>
        <v>Montessorischool</v>
      </c>
      <c r="C22" s="103" t="e">
        <f>'19'!$H$14</f>
        <v>#DIV/0!</v>
      </c>
      <c r="D22" s="103" t="e">
        <f t="shared" si="1"/>
        <v>#DIV/0!</v>
      </c>
      <c r="E22" s="103">
        <f>'19'!$I$38</f>
        <v>0</v>
      </c>
      <c r="F22" s="103">
        <f>'19'!$I$52</f>
        <v>0</v>
      </c>
      <c r="G22" s="103" t="e">
        <f t="shared" si="0"/>
        <v>#DIV/0!</v>
      </c>
      <c r="H22" s="183">
        <v>3.7747798296741193</v>
      </c>
    </row>
    <row r="23" spans="1:8">
      <c r="A23" s="2">
        <v>20</v>
      </c>
      <c r="B23" s="37" t="str">
        <f>'Kosten VSR (her)controles'!C24</f>
        <v>ECA Zuidlaarderbrink</v>
      </c>
      <c r="C23" s="103" t="e">
        <f>'20'!$H$14</f>
        <v>#DIV/0!</v>
      </c>
      <c r="D23" s="103" t="e">
        <f t="shared" si="1"/>
        <v>#DIV/0!</v>
      </c>
      <c r="E23" s="103">
        <f>'20'!$I$38</f>
        <v>0</v>
      </c>
      <c r="F23" s="103">
        <f>'20'!$I$52</f>
        <v>0</v>
      </c>
      <c r="G23" s="103" t="e">
        <f t="shared" si="0"/>
        <v>#DIV/0!</v>
      </c>
      <c r="H23" s="183">
        <v>3.8763881756089966</v>
      </c>
    </row>
    <row r="24" spans="1:8">
      <c r="A24" s="2">
        <v>21</v>
      </c>
      <c r="B24" s="37" t="str">
        <f>'Kosten VSR (her)controles'!C25</f>
        <v>OBS Bente Viersprong</v>
      </c>
      <c r="C24" s="103" t="e">
        <f>'21'!$H$14</f>
        <v>#DIV/0!</v>
      </c>
      <c r="D24" s="103" t="e">
        <f t="shared" si="1"/>
        <v>#DIV/0!</v>
      </c>
      <c r="E24" s="103">
        <f>'21'!$I$38</f>
        <v>0</v>
      </c>
      <c r="F24" s="103">
        <f>'21'!$I$52</f>
        <v>0</v>
      </c>
      <c r="G24" s="103" t="e">
        <f t="shared" si="0"/>
        <v>#DIV/0!</v>
      </c>
      <c r="H24" s="183">
        <v>2.9366506000679973</v>
      </c>
    </row>
    <row r="25" spans="1:8">
      <c r="A25" s="2">
        <v>22</v>
      </c>
      <c r="B25" s="37" t="str">
        <f>'Kosten VSR (her)controles'!C26</f>
        <v>SBO Catamaran</v>
      </c>
      <c r="C25" s="103" t="e">
        <f>'22'!$H$14</f>
        <v>#DIV/0!</v>
      </c>
      <c r="D25" s="103" t="e">
        <f t="shared" si="1"/>
        <v>#DIV/0!</v>
      </c>
      <c r="E25" s="103">
        <f>'22'!$I$38</f>
        <v>0</v>
      </c>
      <c r="F25" s="103">
        <f>'22'!$I$52</f>
        <v>0</v>
      </c>
      <c r="G25" s="103" t="e">
        <f t="shared" si="0"/>
        <v>#DIV/0!</v>
      </c>
      <c r="H25" s="183">
        <v>5.6209185653571003</v>
      </c>
    </row>
    <row r="26" spans="1:8">
      <c r="A26" s="2">
        <v>23</v>
      </c>
      <c r="B26" s="37" t="str">
        <f>'Kosten VSR (her)controles'!C27</f>
        <v>AZC de Hesselanden</v>
      </c>
      <c r="C26" s="103" t="e">
        <f>'23'!$H$14</f>
        <v>#DIV/0!</v>
      </c>
      <c r="D26" s="103" t="e">
        <f t="shared" si="1"/>
        <v>#DIV/0!</v>
      </c>
      <c r="E26" s="103">
        <f>'23'!$I$38</f>
        <v>0</v>
      </c>
      <c r="F26" s="103">
        <f>'23'!$I$52</f>
        <v>0</v>
      </c>
      <c r="G26" s="103" t="e">
        <f t="shared" si="0"/>
        <v>#DIV/0!</v>
      </c>
      <c r="H26" s="183">
        <v>1.0759793195399652</v>
      </c>
    </row>
    <row r="27" spans="1:8">
      <c r="A27" s="2">
        <v>24</v>
      </c>
      <c r="B27" s="37" t="str">
        <f>'Kosten VSR (her)controles'!C28</f>
        <v>OBS de Lisdodde dislocatie E</v>
      </c>
      <c r="C27" s="103" t="e">
        <f>'24'!$H$14</f>
        <v>#DIV/0!</v>
      </c>
      <c r="D27" s="103" t="e">
        <f t="shared" si="1"/>
        <v>#DIV/0!</v>
      </c>
      <c r="E27" s="103">
        <f>'24'!$I$38</f>
        <v>0</v>
      </c>
      <c r="F27" s="103">
        <f>'24'!$I$52</f>
        <v>0</v>
      </c>
      <c r="G27" s="103" t="e">
        <f t="shared" si="0"/>
        <v>#DIV/0!</v>
      </c>
      <c r="H27" s="183">
        <v>2.1496705775388594</v>
      </c>
    </row>
    <row r="28" spans="1:8">
      <c r="A28" s="2">
        <v>25</v>
      </c>
      <c r="B28" s="37" t="str">
        <f>'Kosten VSR (her)controles'!C29</f>
        <v>SO Thriantaschool B</v>
      </c>
      <c r="C28" s="103" t="e">
        <f>'25'!$H$14</f>
        <v>#DIV/0!</v>
      </c>
      <c r="D28" s="103" t="e">
        <f t="shared" si="1"/>
        <v>#DIV/0!</v>
      </c>
      <c r="E28" s="103">
        <f>'25'!$I$38</f>
        <v>0</v>
      </c>
      <c r="F28" s="103">
        <f>'25'!$I$52</f>
        <v>0</v>
      </c>
      <c r="G28" s="103" t="e">
        <f t="shared" si="0"/>
        <v>#DIV/0!</v>
      </c>
      <c r="H28" s="183">
        <v>3.316067686642644</v>
      </c>
    </row>
    <row r="29" spans="1:8">
      <c r="A29" s="2">
        <v>26</v>
      </c>
      <c r="B29" s="37" t="str">
        <f>'Kosten VSR (her)controles'!C30</f>
        <v>Trianthaschool</v>
      </c>
      <c r="C29" s="103" t="e">
        <f>'26'!$H$14</f>
        <v>#DIV/0!</v>
      </c>
      <c r="D29" s="103" t="e">
        <f t="shared" si="1"/>
        <v>#DIV/0!</v>
      </c>
      <c r="E29" s="103">
        <f>'26'!$I$38</f>
        <v>0</v>
      </c>
      <c r="F29" s="103">
        <f>'26'!$I$52</f>
        <v>0</v>
      </c>
      <c r="G29" s="103" t="e">
        <f t="shared" si="0"/>
        <v>#DIV/0!</v>
      </c>
      <c r="H29" s="183">
        <v>3.9120559871127267</v>
      </c>
    </row>
    <row r="30" spans="1:8">
      <c r="A30" s="2">
        <v>27</v>
      </c>
      <c r="B30" s="37" t="str">
        <f>'Kosten VSR (her)controles'!C31</f>
        <v xml:space="preserve">OBS Klazienaveen </v>
      </c>
      <c r="C30" s="103" t="e">
        <f>'27'!$H$14</f>
        <v>#DIV/0!</v>
      </c>
      <c r="D30" s="103" t="e">
        <f t="shared" si="1"/>
        <v>#DIV/0!</v>
      </c>
      <c r="E30" s="103">
        <f>'27'!$I$38</f>
        <v>0</v>
      </c>
      <c r="F30" s="103">
        <f>'27'!$I$52</f>
        <v>0</v>
      </c>
      <c r="G30" s="103" t="e">
        <f t="shared" si="0"/>
        <v>#DIV/0!</v>
      </c>
      <c r="H30" s="183">
        <v>4.6596021499493228</v>
      </c>
    </row>
    <row r="31" spans="1:8">
      <c r="A31" s="2">
        <v>28</v>
      </c>
      <c r="B31" s="37" t="str">
        <f>'Kosten VSR (her)controles'!C32</f>
        <v>Bestuurskantoor</v>
      </c>
      <c r="C31" s="103" t="e">
        <f>'28'!$H$14</f>
        <v>#DIV/0!</v>
      </c>
      <c r="D31" s="103" t="e">
        <f>C31/12</f>
        <v>#DIV/0!</v>
      </c>
      <c r="E31" s="103">
        <f>'28'!$I$38</f>
        <v>0</v>
      </c>
      <c r="F31" s="103">
        <f>'28'!$I$52</f>
        <v>0</v>
      </c>
      <c r="G31" s="103" t="e">
        <f t="shared" si="0"/>
        <v>#DIV/0!</v>
      </c>
      <c r="H31" s="183">
        <v>1.9112876981957354</v>
      </c>
    </row>
    <row r="32" spans="1:8" hidden="1">
      <c r="A32" s="2">
        <v>29</v>
      </c>
      <c r="B32" s="37"/>
      <c r="C32" s="103"/>
      <c r="D32" s="103"/>
      <c r="E32" s="103"/>
      <c r="F32" s="103"/>
      <c r="G32" s="103"/>
      <c r="H32" s="179"/>
    </row>
    <row r="33" spans="1:8" hidden="1">
      <c r="A33" s="2">
        <v>30</v>
      </c>
      <c r="B33" s="37"/>
      <c r="C33" s="103"/>
      <c r="D33" s="103"/>
      <c r="E33" s="103"/>
      <c r="F33" s="103"/>
      <c r="G33" s="103"/>
      <c r="H33" s="179"/>
    </row>
    <row r="34" spans="1:8" hidden="1">
      <c r="A34" s="2">
        <v>31</v>
      </c>
      <c r="B34" s="37"/>
      <c r="C34" s="103"/>
      <c r="D34" s="103"/>
      <c r="E34" s="103"/>
      <c r="F34" s="103"/>
      <c r="G34" s="103"/>
      <c r="H34" s="179"/>
    </row>
    <row r="35" spans="1:8" hidden="1">
      <c r="A35" s="2">
        <v>32</v>
      </c>
      <c r="B35" s="37"/>
      <c r="C35" s="103"/>
      <c r="D35" s="103"/>
      <c r="E35" s="103"/>
      <c r="F35" s="103"/>
      <c r="G35" s="103"/>
      <c r="H35" s="179"/>
    </row>
    <row r="36" spans="1:8" hidden="1">
      <c r="A36" s="2">
        <v>33</v>
      </c>
      <c r="B36" s="37"/>
      <c r="C36" s="103"/>
      <c r="D36" s="103"/>
      <c r="E36" s="103"/>
      <c r="F36" s="103"/>
      <c r="G36" s="103"/>
      <c r="H36" s="179"/>
    </row>
    <row r="37" spans="1:8" hidden="1">
      <c r="A37" s="2">
        <v>34</v>
      </c>
      <c r="B37" s="37"/>
      <c r="C37" s="103"/>
      <c r="D37" s="103"/>
      <c r="E37" s="103"/>
      <c r="F37" s="103"/>
      <c r="G37" s="103"/>
      <c r="H37" s="179"/>
    </row>
    <row r="38" spans="1:8" hidden="1">
      <c r="A38" s="2">
        <v>35</v>
      </c>
      <c r="B38" s="37"/>
      <c r="C38" s="103"/>
      <c r="D38" s="103"/>
      <c r="E38" s="103"/>
      <c r="F38" s="103"/>
      <c r="G38" s="103"/>
      <c r="H38" s="179"/>
    </row>
    <row r="39" spans="1:8" hidden="1">
      <c r="A39" s="2">
        <v>36</v>
      </c>
      <c r="B39" s="37"/>
      <c r="C39" s="103"/>
      <c r="D39" s="103"/>
      <c r="E39" s="103"/>
      <c r="F39" s="103"/>
      <c r="G39" s="103"/>
      <c r="H39" s="179"/>
    </row>
    <row r="40" spans="1:8" hidden="1">
      <c r="A40" s="2">
        <v>37</v>
      </c>
      <c r="B40" s="37"/>
      <c r="C40" s="103"/>
      <c r="D40" s="103"/>
      <c r="E40" s="103"/>
      <c r="F40" s="103"/>
      <c r="G40" s="103"/>
      <c r="H40" s="179"/>
    </row>
    <row r="41" spans="1:8" hidden="1">
      <c r="A41" s="2">
        <v>38</v>
      </c>
      <c r="B41" s="37"/>
      <c r="C41" s="103"/>
      <c r="D41" s="103"/>
      <c r="E41" s="103"/>
      <c r="F41" s="103"/>
      <c r="G41" s="103"/>
      <c r="H41" s="179"/>
    </row>
    <row r="42" spans="1:8" hidden="1">
      <c r="A42" s="2">
        <v>39</v>
      </c>
      <c r="B42" s="37"/>
      <c r="C42" s="103"/>
      <c r="D42" s="103"/>
      <c r="E42" s="103"/>
      <c r="F42" s="103"/>
      <c r="G42" s="103"/>
      <c r="H42" s="179"/>
    </row>
    <row r="43" spans="1:8" hidden="1">
      <c r="A43" s="2">
        <v>40</v>
      </c>
      <c r="B43" s="37"/>
      <c r="C43" s="103"/>
      <c r="D43" s="103"/>
      <c r="E43" s="103"/>
      <c r="F43" s="103"/>
      <c r="G43" s="103"/>
      <c r="H43" s="179"/>
    </row>
    <row r="44" spans="1:8" hidden="1">
      <c r="A44" s="2">
        <v>41</v>
      </c>
      <c r="B44" s="37"/>
      <c r="C44" s="103"/>
      <c r="D44" s="103"/>
      <c r="E44" s="103"/>
      <c r="F44" s="103"/>
      <c r="G44" s="103"/>
      <c r="H44" s="179"/>
    </row>
    <row r="45" spans="1:8" hidden="1">
      <c r="A45" s="2">
        <v>42</v>
      </c>
      <c r="B45" s="37"/>
      <c r="C45" s="103"/>
      <c r="D45" s="103"/>
      <c r="E45" s="103"/>
      <c r="F45" s="103"/>
      <c r="G45" s="103"/>
      <c r="H45" s="179"/>
    </row>
    <row r="46" spans="1:8" hidden="1">
      <c r="A46" s="2">
        <v>43</v>
      </c>
      <c r="B46" s="37"/>
      <c r="C46" s="103"/>
      <c r="D46" s="103"/>
      <c r="E46" s="103"/>
      <c r="F46" s="103"/>
      <c r="G46" s="103"/>
      <c r="H46" s="179"/>
    </row>
    <row r="47" spans="1:8" hidden="1">
      <c r="A47" s="2">
        <v>44</v>
      </c>
      <c r="B47" s="37"/>
      <c r="C47" s="103"/>
      <c r="D47" s="103"/>
      <c r="E47" s="103"/>
      <c r="F47" s="103"/>
      <c r="G47" s="103"/>
      <c r="H47" s="179"/>
    </row>
    <row r="48" spans="1:8" hidden="1">
      <c r="A48" s="2">
        <v>45</v>
      </c>
      <c r="B48" s="37"/>
      <c r="C48" s="103"/>
      <c r="D48" s="103"/>
      <c r="E48" s="103"/>
      <c r="F48" s="103"/>
      <c r="G48" s="103"/>
      <c r="H48" s="179"/>
    </row>
    <row r="49" spans="1:8" hidden="1">
      <c r="A49" s="2">
        <v>46</v>
      </c>
      <c r="B49" s="37"/>
      <c r="C49" s="103"/>
      <c r="D49" s="103"/>
      <c r="E49" s="103"/>
      <c r="F49" s="103"/>
      <c r="G49" s="103"/>
      <c r="H49" s="179"/>
    </row>
    <row r="50" spans="1:8" hidden="1">
      <c r="A50" s="2">
        <v>47</v>
      </c>
      <c r="B50" s="37"/>
      <c r="C50" s="103"/>
      <c r="D50" s="103"/>
      <c r="E50" s="103"/>
      <c r="F50" s="103"/>
      <c r="G50" s="103"/>
      <c r="H50" s="179"/>
    </row>
    <row r="51" spans="1:8" hidden="1">
      <c r="A51" s="2">
        <v>48</v>
      </c>
      <c r="B51" s="37"/>
      <c r="C51" s="103"/>
      <c r="D51" s="103"/>
      <c r="E51" s="103"/>
      <c r="F51" s="103"/>
      <c r="G51" s="103"/>
      <c r="H51" s="179"/>
    </row>
    <row r="52" spans="1:8" hidden="1">
      <c r="A52" s="2">
        <v>49</v>
      </c>
      <c r="B52" s="37"/>
      <c r="C52" s="103"/>
      <c r="D52" s="103"/>
      <c r="E52" s="103"/>
      <c r="F52" s="103"/>
      <c r="G52" s="103"/>
      <c r="H52" s="179"/>
    </row>
    <row r="53" spans="1:8" hidden="1">
      <c r="A53" s="2">
        <v>50</v>
      </c>
      <c r="B53" s="37"/>
      <c r="C53" s="103"/>
      <c r="D53" s="103"/>
      <c r="E53" s="103"/>
      <c r="F53" s="103"/>
      <c r="G53" s="103"/>
      <c r="H53" s="179"/>
    </row>
    <row r="54" spans="1:8" hidden="1">
      <c r="A54" s="2">
        <v>51</v>
      </c>
      <c r="B54" s="37"/>
      <c r="C54" s="103"/>
      <c r="D54" s="103"/>
      <c r="E54" s="103"/>
      <c r="F54" s="103"/>
      <c r="G54" s="103"/>
      <c r="H54" s="181"/>
    </row>
    <row r="55" spans="1:8" s="2" customFormat="1">
      <c r="B55" s="57" t="s">
        <v>198</v>
      </c>
      <c r="C55" s="155" t="e">
        <f>SUM(C4:C54)</f>
        <v>#DIV/0!</v>
      </c>
      <c r="D55" s="155" t="e">
        <f t="shared" ref="D55:G55" si="2">SUM(D4:D54)</f>
        <v>#DIV/0!</v>
      </c>
      <c r="E55" s="155">
        <f t="shared" si="2"/>
        <v>0</v>
      </c>
      <c r="F55" s="155">
        <f t="shared" si="2"/>
        <v>0</v>
      </c>
      <c r="G55" s="180" t="e">
        <f t="shared" si="2"/>
        <v>#DIV/0!</v>
      </c>
      <c r="H55" s="182"/>
    </row>
    <row r="56" spans="1:8" s="2" customFormat="1"/>
    <row r="57" spans="1:8" s="2" customFormat="1"/>
    <row r="58" spans="1:8" s="2" customFormat="1"/>
    <row r="59" spans="1:8" s="2" customFormat="1"/>
    <row r="60" spans="1:8" s="2" customFormat="1"/>
    <row r="61" spans="1:8" s="2" customFormat="1"/>
    <row r="62" spans="1:8" s="2" customFormat="1"/>
    <row r="63" spans="1:8" s="2" customFormat="1"/>
    <row r="64" spans="1:8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</sheetData>
  <sheetProtection algorithmName="SHA-512" hashValue="SPCbozA97i8ULgAxuHK8/jrhCJsptA6xMztOrO6iBG1WXx8vyiTjOXQFkngDREWRo7IeBdXFAouTYqdOxELTwA==" saltValue="cOR3ibt9fa91q2RSjObZcg==" spinCount="100000" sheet="1" objects="1" scenarios="1"/>
  <mergeCells count="1">
    <mergeCell ref="B1:G1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144C8-A900-4D03-BED1-0BF79389140F}">
  <sheetPr>
    <tabColor rgb="FF173583"/>
  </sheetPr>
  <dimension ref="A1:Z532"/>
  <sheetViews>
    <sheetView workbookViewId="0">
      <selection activeCell="B499" activeCellId="1" sqref="C15 B499"/>
    </sheetView>
  </sheetViews>
  <sheetFormatPr defaultRowHeight="1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'18'!H5</f>
        <v>18</v>
      </c>
      <c r="B1" s="219" t="s">
        <v>82</v>
      </c>
      <c r="C1" s="220"/>
      <c r="D1" s="221" t="str">
        <f>VLOOKUP(A1,'Kosten VSR (her)controles'!A5:J54,3)</f>
        <v>AZC de Hesselanden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>Wilhelmsweg 85a te Emmen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/>
      <c r="O4" s="108"/>
      <c r="P4" s="108"/>
    </row>
    <row r="5" spans="1:24">
      <c r="A5" s="30" t="s">
        <v>286</v>
      </c>
      <c r="B5" s="33">
        <v>1</v>
      </c>
      <c r="C5" s="33" t="s">
        <v>299</v>
      </c>
      <c r="D5" s="33"/>
      <c r="E5" s="106" t="s">
        <v>54</v>
      </c>
      <c r="F5" s="108">
        <v>48.3</v>
      </c>
      <c r="G5" s="108"/>
      <c r="H5" s="108"/>
      <c r="I5" s="108"/>
      <c r="J5" s="108"/>
      <c r="N5" s="108">
        <f t="shared" ref="N5:N31" si="0">SUM(F5:M5)</f>
        <v>48.3</v>
      </c>
      <c r="O5" s="108">
        <f>IF(D5="X",0,IF(E5="X",0,VLOOKUP(E5,'18'!$K$3:$L$16,2,FALSE)))</f>
        <v>200</v>
      </c>
      <c r="P5" s="108">
        <f t="shared" ref="P5:P31" si="1">N5*O5</f>
        <v>9660</v>
      </c>
    </row>
    <row r="6" spans="1:24">
      <c r="A6" s="30" t="s">
        <v>286</v>
      </c>
      <c r="B6" s="33">
        <v>10</v>
      </c>
      <c r="C6" s="33" t="s">
        <v>308</v>
      </c>
      <c r="D6" s="33"/>
      <c r="E6" s="106" t="s">
        <v>60</v>
      </c>
      <c r="G6" s="108">
        <v>5.3</v>
      </c>
      <c r="H6" s="108"/>
      <c r="I6" s="108"/>
      <c r="J6" s="108"/>
      <c r="N6" s="108">
        <f t="shared" si="0"/>
        <v>5.3</v>
      </c>
      <c r="O6" s="108">
        <f>IF(D6="X",0,IF(E6="X",0,VLOOKUP(E6,'18'!$K$3:$L$16,2,FALSE)))</f>
        <v>12</v>
      </c>
      <c r="P6" s="108">
        <f t="shared" si="1"/>
        <v>63.599999999999994</v>
      </c>
    </row>
    <row r="7" spans="1:24">
      <c r="A7" s="30" t="s">
        <v>286</v>
      </c>
      <c r="B7" s="33">
        <v>11</v>
      </c>
      <c r="C7" s="33" t="s">
        <v>309</v>
      </c>
      <c r="D7" s="33"/>
      <c r="E7" s="106" t="s">
        <v>316</v>
      </c>
      <c r="F7" s="108"/>
      <c r="G7" s="108"/>
      <c r="H7" s="108"/>
      <c r="I7" s="108"/>
      <c r="J7" s="108"/>
      <c r="N7" s="108">
        <f t="shared" si="0"/>
        <v>0</v>
      </c>
      <c r="O7" s="108">
        <f>IF(D7="X",0,IF(E7="X",0,VLOOKUP(E7,'18'!$K$3:$L$16,2,FALSE)))</f>
        <v>0</v>
      </c>
      <c r="P7" s="108">
        <f t="shared" si="1"/>
        <v>0</v>
      </c>
    </row>
    <row r="8" spans="1:24">
      <c r="A8" s="30" t="s">
        <v>286</v>
      </c>
      <c r="B8" s="33">
        <v>12</v>
      </c>
      <c r="C8" s="33" t="s">
        <v>299</v>
      </c>
      <c r="D8" s="33"/>
      <c r="E8" s="106" t="s">
        <v>54</v>
      </c>
      <c r="F8" s="108">
        <v>40.299999999999997</v>
      </c>
      <c r="G8" s="108"/>
      <c r="H8" s="108"/>
      <c r="I8" s="108"/>
      <c r="J8" s="108"/>
      <c r="N8" s="108">
        <f t="shared" si="0"/>
        <v>40.299999999999997</v>
      </c>
      <c r="O8" s="108">
        <f>IF(D8="X",0,IF(E8="X",0,VLOOKUP(E8,'18'!$K$3:$L$16,2,FALSE)))</f>
        <v>200</v>
      </c>
      <c r="P8" s="108">
        <f t="shared" si="1"/>
        <v>8059.9999999999991</v>
      </c>
    </row>
    <row r="9" spans="1:24">
      <c r="A9" s="30" t="s">
        <v>286</v>
      </c>
      <c r="B9" s="106" t="s">
        <v>362</v>
      </c>
      <c r="C9" s="33" t="s">
        <v>299</v>
      </c>
      <c r="D9" s="33"/>
      <c r="E9" s="106" t="s">
        <v>54</v>
      </c>
      <c r="G9" s="108">
        <v>1.2</v>
      </c>
      <c r="H9" s="108"/>
      <c r="I9" s="108"/>
      <c r="J9" s="108"/>
      <c r="N9" s="108">
        <f t="shared" si="0"/>
        <v>1.2</v>
      </c>
      <c r="O9" s="108">
        <f>IF(D9="X",0,IF(E9="X",0,VLOOKUP(E9,'18'!$K$3:$L$16,2,FALSE)))</f>
        <v>200</v>
      </c>
      <c r="P9" s="108">
        <f t="shared" si="1"/>
        <v>240</v>
      </c>
    </row>
    <row r="10" spans="1:24">
      <c r="A10" s="30" t="s">
        <v>286</v>
      </c>
      <c r="B10" s="33">
        <v>13</v>
      </c>
      <c r="C10" s="33" t="s">
        <v>299</v>
      </c>
      <c r="D10" s="33"/>
      <c r="E10" s="106" t="s">
        <v>54</v>
      </c>
      <c r="F10" s="108">
        <v>40.5</v>
      </c>
      <c r="G10" s="108"/>
      <c r="H10" s="108"/>
      <c r="I10" s="108"/>
      <c r="J10" s="108"/>
      <c r="N10" s="108">
        <f t="shared" si="0"/>
        <v>40.5</v>
      </c>
      <c r="O10" s="108">
        <f>IF(D10="X",0,IF(E10="X",0,VLOOKUP(E10,'18'!$K$3:$L$16,2,FALSE)))</f>
        <v>200</v>
      </c>
      <c r="P10" s="108">
        <f t="shared" si="1"/>
        <v>8100</v>
      </c>
    </row>
    <row r="11" spans="1:24">
      <c r="A11" s="30" t="s">
        <v>286</v>
      </c>
      <c r="B11" s="106" t="s">
        <v>288</v>
      </c>
      <c r="C11" s="33" t="s">
        <v>299</v>
      </c>
      <c r="D11" s="33"/>
      <c r="E11" s="106" t="s">
        <v>54</v>
      </c>
      <c r="G11" s="108">
        <v>1.2</v>
      </c>
      <c r="H11" s="108"/>
      <c r="I11" s="108"/>
      <c r="J11" s="108"/>
      <c r="N11" s="108">
        <f t="shared" si="0"/>
        <v>1.2</v>
      </c>
      <c r="O11" s="108">
        <f>IF(D11="X",0,IF(E11="X",0,VLOOKUP(E11,'18'!$K$3:$L$16,2,FALSE)))</f>
        <v>200</v>
      </c>
      <c r="P11" s="108">
        <f t="shared" si="1"/>
        <v>240</v>
      </c>
    </row>
    <row r="12" spans="1:24">
      <c r="A12" s="30" t="s">
        <v>286</v>
      </c>
      <c r="B12" s="33">
        <v>14</v>
      </c>
      <c r="C12" s="33" t="s">
        <v>299</v>
      </c>
      <c r="D12" s="33"/>
      <c r="E12" s="106" t="s">
        <v>54</v>
      </c>
      <c r="G12" s="108">
        <v>49.6</v>
      </c>
      <c r="H12" s="108"/>
      <c r="I12" s="108"/>
      <c r="J12" s="108"/>
      <c r="N12" s="108">
        <f t="shared" si="0"/>
        <v>49.6</v>
      </c>
      <c r="O12" s="108">
        <f>IF(D12="X",0,IF(E12="X",0,VLOOKUP(E12,'18'!$K$3:$L$16,2,FALSE)))</f>
        <v>200</v>
      </c>
      <c r="P12" s="108">
        <f t="shared" si="1"/>
        <v>9920</v>
      </c>
    </row>
    <row r="13" spans="1:24">
      <c r="A13" s="30" t="s">
        <v>286</v>
      </c>
      <c r="B13" s="33">
        <v>15</v>
      </c>
      <c r="C13" s="33" t="s">
        <v>308</v>
      </c>
      <c r="D13" s="33"/>
      <c r="E13" s="106" t="s">
        <v>60</v>
      </c>
      <c r="G13" s="108">
        <v>5.4</v>
      </c>
      <c r="H13" s="108"/>
      <c r="I13" s="108"/>
      <c r="J13" s="108"/>
      <c r="N13" s="108">
        <f t="shared" si="0"/>
        <v>5.4</v>
      </c>
      <c r="O13" s="108">
        <f>IF(D13="X",0,IF(E13="X",0,VLOOKUP(E13,'18'!$K$3:$L$16,2,FALSE)))</f>
        <v>12</v>
      </c>
      <c r="P13" s="108">
        <f t="shared" si="1"/>
        <v>64.800000000000011</v>
      </c>
    </row>
    <row r="14" spans="1:24">
      <c r="A14" s="30" t="s">
        <v>286</v>
      </c>
      <c r="B14" s="33">
        <v>16</v>
      </c>
      <c r="C14" s="33" t="s">
        <v>300</v>
      </c>
      <c r="D14" s="33"/>
      <c r="E14" s="106" t="s">
        <v>59</v>
      </c>
      <c r="G14" s="108">
        <v>4.2</v>
      </c>
      <c r="H14" s="108"/>
      <c r="I14" s="108"/>
      <c r="J14" s="108"/>
      <c r="N14" s="108">
        <f t="shared" si="0"/>
        <v>4.2</v>
      </c>
      <c r="O14" s="108">
        <f>IF(D14="X",0,IF(E14="X",0,VLOOKUP(E14,'18'!$K$3:$L$16,2,FALSE)))</f>
        <v>200</v>
      </c>
      <c r="P14" s="108">
        <f t="shared" si="1"/>
        <v>840</v>
      </c>
    </row>
    <row r="15" spans="1:24">
      <c r="A15" s="30" t="s">
        <v>286</v>
      </c>
      <c r="B15" s="33">
        <v>17</v>
      </c>
      <c r="C15" s="33" t="s">
        <v>311</v>
      </c>
      <c r="D15" s="33"/>
      <c r="E15" s="106" t="s">
        <v>58</v>
      </c>
      <c r="F15" s="108">
        <v>16.3</v>
      </c>
      <c r="G15" s="108"/>
      <c r="H15" s="108"/>
      <c r="I15" s="108"/>
      <c r="J15" s="108"/>
      <c r="N15" s="108">
        <f t="shared" si="0"/>
        <v>16.3</v>
      </c>
      <c r="O15" s="108">
        <f>IF(D15="X",0,IF(E15="X",0,VLOOKUP(E15,'18'!$K$3:$L$16,2,FALSE)))</f>
        <v>200</v>
      </c>
      <c r="P15" s="108">
        <f t="shared" si="1"/>
        <v>3260</v>
      </c>
    </row>
    <row r="16" spans="1:24">
      <c r="A16" s="30" t="s">
        <v>286</v>
      </c>
      <c r="B16" s="33">
        <v>18</v>
      </c>
      <c r="C16" s="33" t="s">
        <v>310</v>
      </c>
      <c r="D16" s="33"/>
      <c r="E16" s="106" t="s">
        <v>55</v>
      </c>
      <c r="G16" s="108">
        <v>85</v>
      </c>
      <c r="H16" s="108"/>
      <c r="I16" s="108"/>
      <c r="J16" s="108"/>
      <c r="N16" s="108">
        <f t="shared" si="0"/>
        <v>85</v>
      </c>
      <c r="O16" s="108">
        <f>IF(D16="X",0,IF(E16="X",0,VLOOKUP(E16,'18'!$K$3:$L$16,2,FALSE)))</f>
        <v>200</v>
      </c>
      <c r="P16" s="108">
        <f t="shared" si="1"/>
        <v>17000</v>
      </c>
    </row>
    <row r="17" spans="1:20">
      <c r="A17" s="30" t="s">
        <v>286</v>
      </c>
      <c r="B17" s="33">
        <v>19</v>
      </c>
      <c r="C17" s="33" t="s">
        <v>299</v>
      </c>
      <c r="D17" s="33"/>
      <c r="E17" s="106" t="s">
        <v>54</v>
      </c>
      <c r="G17" s="108">
        <v>33.1</v>
      </c>
      <c r="H17" s="108"/>
      <c r="I17" s="108"/>
      <c r="J17" s="108"/>
      <c r="N17" s="108">
        <f t="shared" si="0"/>
        <v>33.1</v>
      </c>
      <c r="O17" s="108">
        <f>IF(D17="X",0,IF(E17="X",0,VLOOKUP(E17,'18'!$K$3:$L$16,2,FALSE)))</f>
        <v>200</v>
      </c>
      <c r="P17" s="108">
        <f t="shared" si="1"/>
        <v>6620</v>
      </c>
    </row>
    <row r="18" spans="1:20">
      <c r="A18" s="30" t="s">
        <v>286</v>
      </c>
      <c r="B18" s="106" t="s">
        <v>355</v>
      </c>
      <c r="C18" s="33" t="s">
        <v>299</v>
      </c>
      <c r="D18" s="33"/>
      <c r="E18" s="106" t="s">
        <v>54</v>
      </c>
      <c r="G18" s="108">
        <v>1.2</v>
      </c>
      <c r="H18" s="108"/>
      <c r="I18" s="108"/>
      <c r="J18" s="108"/>
      <c r="N18" s="108">
        <f t="shared" si="0"/>
        <v>1.2</v>
      </c>
      <c r="O18" s="108">
        <f>IF(D18="X",0,IF(E18="X",0,VLOOKUP(E18,'18'!$K$3:$L$16,2,FALSE)))</f>
        <v>200</v>
      </c>
      <c r="P18" s="108">
        <f t="shared" si="1"/>
        <v>240</v>
      </c>
    </row>
    <row r="19" spans="1:20">
      <c r="A19" s="30" t="s">
        <v>286</v>
      </c>
      <c r="B19" s="33">
        <v>2</v>
      </c>
      <c r="C19" s="33" t="s">
        <v>306</v>
      </c>
      <c r="D19" s="33"/>
      <c r="E19" s="106" t="s">
        <v>316</v>
      </c>
      <c r="F19" s="108"/>
      <c r="G19" s="108"/>
      <c r="H19" s="108"/>
      <c r="I19" s="108"/>
      <c r="J19" s="108"/>
      <c r="N19" s="108">
        <f t="shared" si="0"/>
        <v>0</v>
      </c>
      <c r="O19" s="108">
        <f>IF(D19="X",0,IF(E19="X",0,VLOOKUP(E19,'18'!$K$3:$L$16,2,FALSE)))</f>
        <v>0</v>
      </c>
      <c r="P19" s="108">
        <f t="shared" si="1"/>
        <v>0</v>
      </c>
    </row>
    <row r="20" spans="1:20">
      <c r="A20" s="30" t="s">
        <v>286</v>
      </c>
      <c r="B20" s="33">
        <v>20</v>
      </c>
      <c r="C20" s="33" t="s">
        <v>298</v>
      </c>
      <c r="D20" s="33"/>
      <c r="E20" s="106" t="s">
        <v>149</v>
      </c>
      <c r="G20" s="108">
        <v>2.6</v>
      </c>
      <c r="H20" s="108"/>
      <c r="I20" s="108"/>
      <c r="J20" s="108"/>
      <c r="N20" s="108">
        <f t="shared" si="0"/>
        <v>2.6</v>
      </c>
      <c r="O20" s="108">
        <f>IF(D20="X",0,IF(E20="X",0,VLOOKUP(E20,'18'!$K$3:$L$16,2,FALSE)))</f>
        <v>200</v>
      </c>
      <c r="P20" s="108">
        <f t="shared" si="1"/>
        <v>520</v>
      </c>
    </row>
    <row r="21" spans="1:20">
      <c r="A21" s="30" t="s">
        <v>286</v>
      </c>
      <c r="B21" s="33">
        <v>21</v>
      </c>
      <c r="C21" s="33" t="s">
        <v>298</v>
      </c>
      <c r="D21" s="33"/>
      <c r="E21" s="106" t="s">
        <v>149</v>
      </c>
      <c r="G21" s="108">
        <v>2.6</v>
      </c>
      <c r="H21" s="108"/>
      <c r="I21" s="108"/>
      <c r="J21" s="108"/>
      <c r="N21" s="108">
        <f t="shared" si="0"/>
        <v>2.6</v>
      </c>
      <c r="O21" s="108">
        <f>IF(D21="X",0,IF(E21="X",0,VLOOKUP(E21,'18'!$K$3:$L$16,2,FALSE)))</f>
        <v>200</v>
      </c>
      <c r="P21" s="108">
        <f t="shared" si="1"/>
        <v>520</v>
      </c>
    </row>
    <row r="22" spans="1:20">
      <c r="A22" s="30" t="s">
        <v>286</v>
      </c>
      <c r="B22" s="33">
        <v>22</v>
      </c>
      <c r="C22" s="33" t="s">
        <v>307</v>
      </c>
      <c r="D22" s="33"/>
      <c r="E22" s="106" t="s">
        <v>61</v>
      </c>
      <c r="G22" s="108"/>
      <c r="H22" s="108"/>
      <c r="I22" s="108"/>
      <c r="J22" s="108"/>
      <c r="K22" s="108">
        <v>83.8</v>
      </c>
      <c r="N22" s="108">
        <f t="shared" si="0"/>
        <v>83.8</v>
      </c>
      <c r="O22" s="108">
        <f>IF(D22="X",0,IF(E22="X",0,VLOOKUP(E22,'18'!$K$3:$L$16,2,FALSE)))</f>
        <v>200</v>
      </c>
      <c r="P22" s="108">
        <f t="shared" si="1"/>
        <v>16760</v>
      </c>
    </row>
    <row r="23" spans="1:20">
      <c r="A23" s="30" t="s">
        <v>286</v>
      </c>
      <c r="B23" s="33">
        <v>23</v>
      </c>
      <c r="C23" s="33" t="s">
        <v>383</v>
      </c>
      <c r="D23" s="33"/>
      <c r="E23" s="106" t="s">
        <v>62</v>
      </c>
      <c r="G23" s="108"/>
      <c r="H23" s="108"/>
      <c r="I23" s="108"/>
      <c r="J23" s="108"/>
      <c r="K23" s="108">
        <v>5.4</v>
      </c>
      <c r="N23" s="108">
        <f t="shared" si="0"/>
        <v>5.4</v>
      </c>
      <c r="O23" s="108">
        <f>IF(D23="X",0,IF(E23="X",0,VLOOKUP(E23,'18'!$K$3:$L$16,2,FALSE)))</f>
        <v>200</v>
      </c>
      <c r="P23" s="108">
        <f t="shared" si="1"/>
        <v>1080</v>
      </c>
    </row>
    <row r="24" spans="1:20">
      <c r="A24" s="30" t="s">
        <v>286</v>
      </c>
      <c r="B24" s="33">
        <v>24</v>
      </c>
      <c r="C24" s="33" t="s">
        <v>308</v>
      </c>
      <c r="D24" s="33"/>
      <c r="E24" s="106" t="s">
        <v>60</v>
      </c>
      <c r="G24" s="108">
        <v>5.4</v>
      </c>
      <c r="H24" s="108"/>
      <c r="I24" s="108"/>
      <c r="J24" s="108"/>
      <c r="N24" s="108">
        <f t="shared" si="0"/>
        <v>5.4</v>
      </c>
      <c r="O24" s="108">
        <f>IF(D24="X",0,IF(E24="X",0,VLOOKUP(E24,'18'!$K$3:$L$16,2,FALSE)))</f>
        <v>12</v>
      </c>
      <c r="P24" s="108">
        <f t="shared" si="1"/>
        <v>64.800000000000011</v>
      </c>
    </row>
    <row r="25" spans="1:20">
      <c r="A25" s="30" t="s">
        <v>286</v>
      </c>
      <c r="B25" s="33">
        <v>3</v>
      </c>
      <c r="C25" s="33" t="s">
        <v>308</v>
      </c>
      <c r="D25" s="33"/>
      <c r="E25" s="106" t="s">
        <v>60</v>
      </c>
      <c r="G25" s="108"/>
      <c r="H25" s="108"/>
      <c r="I25" s="108"/>
      <c r="J25" s="108">
        <v>8</v>
      </c>
      <c r="N25" s="108">
        <f t="shared" si="0"/>
        <v>8</v>
      </c>
      <c r="O25" s="108">
        <f>IF(D25="X",0,IF(E25="X",0,VLOOKUP(E25,'18'!$K$3:$L$16,2,FALSE)))</f>
        <v>12</v>
      </c>
      <c r="P25" s="108">
        <f t="shared" si="1"/>
        <v>96</v>
      </c>
    </row>
    <row r="26" spans="1:20">
      <c r="A26" s="30" t="s">
        <v>286</v>
      </c>
      <c r="B26" s="33">
        <v>4</v>
      </c>
      <c r="C26" s="33" t="s">
        <v>298</v>
      </c>
      <c r="D26" s="33"/>
      <c r="E26" s="106" t="s">
        <v>149</v>
      </c>
      <c r="G26" s="108"/>
      <c r="H26" s="108">
        <v>11</v>
      </c>
      <c r="I26" s="108"/>
      <c r="J26" s="108"/>
      <c r="N26" s="108">
        <f t="shared" si="0"/>
        <v>11</v>
      </c>
      <c r="O26" s="108">
        <f>IF(D26="X",0,IF(E26="X",0,VLOOKUP(E26,'18'!$K$3:$L$16,2,FALSE)))</f>
        <v>200</v>
      </c>
      <c r="P26" s="108">
        <f t="shared" si="1"/>
        <v>2200</v>
      </c>
    </row>
    <row r="27" spans="1:20">
      <c r="A27" s="30" t="s">
        <v>286</v>
      </c>
      <c r="B27" s="33">
        <v>5</v>
      </c>
      <c r="C27" s="33" t="s">
        <v>298</v>
      </c>
      <c r="D27" s="33"/>
      <c r="E27" s="106" t="s">
        <v>149</v>
      </c>
      <c r="G27" s="108"/>
      <c r="H27" s="108">
        <v>11</v>
      </c>
      <c r="I27" s="108"/>
      <c r="J27" s="108"/>
      <c r="N27" s="108">
        <f t="shared" si="0"/>
        <v>11</v>
      </c>
      <c r="O27" s="108">
        <f>IF(D27="X",0,IF(E27="X",0,VLOOKUP(E27,'18'!$K$3:$L$16,2,FALSE)))</f>
        <v>200</v>
      </c>
      <c r="P27" s="108">
        <f t="shared" si="1"/>
        <v>2200</v>
      </c>
    </row>
    <row r="28" spans="1:20">
      <c r="A28" s="30" t="s">
        <v>286</v>
      </c>
      <c r="B28" s="33">
        <v>6</v>
      </c>
      <c r="C28" s="33" t="s">
        <v>299</v>
      </c>
      <c r="D28" s="33"/>
      <c r="E28" s="106" t="s">
        <v>54</v>
      </c>
      <c r="G28" s="108">
        <v>50</v>
      </c>
      <c r="H28" s="108"/>
      <c r="I28" s="108"/>
      <c r="J28" s="108"/>
      <c r="N28" s="108">
        <f t="shared" si="0"/>
        <v>50</v>
      </c>
      <c r="O28" s="108">
        <f>IF(D28="X",0,IF(E28="X",0,VLOOKUP(E28,'18'!$K$3:$L$16,2,FALSE)))</f>
        <v>200</v>
      </c>
      <c r="P28" s="108">
        <f t="shared" si="1"/>
        <v>10000</v>
      </c>
    </row>
    <row r="29" spans="1:20">
      <c r="A29" s="30" t="s">
        <v>286</v>
      </c>
      <c r="B29" s="33">
        <v>7</v>
      </c>
      <c r="C29" s="33" t="s">
        <v>302</v>
      </c>
      <c r="D29" s="33"/>
      <c r="E29" s="106" t="s">
        <v>316</v>
      </c>
      <c r="G29" s="108">
        <v>2.1</v>
      </c>
      <c r="H29" s="108"/>
      <c r="I29" s="108"/>
      <c r="J29" s="108"/>
      <c r="N29" s="108">
        <f t="shared" si="0"/>
        <v>2.1</v>
      </c>
      <c r="O29" s="108">
        <f>IF(D29="X",0,IF(E29="X",0,VLOOKUP(E29,'18'!$K$3:$L$16,2,FALSE)))</f>
        <v>0</v>
      </c>
      <c r="P29" s="108">
        <f t="shared" si="1"/>
        <v>0</v>
      </c>
    </row>
    <row r="30" spans="1:20">
      <c r="A30" s="30" t="s">
        <v>286</v>
      </c>
      <c r="B30" s="33">
        <v>8</v>
      </c>
      <c r="C30" s="33" t="s">
        <v>298</v>
      </c>
      <c r="D30" s="33"/>
      <c r="E30" s="106" t="s">
        <v>149</v>
      </c>
      <c r="G30" s="108">
        <v>2.5</v>
      </c>
      <c r="H30" s="108"/>
      <c r="I30" s="108"/>
      <c r="J30" s="108"/>
      <c r="N30" s="108">
        <f t="shared" si="0"/>
        <v>2.5</v>
      </c>
      <c r="O30" s="108">
        <f>IF(D30="X",0,IF(E30="X",0,VLOOKUP(E30,'18'!$K$3:$L$16,2,FALSE)))</f>
        <v>200</v>
      </c>
      <c r="P30" s="108">
        <f t="shared" si="1"/>
        <v>500</v>
      </c>
    </row>
    <row r="31" spans="1:20">
      <c r="A31" s="30" t="s">
        <v>286</v>
      </c>
      <c r="B31" s="33">
        <v>9</v>
      </c>
      <c r="C31" s="33" t="s">
        <v>297</v>
      </c>
      <c r="D31" s="33"/>
      <c r="E31" s="106" t="s">
        <v>55</v>
      </c>
      <c r="F31" s="108">
        <v>5.3</v>
      </c>
      <c r="G31" s="108"/>
      <c r="H31" s="108"/>
      <c r="I31" s="108"/>
      <c r="J31" s="108"/>
      <c r="N31" s="108">
        <f t="shared" si="0"/>
        <v>5.3</v>
      </c>
      <c r="O31" s="108">
        <f>IF(D31="X",0,IF(E31="X",0,VLOOKUP(E31,'18'!$K$3:$L$16,2,FALSE)))</f>
        <v>200</v>
      </c>
      <c r="P31" s="108">
        <f t="shared" si="1"/>
        <v>1060</v>
      </c>
      <c r="R31">
        <v>283</v>
      </c>
      <c r="S31">
        <v>283</v>
      </c>
      <c r="T31">
        <f>6.45*2</f>
        <v>12.9</v>
      </c>
    </row>
    <row r="32" spans="1:20" hidden="1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/>
      <c r="O32" s="108"/>
      <c r="P32" s="108"/>
    </row>
    <row r="33" spans="1:16" hidden="1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/>
      <c r="O33" s="108"/>
      <c r="P33" s="108"/>
    </row>
    <row r="34" spans="1:16" hidden="1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/>
      <c r="O34" s="108"/>
      <c r="P34" s="108"/>
    </row>
    <row r="35" spans="1:16" hidden="1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/>
      <c r="O35" s="108"/>
      <c r="P35" s="108"/>
    </row>
    <row r="36" spans="1:16" hidden="1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/>
      <c r="O36" s="108"/>
      <c r="P36" s="108"/>
    </row>
    <row r="37" spans="1:16" hidden="1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/>
      <c r="O37" s="108"/>
      <c r="P37" s="108"/>
    </row>
    <row r="38" spans="1:16" hidden="1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/>
      <c r="O38" s="108"/>
      <c r="P38" s="108"/>
    </row>
    <row r="39" spans="1:16" hidden="1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/>
      <c r="O39" s="108"/>
      <c r="P39" s="108"/>
    </row>
    <row r="40" spans="1:16" hidden="1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/>
      <c r="O40" s="108"/>
      <c r="P40" s="108"/>
    </row>
    <row r="41" spans="1:16" hidden="1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/>
      <c r="O41" s="108"/>
      <c r="P41" s="108"/>
    </row>
    <row r="42" spans="1:16" hidden="1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/>
      <c r="O42" s="108"/>
      <c r="P42" s="108"/>
    </row>
    <row r="43" spans="1:16" hidden="1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/>
      <c r="O43" s="108"/>
      <c r="P43" s="108"/>
    </row>
    <row r="44" spans="1:16" hidden="1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/>
      <c r="O44" s="108"/>
      <c r="P44" s="108"/>
    </row>
    <row r="45" spans="1:16" hidden="1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/>
      <c r="O45" s="108"/>
      <c r="P45" s="108"/>
    </row>
    <row r="46" spans="1:16" hidden="1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/>
      <c r="O46" s="108"/>
      <c r="P46" s="108"/>
    </row>
    <row r="47" spans="1:16" hidden="1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/>
      <c r="O47" s="108"/>
      <c r="P47" s="108"/>
    </row>
    <row r="48" spans="1:16" hidden="1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/>
      <c r="O48" s="108"/>
      <c r="P48" s="108"/>
    </row>
    <row r="49" spans="1:16" hidden="1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/>
      <c r="O49" s="108"/>
      <c r="P49" s="108"/>
    </row>
    <row r="50" spans="1:16" hidden="1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/>
      <c r="O50" s="108"/>
      <c r="P50" s="108"/>
    </row>
    <row r="51" spans="1:16" hidden="1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/>
      <c r="O51" s="108"/>
      <c r="P51" s="108"/>
    </row>
    <row r="52" spans="1:16" hidden="1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/>
      <c r="O52" s="108"/>
      <c r="P52" s="108"/>
    </row>
    <row r="53" spans="1:16" hidden="1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/>
      <c r="O53" s="108"/>
      <c r="P53" s="108"/>
    </row>
    <row r="54" spans="1:16" hidden="1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/>
      <c r="O54" s="108"/>
      <c r="P54" s="108"/>
    </row>
    <row r="55" spans="1:16" hidden="1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/>
      <c r="O55" s="108"/>
      <c r="P55" s="108"/>
    </row>
    <row r="56" spans="1:16" hidden="1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/>
      <c r="O56" s="108"/>
      <c r="P56" s="108"/>
    </row>
    <row r="57" spans="1:16" hidden="1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/>
      <c r="O57" s="108"/>
      <c r="P57" s="108"/>
    </row>
    <row r="58" spans="1:16" hidden="1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/>
      <c r="O58" s="108"/>
      <c r="P58" s="108"/>
    </row>
    <row r="59" spans="1:16" hidden="1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/>
      <c r="O59" s="108"/>
      <c r="P59" s="108"/>
    </row>
    <row r="60" spans="1:16" hidden="1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/>
      <c r="O60" s="108"/>
      <c r="P60" s="108"/>
    </row>
    <row r="61" spans="1:16" hidden="1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/>
      <c r="O61" s="108"/>
      <c r="P61" s="108"/>
    </row>
    <row r="62" spans="1:16" hidden="1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/>
      <c r="O62" s="108"/>
      <c r="P62" s="108"/>
    </row>
    <row r="63" spans="1:16" hidden="1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/>
      <c r="O63" s="108"/>
      <c r="P63" s="108"/>
    </row>
    <row r="64" spans="1:16" hidden="1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/>
      <c r="O64" s="108"/>
      <c r="P64" s="108"/>
    </row>
    <row r="65" spans="1:16" hidden="1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/>
      <c r="O65" s="108"/>
      <c r="P65" s="108"/>
    </row>
    <row r="66" spans="1:16" hidden="1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/>
      <c r="O66" s="108"/>
      <c r="P66" s="108"/>
    </row>
    <row r="67" spans="1:16" hidden="1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/>
      <c r="O67" s="108"/>
      <c r="P67" s="108"/>
    </row>
    <row r="68" spans="1:16" hidden="1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/>
      <c r="O68" s="108"/>
      <c r="P68" s="108"/>
    </row>
    <row r="69" spans="1:16" hidden="1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/>
      <c r="O69" s="108"/>
      <c r="P69" s="108"/>
    </row>
    <row r="70" spans="1:16" hidden="1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/>
      <c r="O70" s="108"/>
      <c r="P70" s="108"/>
    </row>
    <row r="71" spans="1:16" hidden="1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/>
      <c r="O71" s="108"/>
      <c r="P71" s="108"/>
    </row>
    <row r="72" spans="1:16" hidden="1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/>
      <c r="O72" s="108"/>
      <c r="P72" s="108"/>
    </row>
    <row r="73" spans="1:16" hidden="1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/>
      <c r="O73" s="108"/>
      <c r="P73" s="108"/>
    </row>
    <row r="74" spans="1:16" hidden="1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/>
      <c r="O74" s="108"/>
      <c r="P74" s="108"/>
    </row>
    <row r="75" spans="1:16" hidden="1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/>
      <c r="O75" s="108"/>
      <c r="P75" s="108"/>
    </row>
    <row r="76" spans="1:16" hidden="1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/>
      <c r="O76" s="108"/>
      <c r="P76" s="108"/>
    </row>
    <row r="77" spans="1:16" hidden="1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/>
      <c r="O77" s="108"/>
      <c r="P77" s="108"/>
    </row>
    <row r="78" spans="1:16" hidden="1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/>
      <c r="O78" s="108"/>
      <c r="P78" s="108"/>
    </row>
    <row r="79" spans="1:16" hidden="1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/>
      <c r="O79" s="108"/>
      <c r="P79" s="108"/>
    </row>
    <row r="80" spans="1:16" hidden="1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/>
      <c r="O80" s="108"/>
      <c r="P80" s="108"/>
    </row>
    <row r="81" spans="1:16" hidden="1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/>
      <c r="O81" s="108"/>
      <c r="P81" s="108"/>
    </row>
    <row r="82" spans="1:16" hidden="1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/>
      <c r="O82" s="108"/>
      <c r="P82" s="108"/>
    </row>
    <row r="83" spans="1:16" hidden="1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/>
      <c r="O83" s="108"/>
      <c r="P83" s="108"/>
    </row>
    <row r="84" spans="1:16" hidden="1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/>
      <c r="O84" s="108"/>
      <c r="P84" s="108"/>
    </row>
    <row r="85" spans="1:16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/>
      <c r="O85" s="108"/>
      <c r="P85" s="108"/>
    </row>
    <row r="86" spans="1:16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/>
      <c r="O86" s="108"/>
      <c r="P86" s="108"/>
    </row>
    <row r="87" spans="1:16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/>
      <c r="O87" s="108"/>
      <c r="P87" s="108"/>
    </row>
    <row r="88" spans="1:16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/>
      <c r="O88" s="108"/>
      <c r="P88" s="108"/>
    </row>
    <row r="89" spans="1:16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/>
      <c r="O89" s="108"/>
      <c r="P89" s="108"/>
    </row>
    <row r="90" spans="1:16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/>
      <c r="O90" s="108"/>
      <c r="P90" s="108"/>
    </row>
    <row r="91" spans="1:16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/>
      <c r="O91" s="108"/>
      <c r="P91" s="108"/>
    </row>
    <row r="92" spans="1:16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/>
      <c r="O92" s="108"/>
      <c r="P92" s="108"/>
    </row>
    <row r="93" spans="1:16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/>
      <c r="O93" s="108"/>
      <c r="P93" s="108"/>
    </row>
    <row r="94" spans="1:16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/>
      <c r="O94" s="108"/>
      <c r="P94" s="108"/>
    </row>
    <row r="95" spans="1:16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/>
      <c r="O95" s="108"/>
      <c r="P95" s="108"/>
    </row>
    <row r="96" spans="1:16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/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/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/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/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/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/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/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/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/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/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/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/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/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/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/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/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/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/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/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/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/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/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/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/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/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/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/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/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/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/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/>
      <c r="O126" s="108"/>
      <c r="P126" s="108"/>
    </row>
    <row r="127" spans="1:16" hidden="1">
      <c r="N127" s="108"/>
      <c r="O127" s="108"/>
      <c r="P127" s="108"/>
    </row>
    <row r="128" spans="1:16" hidden="1">
      <c r="N128" s="108"/>
      <c r="O128" s="108"/>
      <c r="P128" s="108"/>
    </row>
    <row r="129" spans="14:16" hidden="1">
      <c r="N129" s="108"/>
      <c r="O129" s="108"/>
      <c r="P129" s="108"/>
    </row>
    <row r="130" spans="14:16" hidden="1">
      <c r="N130" s="108"/>
      <c r="O130" s="108"/>
      <c r="P130" s="108"/>
    </row>
    <row r="131" spans="14:16" hidden="1">
      <c r="N131" s="108"/>
      <c r="O131" s="108"/>
      <c r="P131" s="108"/>
    </row>
    <row r="132" spans="14:16" hidden="1">
      <c r="N132" s="108"/>
      <c r="O132" s="108"/>
      <c r="P132" s="108"/>
    </row>
    <row r="133" spans="14:16" hidden="1">
      <c r="N133" s="108"/>
      <c r="O133" s="108"/>
      <c r="P133" s="108"/>
    </row>
    <row r="134" spans="14:16" hidden="1">
      <c r="N134" s="108"/>
      <c r="O134" s="108"/>
      <c r="P134" s="108"/>
    </row>
    <row r="135" spans="14:16" hidden="1">
      <c r="N135" s="108"/>
      <c r="O135" s="108"/>
      <c r="P135" s="108"/>
    </row>
    <row r="136" spans="14:16" hidden="1">
      <c r="N136" s="108"/>
      <c r="O136" s="108"/>
      <c r="P136" s="108"/>
    </row>
    <row r="137" spans="14:16" hidden="1">
      <c r="N137" s="108"/>
      <c r="O137" s="108"/>
      <c r="P137" s="108"/>
    </row>
    <row r="138" spans="14:16" hidden="1">
      <c r="N138" s="108"/>
      <c r="O138" s="108"/>
      <c r="P138" s="108"/>
    </row>
    <row r="139" spans="14:16" hidden="1">
      <c r="N139" s="108"/>
      <c r="O139" s="108"/>
      <c r="P139" s="108"/>
    </row>
    <row r="140" spans="14:16" hidden="1">
      <c r="N140" s="108"/>
      <c r="O140" s="108"/>
      <c r="P140" s="108"/>
    </row>
    <row r="141" spans="14:16" hidden="1">
      <c r="N141" s="108"/>
      <c r="O141" s="108"/>
      <c r="P141" s="108"/>
    </row>
    <row r="142" spans="14:16" hidden="1">
      <c r="N142" s="108"/>
      <c r="O142" s="108"/>
      <c r="P142" s="108"/>
    </row>
    <row r="143" spans="14:16" hidden="1">
      <c r="N143" s="108"/>
      <c r="O143" s="108"/>
      <c r="P143" s="108"/>
    </row>
    <row r="144" spans="14:16" hidden="1">
      <c r="N144" s="108"/>
      <c r="O144" s="108"/>
      <c r="P144" s="108"/>
    </row>
    <row r="145" spans="14:16" hidden="1">
      <c r="N145" s="108"/>
      <c r="O145" s="108"/>
      <c r="P145" s="108"/>
    </row>
    <row r="146" spans="14:16" hidden="1">
      <c r="N146" s="108"/>
      <c r="O146" s="108"/>
      <c r="P146" s="108"/>
    </row>
    <row r="147" spans="14:16" hidden="1">
      <c r="N147" s="108"/>
      <c r="O147" s="108"/>
      <c r="P147" s="108"/>
    </row>
    <row r="148" spans="14:16" hidden="1">
      <c r="N148" s="108"/>
      <c r="O148" s="108"/>
      <c r="P148" s="108"/>
    </row>
    <row r="149" spans="14:16" hidden="1">
      <c r="N149" s="108"/>
      <c r="O149" s="108"/>
      <c r="P149" s="108"/>
    </row>
    <row r="150" spans="14:16" hidden="1">
      <c r="N150" s="108"/>
      <c r="O150" s="108"/>
      <c r="P150" s="108"/>
    </row>
    <row r="151" spans="14:16" hidden="1">
      <c r="N151" s="108"/>
      <c r="O151" s="108"/>
      <c r="P151" s="108"/>
    </row>
    <row r="152" spans="14:16" hidden="1">
      <c r="N152" s="108"/>
      <c r="O152" s="108"/>
      <c r="P152" s="108"/>
    </row>
    <row r="153" spans="14:16" hidden="1">
      <c r="N153" s="108"/>
      <c r="O153" s="108"/>
      <c r="P153" s="108"/>
    </row>
    <row r="154" spans="14:16" hidden="1">
      <c r="N154" s="108"/>
      <c r="O154" s="108"/>
      <c r="P154" s="108"/>
    </row>
    <row r="155" spans="14:16" hidden="1">
      <c r="N155" s="108"/>
      <c r="O155" s="108"/>
      <c r="P155" s="108"/>
    </row>
    <row r="156" spans="14:16" hidden="1">
      <c r="N156" s="108"/>
      <c r="O156" s="108"/>
      <c r="P156" s="108"/>
    </row>
    <row r="157" spans="14:16" hidden="1">
      <c r="N157" s="108"/>
      <c r="O157" s="108"/>
      <c r="P157" s="108"/>
    </row>
    <row r="158" spans="14:16" hidden="1">
      <c r="N158" s="108"/>
      <c r="O158" s="108"/>
      <c r="P158" s="108"/>
    </row>
    <row r="159" spans="14:16" hidden="1">
      <c r="N159" s="108"/>
      <c r="O159" s="108"/>
      <c r="P159" s="108"/>
    </row>
    <row r="160" spans="14:16" hidden="1">
      <c r="N160" s="108"/>
      <c r="O160" s="108"/>
      <c r="P160" s="108"/>
    </row>
    <row r="161" spans="14:16" hidden="1">
      <c r="N161" s="108"/>
      <c r="O161" s="108"/>
      <c r="P161" s="108"/>
    </row>
    <row r="162" spans="14:16" hidden="1">
      <c r="N162" s="108"/>
      <c r="O162" s="108"/>
      <c r="P162" s="108"/>
    </row>
    <row r="163" spans="14:16" hidden="1">
      <c r="N163" s="108"/>
      <c r="O163" s="108"/>
      <c r="P163" s="108"/>
    </row>
    <row r="164" spans="14:16" hidden="1">
      <c r="N164" s="108"/>
      <c r="O164" s="108"/>
      <c r="P164" s="108"/>
    </row>
    <row r="165" spans="14:16" hidden="1">
      <c r="N165" s="108"/>
      <c r="O165" s="108"/>
      <c r="P165" s="108"/>
    </row>
    <row r="166" spans="14:16" hidden="1">
      <c r="N166" s="108"/>
      <c r="O166" s="108"/>
      <c r="P166" s="108"/>
    </row>
    <row r="167" spans="14:16" hidden="1">
      <c r="N167" s="108"/>
      <c r="O167" s="108"/>
      <c r="P167" s="108"/>
    </row>
    <row r="168" spans="14:16" hidden="1">
      <c r="N168" s="108"/>
      <c r="O168" s="108"/>
      <c r="P168" s="108"/>
    </row>
    <row r="169" spans="14:16" hidden="1">
      <c r="N169" s="108"/>
      <c r="O169" s="108"/>
      <c r="P169" s="108"/>
    </row>
    <row r="170" spans="14:16" hidden="1">
      <c r="N170" s="108"/>
      <c r="O170" s="108"/>
      <c r="P170" s="108"/>
    </row>
    <row r="171" spans="14:16" hidden="1">
      <c r="N171" s="108"/>
      <c r="O171" s="108"/>
      <c r="P171" s="108"/>
    </row>
    <row r="172" spans="14:16" hidden="1">
      <c r="N172" s="108"/>
      <c r="O172" s="108"/>
      <c r="P172" s="108"/>
    </row>
    <row r="173" spans="14:16" hidden="1">
      <c r="N173" s="108"/>
      <c r="O173" s="108"/>
      <c r="P173" s="108"/>
    </row>
    <row r="174" spans="14:16" hidden="1">
      <c r="N174" s="108"/>
      <c r="O174" s="108"/>
      <c r="P174" s="108"/>
    </row>
    <row r="175" spans="14:16" hidden="1">
      <c r="N175" s="108"/>
      <c r="O175" s="108"/>
      <c r="P175" s="108"/>
    </row>
    <row r="176" spans="14:16" hidden="1">
      <c r="N176" s="108"/>
      <c r="O176" s="108"/>
      <c r="P176" s="108"/>
    </row>
    <row r="177" spans="14:16" hidden="1">
      <c r="N177" s="108"/>
      <c r="O177" s="108"/>
      <c r="P177" s="108"/>
    </row>
    <row r="178" spans="14:16" hidden="1">
      <c r="N178" s="108"/>
      <c r="O178" s="108"/>
      <c r="P178" s="108"/>
    </row>
    <row r="179" spans="14:16" hidden="1">
      <c r="N179" s="108"/>
      <c r="O179" s="108"/>
      <c r="P179" s="108"/>
    </row>
    <row r="180" spans="14:16" hidden="1">
      <c r="N180" s="108"/>
      <c r="O180" s="108"/>
      <c r="P180" s="108"/>
    </row>
    <row r="181" spans="14:16" hidden="1">
      <c r="N181" s="108"/>
      <c r="O181" s="108"/>
      <c r="P181" s="108"/>
    </row>
    <row r="182" spans="14:16" hidden="1">
      <c r="N182" s="108"/>
      <c r="O182" s="108"/>
      <c r="P182" s="108"/>
    </row>
    <row r="183" spans="14:16" hidden="1">
      <c r="N183" s="108"/>
      <c r="O183" s="108"/>
      <c r="P183" s="108"/>
    </row>
    <row r="184" spans="14:16" hidden="1">
      <c r="N184" s="108"/>
      <c r="O184" s="108"/>
      <c r="P184" s="108"/>
    </row>
    <row r="185" spans="14:16" hidden="1">
      <c r="N185" s="108"/>
      <c r="O185" s="108"/>
      <c r="P185" s="108"/>
    </row>
    <row r="186" spans="14:16" hidden="1">
      <c r="N186" s="108"/>
      <c r="O186" s="108"/>
      <c r="P186" s="108"/>
    </row>
    <row r="187" spans="14:16" hidden="1">
      <c r="N187" s="108"/>
      <c r="O187" s="108"/>
      <c r="P187" s="108"/>
    </row>
    <row r="188" spans="14:16" hidden="1">
      <c r="N188" s="108"/>
      <c r="O188" s="108"/>
      <c r="P188" s="108"/>
    </row>
    <row r="189" spans="14:16" hidden="1">
      <c r="N189" s="108"/>
      <c r="O189" s="108"/>
      <c r="P189" s="108"/>
    </row>
    <row r="190" spans="14:16" hidden="1">
      <c r="N190" s="108"/>
      <c r="O190" s="108"/>
      <c r="P190" s="108"/>
    </row>
    <row r="191" spans="14:16" hidden="1">
      <c r="N191" s="108"/>
      <c r="O191" s="108"/>
      <c r="P191" s="108"/>
    </row>
    <row r="192" spans="14:16" hidden="1">
      <c r="N192" s="108"/>
      <c r="O192" s="108"/>
      <c r="P192" s="108"/>
    </row>
    <row r="193" spans="14:16" hidden="1">
      <c r="N193" s="108"/>
      <c r="O193" s="108"/>
      <c r="P193" s="108"/>
    </row>
    <row r="194" spans="14:16" hidden="1">
      <c r="N194" s="108"/>
      <c r="O194" s="108"/>
      <c r="P194" s="108"/>
    </row>
    <row r="195" spans="14:16" hidden="1">
      <c r="N195" s="108"/>
      <c r="O195" s="108"/>
      <c r="P195" s="108"/>
    </row>
    <row r="196" spans="14:16" hidden="1">
      <c r="N196" s="108"/>
      <c r="O196" s="108"/>
      <c r="P196" s="108"/>
    </row>
    <row r="197" spans="14:16" hidden="1">
      <c r="N197" s="108"/>
      <c r="O197" s="108"/>
      <c r="P197" s="108"/>
    </row>
    <row r="198" spans="14:16" hidden="1">
      <c r="N198" s="108"/>
      <c r="O198" s="108"/>
      <c r="P198" s="108"/>
    </row>
    <row r="199" spans="14:16" hidden="1">
      <c r="N199" s="108"/>
      <c r="O199" s="108"/>
      <c r="P199" s="108"/>
    </row>
    <row r="200" spans="14:16" hidden="1">
      <c r="N200" s="108"/>
      <c r="O200" s="108"/>
      <c r="P200" s="108"/>
    </row>
    <row r="201" spans="14:16" hidden="1">
      <c r="N201" s="108"/>
      <c r="O201" s="108"/>
      <c r="P201" s="108"/>
    </row>
    <row r="202" spans="14:16" hidden="1">
      <c r="N202" s="108"/>
      <c r="O202" s="108"/>
      <c r="P202" s="108"/>
    </row>
    <row r="203" spans="14:16" hidden="1">
      <c r="N203" s="108"/>
      <c r="O203" s="108"/>
      <c r="P203" s="108"/>
    </row>
    <row r="204" spans="14:16" hidden="1">
      <c r="N204" s="108"/>
      <c r="O204" s="108"/>
      <c r="P204" s="108"/>
    </row>
    <row r="205" spans="14:16" hidden="1">
      <c r="N205" s="108"/>
      <c r="O205" s="108"/>
      <c r="P205" s="108"/>
    </row>
    <row r="206" spans="14:16" hidden="1">
      <c r="N206" s="108"/>
      <c r="O206" s="108"/>
      <c r="P206" s="108"/>
    </row>
    <row r="207" spans="14:16" hidden="1">
      <c r="N207" s="108"/>
      <c r="O207" s="108"/>
      <c r="P207" s="108"/>
    </row>
    <row r="208" spans="14:16" hidden="1">
      <c r="N208" s="108"/>
      <c r="O208" s="108"/>
      <c r="P208" s="108"/>
    </row>
    <row r="209" spans="14:16" hidden="1">
      <c r="N209" s="108"/>
      <c r="O209" s="108"/>
      <c r="P209" s="108"/>
    </row>
    <row r="210" spans="14:16" hidden="1">
      <c r="N210" s="108"/>
      <c r="O210" s="108"/>
      <c r="P210" s="108"/>
    </row>
    <row r="211" spans="14:16" hidden="1">
      <c r="N211" s="108"/>
      <c r="O211" s="108"/>
      <c r="P211" s="108"/>
    </row>
    <row r="212" spans="14:16" hidden="1">
      <c r="N212" s="108"/>
      <c r="O212" s="108"/>
      <c r="P212" s="108"/>
    </row>
    <row r="213" spans="14:16" hidden="1">
      <c r="N213" s="108"/>
      <c r="O213" s="108"/>
      <c r="P213" s="108"/>
    </row>
    <row r="214" spans="14:16" hidden="1">
      <c r="N214" s="108"/>
      <c r="O214" s="108"/>
      <c r="P214" s="108"/>
    </row>
    <row r="215" spans="14:16" hidden="1">
      <c r="N215" s="108"/>
      <c r="O215" s="108"/>
      <c r="P215" s="108"/>
    </row>
    <row r="216" spans="14:16" hidden="1">
      <c r="N216" s="108"/>
      <c r="O216" s="108"/>
      <c r="P216" s="108"/>
    </row>
    <row r="217" spans="14:16" hidden="1">
      <c r="N217" s="108"/>
      <c r="O217" s="108"/>
      <c r="P217" s="108"/>
    </row>
    <row r="218" spans="14:16" hidden="1">
      <c r="N218" s="108"/>
      <c r="O218" s="108"/>
      <c r="P218" s="108"/>
    </row>
    <row r="219" spans="14:16" hidden="1">
      <c r="N219" s="108"/>
      <c r="O219" s="108"/>
      <c r="P219" s="108"/>
    </row>
    <row r="220" spans="14:16" hidden="1">
      <c r="N220" s="108"/>
      <c r="O220" s="108"/>
      <c r="P220" s="108"/>
    </row>
    <row r="221" spans="14:16" hidden="1">
      <c r="N221" s="108"/>
      <c r="O221" s="108"/>
      <c r="P221" s="108"/>
    </row>
    <row r="222" spans="14:16" hidden="1">
      <c r="N222" s="108"/>
      <c r="O222" s="108"/>
      <c r="P222" s="108"/>
    </row>
    <row r="223" spans="14:16" hidden="1">
      <c r="N223" s="108"/>
      <c r="O223" s="108"/>
      <c r="P223" s="108"/>
    </row>
    <row r="224" spans="14:16" hidden="1">
      <c r="N224" s="108"/>
      <c r="O224" s="108"/>
      <c r="P224" s="108"/>
    </row>
    <row r="225" spans="14:16" hidden="1">
      <c r="N225" s="108"/>
      <c r="O225" s="108"/>
      <c r="P225" s="108"/>
    </row>
    <row r="226" spans="14:16" hidden="1">
      <c r="N226" s="108"/>
      <c r="O226" s="108"/>
      <c r="P226" s="108"/>
    </row>
    <row r="227" spans="14:16" hidden="1">
      <c r="N227" s="108"/>
      <c r="O227" s="108"/>
      <c r="P227" s="108"/>
    </row>
    <row r="228" spans="14:16" hidden="1">
      <c r="N228" s="108"/>
      <c r="O228" s="108"/>
      <c r="P228" s="108"/>
    </row>
    <row r="229" spans="14:16" hidden="1">
      <c r="N229" s="108"/>
      <c r="O229" s="108"/>
      <c r="P229" s="108"/>
    </row>
    <row r="230" spans="14:16" hidden="1">
      <c r="N230" s="108"/>
      <c r="O230" s="108"/>
      <c r="P230" s="108"/>
    </row>
    <row r="231" spans="14:16" hidden="1">
      <c r="N231" s="108"/>
      <c r="O231" s="108"/>
      <c r="P231" s="108"/>
    </row>
    <row r="232" spans="14:16" hidden="1">
      <c r="N232" s="108"/>
      <c r="O232" s="108"/>
      <c r="P232" s="108"/>
    </row>
    <row r="233" spans="14:16" hidden="1">
      <c r="N233" s="108"/>
      <c r="O233" s="108"/>
      <c r="P233" s="108"/>
    </row>
    <row r="234" spans="14:16" hidden="1">
      <c r="N234" s="108"/>
      <c r="O234" s="108"/>
      <c r="P234" s="108"/>
    </row>
    <row r="235" spans="14:16" hidden="1">
      <c r="N235" s="108"/>
      <c r="O235" s="108"/>
      <c r="P235" s="108"/>
    </row>
    <row r="236" spans="14:16" hidden="1">
      <c r="N236" s="108"/>
      <c r="O236" s="108"/>
      <c r="P236" s="108"/>
    </row>
    <row r="237" spans="14:16" hidden="1">
      <c r="N237" s="108"/>
      <c r="O237" s="108"/>
      <c r="P237" s="108"/>
    </row>
    <row r="238" spans="14:16" hidden="1">
      <c r="N238" s="108"/>
      <c r="O238" s="108"/>
      <c r="P238" s="108"/>
    </row>
    <row r="239" spans="14:16" hidden="1">
      <c r="N239" s="108"/>
      <c r="O239" s="108"/>
      <c r="P239" s="108"/>
    </row>
    <row r="240" spans="14:16" hidden="1">
      <c r="N240" s="108"/>
      <c r="O240" s="108"/>
      <c r="P240" s="108"/>
    </row>
    <row r="241" spans="14:16" hidden="1">
      <c r="N241" s="108"/>
      <c r="O241" s="108"/>
      <c r="P241" s="108"/>
    </row>
    <row r="242" spans="14:16" hidden="1">
      <c r="N242" s="108"/>
      <c r="O242" s="108"/>
      <c r="P242" s="108"/>
    </row>
    <row r="243" spans="14:16" hidden="1">
      <c r="N243" s="108"/>
      <c r="O243" s="108"/>
      <c r="P243" s="108"/>
    </row>
    <row r="244" spans="14:16" hidden="1">
      <c r="N244" s="108"/>
      <c r="O244" s="108"/>
      <c r="P244" s="108"/>
    </row>
    <row r="245" spans="14:16" hidden="1">
      <c r="N245" s="108"/>
      <c r="O245" s="108"/>
      <c r="P245" s="108"/>
    </row>
    <row r="246" spans="14:16" hidden="1">
      <c r="N246" s="108"/>
      <c r="O246" s="108"/>
      <c r="P246" s="108"/>
    </row>
    <row r="247" spans="14:16" hidden="1">
      <c r="N247" s="108"/>
      <c r="O247" s="108"/>
      <c r="P247" s="108"/>
    </row>
    <row r="248" spans="14:16" hidden="1">
      <c r="N248" s="108"/>
      <c r="O248" s="108"/>
      <c r="P248" s="108"/>
    </row>
    <row r="249" spans="14:16" hidden="1">
      <c r="N249" s="108"/>
      <c r="O249" s="108"/>
      <c r="P249" s="108"/>
    </row>
    <row r="250" spans="14:16" hidden="1">
      <c r="N250" s="108"/>
      <c r="O250" s="108"/>
      <c r="P250" s="108"/>
    </row>
    <row r="251" spans="14:16" hidden="1">
      <c r="N251" s="108"/>
      <c r="O251" s="108"/>
      <c r="P251" s="108"/>
    </row>
    <row r="252" spans="14:16" hidden="1">
      <c r="N252" s="108"/>
      <c r="O252" s="108"/>
      <c r="P252" s="108"/>
    </row>
    <row r="253" spans="14:16" hidden="1">
      <c r="N253" s="108"/>
      <c r="O253" s="108"/>
      <c r="P253" s="108"/>
    </row>
    <row r="254" spans="14:16" hidden="1">
      <c r="N254" s="108"/>
      <c r="O254" s="108"/>
      <c r="P254" s="108"/>
    </row>
    <row r="255" spans="14:16" hidden="1">
      <c r="N255" s="108"/>
      <c r="O255" s="108"/>
      <c r="P255" s="108"/>
    </row>
    <row r="256" spans="14:16" hidden="1">
      <c r="N256" s="108"/>
      <c r="O256" s="108"/>
      <c r="P256" s="108"/>
    </row>
    <row r="257" spans="14:16" hidden="1">
      <c r="N257" s="108"/>
      <c r="O257" s="108"/>
      <c r="P257" s="108"/>
    </row>
    <row r="258" spans="14:16" hidden="1">
      <c r="N258" s="108"/>
      <c r="O258" s="108"/>
      <c r="P258" s="108"/>
    </row>
    <row r="259" spans="14:16" hidden="1">
      <c r="N259" s="108"/>
      <c r="O259" s="108"/>
      <c r="P259" s="108"/>
    </row>
    <row r="260" spans="14:16" hidden="1">
      <c r="N260" s="108"/>
      <c r="O260" s="108"/>
      <c r="P260" s="108"/>
    </row>
    <row r="261" spans="14:16" hidden="1">
      <c r="N261" s="108"/>
      <c r="O261" s="108"/>
      <c r="P261" s="108"/>
    </row>
    <row r="262" spans="14:16" hidden="1">
      <c r="N262" s="108"/>
      <c r="O262" s="108"/>
      <c r="P262" s="108"/>
    </row>
    <row r="263" spans="14:16" hidden="1">
      <c r="N263" s="108"/>
      <c r="O263" s="108"/>
      <c r="P263" s="108"/>
    </row>
    <row r="264" spans="14:16" hidden="1">
      <c r="N264" s="108"/>
      <c r="O264" s="108"/>
      <c r="P264" s="108"/>
    </row>
    <row r="265" spans="14:16" hidden="1">
      <c r="N265" s="108"/>
      <c r="O265" s="108"/>
      <c r="P265" s="108"/>
    </row>
    <row r="266" spans="14:16" hidden="1">
      <c r="N266" s="108"/>
      <c r="O266" s="108"/>
      <c r="P266" s="108"/>
    </row>
    <row r="267" spans="14:16" hidden="1">
      <c r="N267" s="108"/>
      <c r="O267" s="108"/>
      <c r="P267" s="108"/>
    </row>
    <row r="268" spans="14:16" hidden="1">
      <c r="N268" s="108"/>
      <c r="O268" s="108"/>
      <c r="P268" s="108"/>
    </row>
    <row r="269" spans="14:16" hidden="1">
      <c r="N269" s="108"/>
      <c r="O269" s="108"/>
      <c r="P269" s="108"/>
    </row>
    <row r="270" spans="14:16" hidden="1">
      <c r="N270" s="108"/>
      <c r="O270" s="108"/>
      <c r="P270" s="108"/>
    </row>
    <row r="271" spans="14:16" hidden="1">
      <c r="N271" s="108"/>
      <c r="O271" s="108"/>
      <c r="P271" s="108"/>
    </row>
    <row r="272" spans="14:16" hidden="1">
      <c r="N272" s="108"/>
      <c r="O272" s="108"/>
      <c r="P272" s="108"/>
    </row>
    <row r="273" spans="14:16" hidden="1">
      <c r="N273" s="108"/>
      <c r="O273" s="108"/>
      <c r="P273" s="108"/>
    </row>
    <row r="274" spans="14:16" hidden="1">
      <c r="N274" s="108"/>
      <c r="O274" s="108"/>
      <c r="P274" s="108"/>
    </row>
    <row r="275" spans="14:16" hidden="1">
      <c r="N275" s="108"/>
      <c r="O275" s="108"/>
      <c r="P275" s="108"/>
    </row>
    <row r="276" spans="14:16" hidden="1">
      <c r="N276" s="108"/>
      <c r="O276" s="108"/>
      <c r="P276" s="108"/>
    </row>
    <row r="277" spans="14:16" hidden="1">
      <c r="N277" s="108"/>
      <c r="O277" s="108"/>
      <c r="P277" s="108"/>
    </row>
    <row r="278" spans="14:16" hidden="1">
      <c r="N278" s="108"/>
      <c r="O278" s="108"/>
      <c r="P278" s="108"/>
    </row>
    <row r="279" spans="14:16" hidden="1">
      <c r="N279" s="108"/>
      <c r="O279" s="108"/>
      <c r="P279" s="108"/>
    </row>
    <row r="280" spans="14:16" hidden="1">
      <c r="N280" s="108"/>
      <c r="O280" s="108"/>
      <c r="P280" s="108"/>
    </row>
    <row r="281" spans="14:16" hidden="1">
      <c r="N281" s="108"/>
      <c r="O281" s="108"/>
      <c r="P281" s="108"/>
    </row>
    <row r="282" spans="14:16" hidden="1">
      <c r="N282" s="108"/>
      <c r="O282" s="108"/>
      <c r="P282" s="108"/>
    </row>
    <row r="283" spans="14:16" hidden="1">
      <c r="N283" s="108"/>
      <c r="O283" s="108"/>
      <c r="P283" s="108"/>
    </row>
    <row r="284" spans="14:16" hidden="1">
      <c r="N284" s="108"/>
      <c r="O284" s="108"/>
      <c r="P284" s="108"/>
    </row>
    <row r="285" spans="14:16" hidden="1">
      <c r="N285" s="108"/>
      <c r="O285" s="108"/>
      <c r="P285" s="108"/>
    </row>
    <row r="286" spans="14:16" hidden="1">
      <c r="N286" s="108"/>
      <c r="O286" s="108"/>
      <c r="P286" s="108"/>
    </row>
    <row r="287" spans="14:16" hidden="1">
      <c r="N287" s="108"/>
      <c r="O287" s="108"/>
      <c r="P287" s="108"/>
    </row>
    <row r="288" spans="14:16" hidden="1">
      <c r="N288" s="108"/>
      <c r="O288" s="108"/>
      <c r="P288" s="108"/>
    </row>
    <row r="289" spans="14:16" hidden="1">
      <c r="N289" s="108"/>
      <c r="O289" s="108"/>
      <c r="P289" s="108"/>
    </row>
    <row r="290" spans="14:16" hidden="1">
      <c r="N290" s="108"/>
      <c r="O290" s="108"/>
      <c r="P290" s="108"/>
    </row>
    <row r="291" spans="14:16" hidden="1">
      <c r="N291" s="108"/>
      <c r="O291" s="108"/>
      <c r="P291" s="108"/>
    </row>
    <row r="292" spans="14:16" hidden="1">
      <c r="N292" s="108"/>
      <c r="O292" s="108"/>
      <c r="P292" s="108"/>
    </row>
    <row r="293" spans="14:16" hidden="1">
      <c r="N293" s="108"/>
      <c r="O293" s="108"/>
      <c r="P293" s="108"/>
    </row>
    <row r="294" spans="14:16" hidden="1">
      <c r="N294" s="108"/>
      <c r="O294" s="108"/>
      <c r="P294" s="108"/>
    </row>
    <row r="295" spans="14:16" hidden="1">
      <c r="N295" s="108"/>
      <c r="O295" s="108"/>
      <c r="P295" s="108"/>
    </row>
    <row r="296" spans="14:16" hidden="1">
      <c r="N296" s="108"/>
      <c r="O296" s="108"/>
      <c r="P296" s="108"/>
    </row>
    <row r="297" spans="14:16" hidden="1">
      <c r="N297" s="108"/>
      <c r="O297" s="108"/>
      <c r="P297" s="108"/>
    </row>
    <row r="298" spans="14:16" hidden="1">
      <c r="N298" s="108"/>
      <c r="O298" s="108"/>
      <c r="P298" s="108"/>
    </row>
    <row r="299" spans="14:16" hidden="1">
      <c r="N299" s="108"/>
      <c r="O299" s="108"/>
      <c r="P299" s="108"/>
    </row>
    <row r="300" spans="14:16" hidden="1">
      <c r="N300" s="108"/>
      <c r="O300" s="108"/>
      <c r="P300" s="108"/>
    </row>
    <row r="301" spans="14:16" hidden="1">
      <c r="N301" s="108"/>
      <c r="O301" s="108"/>
      <c r="P301" s="108"/>
    </row>
    <row r="302" spans="14:16" hidden="1">
      <c r="N302" s="108"/>
      <c r="O302" s="108"/>
      <c r="P302" s="108"/>
    </row>
    <row r="303" spans="14:16" hidden="1">
      <c r="N303" s="108"/>
      <c r="O303" s="108"/>
      <c r="P303" s="108"/>
    </row>
    <row r="304" spans="14:16" hidden="1">
      <c r="N304" s="108"/>
      <c r="O304" s="108"/>
      <c r="P304" s="108"/>
    </row>
    <row r="305" spans="14:16" hidden="1">
      <c r="N305" s="108"/>
      <c r="O305" s="108"/>
      <c r="P305" s="108"/>
    </row>
    <row r="306" spans="14:16" hidden="1">
      <c r="N306" s="108"/>
      <c r="O306" s="108"/>
      <c r="P306" s="108"/>
    </row>
    <row r="307" spans="14:16" hidden="1">
      <c r="N307" s="108"/>
      <c r="O307" s="108"/>
      <c r="P307" s="108"/>
    </row>
    <row r="308" spans="14:16" hidden="1">
      <c r="N308" s="108"/>
      <c r="O308" s="108"/>
      <c r="P308" s="108"/>
    </row>
    <row r="309" spans="14:16" hidden="1">
      <c r="N309" s="108"/>
      <c r="O309" s="108"/>
      <c r="P309" s="108"/>
    </row>
    <row r="310" spans="14:16" hidden="1">
      <c r="N310" s="108"/>
      <c r="O310" s="108"/>
      <c r="P310" s="108"/>
    </row>
    <row r="311" spans="14:16" hidden="1">
      <c r="N311" s="108"/>
      <c r="O311" s="108"/>
      <c r="P311" s="108"/>
    </row>
    <row r="312" spans="14:16" hidden="1">
      <c r="N312" s="108"/>
      <c r="O312" s="108"/>
      <c r="P312" s="108"/>
    </row>
    <row r="313" spans="14:16" hidden="1">
      <c r="N313" s="108"/>
      <c r="O313" s="108"/>
      <c r="P313" s="108"/>
    </row>
    <row r="314" spans="14:16" hidden="1">
      <c r="N314" s="108"/>
      <c r="O314" s="108"/>
      <c r="P314" s="108"/>
    </row>
    <row r="315" spans="14:16" hidden="1">
      <c r="N315" s="108"/>
      <c r="O315" s="108"/>
      <c r="P315" s="108"/>
    </row>
    <row r="316" spans="14:16" hidden="1">
      <c r="N316" s="108"/>
      <c r="O316" s="108"/>
      <c r="P316" s="108"/>
    </row>
    <row r="317" spans="14:16" hidden="1">
      <c r="N317" s="108"/>
      <c r="O317" s="108"/>
      <c r="P317" s="108"/>
    </row>
    <row r="318" spans="14:16" hidden="1">
      <c r="N318" s="108"/>
      <c r="O318" s="108"/>
      <c r="P318" s="108"/>
    </row>
    <row r="319" spans="14:16" hidden="1">
      <c r="N319" s="108"/>
      <c r="O319" s="108"/>
      <c r="P319" s="108"/>
    </row>
    <row r="320" spans="14:16" hidden="1">
      <c r="N320" s="108"/>
      <c r="O320" s="108"/>
      <c r="P320" s="108"/>
    </row>
    <row r="321" spans="14:16" hidden="1">
      <c r="N321" s="108"/>
      <c r="O321" s="108"/>
      <c r="P321" s="108"/>
    </row>
    <row r="322" spans="14:16" hidden="1">
      <c r="N322" s="108"/>
      <c r="O322" s="108"/>
      <c r="P322" s="108"/>
    </row>
    <row r="323" spans="14:16" hidden="1">
      <c r="N323" s="108"/>
      <c r="O323" s="108"/>
      <c r="P323" s="108"/>
    </row>
    <row r="324" spans="14:16" hidden="1">
      <c r="N324" s="108"/>
      <c r="O324" s="108"/>
      <c r="P324" s="108"/>
    </row>
    <row r="325" spans="14:16" hidden="1">
      <c r="N325" s="108"/>
      <c r="O325" s="108"/>
      <c r="P325" s="108"/>
    </row>
    <row r="326" spans="14:16" hidden="1">
      <c r="N326" s="108"/>
      <c r="O326" s="108"/>
      <c r="P326" s="108"/>
    </row>
    <row r="327" spans="14:16" hidden="1">
      <c r="N327" s="108"/>
      <c r="O327" s="108"/>
      <c r="P327" s="108"/>
    </row>
    <row r="328" spans="14:16" hidden="1">
      <c r="N328" s="108"/>
      <c r="O328" s="108"/>
      <c r="P328" s="108"/>
    </row>
    <row r="329" spans="14:16" hidden="1">
      <c r="N329" s="108"/>
      <c r="O329" s="108"/>
      <c r="P329" s="108"/>
    </row>
    <row r="330" spans="14:16" hidden="1">
      <c r="N330" s="108"/>
      <c r="O330" s="108"/>
      <c r="P330" s="108"/>
    </row>
    <row r="331" spans="14:16" hidden="1">
      <c r="N331" s="108"/>
      <c r="O331" s="108"/>
      <c r="P331" s="108"/>
    </row>
    <row r="332" spans="14:16" hidden="1">
      <c r="N332" s="108"/>
      <c r="O332" s="108"/>
      <c r="P332" s="108"/>
    </row>
    <row r="333" spans="14:16" hidden="1">
      <c r="N333" s="108"/>
      <c r="O333" s="108"/>
      <c r="P333" s="108"/>
    </row>
    <row r="334" spans="14:16" hidden="1">
      <c r="N334" s="108"/>
      <c r="O334" s="108"/>
      <c r="P334" s="108"/>
    </row>
    <row r="335" spans="14:16" hidden="1">
      <c r="N335" s="108"/>
      <c r="O335" s="108"/>
      <c r="P335" s="108"/>
    </row>
    <row r="336" spans="14:16" hidden="1">
      <c r="N336" s="108"/>
      <c r="O336" s="108"/>
      <c r="P336" s="108"/>
    </row>
    <row r="337" spans="14:16" hidden="1">
      <c r="N337" s="108"/>
      <c r="O337" s="108"/>
      <c r="P337" s="108"/>
    </row>
    <row r="338" spans="14:16" hidden="1">
      <c r="N338" s="108"/>
      <c r="O338" s="108"/>
      <c r="P338" s="108"/>
    </row>
    <row r="339" spans="14:16" hidden="1">
      <c r="N339" s="108"/>
      <c r="O339" s="108"/>
      <c r="P339" s="108"/>
    </row>
    <row r="340" spans="14:16" hidden="1">
      <c r="N340" s="108"/>
      <c r="O340" s="108"/>
      <c r="P340" s="108"/>
    </row>
    <row r="341" spans="14:16" hidden="1">
      <c r="N341" s="108"/>
      <c r="O341" s="108"/>
      <c r="P341" s="108"/>
    </row>
    <row r="342" spans="14:16" hidden="1">
      <c r="N342" s="108"/>
      <c r="O342" s="108"/>
      <c r="P342" s="108"/>
    </row>
    <row r="343" spans="14:16" hidden="1">
      <c r="N343" s="108"/>
      <c r="O343" s="108"/>
      <c r="P343" s="108"/>
    </row>
    <row r="344" spans="14:16" hidden="1">
      <c r="N344" s="108"/>
      <c r="O344" s="108"/>
      <c r="P344" s="108"/>
    </row>
    <row r="345" spans="14:16" hidden="1">
      <c r="N345" s="108"/>
      <c r="O345" s="108"/>
      <c r="P345" s="108"/>
    </row>
    <row r="346" spans="14:16" hidden="1">
      <c r="N346" s="108"/>
      <c r="O346" s="108"/>
      <c r="P346" s="108"/>
    </row>
    <row r="347" spans="14:16" hidden="1">
      <c r="N347" s="108"/>
      <c r="O347" s="108"/>
      <c r="P347" s="108"/>
    </row>
    <row r="348" spans="14:16" hidden="1">
      <c r="N348" s="108"/>
      <c r="O348" s="108"/>
      <c r="P348" s="108"/>
    </row>
    <row r="349" spans="14:16" hidden="1">
      <c r="N349" s="108"/>
      <c r="O349" s="108"/>
      <c r="P349" s="108"/>
    </row>
    <row r="350" spans="14:16" hidden="1">
      <c r="N350" s="108"/>
      <c r="O350" s="108"/>
      <c r="P350" s="108"/>
    </row>
    <row r="351" spans="14:16" hidden="1">
      <c r="N351" s="108"/>
      <c r="O351" s="108"/>
      <c r="P351" s="108"/>
    </row>
    <row r="352" spans="14:16" hidden="1">
      <c r="N352" s="108"/>
      <c r="O352" s="108"/>
      <c r="P352" s="108"/>
    </row>
    <row r="353" spans="14:16" hidden="1">
      <c r="N353" s="108"/>
      <c r="O353" s="108"/>
      <c r="P353" s="108"/>
    </row>
    <row r="354" spans="14:16" hidden="1">
      <c r="N354" s="108"/>
      <c r="O354" s="108"/>
      <c r="P354" s="108"/>
    </row>
    <row r="355" spans="14:16" hidden="1">
      <c r="N355" s="108"/>
      <c r="O355" s="108"/>
      <c r="P355" s="108"/>
    </row>
    <row r="356" spans="14:16" hidden="1">
      <c r="N356" s="108"/>
      <c r="O356" s="108"/>
      <c r="P356" s="108"/>
    </row>
    <row r="357" spans="14:16" hidden="1">
      <c r="N357" s="108"/>
      <c r="O357" s="108"/>
      <c r="P357" s="108"/>
    </row>
    <row r="358" spans="14:16" hidden="1">
      <c r="N358" s="108"/>
      <c r="O358" s="108"/>
      <c r="P358" s="108"/>
    </row>
    <row r="359" spans="14:16" hidden="1">
      <c r="N359" s="108"/>
      <c r="O359" s="108"/>
      <c r="P359" s="108"/>
    </row>
    <row r="360" spans="14:16" hidden="1">
      <c r="N360" s="108"/>
      <c r="O360" s="108"/>
      <c r="P360" s="108"/>
    </row>
    <row r="361" spans="14:16" hidden="1">
      <c r="N361" s="108"/>
      <c r="O361" s="108"/>
      <c r="P361" s="108"/>
    </row>
    <row r="362" spans="14:16" hidden="1">
      <c r="N362" s="108"/>
      <c r="O362" s="108"/>
      <c r="P362" s="108"/>
    </row>
    <row r="363" spans="14:16" hidden="1">
      <c r="N363" s="108"/>
      <c r="O363" s="108"/>
      <c r="P363" s="108"/>
    </row>
    <row r="364" spans="14:16" hidden="1">
      <c r="N364" s="108"/>
      <c r="O364" s="108"/>
      <c r="P364" s="108"/>
    </row>
    <row r="365" spans="14:16" hidden="1">
      <c r="N365" s="108"/>
      <c r="O365" s="108"/>
      <c r="P365" s="108"/>
    </row>
    <row r="366" spans="14:16" hidden="1">
      <c r="N366" s="108"/>
      <c r="O366" s="108"/>
      <c r="P366" s="108"/>
    </row>
    <row r="367" spans="14:16" hidden="1">
      <c r="N367" s="108"/>
      <c r="O367" s="108"/>
      <c r="P367" s="108"/>
    </row>
    <row r="368" spans="14:16" hidden="1">
      <c r="N368" s="108"/>
      <c r="O368" s="108"/>
      <c r="P368" s="108"/>
    </row>
    <row r="369" spans="14:16" hidden="1">
      <c r="N369" s="108"/>
      <c r="O369" s="108"/>
      <c r="P369" s="108"/>
    </row>
    <row r="370" spans="14:16" hidden="1">
      <c r="N370" s="108"/>
      <c r="O370" s="108"/>
      <c r="P370" s="108"/>
    </row>
    <row r="371" spans="14:16" hidden="1">
      <c r="N371" s="108"/>
      <c r="O371" s="108"/>
      <c r="P371" s="108"/>
    </row>
    <row r="372" spans="14:16" hidden="1">
      <c r="N372" s="108"/>
      <c r="O372" s="108"/>
      <c r="P372" s="108"/>
    </row>
    <row r="373" spans="14:16" hidden="1">
      <c r="N373" s="108"/>
      <c r="O373" s="108"/>
      <c r="P373" s="108"/>
    </row>
    <row r="374" spans="14:16" hidden="1">
      <c r="N374" s="108"/>
      <c r="O374" s="108"/>
      <c r="P374" s="108"/>
    </row>
    <row r="375" spans="14:16" hidden="1">
      <c r="N375" s="108"/>
      <c r="O375" s="108"/>
      <c r="P375" s="108"/>
    </row>
    <row r="376" spans="14:16" hidden="1">
      <c r="N376" s="108"/>
      <c r="O376" s="108"/>
      <c r="P376" s="108"/>
    </row>
    <row r="377" spans="14:16" hidden="1">
      <c r="N377" s="108"/>
      <c r="O377" s="108"/>
      <c r="P377" s="108"/>
    </row>
    <row r="378" spans="14:16" hidden="1">
      <c r="N378" s="108"/>
      <c r="O378" s="108"/>
      <c r="P378" s="108"/>
    </row>
    <row r="379" spans="14:16" hidden="1">
      <c r="N379" s="108"/>
      <c r="O379" s="108"/>
      <c r="P379" s="108"/>
    </row>
    <row r="380" spans="14:16" hidden="1">
      <c r="N380" s="108"/>
      <c r="O380" s="108"/>
      <c r="P380" s="108"/>
    </row>
    <row r="381" spans="14:16" hidden="1">
      <c r="N381" s="108"/>
      <c r="O381" s="108"/>
      <c r="P381" s="108"/>
    </row>
    <row r="382" spans="14:16" hidden="1">
      <c r="N382" s="108"/>
      <c r="O382" s="108"/>
      <c r="P382" s="108"/>
    </row>
    <row r="383" spans="14:16" hidden="1">
      <c r="N383" s="108"/>
      <c r="O383" s="108"/>
      <c r="P383" s="108"/>
    </row>
    <row r="384" spans="14:16" hidden="1">
      <c r="N384" s="108"/>
      <c r="O384" s="108"/>
      <c r="P384" s="108"/>
    </row>
    <row r="385" spans="14:16" hidden="1">
      <c r="N385" s="108"/>
      <c r="O385" s="108"/>
      <c r="P385" s="108"/>
    </row>
    <row r="386" spans="14:16" hidden="1">
      <c r="N386" s="108"/>
      <c r="O386" s="108"/>
      <c r="P386" s="108"/>
    </row>
    <row r="387" spans="14:16" hidden="1">
      <c r="N387" s="108"/>
      <c r="O387" s="108"/>
      <c r="P387" s="108"/>
    </row>
    <row r="388" spans="14:16" hidden="1">
      <c r="N388" s="108"/>
      <c r="O388" s="108"/>
      <c r="P388" s="108"/>
    </row>
    <row r="389" spans="14:16" hidden="1">
      <c r="N389" s="108"/>
      <c r="O389" s="108"/>
      <c r="P389" s="108"/>
    </row>
    <row r="390" spans="14:16" hidden="1">
      <c r="N390" s="108"/>
      <c r="O390" s="108"/>
      <c r="P390" s="108"/>
    </row>
    <row r="391" spans="14:16" hidden="1">
      <c r="N391" s="108"/>
      <c r="O391" s="108"/>
      <c r="P391" s="108"/>
    </row>
    <row r="392" spans="14:16" hidden="1">
      <c r="N392" s="108"/>
      <c r="O392" s="108"/>
      <c r="P392" s="108"/>
    </row>
    <row r="393" spans="14:16" hidden="1">
      <c r="N393" s="108"/>
      <c r="O393" s="108"/>
      <c r="P393" s="108"/>
    </row>
    <row r="394" spans="14:16" hidden="1">
      <c r="N394" s="108"/>
      <c r="O394" s="108"/>
      <c r="P394" s="108"/>
    </row>
    <row r="395" spans="14:16" hidden="1">
      <c r="N395" s="108"/>
      <c r="O395" s="108"/>
      <c r="P395" s="108"/>
    </row>
    <row r="396" spans="14:16" hidden="1">
      <c r="N396" s="108"/>
      <c r="O396" s="108"/>
      <c r="P396" s="108"/>
    </row>
    <row r="397" spans="14:16" hidden="1">
      <c r="N397" s="108"/>
      <c r="O397" s="108"/>
      <c r="P397" s="108"/>
    </row>
    <row r="398" spans="14:16" hidden="1">
      <c r="N398" s="108"/>
      <c r="O398" s="108"/>
      <c r="P398" s="108"/>
    </row>
    <row r="399" spans="14:16" hidden="1">
      <c r="N399" s="108"/>
      <c r="O399" s="108"/>
      <c r="P399" s="108"/>
    </row>
    <row r="400" spans="14:16" hidden="1">
      <c r="N400" s="108"/>
      <c r="O400" s="108"/>
      <c r="P400" s="108"/>
    </row>
    <row r="401" spans="14:16" hidden="1">
      <c r="N401" s="108"/>
      <c r="O401" s="108"/>
      <c r="P401" s="108"/>
    </row>
    <row r="402" spans="14:16" hidden="1">
      <c r="N402" s="108"/>
      <c r="O402" s="108"/>
      <c r="P402" s="108"/>
    </row>
    <row r="403" spans="14:16" hidden="1">
      <c r="N403" s="108"/>
      <c r="O403" s="108"/>
      <c r="P403" s="108"/>
    </row>
    <row r="404" spans="14:16" hidden="1">
      <c r="N404" s="108"/>
      <c r="O404" s="108"/>
      <c r="P404" s="108"/>
    </row>
    <row r="405" spans="14:16" hidden="1">
      <c r="N405" s="108"/>
      <c r="O405" s="108"/>
      <c r="P405" s="108"/>
    </row>
    <row r="406" spans="14:16" hidden="1">
      <c r="N406" s="108"/>
      <c r="O406" s="108"/>
      <c r="P406" s="108"/>
    </row>
    <row r="407" spans="14:16" hidden="1">
      <c r="N407" s="108"/>
      <c r="O407" s="108"/>
      <c r="P407" s="108"/>
    </row>
    <row r="408" spans="14:16" hidden="1">
      <c r="N408" s="108"/>
      <c r="O408" s="108"/>
      <c r="P408" s="108"/>
    </row>
    <row r="409" spans="14:16" hidden="1">
      <c r="N409" s="108"/>
      <c r="O409" s="108"/>
      <c r="P409" s="108"/>
    </row>
    <row r="410" spans="14:16" hidden="1">
      <c r="N410" s="108"/>
      <c r="O410" s="108"/>
      <c r="P410" s="108"/>
    </row>
    <row r="411" spans="14:16" hidden="1">
      <c r="N411" s="108"/>
      <c r="O411" s="108"/>
      <c r="P411" s="108"/>
    </row>
    <row r="412" spans="14:16" hidden="1">
      <c r="N412" s="108"/>
      <c r="O412" s="108"/>
      <c r="P412" s="108"/>
    </row>
    <row r="413" spans="14:16" hidden="1">
      <c r="N413" s="108"/>
      <c r="O413" s="108"/>
      <c r="P413" s="108"/>
    </row>
    <row r="414" spans="14:16" hidden="1">
      <c r="N414" s="108"/>
      <c r="O414" s="108"/>
      <c r="P414" s="108"/>
    </row>
    <row r="415" spans="14:16" hidden="1">
      <c r="N415" s="108"/>
      <c r="O415" s="108"/>
      <c r="P415" s="108"/>
    </row>
    <row r="416" spans="14:16" hidden="1">
      <c r="N416" s="108"/>
      <c r="O416" s="108"/>
      <c r="P416" s="108"/>
    </row>
    <row r="417" spans="14:16" hidden="1">
      <c r="N417" s="108"/>
      <c r="O417" s="108"/>
      <c r="P417" s="108"/>
    </row>
    <row r="418" spans="14:16" hidden="1">
      <c r="N418" s="108"/>
      <c r="O418" s="108"/>
      <c r="P418" s="108"/>
    </row>
    <row r="419" spans="14:16" hidden="1">
      <c r="N419" s="108"/>
      <c r="O419" s="108"/>
      <c r="P419" s="108"/>
    </row>
    <row r="420" spans="14:16" hidden="1">
      <c r="N420" s="108"/>
      <c r="O420" s="108"/>
      <c r="P420" s="108"/>
    </row>
    <row r="421" spans="14:16" hidden="1">
      <c r="N421" s="108"/>
      <c r="O421" s="108"/>
      <c r="P421" s="108"/>
    </row>
    <row r="422" spans="14:16" hidden="1">
      <c r="N422" s="108"/>
      <c r="O422" s="108"/>
      <c r="P422" s="108"/>
    </row>
    <row r="423" spans="14:16" hidden="1">
      <c r="N423" s="108"/>
      <c r="O423" s="108"/>
      <c r="P423" s="108"/>
    </row>
    <row r="424" spans="14:16" hidden="1">
      <c r="N424" s="108"/>
      <c r="O424" s="108"/>
      <c r="P424" s="108"/>
    </row>
    <row r="425" spans="14:16" hidden="1">
      <c r="N425" s="108"/>
      <c r="O425" s="108"/>
      <c r="P425" s="108"/>
    </row>
    <row r="426" spans="14:16" hidden="1">
      <c r="N426" s="108"/>
      <c r="O426" s="108"/>
      <c r="P426" s="108"/>
    </row>
    <row r="427" spans="14:16" hidden="1">
      <c r="N427" s="108"/>
      <c r="O427" s="108"/>
      <c r="P427" s="108"/>
    </row>
    <row r="428" spans="14:16" hidden="1">
      <c r="N428" s="108"/>
      <c r="O428" s="108"/>
      <c r="P428" s="108"/>
    </row>
    <row r="429" spans="14:16" hidden="1">
      <c r="N429" s="108"/>
      <c r="O429" s="108"/>
      <c r="P429" s="108"/>
    </row>
    <row r="430" spans="14:16" hidden="1">
      <c r="N430" s="108"/>
      <c r="O430" s="108"/>
      <c r="P430" s="108"/>
    </row>
    <row r="431" spans="14:16" hidden="1">
      <c r="N431" s="108"/>
      <c r="O431" s="108"/>
      <c r="P431" s="108"/>
    </row>
    <row r="432" spans="14:16" hidden="1">
      <c r="N432" s="108"/>
      <c r="O432" s="108"/>
      <c r="P432" s="108"/>
    </row>
    <row r="433" spans="14:16" hidden="1">
      <c r="N433" s="108"/>
      <c r="O433" s="108"/>
      <c r="P433" s="108"/>
    </row>
    <row r="434" spans="14:16" hidden="1">
      <c r="N434" s="108"/>
      <c r="O434" s="108"/>
      <c r="P434" s="108"/>
    </row>
    <row r="435" spans="14:16" hidden="1">
      <c r="N435" s="108"/>
      <c r="O435" s="108"/>
      <c r="P435" s="108"/>
    </row>
    <row r="436" spans="14:16" hidden="1">
      <c r="N436" s="108"/>
      <c r="O436" s="108"/>
      <c r="P436" s="108"/>
    </row>
    <row r="437" spans="14:16" hidden="1">
      <c r="N437" s="108"/>
      <c r="O437" s="108"/>
      <c r="P437" s="108"/>
    </row>
    <row r="438" spans="14:16" hidden="1">
      <c r="N438" s="108"/>
      <c r="O438" s="108"/>
      <c r="P438" s="108"/>
    </row>
    <row r="439" spans="14:16" hidden="1">
      <c r="N439" s="108"/>
      <c r="O439" s="108"/>
      <c r="P439" s="108"/>
    </row>
    <row r="440" spans="14:16" hidden="1">
      <c r="N440" s="108"/>
      <c r="O440" s="108"/>
      <c r="P440" s="108"/>
    </row>
    <row r="441" spans="14:16" hidden="1">
      <c r="N441" s="108"/>
      <c r="O441" s="108"/>
      <c r="P441" s="108"/>
    </row>
    <row r="442" spans="14:16" hidden="1">
      <c r="N442" s="108"/>
      <c r="O442" s="108"/>
      <c r="P442" s="108"/>
    </row>
    <row r="443" spans="14:16" hidden="1">
      <c r="N443" s="108"/>
      <c r="O443" s="108"/>
      <c r="P443" s="108"/>
    </row>
    <row r="444" spans="14:16" hidden="1">
      <c r="N444" s="108"/>
      <c r="O444" s="108"/>
      <c r="P444" s="108"/>
    </row>
    <row r="445" spans="14:16" hidden="1">
      <c r="N445" s="108"/>
      <c r="O445" s="108"/>
      <c r="P445" s="108"/>
    </row>
    <row r="446" spans="14:16" hidden="1">
      <c r="N446" s="108"/>
      <c r="O446" s="108"/>
      <c r="P446" s="108"/>
    </row>
    <row r="447" spans="14:16" hidden="1">
      <c r="N447" s="108"/>
      <c r="O447" s="108"/>
      <c r="P447" s="108"/>
    </row>
    <row r="448" spans="14:16" hidden="1">
      <c r="N448" s="108"/>
      <c r="O448" s="108"/>
      <c r="P448" s="108"/>
    </row>
    <row r="449" spans="14:16" hidden="1">
      <c r="N449" s="108"/>
      <c r="O449" s="108"/>
      <c r="P449" s="108"/>
    </row>
    <row r="450" spans="14:16" hidden="1">
      <c r="N450" s="108"/>
      <c r="O450" s="108"/>
      <c r="P450" s="108"/>
    </row>
    <row r="451" spans="14:16" hidden="1">
      <c r="N451" s="108"/>
      <c r="O451" s="108"/>
      <c r="P451" s="108"/>
    </row>
    <row r="452" spans="14:16" hidden="1">
      <c r="N452" s="108"/>
      <c r="O452" s="108"/>
      <c r="P452" s="108"/>
    </row>
    <row r="453" spans="14:16" hidden="1">
      <c r="N453" s="108"/>
      <c r="O453" s="108"/>
      <c r="P453" s="108"/>
    </row>
    <row r="454" spans="14:16" hidden="1">
      <c r="N454" s="108"/>
      <c r="O454" s="108"/>
      <c r="P454" s="108"/>
    </row>
    <row r="455" spans="14:16" hidden="1">
      <c r="N455" s="108"/>
      <c r="O455" s="108"/>
      <c r="P455" s="108"/>
    </row>
    <row r="456" spans="14:16" hidden="1">
      <c r="N456" s="108"/>
      <c r="O456" s="108"/>
      <c r="P456" s="108"/>
    </row>
    <row r="457" spans="14:16" hidden="1">
      <c r="N457" s="108"/>
      <c r="O457" s="108"/>
      <c r="P457" s="108"/>
    </row>
    <row r="458" spans="14:16" hidden="1">
      <c r="N458" s="108"/>
      <c r="O458" s="108"/>
      <c r="P458" s="108"/>
    </row>
    <row r="459" spans="14:16" hidden="1">
      <c r="N459" s="108"/>
      <c r="O459" s="108"/>
      <c r="P459" s="108"/>
    </row>
    <row r="460" spans="14:16" hidden="1">
      <c r="N460" s="108"/>
      <c r="O460" s="108"/>
      <c r="P460" s="108"/>
    </row>
    <row r="461" spans="14:16" hidden="1">
      <c r="N461" s="108"/>
      <c r="O461" s="108"/>
      <c r="P461" s="108"/>
    </row>
    <row r="462" spans="14:16" hidden="1">
      <c r="N462" s="108"/>
      <c r="O462" s="108"/>
      <c r="P462" s="108"/>
    </row>
    <row r="463" spans="14:16" hidden="1">
      <c r="N463" s="108"/>
      <c r="O463" s="108"/>
      <c r="P463" s="108"/>
    </row>
    <row r="464" spans="14:16" hidden="1">
      <c r="N464" s="108"/>
      <c r="O464" s="108"/>
      <c r="P464" s="108"/>
    </row>
    <row r="465" spans="14:16" hidden="1">
      <c r="N465" s="108"/>
      <c r="O465" s="108"/>
      <c r="P465" s="108"/>
    </row>
    <row r="466" spans="14:16" hidden="1">
      <c r="N466" s="108"/>
      <c r="O466" s="108"/>
      <c r="P466" s="108"/>
    </row>
    <row r="467" spans="14:16" hidden="1">
      <c r="N467" s="108"/>
      <c r="O467" s="108"/>
      <c r="P467" s="108"/>
    </row>
    <row r="468" spans="14:16" hidden="1">
      <c r="N468" s="108"/>
      <c r="O468" s="108"/>
      <c r="P468" s="108"/>
    </row>
    <row r="469" spans="14:16" hidden="1">
      <c r="N469" s="108"/>
      <c r="O469" s="108"/>
      <c r="P469" s="108"/>
    </row>
    <row r="470" spans="14:16" hidden="1">
      <c r="N470" s="108"/>
      <c r="O470" s="108"/>
      <c r="P470" s="108"/>
    </row>
    <row r="471" spans="14:16" hidden="1">
      <c r="N471" s="108"/>
      <c r="O471" s="108"/>
      <c r="P471" s="108"/>
    </row>
    <row r="472" spans="14:16" hidden="1">
      <c r="N472" s="108"/>
      <c r="O472" s="108"/>
      <c r="P472" s="108"/>
    </row>
    <row r="473" spans="14:16" hidden="1">
      <c r="N473" s="108"/>
      <c r="O473" s="108"/>
      <c r="P473" s="108"/>
    </row>
    <row r="474" spans="14:16" hidden="1">
      <c r="N474" s="108"/>
      <c r="O474" s="108"/>
      <c r="P474" s="108"/>
    </row>
    <row r="475" spans="14:16" hidden="1">
      <c r="N475" s="108"/>
      <c r="O475" s="108"/>
      <c r="P475" s="108"/>
    </row>
    <row r="476" spans="14:16" hidden="1">
      <c r="N476" s="108"/>
      <c r="O476" s="108"/>
      <c r="P476" s="108"/>
    </row>
    <row r="477" spans="14:16" hidden="1">
      <c r="N477" s="108"/>
      <c r="O477" s="108"/>
      <c r="P477" s="108"/>
    </row>
    <row r="478" spans="14:16" hidden="1">
      <c r="N478" s="108"/>
      <c r="O478" s="108"/>
      <c r="P478" s="108"/>
    </row>
    <row r="479" spans="14:16" hidden="1">
      <c r="N479" s="108"/>
      <c r="O479" s="108"/>
      <c r="P479" s="108"/>
    </row>
    <row r="480" spans="14:16" hidden="1">
      <c r="N480" s="108"/>
      <c r="O480" s="108"/>
      <c r="P480" s="108"/>
    </row>
    <row r="481" spans="3:23" hidden="1">
      <c r="N481" s="108"/>
      <c r="O481" s="108"/>
      <c r="P481" s="108"/>
    </row>
    <row r="482" spans="3:23" hidden="1">
      <c r="N482" s="108"/>
      <c r="O482" s="108"/>
      <c r="P482" s="108"/>
    </row>
    <row r="483" spans="3:23" hidden="1">
      <c r="N483" s="108"/>
      <c r="O483" s="108"/>
      <c r="P483" s="108"/>
    </row>
    <row r="484" spans="3:23" hidden="1">
      <c r="N484" s="108"/>
      <c r="O484" s="108"/>
      <c r="P484" s="108"/>
    </row>
    <row r="485" spans="3:23" hidden="1">
      <c r="N485" s="108"/>
      <c r="O485" s="108"/>
      <c r="P485" s="108"/>
    </row>
    <row r="486" spans="3:23" hidden="1">
      <c r="N486" s="108"/>
      <c r="O486" s="108"/>
      <c r="P486" s="108"/>
    </row>
    <row r="487" spans="3:23" hidden="1">
      <c r="N487" s="108"/>
      <c r="O487" s="108"/>
      <c r="P487" s="108"/>
    </row>
    <row r="488" spans="3:23" hidden="1">
      <c r="N488" s="108"/>
      <c r="O488" s="108"/>
      <c r="P488" s="108"/>
    </row>
    <row r="489" spans="3:23" hidden="1">
      <c r="N489" s="108"/>
      <c r="O489" s="108"/>
      <c r="P489" s="108"/>
    </row>
    <row r="490" spans="3:23" hidden="1">
      <c r="N490" s="108"/>
      <c r="O490" s="108"/>
      <c r="P490" s="108"/>
    </row>
    <row r="491" spans="3:23" hidden="1">
      <c r="N491" s="108"/>
      <c r="O491" s="108"/>
      <c r="P491" s="108"/>
    </row>
    <row r="492" spans="3:23" hidden="1">
      <c r="N492" s="108"/>
      <c r="O492" s="108"/>
      <c r="P492" s="108"/>
    </row>
    <row r="493" spans="3:23" hidden="1">
      <c r="N493" s="108"/>
      <c r="O493" s="108"/>
      <c r="P493" s="108"/>
    </row>
    <row r="494" spans="3:23" hidden="1">
      <c r="N494" s="108"/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2">SUM(F4:F494)</f>
        <v>150.70000000000002</v>
      </c>
      <c r="G495" s="91">
        <f t="shared" si="2"/>
        <v>251.39999999999998</v>
      </c>
      <c r="H495" s="91">
        <f t="shared" si="2"/>
        <v>22</v>
      </c>
      <c r="I495" s="91">
        <f t="shared" si="2"/>
        <v>0</v>
      </c>
      <c r="J495" s="91">
        <f t="shared" si="2"/>
        <v>8</v>
      </c>
      <c r="K495" s="91">
        <f t="shared" si="2"/>
        <v>89.2</v>
      </c>
      <c r="L495" s="91">
        <f t="shared" si="2"/>
        <v>0</v>
      </c>
      <c r="M495" s="91">
        <f t="shared" si="2"/>
        <v>0</v>
      </c>
      <c r="Q495" s="79" t="s">
        <v>136</v>
      </c>
      <c r="R495" s="91">
        <f t="shared" ref="R495:W495" si="3">SUM(R4:R494)</f>
        <v>283</v>
      </c>
      <c r="S495" s="91">
        <f t="shared" si="3"/>
        <v>283</v>
      </c>
      <c r="T495" s="91">
        <f t="shared" si="3"/>
        <v>12.9</v>
      </c>
      <c r="U495" s="91">
        <f t="shared" si="3"/>
        <v>0</v>
      </c>
      <c r="V495" s="91">
        <f t="shared" si="3"/>
        <v>0</v>
      </c>
      <c r="W495" s="91">
        <f t="shared" si="3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IF('18'!K3="", "Vrije categorie",'18'!K3)</f>
        <v>A</v>
      </c>
      <c r="F499" s="92" cm="1">
        <f t="array" ref="F499">SUMPRODUCT(--($E$4:$E$494=C499),--($D$4:$D$494=""),$F$4:$F$494)</f>
        <v>129.1</v>
      </c>
      <c r="G499" s="92" cm="1">
        <f t="array" ref="G499">SUMPRODUCT(--($E$4:$E$494=C499),--($D$4:$D$494=""),$G$4:$G$494)</f>
        <v>136.30000000000001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265.39999999999998</v>
      </c>
      <c r="O499" s="81"/>
      <c r="P499" s="92" cm="1">
        <f t="array" ref="P499">SUMPRODUCT(--($E$4:$E$494=C499),--($D$4:$D$494=""),$P$4:$P$494)</f>
        <v>53080</v>
      </c>
    </row>
    <row r="500" spans="3:16">
      <c r="C500" s="81" t="str">
        <f>IF('18'!K4="", "Vrije categorie",'18'!K4)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4">SUM(F500:M500)</f>
        <v>0</v>
      </c>
      <c r="O500" s="81"/>
      <c r="P500" s="92" cm="1">
        <f t="array" ref="P500">SUMPRODUCT(--($E$4:$E$494=C500),--($D$4:$D$494=""),$P$4:$P$494)</f>
        <v>0</v>
      </c>
    </row>
    <row r="501" spans="3:16">
      <c r="C501" s="81" t="str">
        <f>IF('18'!K5="", "Vrije categorie",'18'!K5)</f>
        <v>C</v>
      </c>
      <c r="F501" s="92" cm="1">
        <f t="array" ref="F501">SUMPRODUCT(--($E$4:$E$494=C501),--($D$4:$D$494=""),$F$4:$F$494)</f>
        <v>16.3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4"/>
        <v>16.3</v>
      </c>
      <c r="O501" s="81"/>
      <c r="P501" s="92" cm="1">
        <f t="array" ref="P501">SUMPRODUCT(--($E$4:$E$494=C501),--($D$4:$D$494=""),$P$4:$P$494)</f>
        <v>3260</v>
      </c>
    </row>
    <row r="502" spans="3:16">
      <c r="C502" s="81" t="str">
        <f>IF('18'!K6="", "Vrije categorie",'18'!K6)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4.2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4"/>
        <v>4.2</v>
      </c>
      <c r="O502" s="81"/>
      <c r="P502" s="92" cm="1">
        <f t="array" ref="P502">SUMPRODUCT(--($E$4:$E$494=C502),--($D$4:$D$494=""),$P$4:$P$494)</f>
        <v>840</v>
      </c>
    </row>
    <row r="503" spans="3:16">
      <c r="C503" s="81" t="str">
        <f>IF('18'!K7="", "Vrije categorie",'18'!K7)</f>
        <v>E</v>
      </c>
      <c r="F503" s="92" cm="1">
        <f t="array" ref="F503">SUMPRODUCT(--($E$4:$E$494=C503),--($D$4:$D$494=""),$F$4:$F$494)</f>
        <v>5.3</v>
      </c>
      <c r="G503" s="92" cm="1">
        <f t="array" ref="G503">SUMPRODUCT(--($E$4:$E$494=C503),--($D$4:$D$494=""),$G$4:$G$494)</f>
        <v>85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4"/>
        <v>90.3</v>
      </c>
      <c r="O503" s="81"/>
      <c r="P503" s="92" cm="1">
        <f t="array" ref="P503">SUMPRODUCT(--($E$4:$E$494=C503),--($D$4:$D$494=""),$P$4:$P$494)</f>
        <v>18060</v>
      </c>
    </row>
    <row r="504" spans="3:16">
      <c r="C504" s="81" t="str">
        <f>IF('18'!K8="", "Vrije categorie",'18'!K8)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16.100000000000001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8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4"/>
        <v>24.1</v>
      </c>
      <c r="O504" s="81"/>
      <c r="P504" s="92" cm="1">
        <f t="array" ref="P504">SUMPRODUCT(--($E$4:$E$494=C504),--($D$4:$D$494=""),$P$4:$P$494)</f>
        <v>289.20000000000005</v>
      </c>
    </row>
    <row r="505" spans="3:16">
      <c r="C505" s="81" t="str">
        <f>IF('18'!K9="", "Vrije categorie",'18'!K9)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7.7</v>
      </c>
      <c r="H505" s="92" cm="1">
        <f t="array" ref="H505">SUMPRODUCT(--($E$4:$E$494=C505),--($D$4:$D$494=""),$H$4:$H$494)</f>
        <v>22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4"/>
        <v>29.7</v>
      </c>
      <c r="O505" s="81"/>
      <c r="P505" s="92" cm="1">
        <f t="array" ref="P505">SUMPRODUCT(--($E$4:$E$494=C505),--($D$4:$D$494=""),$P$4:$P$494)</f>
        <v>5940</v>
      </c>
    </row>
    <row r="506" spans="3:16">
      <c r="C506" s="81" t="str">
        <f>IF('18'!K10="", "Vrije categorie",'18'!K10)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83.8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4"/>
        <v>83.8</v>
      </c>
      <c r="O506" s="81"/>
      <c r="P506" s="92" cm="1">
        <f t="array" ref="P506">SUMPRODUCT(--($E$4:$E$494=C506),--($D$4:$D$494=""),$P$4:$P$494)</f>
        <v>16760</v>
      </c>
    </row>
    <row r="507" spans="3:16">
      <c r="C507" s="81" t="str">
        <f>IF('18'!K11="", "Vrije categorie",'18'!K11)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5.4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4"/>
        <v>5.4</v>
      </c>
      <c r="O507" s="81"/>
      <c r="P507" s="92" cm="1">
        <f t="array" ref="P507">SUMPRODUCT(--($E$4:$E$494=C507),--($D$4:$D$494=""),$P$4:$P$494)</f>
        <v>1080</v>
      </c>
    </row>
    <row r="508" spans="3:16">
      <c r="C508" s="81" t="str">
        <f>IF('18'!K12="", "Vrije categorie",'18'!K12)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4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IF('18'!K13="", "Vrije categorie",'18'!K13)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4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IF('18'!K14="", "Vrije categorie",'18'!K14)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4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IF('18'!K15="", "Vrije categorie",'18'!K15)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4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150.70000000000002</v>
      </c>
      <c r="G512" s="93">
        <f t="shared" ref="G512:M512" si="5">SUM(G499:G511)</f>
        <v>249.29999999999998</v>
      </c>
      <c r="H512" s="93">
        <f t="shared" si="5"/>
        <v>22</v>
      </c>
      <c r="I512" s="93">
        <f t="shared" si="5"/>
        <v>0</v>
      </c>
      <c r="J512" s="93">
        <f t="shared" si="5"/>
        <v>8</v>
      </c>
      <c r="K512" s="93">
        <f t="shared" si="5"/>
        <v>89.2</v>
      </c>
      <c r="L512" s="93">
        <f t="shared" si="5"/>
        <v>0</v>
      </c>
      <c r="M512" s="93">
        <f t="shared" si="5"/>
        <v>0</v>
      </c>
      <c r="N512" s="93">
        <f t="shared" si="4"/>
        <v>519.20000000000005</v>
      </c>
      <c r="O512" s="93"/>
      <c r="P512" s="93">
        <f>SUM(P499:P511)</f>
        <v>99309.2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2.1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6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7">SUM(F519:M519)</f>
        <v>0</v>
      </c>
    </row>
    <row r="520" spans="3:16">
      <c r="C520" s="95" t="str">
        <f t="shared" si="6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7"/>
        <v>0</v>
      </c>
    </row>
    <row r="521" spans="3:16">
      <c r="C521" s="95" t="str">
        <f t="shared" si="6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7"/>
        <v>0</v>
      </c>
    </row>
    <row r="522" spans="3:16">
      <c r="C522" s="95" t="str">
        <f t="shared" si="6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7"/>
        <v>0</v>
      </c>
    </row>
    <row r="523" spans="3:16">
      <c r="C523" s="95" t="str">
        <f t="shared" si="6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7"/>
        <v>0</v>
      </c>
    </row>
    <row r="524" spans="3:16">
      <c r="C524" s="95" t="str">
        <f t="shared" si="6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7"/>
        <v>0</v>
      </c>
    </row>
    <row r="525" spans="3:16">
      <c r="C525" s="95" t="str">
        <f t="shared" si="6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7"/>
        <v>0</v>
      </c>
    </row>
    <row r="526" spans="3:16">
      <c r="C526" s="95" t="str">
        <f t="shared" si="6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7"/>
        <v>0</v>
      </c>
    </row>
    <row r="527" spans="3:16">
      <c r="C527" s="95" t="str">
        <f t="shared" si="6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7"/>
        <v>0</v>
      </c>
    </row>
    <row r="528" spans="3:16">
      <c r="C528" s="95" t="str">
        <f t="shared" si="6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7"/>
        <v>0</v>
      </c>
    </row>
    <row r="529" spans="3:14">
      <c r="C529" s="95" t="str">
        <f t="shared" si="6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7"/>
        <v>0</v>
      </c>
    </row>
    <row r="530" spans="3:14">
      <c r="C530" s="95" t="str">
        <f t="shared" si="6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7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8">SUM(G518:G530)</f>
        <v>0</v>
      </c>
      <c r="H531" s="100">
        <f t="shared" si="8"/>
        <v>0</v>
      </c>
      <c r="I531" s="100">
        <f t="shared" si="8"/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>SUM(N518:N530)</f>
        <v>0</v>
      </c>
    </row>
    <row r="532" spans="3:14" ht="15.75" thickTop="1"/>
  </sheetData>
  <sheetProtection algorithmName="SHA-512" hashValue="AyiTIVVIFIRaTIAgIaNZmCfcfMYqX+J5svVPRSEC1MrMWDbItibVVL6XAtguLGs/DrXG/BUCsb0D4ccfp0B6OA==" saltValue="1Ja9ZiGcGXQ4Q4eofM43n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AB67-6FFD-46A8-9A6C-BA57E64BED4C}">
  <sheetPr>
    <tabColor rgb="FFC2E76B"/>
  </sheetPr>
  <dimension ref="A2:N63"/>
  <sheetViews>
    <sheetView showGridLines="0" topLeftCell="A25" workbookViewId="0">
      <selection activeCell="J40" sqref="J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19,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'19a'!P499/M3</f>
        <v>#DIV/0!</v>
      </c>
    </row>
    <row r="4" spans="1:14">
      <c r="A4" s="42" t="s">
        <v>82</v>
      </c>
      <c r="B4" s="195" t="str">
        <f>VLOOKUP(H5,'Kosten VSR (her)controles'!A5:E54,3)</f>
        <v>Montessorischool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'19a'!P500/M4</f>
        <v>#DIV/0!</v>
      </c>
    </row>
    <row r="5" spans="1:14">
      <c r="A5" s="43" t="s">
        <v>83</v>
      </c>
      <c r="B5" s="196" t="str">
        <f>VLOOKUP(H5,'Kosten VSR (her)controles'!A5:E54,4)</f>
        <v>A.L. Lesturgeonstraat 3</v>
      </c>
      <c r="C5" s="196"/>
      <c r="D5" s="196"/>
      <c r="E5" s="196"/>
      <c r="F5" s="192" t="s">
        <v>85</v>
      </c>
      <c r="G5" s="192"/>
      <c r="H5" s="39">
        <f>'Kosten VSR (her)controles'!A23</f>
        <v>19</v>
      </c>
      <c r="K5" s="60" t="s">
        <v>58</v>
      </c>
      <c r="L5" s="72">
        <v>200</v>
      </c>
      <c r="M5" s="249"/>
      <c r="N5" s="113" t="e">
        <f>'19a'!P501/M5</f>
        <v>#DIV/0!</v>
      </c>
    </row>
    <row r="6" spans="1:14">
      <c r="A6" s="44" t="s">
        <v>84</v>
      </c>
      <c r="B6" s="197" t="str">
        <f>VLOOKUP(H5,'Kosten VSR (her)controles'!A5:E54,5)</f>
        <v>Emmen</v>
      </c>
      <c r="C6" s="197"/>
      <c r="D6" s="197"/>
      <c r="E6" s="197"/>
      <c r="F6" s="193" t="s">
        <v>86</v>
      </c>
      <c r="G6" s="193"/>
      <c r="H6" s="40" t="str">
        <f>CONCATENATE(H5,"a")</f>
        <v>19a</v>
      </c>
      <c r="K6" s="60" t="s">
        <v>59</v>
      </c>
      <c r="L6" s="72">
        <v>200</v>
      </c>
      <c r="M6" s="249"/>
      <c r="N6" s="113" t="e">
        <f>'19a'!P502/M6</f>
        <v>#DIV/0!</v>
      </c>
    </row>
    <row r="7" spans="1:14">
      <c r="K7" s="60" t="s">
        <v>55</v>
      </c>
      <c r="L7" s="72">
        <v>200</v>
      </c>
      <c r="M7" s="249"/>
      <c r="N7" s="113" t="e">
        <f>'19a'!P503/M7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'19a'!P504/M8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'19a'!P505/M9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'19a'!P506/M10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'19a'!P507/M11</f>
        <v>#DIV/0!</v>
      </c>
    </row>
    <row r="12" spans="1:14">
      <c r="F12" s="33" t="s">
        <v>64</v>
      </c>
      <c r="G12" s="33" t="s">
        <v>90</v>
      </c>
      <c r="H12" s="33"/>
      <c r="K12" s="60" t="s">
        <v>63</v>
      </c>
      <c r="L12" s="72">
        <v>200</v>
      </c>
      <c r="M12" s="249"/>
      <c r="N12" s="113" t="e">
        <f>'19a'!P508/M12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'19a'!N512</f>
        <v>1298.8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'19a'!P509/M13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50"/>
      <c r="N14" s="113"/>
    </row>
    <row r="15" spans="1:14">
      <c r="K15" s="60"/>
      <c r="L15" s="72"/>
      <c r="M15" s="250"/>
      <c r="N15" s="113"/>
    </row>
    <row r="16" spans="1:14">
      <c r="A16" t="s">
        <v>127</v>
      </c>
      <c r="K16" s="62"/>
      <c r="L16" s="73"/>
      <c r="M16" s="251"/>
      <c r="N16" s="114"/>
    </row>
    <row r="17" spans="1:9">
      <c r="A17" s="188" t="s">
        <v>128</v>
      </c>
      <c r="B17" s="188"/>
      <c r="C17" s="188"/>
      <c r="D17" s="70">
        <f>'19a'!P512</f>
        <v>254176.4</v>
      </c>
      <c r="E17" s="188" t="s">
        <v>129</v>
      </c>
      <c r="F17" s="188"/>
      <c r="G17" s="70">
        <f>D17/E8</f>
        <v>1270.8820000000001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 t="s">
        <v>151</v>
      </c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'19a'!G512</f>
        <v>950.5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950.5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950.5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950.5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'19a'!F512-E27</f>
        <v>297.90000000000003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152</v>
      </c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'19a'!S495</f>
        <v>258.2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'19a'!R495</f>
        <v>458.2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'19a'!T495</f>
        <v>215.2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'19a'!U495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'19a'!V495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'19a'!W495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'19a'!N505</f>
        <v>45.7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QpmuTkQAXLl2tce9Lwed3/RViYw/27aAoKEbwdkL6xbegB3XJTBSKNO0EOEzfLrlorGm3HqZSdUWGh9/i/ueTQ==" saltValue="UVXz/jegiTNRSf6OcagA7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84E6-2DC6-411C-A6D6-0154ACE611B5}">
  <sheetPr>
    <tabColor rgb="FF173583"/>
  </sheetPr>
  <dimension ref="A1:Z532"/>
  <sheetViews>
    <sheetView topLeftCell="A24" workbookViewId="0">
      <selection activeCell="C41" sqref="C41"/>
    </sheetView>
  </sheetViews>
  <sheetFormatPr defaultRowHeight="15"/>
  <cols>
    <col min="1" max="1" width="5.42578125" bestFit="1" customWidth="1"/>
    <col min="2" max="2" width="3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'19'!H5</f>
        <v>19</v>
      </c>
      <c r="B1" s="219" t="s">
        <v>82</v>
      </c>
      <c r="C1" s="220"/>
      <c r="D1" s="221" t="str">
        <f>VLOOKUP(A1,'Kosten VSR (her)controles'!A5:J54,3)</f>
        <v>Montessorischool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>A.L. Lesturgeonstraat 3 te Emmen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/>
      <c r="O4" s="108"/>
      <c r="P4" s="108"/>
    </row>
    <row r="5" spans="1:24">
      <c r="A5" s="30" t="s">
        <v>286</v>
      </c>
      <c r="B5" s="33">
        <v>1</v>
      </c>
      <c r="C5" s="33" t="s">
        <v>310</v>
      </c>
      <c r="D5" s="33"/>
      <c r="E5" s="106" t="s">
        <v>55</v>
      </c>
      <c r="G5" s="108">
        <v>170.5</v>
      </c>
      <c r="H5" s="108"/>
      <c r="I5" s="108"/>
      <c r="J5" s="108"/>
      <c r="N5" s="108">
        <f>SUM(F5:M5)</f>
        <v>170.5</v>
      </c>
      <c r="O5" s="108">
        <f>IF(D5="X",0,IF(E5="X",0,VLOOKUP(E5,'19'!$K$3:$L$16,2,FALSE)))</f>
        <v>200</v>
      </c>
      <c r="P5" s="108">
        <f t="shared" ref="P5:P49" si="0">N5*O5</f>
        <v>34100</v>
      </c>
    </row>
    <row r="6" spans="1:24">
      <c r="A6" s="30" t="s">
        <v>286</v>
      </c>
      <c r="B6" s="33">
        <v>10</v>
      </c>
      <c r="C6" s="33" t="s">
        <v>299</v>
      </c>
      <c r="D6" s="33"/>
      <c r="E6" s="106" t="s">
        <v>54</v>
      </c>
      <c r="G6" s="108">
        <v>55</v>
      </c>
      <c r="H6" s="108"/>
      <c r="I6" s="108"/>
      <c r="J6" s="108"/>
      <c r="N6" s="108">
        <f t="shared" ref="N6:N49" si="1">SUM(F6:M6)</f>
        <v>55</v>
      </c>
      <c r="O6" s="108">
        <f>IF(D6="X",0,IF(E6="X",0,VLOOKUP(E6,'19'!$K$3:$L$16,2,FALSE)))</f>
        <v>200</v>
      </c>
      <c r="P6" s="108">
        <f t="shared" si="0"/>
        <v>11000</v>
      </c>
    </row>
    <row r="7" spans="1:24">
      <c r="A7" s="30" t="s">
        <v>286</v>
      </c>
      <c r="B7" s="33">
        <v>11</v>
      </c>
      <c r="C7" s="33" t="s">
        <v>299</v>
      </c>
      <c r="D7" s="33"/>
      <c r="E7" s="106" t="s">
        <v>54</v>
      </c>
      <c r="G7" s="108">
        <v>56</v>
      </c>
      <c r="H7" s="108"/>
      <c r="I7" s="108"/>
      <c r="J7" s="108"/>
      <c r="N7" s="108">
        <f t="shared" si="1"/>
        <v>56</v>
      </c>
      <c r="O7" s="108">
        <f>IF(D7="X",0,IF(E7="X",0,VLOOKUP(E7,'19'!$K$3:$L$16,2,FALSE)))</f>
        <v>200</v>
      </c>
      <c r="P7" s="108">
        <f t="shared" si="0"/>
        <v>11200</v>
      </c>
    </row>
    <row r="8" spans="1:24">
      <c r="A8" s="30" t="s">
        <v>286</v>
      </c>
      <c r="B8" s="33">
        <v>12</v>
      </c>
      <c r="C8" s="33" t="s">
        <v>299</v>
      </c>
      <c r="D8" s="33"/>
      <c r="E8" s="106" t="s">
        <v>54</v>
      </c>
      <c r="F8" s="108">
        <v>44.8</v>
      </c>
      <c r="G8" s="108"/>
      <c r="H8" s="108"/>
      <c r="I8" s="108"/>
      <c r="J8" s="108"/>
      <c r="N8" s="108">
        <f t="shared" si="1"/>
        <v>44.8</v>
      </c>
      <c r="O8" s="108">
        <f>IF(D8="X",0,IF(E8="X",0,VLOOKUP(E8,'19'!$K$3:$L$16,2,FALSE)))</f>
        <v>200</v>
      </c>
      <c r="P8" s="108">
        <f t="shared" si="0"/>
        <v>8960</v>
      </c>
    </row>
    <row r="9" spans="1:24">
      <c r="A9" s="30" t="s">
        <v>286</v>
      </c>
      <c r="B9" s="33">
        <v>13</v>
      </c>
      <c r="C9" s="33" t="s">
        <v>298</v>
      </c>
      <c r="D9" s="33"/>
      <c r="E9" s="106" t="s">
        <v>149</v>
      </c>
      <c r="G9" s="108"/>
      <c r="H9" s="108">
        <v>5.9</v>
      </c>
      <c r="I9" s="108"/>
      <c r="J9" s="108"/>
      <c r="N9" s="108">
        <f t="shared" si="1"/>
        <v>5.9</v>
      </c>
      <c r="O9" s="108">
        <f>IF(D9="X",0,IF(E9="X",0,VLOOKUP(E9,'19'!$K$3:$L$16,2,FALSE)))</f>
        <v>200</v>
      </c>
      <c r="P9" s="108">
        <f t="shared" si="0"/>
        <v>1180</v>
      </c>
    </row>
    <row r="10" spans="1:24">
      <c r="A10" s="30" t="s">
        <v>286</v>
      </c>
      <c r="B10" s="33">
        <v>14</v>
      </c>
      <c r="C10" s="33" t="s">
        <v>320</v>
      </c>
      <c r="D10" s="33"/>
      <c r="E10" s="106" t="s">
        <v>54</v>
      </c>
      <c r="F10" s="108">
        <v>44.8</v>
      </c>
      <c r="G10" s="108"/>
      <c r="H10" s="108"/>
      <c r="I10" s="108"/>
      <c r="J10" s="108"/>
      <c r="N10" s="108">
        <f t="shared" si="1"/>
        <v>44.8</v>
      </c>
      <c r="O10" s="108">
        <f>IF(D10="X",0,IF(E10="X",0,VLOOKUP(E10,'19'!$K$3:$L$16,2,FALSE)))</f>
        <v>200</v>
      </c>
      <c r="P10" s="108">
        <f t="shared" si="0"/>
        <v>8960</v>
      </c>
    </row>
    <row r="11" spans="1:24">
      <c r="A11" s="30" t="s">
        <v>286</v>
      </c>
      <c r="B11" s="33">
        <v>15</v>
      </c>
      <c r="C11" s="33" t="s">
        <v>299</v>
      </c>
      <c r="D11" s="33"/>
      <c r="E11" s="106" t="s">
        <v>54</v>
      </c>
      <c r="G11" s="108">
        <v>55</v>
      </c>
      <c r="H11" s="108"/>
      <c r="I11" s="108"/>
      <c r="J11" s="108"/>
      <c r="N11" s="108">
        <f t="shared" si="1"/>
        <v>55</v>
      </c>
      <c r="O11" s="108">
        <f>IF(D11="X",0,IF(E11="X",0,VLOOKUP(E11,'19'!$K$3:$L$16,2,FALSE)))</f>
        <v>200</v>
      </c>
      <c r="P11" s="108">
        <f t="shared" si="0"/>
        <v>11000</v>
      </c>
    </row>
    <row r="12" spans="1:24">
      <c r="A12" s="30" t="s">
        <v>286</v>
      </c>
      <c r="B12" s="33">
        <v>16</v>
      </c>
      <c r="C12" s="33" t="s">
        <v>299</v>
      </c>
      <c r="D12" s="33"/>
      <c r="E12" s="106" t="s">
        <v>54</v>
      </c>
      <c r="G12" s="108">
        <v>56</v>
      </c>
      <c r="H12" s="108"/>
      <c r="I12" s="108"/>
      <c r="J12" s="108"/>
      <c r="N12" s="108">
        <f t="shared" si="1"/>
        <v>56</v>
      </c>
      <c r="O12" s="108">
        <f>IF(D12="X",0,IF(E12="X",0,VLOOKUP(E12,'19'!$K$3:$L$16,2,FALSE)))</f>
        <v>200</v>
      </c>
      <c r="P12" s="108">
        <f t="shared" si="0"/>
        <v>11200</v>
      </c>
    </row>
    <row r="13" spans="1:24">
      <c r="A13" s="30" t="s">
        <v>286</v>
      </c>
      <c r="B13" s="33">
        <v>17</v>
      </c>
      <c r="C13" s="33" t="s">
        <v>299</v>
      </c>
      <c r="D13" s="33"/>
      <c r="E13" s="106" t="s">
        <v>54</v>
      </c>
      <c r="G13" s="108">
        <v>56</v>
      </c>
      <c r="H13" s="108"/>
      <c r="I13" s="108"/>
      <c r="J13" s="108"/>
      <c r="N13" s="108">
        <f t="shared" si="1"/>
        <v>56</v>
      </c>
      <c r="O13" s="108">
        <f>IF(D13="X",0,IF(E13="X",0,VLOOKUP(E13,'19'!$K$3:$L$16,2,FALSE)))</f>
        <v>200</v>
      </c>
      <c r="P13" s="108">
        <f t="shared" si="0"/>
        <v>11200</v>
      </c>
    </row>
    <row r="14" spans="1:24">
      <c r="A14" s="30" t="s">
        <v>286</v>
      </c>
      <c r="B14" s="33">
        <v>18</v>
      </c>
      <c r="C14" s="33" t="s">
        <v>300</v>
      </c>
      <c r="D14" s="33"/>
      <c r="E14" s="106" t="s">
        <v>59</v>
      </c>
      <c r="G14" s="108"/>
      <c r="H14" s="108"/>
      <c r="I14" s="108"/>
      <c r="J14" s="108">
        <v>4.7</v>
      </c>
      <c r="N14" s="108">
        <f t="shared" si="1"/>
        <v>4.7</v>
      </c>
      <c r="O14" s="108">
        <f>IF(D14="X",0,IF(E14="X",0,VLOOKUP(E14,'19'!$K$3:$L$16,2,FALSE)))</f>
        <v>200</v>
      </c>
      <c r="P14" s="108">
        <f t="shared" si="0"/>
        <v>940</v>
      </c>
    </row>
    <row r="15" spans="1:24">
      <c r="A15" s="30" t="s">
        <v>286</v>
      </c>
      <c r="B15" s="33">
        <v>19</v>
      </c>
      <c r="C15" s="33" t="s">
        <v>298</v>
      </c>
      <c r="D15" s="33"/>
      <c r="E15" s="106" t="s">
        <v>149</v>
      </c>
      <c r="G15" s="108"/>
      <c r="H15" s="108"/>
      <c r="I15" s="108"/>
      <c r="J15" s="108">
        <v>2.4</v>
      </c>
      <c r="N15" s="108">
        <f t="shared" si="1"/>
        <v>2.4</v>
      </c>
      <c r="O15" s="108">
        <f>IF(D15="X",0,IF(E15="X",0,VLOOKUP(E15,'19'!$K$3:$L$16,2,FALSE)))</f>
        <v>200</v>
      </c>
      <c r="P15" s="108">
        <f t="shared" si="0"/>
        <v>480</v>
      </c>
    </row>
    <row r="16" spans="1:24">
      <c r="A16" s="30" t="s">
        <v>286</v>
      </c>
      <c r="B16" s="33">
        <v>2</v>
      </c>
      <c r="C16" s="33" t="s">
        <v>301</v>
      </c>
      <c r="D16" s="33"/>
      <c r="E16" s="106" t="s">
        <v>57</v>
      </c>
      <c r="G16" s="108">
        <v>4.8</v>
      </c>
      <c r="H16" s="108"/>
      <c r="I16" s="108"/>
      <c r="J16" s="108"/>
      <c r="N16" s="108">
        <f t="shared" si="1"/>
        <v>4.8</v>
      </c>
      <c r="O16" s="108">
        <f>IF(D16="X",0,IF(E16="X",0,VLOOKUP(E16,'19'!$K$3:$L$16,2,FALSE)))</f>
        <v>200</v>
      </c>
      <c r="P16" s="108">
        <f t="shared" si="0"/>
        <v>960</v>
      </c>
    </row>
    <row r="17" spans="1:16">
      <c r="A17" s="30" t="s">
        <v>286</v>
      </c>
      <c r="B17" s="33">
        <v>20</v>
      </c>
      <c r="C17" s="33" t="s">
        <v>298</v>
      </c>
      <c r="D17" s="33"/>
      <c r="E17" s="106" t="s">
        <v>149</v>
      </c>
      <c r="G17" s="108"/>
      <c r="H17" s="108"/>
      <c r="I17" s="108"/>
      <c r="J17" s="108">
        <v>7.7</v>
      </c>
      <c r="N17" s="108">
        <f t="shared" si="1"/>
        <v>7.7</v>
      </c>
      <c r="O17" s="108">
        <f>IF(D17="X",0,IF(E17="X",0,VLOOKUP(E17,'19'!$K$3:$L$16,2,FALSE)))</f>
        <v>200</v>
      </c>
      <c r="P17" s="108">
        <f t="shared" si="0"/>
        <v>1540</v>
      </c>
    </row>
    <row r="18" spans="1:16">
      <c r="A18" s="30" t="s">
        <v>286</v>
      </c>
      <c r="B18" s="33">
        <v>21</v>
      </c>
      <c r="C18" s="33" t="s">
        <v>308</v>
      </c>
      <c r="D18" s="33"/>
      <c r="E18" s="106" t="s">
        <v>60</v>
      </c>
      <c r="G18" s="108">
        <v>3.2</v>
      </c>
      <c r="H18" s="108"/>
      <c r="I18" s="108"/>
      <c r="J18" s="108"/>
      <c r="N18" s="108">
        <f t="shared" si="1"/>
        <v>3.2</v>
      </c>
      <c r="O18" s="108">
        <f>IF(D18="X",0,IF(E18="X",0,VLOOKUP(E18,'19'!$K$3:$L$16,2,FALSE)))</f>
        <v>12</v>
      </c>
      <c r="P18" s="108">
        <f t="shared" si="0"/>
        <v>38.400000000000006</v>
      </c>
    </row>
    <row r="19" spans="1:16">
      <c r="A19" s="30" t="s">
        <v>286</v>
      </c>
      <c r="B19" s="33">
        <v>22</v>
      </c>
      <c r="C19" s="33" t="s">
        <v>301</v>
      </c>
      <c r="D19" s="33"/>
      <c r="E19" s="106" t="s">
        <v>57</v>
      </c>
      <c r="F19" s="108">
        <v>11.9</v>
      </c>
      <c r="G19" s="108"/>
      <c r="H19" s="108"/>
      <c r="I19" s="108"/>
      <c r="J19" s="108"/>
      <c r="N19" s="108">
        <f t="shared" si="1"/>
        <v>11.9</v>
      </c>
      <c r="O19" s="108">
        <f>IF(D19="X",0,IF(E19="X",0,VLOOKUP(E19,'19'!$K$3:$L$16,2,FALSE)))</f>
        <v>200</v>
      </c>
      <c r="P19" s="108">
        <f t="shared" si="0"/>
        <v>2380</v>
      </c>
    </row>
    <row r="20" spans="1:16">
      <c r="A20" s="30" t="s">
        <v>286</v>
      </c>
      <c r="B20" s="33">
        <v>23</v>
      </c>
      <c r="C20" s="33" t="s">
        <v>301</v>
      </c>
      <c r="D20" s="33"/>
      <c r="E20" s="106" t="s">
        <v>57</v>
      </c>
      <c r="F20" s="108">
        <v>11.1</v>
      </c>
      <c r="G20" s="108"/>
      <c r="H20" s="108"/>
      <c r="I20" s="108"/>
      <c r="J20" s="108"/>
      <c r="N20" s="108">
        <f t="shared" si="1"/>
        <v>11.1</v>
      </c>
      <c r="O20" s="108">
        <f>IF(D20="X",0,IF(E20="X",0,VLOOKUP(E20,'19'!$K$3:$L$16,2,FALSE)))</f>
        <v>200</v>
      </c>
      <c r="P20" s="108">
        <f t="shared" si="0"/>
        <v>2220</v>
      </c>
    </row>
    <row r="21" spans="1:16">
      <c r="A21" s="30" t="s">
        <v>286</v>
      </c>
      <c r="B21" s="33">
        <v>24</v>
      </c>
      <c r="C21" s="33" t="s">
        <v>313</v>
      </c>
      <c r="D21" s="33"/>
      <c r="E21" s="106" t="s">
        <v>149</v>
      </c>
      <c r="G21" s="108"/>
      <c r="H21" s="108"/>
      <c r="I21" s="108"/>
      <c r="J21" s="108">
        <v>3.8</v>
      </c>
      <c r="N21" s="108">
        <f t="shared" si="1"/>
        <v>3.8</v>
      </c>
      <c r="O21" s="108">
        <f>IF(D21="X",0,IF(E21="X",0,VLOOKUP(E21,'19'!$K$3:$L$16,2,FALSE)))</f>
        <v>200</v>
      </c>
      <c r="P21" s="108">
        <f t="shared" si="0"/>
        <v>760</v>
      </c>
    </row>
    <row r="22" spans="1:16">
      <c r="A22" s="30" t="s">
        <v>286</v>
      </c>
      <c r="B22" s="33">
        <v>25</v>
      </c>
      <c r="C22" s="33" t="s">
        <v>302</v>
      </c>
      <c r="D22" s="33"/>
      <c r="E22" s="106" t="s">
        <v>316</v>
      </c>
      <c r="G22" s="108"/>
      <c r="H22" s="108"/>
      <c r="I22" s="108"/>
      <c r="J22" s="108">
        <v>1.4</v>
      </c>
      <c r="N22" s="108">
        <f t="shared" si="1"/>
        <v>1.4</v>
      </c>
      <c r="O22" s="108">
        <f>IF(D22="X",0,IF(E22="X",0,VLOOKUP(E22,'19'!$K$3:$L$16,2,FALSE)))</f>
        <v>0</v>
      </c>
      <c r="P22" s="108">
        <f t="shared" si="0"/>
        <v>0</v>
      </c>
    </row>
    <row r="23" spans="1:16">
      <c r="A23" s="30" t="s">
        <v>286</v>
      </c>
      <c r="B23" s="33">
        <v>26</v>
      </c>
      <c r="C23" s="33" t="s">
        <v>297</v>
      </c>
      <c r="D23" s="33"/>
      <c r="E23" s="106" t="s">
        <v>55</v>
      </c>
      <c r="F23" s="108">
        <v>17.899999999999999</v>
      </c>
      <c r="G23" s="108"/>
      <c r="H23" s="108"/>
      <c r="I23" s="108"/>
      <c r="J23" s="108"/>
      <c r="N23" s="108">
        <f t="shared" si="1"/>
        <v>17.899999999999999</v>
      </c>
      <c r="O23" s="108">
        <f>IF(D23="X",0,IF(E23="X",0,VLOOKUP(E23,'19'!$K$3:$L$16,2,FALSE)))</f>
        <v>200</v>
      </c>
      <c r="P23" s="108">
        <f t="shared" si="0"/>
        <v>3579.9999999999995</v>
      </c>
    </row>
    <row r="24" spans="1:16">
      <c r="A24" s="30" t="s">
        <v>286</v>
      </c>
      <c r="B24" s="33">
        <v>27</v>
      </c>
      <c r="C24" s="33" t="s">
        <v>374</v>
      </c>
      <c r="D24" s="33"/>
      <c r="E24" s="106" t="s">
        <v>57</v>
      </c>
      <c r="G24" s="108">
        <v>23.3</v>
      </c>
      <c r="H24" s="108"/>
      <c r="I24" s="108"/>
      <c r="J24" s="108"/>
      <c r="N24" s="108">
        <f t="shared" si="1"/>
        <v>23.3</v>
      </c>
      <c r="O24" s="108">
        <f>IF(D24="X",0,IF(E24="X",0,VLOOKUP(E24,'19'!$K$3:$L$16,2,FALSE)))</f>
        <v>200</v>
      </c>
      <c r="P24" s="108">
        <f t="shared" si="0"/>
        <v>4660</v>
      </c>
    </row>
    <row r="25" spans="1:16">
      <c r="A25" s="30" t="s">
        <v>286</v>
      </c>
      <c r="B25" s="33">
        <v>28</v>
      </c>
      <c r="C25" s="33" t="s">
        <v>319</v>
      </c>
      <c r="D25" s="33"/>
      <c r="E25" s="106" t="s">
        <v>316</v>
      </c>
      <c r="F25" s="108"/>
      <c r="G25" s="108"/>
      <c r="H25" s="108"/>
      <c r="I25" s="108"/>
      <c r="J25" s="108"/>
      <c r="N25" s="108">
        <f t="shared" si="1"/>
        <v>0</v>
      </c>
      <c r="O25" s="108">
        <f>IF(D25="X",0,IF(E25="X",0,VLOOKUP(E25,'19'!$K$3:$L$16,2,FALSE)))</f>
        <v>0</v>
      </c>
      <c r="P25" s="108">
        <f t="shared" si="0"/>
        <v>0</v>
      </c>
    </row>
    <row r="26" spans="1:16">
      <c r="A26" s="30" t="s">
        <v>286</v>
      </c>
      <c r="B26" s="33">
        <v>29</v>
      </c>
      <c r="C26" s="33" t="s">
        <v>297</v>
      </c>
      <c r="D26" s="33"/>
      <c r="E26" s="106" t="s">
        <v>55</v>
      </c>
      <c r="F26" s="108">
        <v>17.600000000000001</v>
      </c>
      <c r="G26" s="108"/>
      <c r="H26" s="108"/>
      <c r="I26" s="108"/>
      <c r="J26" s="108"/>
      <c r="N26" s="108">
        <f t="shared" si="1"/>
        <v>17.600000000000001</v>
      </c>
      <c r="O26" s="108">
        <f>IF(D26="X",0,IF(E26="X",0,VLOOKUP(E26,'19'!$K$3:$L$16,2,FALSE)))</f>
        <v>200</v>
      </c>
      <c r="P26" s="108">
        <f t="shared" si="0"/>
        <v>3520.0000000000005</v>
      </c>
    </row>
    <row r="27" spans="1:16">
      <c r="A27" s="30" t="s">
        <v>286</v>
      </c>
      <c r="B27" s="33">
        <v>3</v>
      </c>
      <c r="C27" s="33" t="s">
        <v>297</v>
      </c>
      <c r="D27" s="33"/>
      <c r="E27" s="106" t="s">
        <v>55</v>
      </c>
      <c r="F27" s="108">
        <v>17.2</v>
      </c>
      <c r="G27" s="108"/>
      <c r="H27" s="108"/>
      <c r="I27" s="108"/>
      <c r="J27" s="108"/>
      <c r="N27" s="108">
        <f t="shared" si="1"/>
        <v>17.2</v>
      </c>
      <c r="O27" s="108">
        <f>IF(D27="X",0,IF(E27="X",0,VLOOKUP(E27,'19'!$K$3:$L$16,2,FALSE)))</f>
        <v>200</v>
      </c>
      <c r="P27" s="108">
        <f t="shared" si="0"/>
        <v>3440</v>
      </c>
    </row>
    <row r="28" spans="1:16">
      <c r="A28" s="30" t="s">
        <v>286</v>
      </c>
      <c r="B28" s="33">
        <v>30</v>
      </c>
      <c r="C28" s="33" t="s">
        <v>307</v>
      </c>
      <c r="D28" s="33"/>
      <c r="E28" s="106" t="s">
        <v>61</v>
      </c>
      <c r="G28" s="108">
        <v>82.9</v>
      </c>
      <c r="H28" s="108"/>
      <c r="I28" s="108"/>
      <c r="J28" s="108"/>
      <c r="N28" s="108">
        <f t="shared" si="1"/>
        <v>82.9</v>
      </c>
      <c r="O28" s="108">
        <f>IF(D28="X",0,IF(E28="X",0,VLOOKUP(E28,'19'!$K$3:$L$16,2,FALSE)))</f>
        <v>200</v>
      </c>
      <c r="P28" s="108">
        <f t="shared" si="0"/>
        <v>16580</v>
      </c>
    </row>
    <row r="29" spans="1:16">
      <c r="A29" s="30" t="s">
        <v>286</v>
      </c>
      <c r="B29" s="33">
        <v>31</v>
      </c>
      <c r="C29" s="33" t="s">
        <v>299</v>
      </c>
      <c r="D29" s="33"/>
      <c r="E29" s="106" t="s">
        <v>54</v>
      </c>
      <c r="G29" s="108">
        <v>87.5</v>
      </c>
      <c r="H29" s="108"/>
      <c r="I29" s="108"/>
      <c r="J29" s="108"/>
      <c r="N29" s="108">
        <f t="shared" si="1"/>
        <v>87.5</v>
      </c>
      <c r="O29" s="108">
        <f>IF(D29="X",0,IF(E29="X",0,VLOOKUP(E29,'19'!$K$3:$L$16,2,FALSE)))</f>
        <v>200</v>
      </c>
      <c r="P29" s="108">
        <f t="shared" si="0"/>
        <v>17500</v>
      </c>
    </row>
    <row r="30" spans="1:16">
      <c r="A30" s="30" t="s">
        <v>286</v>
      </c>
      <c r="B30" s="33">
        <v>32</v>
      </c>
      <c r="C30" s="33" t="s">
        <v>299</v>
      </c>
      <c r="D30" s="33"/>
      <c r="E30" s="106" t="s">
        <v>54</v>
      </c>
      <c r="F30" s="108">
        <v>53.7</v>
      </c>
      <c r="G30" s="108"/>
      <c r="H30" s="108"/>
      <c r="I30" s="108"/>
      <c r="J30" s="108"/>
      <c r="N30" s="108">
        <f t="shared" si="1"/>
        <v>53.7</v>
      </c>
      <c r="O30" s="108">
        <f>IF(D30="X",0,IF(E30="X",0,VLOOKUP(E30,'19'!$K$3:$L$16,2,FALSE)))</f>
        <v>200</v>
      </c>
      <c r="P30" s="108">
        <f t="shared" si="0"/>
        <v>10740</v>
      </c>
    </row>
    <row r="31" spans="1:16">
      <c r="A31" s="30" t="s">
        <v>286</v>
      </c>
      <c r="B31" s="33">
        <v>33</v>
      </c>
      <c r="C31" s="33" t="s">
        <v>299</v>
      </c>
      <c r="D31" s="33"/>
      <c r="E31" s="106" t="s">
        <v>54</v>
      </c>
      <c r="G31" s="108">
        <v>55.7</v>
      </c>
      <c r="H31" s="108"/>
      <c r="I31" s="108"/>
      <c r="J31" s="108"/>
      <c r="N31" s="108">
        <f t="shared" si="1"/>
        <v>55.7</v>
      </c>
      <c r="O31" s="108">
        <f>IF(D31="X",0,IF(E31="X",0,VLOOKUP(E31,'19'!$K$3:$L$16,2,FALSE)))</f>
        <v>200</v>
      </c>
      <c r="P31" s="108">
        <f t="shared" si="0"/>
        <v>11140</v>
      </c>
    </row>
    <row r="32" spans="1:16">
      <c r="A32" s="30" t="s">
        <v>286</v>
      </c>
      <c r="B32" s="33">
        <v>34</v>
      </c>
      <c r="C32" s="33" t="s">
        <v>299</v>
      </c>
      <c r="D32" s="33"/>
      <c r="E32" s="106" t="s">
        <v>54</v>
      </c>
      <c r="G32" s="108">
        <v>60.3</v>
      </c>
      <c r="H32" s="108"/>
      <c r="I32" s="108"/>
      <c r="J32" s="108"/>
      <c r="N32" s="108">
        <f t="shared" si="1"/>
        <v>60.3</v>
      </c>
      <c r="O32" s="108">
        <f>IF(D32="X",0,IF(E32="X",0,VLOOKUP(E32,'19'!$K$3:$L$16,2,FALSE)))</f>
        <v>200</v>
      </c>
      <c r="P32" s="108">
        <f t="shared" si="0"/>
        <v>12060</v>
      </c>
    </row>
    <row r="33" spans="1:16">
      <c r="A33" s="30" t="s">
        <v>286</v>
      </c>
      <c r="B33" s="33">
        <v>35</v>
      </c>
      <c r="C33" s="33" t="s">
        <v>302</v>
      </c>
      <c r="D33" s="33"/>
      <c r="E33" s="106" t="s">
        <v>316</v>
      </c>
      <c r="G33" s="108"/>
      <c r="H33" s="108">
        <v>2</v>
      </c>
      <c r="I33" s="108"/>
      <c r="J33" s="108"/>
      <c r="N33" s="108">
        <f t="shared" si="1"/>
        <v>2</v>
      </c>
      <c r="O33" s="108">
        <f>IF(D33="X",0,IF(E33="X",0,VLOOKUP(E33,'19'!$K$3:$L$16,2,FALSE)))</f>
        <v>0</v>
      </c>
      <c r="P33" s="108">
        <f t="shared" si="0"/>
        <v>0</v>
      </c>
    </row>
    <row r="34" spans="1:16">
      <c r="A34" s="30" t="s">
        <v>286</v>
      </c>
      <c r="B34" s="33">
        <v>36</v>
      </c>
      <c r="C34" s="33" t="s">
        <v>298</v>
      </c>
      <c r="D34" s="33"/>
      <c r="E34" s="106" t="s">
        <v>149</v>
      </c>
      <c r="G34" s="108"/>
      <c r="H34" s="108">
        <v>1.8</v>
      </c>
      <c r="I34" s="108"/>
      <c r="J34" s="108"/>
      <c r="N34" s="108">
        <f t="shared" si="1"/>
        <v>1.8</v>
      </c>
      <c r="O34" s="108">
        <f>IF(D34="X",0,IF(E34="X",0,VLOOKUP(E34,'19'!$K$3:$L$16,2,FALSE)))</f>
        <v>200</v>
      </c>
      <c r="P34" s="108">
        <f t="shared" si="0"/>
        <v>360</v>
      </c>
    </row>
    <row r="35" spans="1:16">
      <c r="A35" s="30" t="s">
        <v>286</v>
      </c>
      <c r="B35" s="33">
        <v>37</v>
      </c>
      <c r="C35" s="33" t="s">
        <v>403</v>
      </c>
      <c r="D35" s="33"/>
      <c r="E35" s="106" t="s">
        <v>55</v>
      </c>
      <c r="G35" s="108">
        <v>3.3</v>
      </c>
      <c r="H35" s="108"/>
      <c r="I35" s="108"/>
      <c r="J35" s="108"/>
      <c r="N35" s="108">
        <f t="shared" si="1"/>
        <v>3.3</v>
      </c>
      <c r="O35" s="108">
        <f>IF(D35="X",0,IF(E35="X",0,VLOOKUP(E35,'19'!$K$3:$L$16,2,FALSE)))</f>
        <v>200</v>
      </c>
      <c r="P35" s="108">
        <f t="shared" si="0"/>
        <v>660</v>
      </c>
    </row>
    <row r="36" spans="1:16">
      <c r="A36" s="30" t="s">
        <v>286</v>
      </c>
      <c r="B36" s="33">
        <v>38</v>
      </c>
      <c r="C36" s="33" t="s">
        <v>298</v>
      </c>
      <c r="D36" s="33"/>
      <c r="E36" s="106" t="s">
        <v>149</v>
      </c>
      <c r="G36" s="108"/>
      <c r="H36" s="108">
        <v>2.5</v>
      </c>
      <c r="I36" s="108"/>
      <c r="J36" s="108"/>
      <c r="N36" s="108">
        <f t="shared" si="1"/>
        <v>2.5</v>
      </c>
      <c r="O36" s="108">
        <f>IF(D36="X",0,IF(E36="X",0,VLOOKUP(E36,'19'!$K$3:$L$16,2,FALSE)))</f>
        <v>200</v>
      </c>
      <c r="P36" s="108">
        <f t="shared" si="0"/>
        <v>500</v>
      </c>
    </row>
    <row r="37" spans="1:16">
      <c r="A37" s="30" t="s">
        <v>286</v>
      </c>
      <c r="B37" s="33">
        <v>39</v>
      </c>
      <c r="C37" s="33" t="s">
        <v>298</v>
      </c>
      <c r="D37" s="33"/>
      <c r="E37" s="106" t="s">
        <v>149</v>
      </c>
      <c r="G37" s="108"/>
      <c r="H37" s="108">
        <v>7.9</v>
      </c>
      <c r="I37" s="108"/>
      <c r="J37" s="108"/>
      <c r="N37" s="108">
        <f t="shared" si="1"/>
        <v>7.9</v>
      </c>
      <c r="O37" s="108">
        <f>IF(D37="X",0,IF(E37="X",0,VLOOKUP(E37,'19'!$K$3:$L$16,2,FALSE)))</f>
        <v>200</v>
      </c>
      <c r="P37" s="108">
        <f t="shared" si="0"/>
        <v>1580</v>
      </c>
    </row>
    <row r="38" spans="1:16">
      <c r="A38" s="30" t="s">
        <v>286</v>
      </c>
      <c r="B38" s="33">
        <v>4</v>
      </c>
      <c r="C38" s="33" t="s">
        <v>308</v>
      </c>
      <c r="D38" s="33"/>
      <c r="E38" s="106" t="s">
        <v>60</v>
      </c>
      <c r="G38" s="108">
        <v>5.4</v>
      </c>
      <c r="H38" s="108"/>
      <c r="I38" s="108"/>
      <c r="J38" s="108"/>
      <c r="N38" s="108">
        <f t="shared" si="1"/>
        <v>5.4</v>
      </c>
      <c r="O38" s="108">
        <f>IF(D38="X",0,IF(E38="X",0,VLOOKUP(E38,'19'!$K$3:$L$16,2,FALSE)))</f>
        <v>12</v>
      </c>
      <c r="P38" s="108">
        <f t="shared" si="0"/>
        <v>64.800000000000011</v>
      </c>
    </row>
    <row r="39" spans="1:16">
      <c r="A39" s="30" t="s">
        <v>286</v>
      </c>
      <c r="B39" s="33">
        <v>40</v>
      </c>
      <c r="C39" s="33" t="s">
        <v>404</v>
      </c>
      <c r="D39" s="33"/>
      <c r="E39" s="106" t="s">
        <v>316</v>
      </c>
      <c r="G39" s="108">
        <v>3.2</v>
      </c>
      <c r="H39" s="108"/>
      <c r="I39" s="108"/>
      <c r="J39" s="108"/>
      <c r="N39" s="108">
        <f t="shared" si="1"/>
        <v>3.2</v>
      </c>
      <c r="O39" s="108">
        <f>IF(D39="X",0,IF(E39="X",0,VLOOKUP(E39,'19'!$K$3:$L$16,2,FALSE)))</f>
        <v>0</v>
      </c>
      <c r="P39" s="108">
        <f t="shared" si="0"/>
        <v>0</v>
      </c>
    </row>
    <row r="40" spans="1:16">
      <c r="A40" s="30" t="s">
        <v>286</v>
      </c>
      <c r="B40" s="33">
        <v>41</v>
      </c>
      <c r="C40" s="33" t="s">
        <v>298</v>
      </c>
      <c r="D40" s="33"/>
      <c r="E40" s="106" t="s">
        <v>149</v>
      </c>
      <c r="G40" s="108"/>
      <c r="H40" s="108">
        <v>6</v>
      </c>
      <c r="I40" s="108"/>
      <c r="J40" s="108"/>
      <c r="N40" s="108">
        <f t="shared" si="1"/>
        <v>6</v>
      </c>
      <c r="O40" s="108">
        <f>IF(D40="X",0,IF(E40="X",0,VLOOKUP(E40,'19'!$K$3:$L$16,2,FALSE)))</f>
        <v>200</v>
      </c>
      <c r="P40" s="108">
        <f t="shared" si="0"/>
        <v>1200</v>
      </c>
    </row>
    <row r="41" spans="1:16">
      <c r="A41" s="30" t="s">
        <v>286</v>
      </c>
      <c r="B41" s="33">
        <v>42</v>
      </c>
      <c r="C41" s="33" t="s">
        <v>311</v>
      </c>
      <c r="D41" s="33"/>
      <c r="E41" s="106" t="s">
        <v>58</v>
      </c>
      <c r="F41" s="108">
        <v>37</v>
      </c>
      <c r="G41" s="108"/>
      <c r="H41" s="108"/>
      <c r="I41" s="108"/>
      <c r="J41" s="108"/>
      <c r="N41" s="108">
        <f t="shared" si="1"/>
        <v>37</v>
      </c>
      <c r="O41" s="108">
        <f>IF(D41="X",0,IF(E41="X",0,VLOOKUP(E41,'19'!$K$3:$L$16,2,FALSE)))</f>
        <v>200</v>
      </c>
      <c r="P41" s="108">
        <f t="shared" si="0"/>
        <v>7400</v>
      </c>
    </row>
    <row r="42" spans="1:16">
      <c r="A42" s="30" t="s">
        <v>286</v>
      </c>
      <c r="B42" s="33">
        <v>43</v>
      </c>
      <c r="C42" s="33" t="s">
        <v>301</v>
      </c>
      <c r="D42" s="33"/>
      <c r="E42" s="106" t="s">
        <v>57</v>
      </c>
      <c r="F42" s="108">
        <v>16.5</v>
      </c>
      <c r="G42" s="108"/>
      <c r="H42" s="108"/>
      <c r="I42" s="108"/>
      <c r="J42" s="108"/>
      <c r="N42" s="108">
        <f t="shared" si="1"/>
        <v>16.5</v>
      </c>
      <c r="O42" s="108">
        <f>IF(D42="X",0,IF(E42="X",0,VLOOKUP(E42,'19'!$K$3:$L$16,2,FALSE)))</f>
        <v>200</v>
      </c>
      <c r="P42" s="108">
        <f t="shared" si="0"/>
        <v>3300</v>
      </c>
    </row>
    <row r="43" spans="1:16">
      <c r="A43" s="30" t="s">
        <v>286</v>
      </c>
      <c r="B43" s="33">
        <v>44</v>
      </c>
      <c r="C43" s="33" t="s">
        <v>308</v>
      </c>
      <c r="D43" s="33"/>
      <c r="E43" s="106" t="s">
        <v>60</v>
      </c>
      <c r="G43" s="108">
        <v>17.8</v>
      </c>
      <c r="H43" s="108"/>
      <c r="I43" s="108"/>
      <c r="J43" s="108"/>
      <c r="N43" s="108">
        <f t="shared" si="1"/>
        <v>17.8</v>
      </c>
      <c r="O43" s="108">
        <f>IF(D43="X",0,IF(E43="X",0,VLOOKUP(E43,'19'!$K$3:$L$16,2,FALSE)))</f>
        <v>12</v>
      </c>
      <c r="P43" s="108">
        <f t="shared" si="0"/>
        <v>213.60000000000002</v>
      </c>
    </row>
    <row r="44" spans="1:16">
      <c r="A44" s="30" t="s">
        <v>286</v>
      </c>
      <c r="B44" s="33">
        <v>45</v>
      </c>
      <c r="C44" s="33" t="s">
        <v>310</v>
      </c>
      <c r="D44" s="33"/>
      <c r="E44" s="106" t="s">
        <v>55</v>
      </c>
      <c r="G44" s="108">
        <v>74.599999999999994</v>
      </c>
      <c r="H44" s="108"/>
      <c r="I44" s="108"/>
      <c r="J44" s="108"/>
      <c r="N44" s="108">
        <f t="shared" si="1"/>
        <v>74.599999999999994</v>
      </c>
      <c r="O44" s="108">
        <f>IF(D44="X",0,IF(E44="X",0,VLOOKUP(E44,'19'!$K$3:$L$16,2,FALSE)))</f>
        <v>200</v>
      </c>
      <c r="P44" s="108">
        <f t="shared" si="0"/>
        <v>14919.999999999998</v>
      </c>
    </row>
    <row r="45" spans="1:16">
      <c r="A45" s="30" t="s">
        <v>286</v>
      </c>
      <c r="B45" s="33">
        <v>5</v>
      </c>
      <c r="C45" s="33" t="s">
        <v>320</v>
      </c>
      <c r="D45" s="33"/>
      <c r="E45" s="106" t="s">
        <v>54</v>
      </c>
      <c r="G45" s="108">
        <v>23.9</v>
      </c>
      <c r="H45" s="108"/>
      <c r="I45" s="108"/>
      <c r="J45" s="108"/>
      <c r="N45" s="108">
        <f t="shared" si="1"/>
        <v>23.9</v>
      </c>
      <c r="O45" s="108">
        <f>IF(D45="X",0,IF(E45="X",0,VLOOKUP(E45,'19'!$K$3:$L$16,2,FALSE)))</f>
        <v>200</v>
      </c>
      <c r="P45" s="108">
        <f t="shared" si="0"/>
        <v>4780</v>
      </c>
    </row>
    <row r="46" spans="1:16">
      <c r="A46" s="30" t="s">
        <v>286</v>
      </c>
      <c r="B46" s="33">
        <v>6</v>
      </c>
      <c r="C46" s="33" t="s">
        <v>308</v>
      </c>
      <c r="D46" s="33"/>
      <c r="E46" s="106" t="s">
        <v>60</v>
      </c>
      <c r="G46" s="108">
        <v>3.3</v>
      </c>
      <c r="H46" s="108"/>
      <c r="I46" s="108"/>
      <c r="J46" s="108"/>
      <c r="N46" s="108">
        <f t="shared" si="1"/>
        <v>3.3</v>
      </c>
      <c r="O46" s="108">
        <f>IF(D46="X",0,IF(E46="X",0,VLOOKUP(E46,'19'!$K$3:$L$16,2,FALSE)))</f>
        <v>12</v>
      </c>
      <c r="P46" s="108">
        <f t="shared" si="0"/>
        <v>39.599999999999994</v>
      </c>
    </row>
    <row r="47" spans="1:16">
      <c r="A47" s="30" t="s">
        <v>286</v>
      </c>
      <c r="B47" s="33">
        <v>7</v>
      </c>
      <c r="C47" s="33" t="s">
        <v>301</v>
      </c>
      <c r="D47" s="33"/>
      <c r="E47" s="106" t="s">
        <v>57</v>
      </c>
      <c r="F47" s="108">
        <v>25.4</v>
      </c>
      <c r="G47" s="108"/>
      <c r="H47" s="108"/>
      <c r="I47" s="108"/>
      <c r="J47" s="108"/>
      <c r="N47" s="108">
        <f t="shared" si="1"/>
        <v>25.4</v>
      </c>
      <c r="O47" s="108">
        <f>IF(D47="X",0,IF(E47="X",0,VLOOKUP(E47,'19'!$K$3:$L$16,2,FALSE)))</f>
        <v>200</v>
      </c>
      <c r="P47" s="108">
        <f t="shared" si="0"/>
        <v>5080</v>
      </c>
    </row>
    <row r="48" spans="1:16">
      <c r="A48" s="30" t="s">
        <v>286</v>
      </c>
      <c r="B48" s="33">
        <v>8</v>
      </c>
      <c r="C48" s="33" t="s">
        <v>298</v>
      </c>
      <c r="D48" s="33"/>
      <c r="E48" s="106" t="s">
        <v>149</v>
      </c>
      <c r="G48" s="108"/>
      <c r="H48" s="108"/>
      <c r="I48" s="108"/>
      <c r="J48" s="108">
        <v>7.7</v>
      </c>
      <c r="N48" s="108">
        <f t="shared" si="1"/>
        <v>7.7</v>
      </c>
      <c r="O48" s="108">
        <f>IF(D48="X",0,IF(E48="X",0,VLOOKUP(E48,'19'!$K$3:$L$16,2,FALSE)))</f>
        <v>200</v>
      </c>
      <c r="P48" s="108">
        <f t="shared" si="0"/>
        <v>1540</v>
      </c>
    </row>
    <row r="49" spans="1:20">
      <c r="A49" s="30" t="s">
        <v>286</v>
      </c>
      <c r="B49" s="33">
        <v>9</v>
      </c>
      <c r="C49" s="33" t="s">
        <v>299</v>
      </c>
      <c r="D49" s="33"/>
      <c r="E49" s="106" t="s">
        <v>54</v>
      </c>
      <c r="G49" s="108">
        <v>56</v>
      </c>
      <c r="H49" s="108"/>
      <c r="I49" s="108"/>
      <c r="J49" s="108"/>
      <c r="N49" s="108">
        <f t="shared" si="1"/>
        <v>56</v>
      </c>
      <c r="O49" s="108">
        <f>IF(D49="X",0,IF(E49="X",0,VLOOKUP(E49,'19'!$K$3:$L$16,2,FALSE)))</f>
        <v>200</v>
      </c>
      <c r="P49" s="108">
        <f t="shared" si="0"/>
        <v>11200</v>
      </c>
      <c r="R49">
        <v>458.2</v>
      </c>
      <c r="S49">
        <v>258.2</v>
      </c>
      <c r="T49">
        <f>107.6*2</f>
        <v>215.2</v>
      </c>
    </row>
    <row r="50" spans="1:20" hidden="1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/>
      <c r="O50" s="108"/>
      <c r="P50" s="108"/>
    </row>
    <row r="51" spans="1:20" hidden="1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/>
      <c r="O51" s="108"/>
      <c r="P51" s="108"/>
    </row>
    <row r="52" spans="1:20" hidden="1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/>
      <c r="O52" s="108"/>
      <c r="P52" s="108"/>
    </row>
    <row r="53" spans="1:20" hidden="1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/>
      <c r="O53" s="108"/>
      <c r="P53" s="108"/>
    </row>
    <row r="54" spans="1:20" hidden="1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/>
      <c r="O54" s="108"/>
      <c r="P54" s="108"/>
    </row>
    <row r="55" spans="1:20" hidden="1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/>
      <c r="O55" s="108"/>
      <c r="P55" s="108"/>
    </row>
    <row r="56" spans="1:20" hidden="1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/>
      <c r="O56" s="108"/>
      <c r="P56" s="108"/>
    </row>
    <row r="57" spans="1:20" hidden="1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/>
      <c r="O57" s="108"/>
      <c r="P57" s="108"/>
    </row>
    <row r="58" spans="1:20" hidden="1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/>
      <c r="O58" s="108"/>
      <c r="P58" s="108"/>
    </row>
    <row r="59" spans="1:20" hidden="1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/>
      <c r="O59" s="108"/>
      <c r="P59" s="108"/>
    </row>
    <row r="60" spans="1:20" hidden="1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/>
      <c r="O60" s="108"/>
      <c r="P60" s="108"/>
    </row>
    <row r="61" spans="1:20" hidden="1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/>
      <c r="O61" s="108"/>
      <c r="P61" s="108"/>
    </row>
    <row r="62" spans="1:20" hidden="1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/>
      <c r="O62" s="108"/>
      <c r="P62" s="108"/>
    </row>
    <row r="63" spans="1:20" hidden="1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/>
      <c r="O63" s="108"/>
      <c r="P63" s="108"/>
    </row>
    <row r="64" spans="1:20" hidden="1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/>
      <c r="O64" s="108"/>
      <c r="P64" s="108"/>
    </row>
    <row r="65" spans="1:16" hidden="1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/>
      <c r="O65" s="108"/>
      <c r="P65" s="108"/>
    </row>
    <row r="66" spans="1:16" hidden="1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/>
      <c r="O66" s="108"/>
      <c r="P66" s="108"/>
    </row>
    <row r="67" spans="1:16" hidden="1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/>
      <c r="O67" s="108"/>
      <c r="P67" s="108"/>
    </row>
    <row r="68" spans="1:16" hidden="1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/>
      <c r="O68" s="108"/>
      <c r="P68" s="108"/>
    </row>
    <row r="69" spans="1:16" hidden="1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/>
      <c r="O69" s="108"/>
      <c r="P69" s="108"/>
    </row>
    <row r="70" spans="1:16" hidden="1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/>
      <c r="O70" s="108"/>
      <c r="P70" s="108"/>
    </row>
    <row r="71" spans="1:16" hidden="1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/>
      <c r="O71" s="108"/>
      <c r="P71" s="108"/>
    </row>
    <row r="72" spans="1:16" hidden="1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/>
      <c r="O72" s="108"/>
      <c r="P72" s="108"/>
    </row>
    <row r="73" spans="1:16" hidden="1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/>
      <c r="O73" s="108"/>
      <c r="P73" s="108"/>
    </row>
    <row r="74" spans="1:16" hidden="1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/>
      <c r="O74" s="108"/>
      <c r="P74" s="108"/>
    </row>
    <row r="75" spans="1:16" hidden="1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/>
      <c r="O75" s="108"/>
      <c r="P75" s="108"/>
    </row>
    <row r="76" spans="1:16" hidden="1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/>
      <c r="O76" s="108"/>
      <c r="P76" s="108"/>
    </row>
    <row r="77" spans="1:16" hidden="1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/>
      <c r="O77" s="108"/>
      <c r="P77" s="108"/>
    </row>
    <row r="78" spans="1:16" hidden="1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/>
      <c r="O78" s="108"/>
      <c r="P78" s="108"/>
    </row>
    <row r="79" spans="1:16" hidden="1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/>
      <c r="O79" s="108"/>
      <c r="P79" s="108"/>
    </row>
    <row r="80" spans="1:16" hidden="1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/>
      <c r="O80" s="108"/>
      <c r="P80" s="108"/>
    </row>
    <row r="81" spans="1:16" hidden="1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/>
      <c r="O81" s="108"/>
      <c r="P81" s="108"/>
    </row>
    <row r="82" spans="1:16" hidden="1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/>
      <c r="O82" s="108"/>
      <c r="P82" s="108"/>
    </row>
    <row r="83" spans="1:16" hidden="1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/>
      <c r="O83" s="108"/>
      <c r="P83" s="108"/>
    </row>
    <row r="84" spans="1:16" hidden="1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/>
      <c r="O84" s="108"/>
      <c r="P84" s="108"/>
    </row>
    <row r="85" spans="1:16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/>
      <c r="O85" s="108"/>
      <c r="P85" s="108"/>
    </row>
    <row r="86" spans="1:16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/>
      <c r="O86" s="108"/>
      <c r="P86" s="108"/>
    </row>
    <row r="87" spans="1:16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/>
      <c r="O87" s="108"/>
      <c r="P87" s="108"/>
    </row>
    <row r="88" spans="1:16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/>
      <c r="O88" s="108"/>
      <c r="P88" s="108"/>
    </row>
    <row r="89" spans="1:16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/>
      <c r="O89" s="108"/>
      <c r="P89" s="108"/>
    </row>
    <row r="90" spans="1:16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/>
      <c r="O90" s="108"/>
      <c r="P90" s="108"/>
    </row>
    <row r="91" spans="1:16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/>
      <c r="O91" s="108"/>
      <c r="P91" s="108"/>
    </row>
    <row r="92" spans="1:16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/>
      <c r="O92" s="108"/>
      <c r="P92" s="108"/>
    </row>
    <row r="93" spans="1:16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/>
      <c r="O93" s="108"/>
      <c r="P93" s="108"/>
    </row>
    <row r="94" spans="1:16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/>
      <c r="O94" s="108"/>
      <c r="P94" s="108"/>
    </row>
    <row r="95" spans="1:16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/>
      <c r="O95" s="108"/>
      <c r="P95" s="108"/>
    </row>
    <row r="96" spans="1:16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/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/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/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/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/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/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/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/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/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/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/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/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/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/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/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/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/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/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/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/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/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/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/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/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/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/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/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/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/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/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/>
      <c r="O126" s="108"/>
      <c r="P126" s="108"/>
    </row>
    <row r="127" spans="1:16" hidden="1">
      <c r="N127" s="108"/>
      <c r="O127" s="108"/>
      <c r="P127" s="108"/>
    </row>
    <row r="128" spans="1:16" hidden="1">
      <c r="N128" s="108"/>
      <c r="O128" s="108"/>
      <c r="P128" s="108"/>
    </row>
    <row r="129" spans="14:16" hidden="1">
      <c r="N129" s="108"/>
      <c r="O129" s="108"/>
      <c r="P129" s="108"/>
    </row>
    <row r="130" spans="14:16" hidden="1">
      <c r="N130" s="108"/>
      <c r="O130" s="108"/>
      <c r="P130" s="108"/>
    </row>
    <row r="131" spans="14:16" hidden="1">
      <c r="N131" s="108"/>
      <c r="O131" s="108"/>
      <c r="P131" s="108"/>
    </row>
    <row r="132" spans="14:16" hidden="1">
      <c r="N132" s="108"/>
      <c r="O132" s="108"/>
      <c r="P132" s="108"/>
    </row>
    <row r="133" spans="14:16" hidden="1">
      <c r="N133" s="108"/>
      <c r="O133" s="108"/>
      <c r="P133" s="108"/>
    </row>
    <row r="134" spans="14:16" hidden="1">
      <c r="N134" s="108"/>
      <c r="O134" s="108"/>
      <c r="P134" s="108"/>
    </row>
    <row r="135" spans="14:16" hidden="1">
      <c r="N135" s="108"/>
      <c r="O135" s="108"/>
      <c r="P135" s="108"/>
    </row>
    <row r="136" spans="14:16" hidden="1">
      <c r="N136" s="108"/>
      <c r="O136" s="108"/>
      <c r="P136" s="108"/>
    </row>
    <row r="137" spans="14:16" hidden="1">
      <c r="N137" s="108"/>
      <c r="O137" s="108"/>
      <c r="P137" s="108"/>
    </row>
    <row r="138" spans="14:16" hidden="1">
      <c r="N138" s="108"/>
      <c r="O138" s="108"/>
      <c r="P138" s="108"/>
    </row>
    <row r="139" spans="14:16" hidden="1">
      <c r="N139" s="108"/>
      <c r="O139" s="108"/>
      <c r="P139" s="108"/>
    </row>
    <row r="140" spans="14:16" hidden="1">
      <c r="N140" s="108"/>
      <c r="O140" s="108"/>
      <c r="P140" s="108"/>
    </row>
    <row r="141" spans="14:16" hidden="1">
      <c r="N141" s="108"/>
      <c r="O141" s="108"/>
      <c r="P141" s="108"/>
    </row>
    <row r="142" spans="14:16" hidden="1">
      <c r="N142" s="108"/>
      <c r="O142" s="108"/>
      <c r="P142" s="108"/>
    </row>
    <row r="143" spans="14:16" hidden="1">
      <c r="N143" s="108"/>
      <c r="O143" s="108"/>
      <c r="P143" s="108"/>
    </row>
    <row r="144" spans="14:16" hidden="1">
      <c r="N144" s="108"/>
      <c r="O144" s="108"/>
      <c r="P144" s="108"/>
    </row>
    <row r="145" spans="14:16" hidden="1">
      <c r="N145" s="108"/>
      <c r="O145" s="108"/>
      <c r="P145" s="108"/>
    </row>
    <row r="146" spans="14:16" hidden="1">
      <c r="N146" s="108"/>
      <c r="O146" s="108"/>
      <c r="P146" s="108"/>
    </row>
    <row r="147" spans="14:16" hidden="1">
      <c r="N147" s="108"/>
      <c r="O147" s="108"/>
      <c r="P147" s="108"/>
    </row>
    <row r="148" spans="14:16" hidden="1">
      <c r="N148" s="108"/>
      <c r="O148" s="108"/>
      <c r="P148" s="108"/>
    </row>
    <row r="149" spans="14:16" hidden="1">
      <c r="N149" s="108"/>
      <c r="O149" s="108"/>
      <c r="P149" s="108"/>
    </row>
    <row r="150" spans="14:16" hidden="1">
      <c r="N150" s="108"/>
      <c r="O150" s="108"/>
      <c r="P150" s="108"/>
    </row>
    <row r="151" spans="14:16" hidden="1">
      <c r="N151" s="108"/>
      <c r="O151" s="108"/>
      <c r="P151" s="108"/>
    </row>
    <row r="152" spans="14:16" hidden="1">
      <c r="N152" s="108"/>
      <c r="O152" s="108"/>
      <c r="P152" s="108"/>
    </row>
    <row r="153" spans="14:16" hidden="1">
      <c r="N153" s="108"/>
      <c r="O153" s="108"/>
      <c r="P153" s="108"/>
    </row>
    <row r="154" spans="14:16" hidden="1">
      <c r="N154" s="108"/>
      <c r="O154" s="108"/>
      <c r="P154" s="108"/>
    </row>
    <row r="155" spans="14:16" hidden="1">
      <c r="N155" s="108"/>
      <c r="O155" s="108"/>
      <c r="P155" s="108"/>
    </row>
    <row r="156" spans="14:16" hidden="1">
      <c r="N156" s="108"/>
      <c r="O156" s="108"/>
      <c r="P156" s="108"/>
    </row>
    <row r="157" spans="14:16" hidden="1">
      <c r="N157" s="108"/>
      <c r="O157" s="108"/>
      <c r="P157" s="108"/>
    </row>
    <row r="158" spans="14:16" hidden="1">
      <c r="N158" s="108"/>
      <c r="O158" s="108"/>
      <c r="P158" s="108"/>
    </row>
    <row r="159" spans="14:16" hidden="1">
      <c r="N159" s="108"/>
      <c r="O159" s="108"/>
      <c r="P159" s="108"/>
    </row>
    <row r="160" spans="14:16" hidden="1">
      <c r="N160" s="108"/>
      <c r="O160" s="108"/>
      <c r="P160" s="108"/>
    </row>
    <row r="161" spans="14:16" hidden="1">
      <c r="N161" s="108"/>
      <c r="O161" s="108"/>
      <c r="P161" s="108"/>
    </row>
    <row r="162" spans="14:16" hidden="1">
      <c r="N162" s="108"/>
      <c r="O162" s="108"/>
      <c r="P162" s="108"/>
    </row>
    <row r="163" spans="14:16" hidden="1">
      <c r="N163" s="108"/>
      <c r="O163" s="108"/>
      <c r="P163" s="108"/>
    </row>
    <row r="164" spans="14:16" hidden="1">
      <c r="N164" s="108"/>
      <c r="O164" s="108"/>
      <c r="P164" s="108"/>
    </row>
    <row r="165" spans="14:16" hidden="1">
      <c r="N165" s="108"/>
      <c r="O165" s="108"/>
      <c r="P165" s="108"/>
    </row>
    <row r="166" spans="14:16" hidden="1">
      <c r="N166" s="108"/>
      <c r="O166" s="108"/>
      <c r="P166" s="108"/>
    </row>
    <row r="167" spans="14:16" hidden="1">
      <c r="N167" s="108"/>
      <c r="O167" s="108"/>
      <c r="P167" s="108"/>
    </row>
    <row r="168" spans="14:16" hidden="1">
      <c r="N168" s="108"/>
      <c r="O168" s="108"/>
      <c r="P168" s="108"/>
    </row>
    <row r="169" spans="14:16" hidden="1">
      <c r="N169" s="108"/>
      <c r="O169" s="108"/>
      <c r="P169" s="108"/>
    </row>
    <row r="170" spans="14:16" hidden="1">
      <c r="N170" s="108"/>
      <c r="O170" s="108"/>
      <c r="P170" s="108"/>
    </row>
    <row r="171" spans="14:16" hidden="1">
      <c r="N171" s="108"/>
      <c r="O171" s="108"/>
      <c r="P171" s="108"/>
    </row>
    <row r="172" spans="14:16" hidden="1">
      <c r="N172" s="108"/>
      <c r="O172" s="108"/>
      <c r="P172" s="108"/>
    </row>
    <row r="173" spans="14:16" hidden="1">
      <c r="N173" s="108"/>
      <c r="O173" s="108"/>
      <c r="P173" s="108"/>
    </row>
    <row r="174" spans="14:16" hidden="1">
      <c r="N174" s="108"/>
      <c r="O174" s="108"/>
      <c r="P174" s="108"/>
    </row>
    <row r="175" spans="14:16" hidden="1">
      <c r="N175" s="108"/>
      <c r="O175" s="108"/>
      <c r="P175" s="108"/>
    </row>
    <row r="176" spans="14:16" hidden="1">
      <c r="N176" s="108"/>
      <c r="O176" s="108"/>
      <c r="P176" s="108"/>
    </row>
    <row r="177" spans="14:16" hidden="1">
      <c r="N177" s="108"/>
      <c r="O177" s="108"/>
      <c r="P177" s="108"/>
    </row>
    <row r="178" spans="14:16" hidden="1">
      <c r="N178" s="108"/>
      <c r="O178" s="108"/>
      <c r="P178" s="108"/>
    </row>
    <row r="179" spans="14:16" hidden="1">
      <c r="N179" s="108"/>
      <c r="O179" s="108"/>
      <c r="P179" s="108"/>
    </row>
    <row r="180" spans="14:16" hidden="1">
      <c r="N180" s="108"/>
      <c r="O180" s="108"/>
      <c r="P180" s="108"/>
    </row>
    <row r="181" spans="14:16" hidden="1">
      <c r="N181" s="108"/>
      <c r="O181" s="108"/>
      <c r="P181" s="108"/>
    </row>
    <row r="182" spans="14:16" hidden="1">
      <c r="N182" s="108"/>
      <c r="O182" s="108"/>
      <c r="P182" s="108"/>
    </row>
    <row r="183" spans="14:16" hidden="1">
      <c r="N183" s="108"/>
      <c r="O183" s="108"/>
      <c r="P183" s="108"/>
    </row>
    <row r="184" spans="14:16" hidden="1">
      <c r="N184" s="108"/>
      <c r="O184" s="108"/>
      <c r="P184" s="108"/>
    </row>
    <row r="185" spans="14:16" hidden="1">
      <c r="N185" s="108"/>
      <c r="O185" s="108"/>
      <c r="P185" s="108"/>
    </row>
    <row r="186" spans="14:16" hidden="1">
      <c r="N186" s="108"/>
      <c r="O186" s="108"/>
      <c r="P186" s="108"/>
    </row>
    <row r="187" spans="14:16" hidden="1">
      <c r="N187" s="108"/>
      <c r="O187" s="108"/>
      <c r="P187" s="108"/>
    </row>
    <row r="188" spans="14:16" hidden="1">
      <c r="N188" s="108"/>
      <c r="O188" s="108"/>
      <c r="P188" s="108"/>
    </row>
    <row r="189" spans="14:16" hidden="1">
      <c r="N189" s="108"/>
      <c r="O189" s="108"/>
      <c r="P189" s="108"/>
    </row>
    <row r="190" spans="14:16" hidden="1">
      <c r="N190" s="108"/>
      <c r="O190" s="108"/>
      <c r="P190" s="108"/>
    </row>
    <row r="191" spans="14:16" hidden="1">
      <c r="N191" s="108"/>
      <c r="O191" s="108"/>
      <c r="P191" s="108"/>
    </row>
    <row r="192" spans="14:16" hidden="1">
      <c r="N192" s="108"/>
      <c r="O192" s="108"/>
      <c r="P192" s="108"/>
    </row>
    <row r="193" spans="14:16" hidden="1">
      <c r="N193" s="108"/>
      <c r="O193" s="108"/>
      <c r="P193" s="108"/>
    </row>
    <row r="194" spans="14:16" hidden="1">
      <c r="N194" s="108"/>
      <c r="O194" s="108"/>
      <c r="P194" s="108"/>
    </row>
    <row r="195" spans="14:16" hidden="1">
      <c r="N195" s="108"/>
      <c r="O195" s="108"/>
      <c r="P195" s="108"/>
    </row>
    <row r="196" spans="14:16" hidden="1">
      <c r="N196" s="108"/>
      <c r="O196" s="108"/>
      <c r="P196" s="108"/>
    </row>
    <row r="197" spans="14:16" hidden="1">
      <c r="N197" s="108"/>
      <c r="O197" s="108"/>
      <c r="P197" s="108"/>
    </row>
    <row r="198" spans="14:16" hidden="1">
      <c r="N198" s="108"/>
      <c r="O198" s="108"/>
      <c r="P198" s="108"/>
    </row>
    <row r="199" spans="14:16" hidden="1">
      <c r="N199" s="108"/>
      <c r="O199" s="108"/>
      <c r="P199" s="108"/>
    </row>
    <row r="200" spans="14:16" hidden="1">
      <c r="N200" s="108"/>
      <c r="O200" s="108"/>
      <c r="P200" s="108"/>
    </row>
    <row r="201" spans="14:16" hidden="1">
      <c r="N201" s="108"/>
      <c r="O201" s="108"/>
      <c r="P201" s="108"/>
    </row>
    <row r="202" spans="14:16" hidden="1">
      <c r="N202" s="108"/>
      <c r="O202" s="108"/>
      <c r="P202" s="108"/>
    </row>
    <row r="203" spans="14:16" hidden="1">
      <c r="N203" s="108"/>
      <c r="O203" s="108"/>
      <c r="P203" s="108"/>
    </row>
    <row r="204" spans="14:16" hidden="1">
      <c r="N204" s="108"/>
      <c r="O204" s="108"/>
      <c r="P204" s="108"/>
    </row>
    <row r="205" spans="14:16" hidden="1">
      <c r="N205" s="108"/>
      <c r="O205" s="108"/>
      <c r="P205" s="108"/>
    </row>
    <row r="206" spans="14:16" hidden="1">
      <c r="N206" s="108"/>
      <c r="O206" s="108"/>
      <c r="P206" s="108"/>
    </row>
    <row r="207" spans="14:16" hidden="1">
      <c r="N207" s="108"/>
      <c r="O207" s="108"/>
      <c r="P207" s="108"/>
    </row>
    <row r="208" spans="14:16" hidden="1">
      <c r="N208" s="108"/>
      <c r="O208" s="108"/>
      <c r="P208" s="108"/>
    </row>
    <row r="209" spans="14:16" hidden="1">
      <c r="N209" s="108"/>
      <c r="O209" s="108"/>
      <c r="P209" s="108"/>
    </row>
    <row r="210" spans="14:16" hidden="1">
      <c r="N210" s="108"/>
      <c r="O210" s="108"/>
      <c r="P210" s="108"/>
    </row>
    <row r="211" spans="14:16" hidden="1">
      <c r="N211" s="108"/>
      <c r="O211" s="108"/>
      <c r="P211" s="108"/>
    </row>
    <row r="212" spans="14:16" hidden="1">
      <c r="N212" s="108"/>
      <c r="O212" s="108"/>
      <c r="P212" s="108"/>
    </row>
    <row r="213" spans="14:16" hidden="1">
      <c r="N213" s="108"/>
      <c r="O213" s="108"/>
      <c r="P213" s="108"/>
    </row>
    <row r="214" spans="14:16" hidden="1">
      <c r="N214" s="108"/>
      <c r="O214" s="108"/>
      <c r="P214" s="108"/>
    </row>
    <row r="215" spans="14:16" hidden="1">
      <c r="N215" s="108"/>
      <c r="O215" s="108"/>
      <c r="P215" s="108"/>
    </row>
    <row r="216" spans="14:16" hidden="1">
      <c r="N216" s="108"/>
      <c r="O216" s="108"/>
      <c r="P216" s="108"/>
    </row>
    <row r="217" spans="14:16" hidden="1">
      <c r="N217" s="108"/>
      <c r="O217" s="108"/>
      <c r="P217" s="108"/>
    </row>
    <row r="218" spans="14:16" hidden="1">
      <c r="N218" s="108"/>
      <c r="O218" s="108"/>
      <c r="P218" s="108"/>
    </row>
    <row r="219" spans="14:16" hidden="1">
      <c r="N219" s="108"/>
      <c r="O219" s="108"/>
      <c r="P219" s="108"/>
    </row>
    <row r="220" spans="14:16" hidden="1">
      <c r="N220" s="108"/>
      <c r="O220" s="108"/>
      <c r="P220" s="108"/>
    </row>
    <row r="221" spans="14:16" hidden="1">
      <c r="N221" s="108"/>
      <c r="O221" s="108"/>
      <c r="P221" s="108"/>
    </row>
    <row r="222" spans="14:16" hidden="1">
      <c r="N222" s="108"/>
      <c r="O222" s="108"/>
      <c r="P222" s="108"/>
    </row>
    <row r="223" spans="14:16" hidden="1">
      <c r="N223" s="108"/>
      <c r="O223" s="108"/>
      <c r="P223" s="108"/>
    </row>
    <row r="224" spans="14:16" hidden="1">
      <c r="N224" s="108"/>
      <c r="O224" s="108"/>
      <c r="P224" s="108"/>
    </row>
    <row r="225" spans="14:16" hidden="1">
      <c r="N225" s="108"/>
      <c r="O225" s="108"/>
      <c r="P225" s="108"/>
    </row>
    <row r="226" spans="14:16" hidden="1">
      <c r="N226" s="108"/>
      <c r="O226" s="108"/>
      <c r="P226" s="108"/>
    </row>
    <row r="227" spans="14:16" hidden="1">
      <c r="N227" s="108"/>
      <c r="O227" s="108"/>
      <c r="P227" s="108"/>
    </row>
    <row r="228" spans="14:16" hidden="1">
      <c r="N228" s="108"/>
      <c r="O228" s="108"/>
      <c r="P228" s="108"/>
    </row>
    <row r="229" spans="14:16" hidden="1">
      <c r="N229" s="108"/>
      <c r="O229" s="108"/>
      <c r="P229" s="108"/>
    </row>
    <row r="230" spans="14:16" hidden="1">
      <c r="N230" s="108"/>
      <c r="O230" s="108"/>
      <c r="P230" s="108"/>
    </row>
    <row r="231" spans="14:16" hidden="1">
      <c r="N231" s="108"/>
      <c r="O231" s="108"/>
      <c r="P231" s="108"/>
    </row>
    <row r="232" spans="14:16" hidden="1">
      <c r="N232" s="108"/>
      <c r="O232" s="108"/>
      <c r="P232" s="108"/>
    </row>
    <row r="233" spans="14:16" hidden="1">
      <c r="N233" s="108"/>
      <c r="O233" s="108"/>
      <c r="P233" s="108"/>
    </row>
    <row r="234" spans="14:16" hidden="1">
      <c r="N234" s="108"/>
      <c r="O234" s="108"/>
      <c r="P234" s="108"/>
    </row>
    <row r="235" spans="14:16" hidden="1">
      <c r="N235" s="108"/>
      <c r="O235" s="108"/>
      <c r="P235" s="108"/>
    </row>
    <row r="236" spans="14:16" hidden="1">
      <c r="N236" s="108"/>
      <c r="O236" s="108"/>
      <c r="P236" s="108"/>
    </row>
    <row r="237" spans="14:16" hidden="1">
      <c r="N237" s="108"/>
      <c r="O237" s="108"/>
      <c r="P237" s="108"/>
    </row>
    <row r="238" spans="14:16" hidden="1">
      <c r="N238" s="108"/>
      <c r="O238" s="108"/>
      <c r="P238" s="108"/>
    </row>
    <row r="239" spans="14:16" hidden="1">
      <c r="N239" s="108"/>
      <c r="O239" s="108"/>
      <c r="P239" s="108"/>
    </row>
    <row r="240" spans="14:16" hidden="1">
      <c r="N240" s="108"/>
      <c r="O240" s="108"/>
      <c r="P240" s="108"/>
    </row>
    <row r="241" spans="14:16" hidden="1">
      <c r="N241" s="108"/>
      <c r="O241" s="108"/>
      <c r="P241" s="108"/>
    </row>
    <row r="242" spans="14:16" hidden="1">
      <c r="N242" s="108"/>
      <c r="O242" s="108"/>
      <c r="P242" s="108"/>
    </row>
    <row r="243" spans="14:16" hidden="1">
      <c r="N243" s="108"/>
      <c r="O243" s="108"/>
      <c r="P243" s="108"/>
    </row>
    <row r="244" spans="14:16" hidden="1">
      <c r="N244" s="108"/>
      <c r="O244" s="108"/>
      <c r="P244" s="108"/>
    </row>
    <row r="245" spans="14:16" hidden="1">
      <c r="N245" s="108"/>
      <c r="O245" s="108"/>
      <c r="P245" s="108"/>
    </row>
    <row r="246" spans="14:16" hidden="1">
      <c r="N246" s="108"/>
      <c r="O246" s="108"/>
      <c r="P246" s="108"/>
    </row>
    <row r="247" spans="14:16" hidden="1">
      <c r="N247" s="108"/>
      <c r="O247" s="108"/>
      <c r="P247" s="108"/>
    </row>
    <row r="248" spans="14:16" hidden="1">
      <c r="N248" s="108"/>
      <c r="O248" s="108"/>
      <c r="P248" s="108"/>
    </row>
    <row r="249" spans="14:16" hidden="1">
      <c r="N249" s="108"/>
      <c r="O249" s="108"/>
      <c r="P249" s="108"/>
    </row>
    <row r="250" spans="14:16" hidden="1">
      <c r="N250" s="108"/>
      <c r="O250" s="108"/>
      <c r="P250" s="108"/>
    </row>
    <row r="251" spans="14:16" hidden="1">
      <c r="N251" s="108"/>
      <c r="O251" s="108"/>
      <c r="P251" s="108"/>
    </row>
    <row r="252" spans="14:16" hidden="1">
      <c r="N252" s="108"/>
      <c r="O252" s="108"/>
      <c r="P252" s="108"/>
    </row>
    <row r="253" spans="14:16" hidden="1">
      <c r="N253" s="108"/>
      <c r="O253" s="108"/>
      <c r="P253" s="108"/>
    </row>
    <row r="254" spans="14:16" hidden="1">
      <c r="N254" s="108"/>
      <c r="O254" s="108"/>
      <c r="P254" s="108"/>
    </row>
    <row r="255" spans="14:16" hidden="1">
      <c r="N255" s="108"/>
      <c r="O255" s="108"/>
      <c r="P255" s="108"/>
    </row>
    <row r="256" spans="14:16" hidden="1">
      <c r="N256" s="108"/>
      <c r="O256" s="108"/>
      <c r="P256" s="108"/>
    </row>
    <row r="257" spans="14:16" hidden="1">
      <c r="N257" s="108"/>
      <c r="O257" s="108"/>
      <c r="P257" s="108"/>
    </row>
    <row r="258" spans="14:16" hidden="1">
      <c r="N258" s="108"/>
      <c r="O258" s="108"/>
      <c r="P258" s="108"/>
    </row>
    <row r="259" spans="14:16" hidden="1">
      <c r="N259" s="108"/>
      <c r="O259" s="108"/>
      <c r="P259" s="108"/>
    </row>
    <row r="260" spans="14:16" hidden="1">
      <c r="N260" s="108"/>
      <c r="O260" s="108"/>
      <c r="P260" s="108"/>
    </row>
    <row r="261" spans="14:16" hidden="1">
      <c r="N261" s="108"/>
      <c r="O261" s="108"/>
      <c r="P261" s="108"/>
    </row>
    <row r="262" spans="14:16" hidden="1">
      <c r="N262" s="108"/>
      <c r="O262" s="108"/>
      <c r="P262" s="108"/>
    </row>
    <row r="263" spans="14:16" hidden="1">
      <c r="N263" s="108"/>
      <c r="O263" s="108"/>
      <c r="P263" s="108"/>
    </row>
    <row r="264" spans="14:16" hidden="1">
      <c r="N264" s="108"/>
      <c r="O264" s="108"/>
      <c r="P264" s="108"/>
    </row>
    <row r="265" spans="14:16" hidden="1">
      <c r="N265" s="108"/>
      <c r="O265" s="108"/>
      <c r="P265" s="108"/>
    </row>
    <row r="266" spans="14:16" hidden="1">
      <c r="N266" s="108"/>
      <c r="O266" s="108"/>
      <c r="P266" s="108"/>
    </row>
    <row r="267" spans="14:16" hidden="1">
      <c r="N267" s="108"/>
      <c r="O267" s="108"/>
      <c r="P267" s="108"/>
    </row>
    <row r="268" spans="14:16" hidden="1">
      <c r="N268" s="108"/>
      <c r="O268" s="108"/>
      <c r="P268" s="108"/>
    </row>
    <row r="269" spans="14:16" hidden="1">
      <c r="N269" s="108"/>
      <c r="O269" s="108"/>
      <c r="P269" s="108"/>
    </row>
    <row r="270" spans="14:16" hidden="1">
      <c r="N270" s="108"/>
      <c r="O270" s="108"/>
      <c r="P270" s="108"/>
    </row>
    <row r="271" spans="14:16" hidden="1">
      <c r="N271" s="108"/>
      <c r="O271" s="108"/>
      <c r="P271" s="108"/>
    </row>
    <row r="272" spans="14:16" hidden="1">
      <c r="N272" s="108"/>
      <c r="O272" s="108"/>
      <c r="P272" s="108"/>
    </row>
    <row r="273" spans="14:16" hidden="1">
      <c r="N273" s="108"/>
      <c r="O273" s="108"/>
      <c r="P273" s="108"/>
    </row>
    <row r="274" spans="14:16" hidden="1">
      <c r="N274" s="108"/>
      <c r="O274" s="108"/>
      <c r="P274" s="108"/>
    </row>
    <row r="275" spans="14:16" hidden="1">
      <c r="N275" s="108"/>
      <c r="O275" s="108"/>
      <c r="P275" s="108"/>
    </row>
    <row r="276" spans="14:16" hidden="1">
      <c r="N276" s="108"/>
      <c r="O276" s="108"/>
      <c r="P276" s="108"/>
    </row>
    <row r="277" spans="14:16" hidden="1">
      <c r="N277" s="108"/>
      <c r="O277" s="108"/>
      <c r="P277" s="108"/>
    </row>
    <row r="278" spans="14:16" hidden="1">
      <c r="N278" s="108"/>
      <c r="O278" s="108"/>
      <c r="P278" s="108"/>
    </row>
    <row r="279" spans="14:16" hidden="1">
      <c r="N279" s="108"/>
      <c r="O279" s="108"/>
      <c r="P279" s="108"/>
    </row>
    <row r="280" spans="14:16" hidden="1">
      <c r="N280" s="108"/>
      <c r="O280" s="108"/>
      <c r="P280" s="108"/>
    </row>
    <row r="281" spans="14:16" hidden="1">
      <c r="N281" s="108"/>
      <c r="O281" s="108"/>
      <c r="P281" s="108"/>
    </row>
    <row r="282" spans="14:16" hidden="1">
      <c r="N282" s="108"/>
      <c r="O282" s="108"/>
      <c r="P282" s="108"/>
    </row>
    <row r="283" spans="14:16" hidden="1">
      <c r="N283" s="108"/>
      <c r="O283" s="108"/>
      <c r="P283" s="108"/>
    </row>
    <row r="284" spans="14:16" hidden="1">
      <c r="N284" s="108"/>
      <c r="O284" s="108"/>
      <c r="P284" s="108"/>
    </row>
    <row r="285" spans="14:16" hidden="1">
      <c r="N285" s="108"/>
      <c r="O285" s="108"/>
      <c r="P285" s="108"/>
    </row>
    <row r="286" spans="14:16" hidden="1">
      <c r="N286" s="108"/>
      <c r="O286" s="108"/>
      <c r="P286" s="108"/>
    </row>
    <row r="287" spans="14:16" hidden="1">
      <c r="N287" s="108"/>
      <c r="O287" s="108"/>
      <c r="P287" s="108"/>
    </row>
    <row r="288" spans="14:16" hidden="1">
      <c r="N288" s="108"/>
      <c r="O288" s="108"/>
      <c r="P288" s="108"/>
    </row>
    <row r="289" spans="14:16" hidden="1">
      <c r="N289" s="108"/>
      <c r="O289" s="108"/>
      <c r="P289" s="108"/>
    </row>
    <row r="290" spans="14:16" hidden="1">
      <c r="N290" s="108"/>
      <c r="O290" s="108"/>
      <c r="P290" s="108"/>
    </row>
    <row r="291" spans="14:16" hidden="1">
      <c r="N291" s="108"/>
      <c r="O291" s="108"/>
      <c r="P291" s="108"/>
    </row>
    <row r="292" spans="14:16" hidden="1">
      <c r="N292" s="108"/>
      <c r="O292" s="108"/>
      <c r="P292" s="108"/>
    </row>
    <row r="293" spans="14:16" hidden="1">
      <c r="N293" s="108"/>
      <c r="O293" s="108"/>
      <c r="P293" s="108"/>
    </row>
    <row r="294" spans="14:16" hidden="1">
      <c r="N294" s="108"/>
      <c r="O294" s="108"/>
      <c r="P294" s="108"/>
    </row>
    <row r="295" spans="14:16" hidden="1">
      <c r="N295" s="108"/>
      <c r="O295" s="108"/>
      <c r="P295" s="108"/>
    </row>
    <row r="296" spans="14:16" hidden="1">
      <c r="N296" s="108"/>
      <c r="O296" s="108"/>
      <c r="P296" s="108"/>
    </row>
    <row r="297" spans="14:16" hidden="1">
      <c r="N297" s="108"/>
      <c r="O297" s="108"/>
      <c r="P297" s="108"/>
    </row>
    <row r="298" spans="14:16" hidden="1">
      <c r="N298" s="108"/>
      <c r="O298" s="108"/>
      <c r="P298" s="108"/>
    </row>
    <row r="299" spans="14:16" hidden="1">
      <c r="N299" s="108"/>
      <c r="O299" s="108"/>
      <c r="P299" s="108"/>
    </row>
    <row r="300" spans="14:16" hidden="1">
      <c r="N300" s="108"/>
      <c r="O300" s="108"/>
      <c r="P300" s="108"/>
    </row>
    <row r="301" spans="14:16" hidden="1">
      <c r="N301" s="108"/>
      <c r="O301" s="108"/>
      <c r="P301" s="108"/>
    </row>
    <row r="302" spans="14:16" hidden="1">
      <c r="N302" s="108"/>
      <c r="O302" s="108"/>
      <c r="P302" s="108"/>
    </row>
    <row r="303" spans="14:16" hidden="1">
      <c r="N303" s="108"/>
      <c r="O303" s="108"/>
      <c r="P303" s="108"/>
    </row>
    <row r="304" spans="14:16" hidden="1">
      <c r="N304" s="108"/>
      <c r="O304" s="108"/>
      <c r="P304" s="108"/>
    </row>
    <row r="305" spans="14:16" hidden="1">
      <c r="N305" s="108"/>
      <c r="O305" s="108"/>
      <c r="P305" s="108"/>
    </row>
    <row r="306" spans="14:16" hidden="1">
      <c r="N306" s="108"/>
      <c r="O306" s="108"/>
      <c r="P306" s="108"/>
    </row>
    <row r="307" spans="14:16" hidden="1">
      <c r="N307" s="108"/>
      <c r="O307" s="108"/>
      <c r="P307" s="108"/>
    </row>
    <row r="308" spans="14:16" hidden="1">
      <c r="N308" s="108"/>
      <c r="O308" s="108"/>
      <c r="P308" s="108"/>
    </row>
    <row r="309" spans="14:16" hidden="1">
      <c r="N309" s="108"/>
      <c r="O309" s="108"/>
      <c r="P309" s="108"/>
    </row>
    <row r="310" spans="14:16" hidden="1">
      <c r="N310" s="108"/>
      <c r="O310" s="108"/>
      <c r="P310" s="108"/>
    </row>
    <row r="311" spans="14:16" hidden="1">
      <c r="N311" s="108"/>
      <c r="O311" s="108"/>
      <c r="P311" s="108"/>
    </row>
    <row r="312" spans="14:16" hidden="1">
      <c r="N312" s="108"/>
      <c r="O312" s="108"/>
      <c r="P312" s="108"/>
    </row>
    <row r="313" spans="14:16" hidden="1">
      <c r="N313" s="108"/>
      <c r="O313" s="108"/>
      <c r="P313" s="108"/>
    </row>
    <row r="314" spans="14:16" hidden="1">
      <c r="N314" s="108"/>
      <c r="O314" s="108"/>
      <c r="P314" s="108"/>
    </row>
    <row r="315" spans="14:16" hidden="1">
      <c r="N315" s="108"/>
      <c r="O315" s="108"/>
      <c r="P315" s="108"/>
    </row>
    <row r="316" spans="14:16" hidden="1">
      <c r="N316" s="108"/>
      <c r="O316" s="108"/>
      <c r="P316" s="108"/>
    </row>
    <row r="317" spans="14:16" hidden="1">
      <c r="N317" s="108"/>
      <c r="O317" s="108"/>
      <c r="P317" s="108"/>
    </row>
    <row r="318" spans="14:16" hidden="1">
      <c r="N318" s="108"/>
      <c r="O318" s="108"/>
      <c r="P318" s="108"/>
    </row>
    <row r="319" spans="14:16" hidden="1">
      <c r="N319" s="108"/>
      <c r="O319" s="108"/>
      <c r="P319" s="108"/>
    </row>
    <row r="320" spans="14:16" hidden="1">
      <c r="N320" s="108"/>
      <c r="O320" s="108"/>
      <c r="P320" s="108"/>
    </row>
    <row r="321" spans="14:16" hidden="1">
      <c r="N321" s="108"/>
      <c r="O321" s="108"/>
      <c r="P321" s="108"/>
    </row>
    <row r="322" spans="14:16" hidden="1">
      <c r="N322" s="108"/>
      <c r="O322" s="108"/>
      <c r="P322" s="108"/>
    </row>
    <row r="323" spans="14:16" hidden="1">
      <c r="N323" s="108"/>
      <c r="O323" s="108"/>
      <c r="P323" s="108"/>
    </row>
    <row r="324" spans="14:16" hidden="1">
      <c r="N324" s="108"/>
      <c r="O324" s="108"/>
      <c r="P324" s="108"/>
    </row>
    <row r="325" spans="14:16" hidden="1">
      <c r="N325" s="108"/>
      <c r="O325" s="108"/>
      <c r="P325" s="108"/>
    </row>
    <row r="326" spans="14:16" hidden="1">
      <c r="N326" s="108"/>
      <c r="O326" s="108"/>
      <c r="P326" s="108"/>
    </row>
    <row r="327" spans="14:16" hidden="1">
      <c r="N327" s="108"/>
      <c r="O327" s="108"/>
      <c r="P327" s="108"/>
    </row>
    <row r="328" spans="14:16" hidden="1">
      <c r="N328" s="108"/>
      <c r="O328" s="108"/>
      <c r="P328" s="108"/>
    </row>
    <row r="329" spans="14:16" hidden="1">
      <c r="N329" s="108"/>
      <c r="O329" s="108"/>
      <c r="P329" s="108"/>
    </row>
    <row r="330" spans="14:16" hidden="1">
      <c r="N330" s="108"/>
      <c r="O330" s="108"/>
      <c r="P330" s="108"/>
    </row>
    <row r="331" spans="14:16" hidden="1">
      <c r="N331" s="108"/>
      <c r="O331" s="108"/>
      <c r="P331" s="108"/>
    </row>
    <row r="332" spans="14:16" hidden="1">
      <c r="N332" s="108"/>
      <c r="O332" s="108"/>
      <c r="P332" s="108"/>
    </row>
    <row r="333" spans="14:16" hidden="1">
      <c r="N333" s="108"/>
      <c r="O333" s="108"/>
      <c r="P333" s="108"/>
    </row>
    <row r="334" spans="14:16" hidden="1">
      <c r="N334" s="108"/>
      <c r="O334" s="108"/>
      <c r="P334" s="108"/>
    </row>
    <row r="335" spans="14:16" hidden="1">
      <c r="N335" s="108"/>
      <c r="O335" s="108"/>
      <c r="P335" s="108"/>
    </row>
    <row r="336" spans="14:16" hidden="1">
      <c r="N336" s="108"/>
      <c r="O336" s="108"/>
      <c r="P336" s="108"/>
    </row>
    <row r="337" spans="14:16" hidden="1">
      <c r="N337" s="108"/>
      <c r="O337" s="108"/>
      <c r="P337" s="108"/>
    </row>
    <row r="338" spans="14:16" hidden="1">
      <c r="N338" s="108"/>
      <c r="O338" s="108"/>
      <c r="P338" s="108"/>
    </row>
    <row r="339" spans="14:16" hidden="1">
      <c r="N339" s="108"/>
      <c r="O339" s="108"/>
      <c r="P339" s="108"/>
    </row>
    <row r="340" spans="14:16" hidden="1">
      <c r="N340" s="108"/>
      <c r="O340" s="108"/>
      <c r="P340" s="108"/>
    </row>
    <row r="341" spans="14:16" hidden="1">
      <c r="N341" s="108"/>
      <c r="O341" s="108"/>
      <c r="P341" s="108"/>
    </row>
    <row r="342" spans="14:16" hidden="1">
      <c r="N342" s="108"/>
      <c r="O342" s="108"/>
      <c r="P342" s="108"/>
    </row>
    <row r="343" spans="14:16" hidden="1">
      <c r="N343" s="108"/>
      <c r="O343" s="108"/>
      <c r="P343" s="108"/>
    </row>
    <row r="344" spans="14:16" hidden="1">
      <c r="N344" s="108"/>
      <c r="O344" s="108"/>
      <c r="P344" s="108"/>
    </row>
    <row r="345" spans="14:16" hidden="1">
      <c r="N345" s="108"/>
      <c r="O345" s="108"/>
      <c r="P345" s="108"/>
    </row>
    <row r="346" spans="14:16" hidden="1">
      <c r="N346" s="108"/>
      <c r="O346" s="108"/>
      <c r="P346" s="108"/>
    </row>
    <row r="347" spans="14:16" hidden="1">
      <c r="N347" s="108"/>
      <c r="O347" s="108"/>
      <c r="P347" s="108"/>
    </row>
    <row r="348" spans="14:16" hidden="1">
      <c r="N348" s="108"/>
      <c r="O348" s="108"/>
      <c r="P348" s="108"/>
    </row>
    <row r="349" spans="14:16" hidden="1">
      <c r="N349" s="108"/>
      <c r="O349" s="108"/>
      <c r="P349" s="108"/>
    </row>
    <row r="350" spans="14:16" hidden="1">
      <c r="N350" s="108"/>
      <c r="O350" s="108"/>
      <c r="P350" s="108"/>
    </row>
    <row r="351" spans="14:16" hidden="1">
      <c r="N351" s="108"/>
      <c r="O351" s="108"/>
      <c r="P351" s="108"/>
    </row>
    <row r="352" spans="14:16" hidden="1">
      <c r="N352" s="108"/>
      <c r="O352" s="108"/>
      <c r="P352" s="108"/>
    </row>
    <row r="353" spans="14:16" hidden="1">
      <c r="N353" s="108"/>
      <c r="O353" s="108"/>
      <c r="P353" s="108"/>
    </row>
    <row r="354" spans="14:16" hidden="1">
      <c r="N354" s="108"/>
      <c r="O354" s="108"/>
      <c r="P354" s="108"/>
    </row>
    <row r="355" spans="14:16" hidden="1">
      <c r="N355" s="108"/>
      <c r="O355" s="108"/>
      <c r="P355" s="108"/>
    </row>
    <row r="356" spans="14:16" hidden="1">
      <c r="N356" s="108"/>
      <c r="O356" s="108"/>
      <c r="P356" s="108"/>
    </row>
    <row r="357" spans="14:16" hidden="1">
      <c r="N357" s="108"/>
      <c r="O357" s="108"/>
      <c r="P357" s="108"/>
    </row>
    <row r="358" spans="14:16" hidden="1">
      <c r="N358" s="108"/>
      <c r="O358" s="108"/>
      <c r="P358" s="108"/>
    </row>
    <row r="359" spans="14:16" hidden="1">
      <c r="N359" s="108"/>
      <c r="O359" s="108"/>
      <c r="P359" s="108"/>
    </row>
    <row r="360" spans="14:16" hidden="1">
      <c r="N360" s="108"/>
      <c r="O360" s="108"/>
      <c r="P360" s="108"/>
    </row>
    <row r="361" spans="14:16" hidden="1">
      <c r="N361" s="108"/>
      <c r="O361" s="108"/>
      <c r="P361" s="108"/>
    </row>
    <row r="362" spans="14:16" hidden="1">
      <c r="N362" s="108"/>
      <c r="O362" s="108"/>
      <c r="P362" s="108"/>
    </row>
    <row r="363" spans="14:16" hidden="1">
      <c r="N363" s="108"/>
      <c r="O363" s="108"/>
      <c r="P363" s="108"/>
    </row>
    <row r="364" spans="14:16" hidden="1">
      <c r="N364" s="108"/>
      <c r="O364" s="108"/>
      <c r="P364" s="108"/>
    </row>
    <row r="365" spans="14:16" hidden="1">
      <c r="N365" s="108"/>
      <c r="O365" s="108"/>
      <c r="P365" s="108"/>
    </row>
    <row r="366" spans="14:16" hidden="1">
      <c r="N366" s="108"/>
      <c r="O366" s="108"/>
      <c r="P366" s="108"/>
    </row>
    <row r="367" spans="14:16" hidden="1">
      <c r="N367" s="108"/>
      <c r="O367" s="108"/>
      <c r="P367" s="108"/>
    </row>
    <row r="368" spans="14:16" hidden="1">
      <c r="N368" s="108"/>
      <c r="O368" s="108"/>
      <c r="P368" s="108"/>
    </row>
    <row r="369" spans="14:16" hidden="1">
      <c r="N369" s="108"/>
      <c r="O369" s="108"/>
      <c r="P369" s="108"/>
    </row>
    <row r="370" spans="14:16" hidden="1">
      <c r="N370" s="108"/>
      <c r="O370" s="108"/>
      <c r="P370" s="108"/>
    </row>
    <row r="371" spans="14:16" hidden="1">
      <c r="N371" s="108"/>
      <c r="O371" s="108"/>
      <c r="P371" s="108"/>
    </row>
    <row r="372" spans="14:16" hidden="1">
      <c r="N372" s="108"/>
      <c r="O372" s="108"/>
      <c r="P372" s="108"/>
    </row>
    <row r="373" spans="14:16" hidden="1">
      <c r="N373" s="108"/>
      <c r="O373" s="108"/>
      <c r="P373" s="108"/>
    </row>
    <row r="374" spans="14:16" hidden="1">
      <c r="N374" s="108"/>
      <c r="O374" s="108"/>
      <c r="P374" s="108"/>
    </row>
    <row r="375" spans="14:16" hidden="1">
      <c r="N375" s="108"/>
      <c r="O375" s="108"/>
      <c r="P375" s="108"/>
    </row>
    <row r="376" spans="14:16" hidden="1">
      <c r="N376" s="108"/>
      <c r="O376" s="108"/>
      <c r="P376" s="108"/>
    </row>
    <row r="377" spans="14:16" hidden="1">
      <c r="N377" s="108"/>
      <c r="O377" s="108"/>
      <c r="P377" s="108"/>
    </row>
    <row r="378" spans="14:16" hidden="1">
      <c r="N378" s="108"/>
      <c r="O378" s="108"/>
      <c r="P378" s="108"/>
    </row>
    <row r="379" spans="14:16" hidden="1">
      <c r="N379" s="108"/>
      <c r="O379" s="108"/>
      <c r="P379" s="108"/>
    </row>
    <row r="380" spans="14:16" hidden="1">
      <c r="N380" s="108"/>
      <c r="O380" s="108"/>
      <c r="P380" s="108"/>
    </row>
    <row r="381" spans="14:16" hidden="1">
      <c r="N381" s="108"/>
      <c r="O381" s="108"/>
      <c r="P381" s="108"/>
    </row>
    <row r="382" spans="14:16" hidden="1">
      <c r="N382" s="108"/>
      <c r="O382" s="108"/>
      <c r="P382" s="108"/>
    </row>
    <row r="383" spans="14:16" hidden="1">
      <c r="N383" s="108"/>
      <c r="O383" s="108"/>
      <c r="P383" s="108"/>
    </row>
    <row r="384" spans="14:16" hidden="1">
      <c r="N384" s="108"/>
      <c r="O384" s="108"/>
      <c r="P384" s="108"/>
    </row>
    <row r="385" spans="14:16" hidden="1">
      <c r="N385" s="108"/>
      <c r="O385" s="108"/>
      <c r="P385" s="108"/>
    </row>
    <row r="386" spans="14:16" hidden="1">
      <c r="N386" s="108"/>
      <c r="O386" s="108"/>
      <c r="P386" s="108"/>
    </row>
    <row r="387" spans="14:16" hidden="1">
      <c r="N387" s="108"/>
      <c r="O387" s="108"/>
      <c r="P387" s="108"/>
    </row>
    <row r="388" spans="14:16" hidden="1">
      <c r="N388" s="108"/>
      <c r="O388" s="108"/>
      <c r="P388" s="108"/>
    </row>
    <row r="389" spans="14:16" hidden="1">
      <c r="N389" s="108"/>
      <c r="O389" s="108"/>
      <c r="P389" s="108"/>
    </row>
    <row r="390" spans="14:16" hidden="1">
      <c r="N390" s="108"/>
      <c r="O390" s="108"/>
      <c r="P390" s="108"/>
    </row>
    <row r="391" spans="14:16" hidden="1">
      <c r="N391" s="108"/>
      <c r="O391" s="108"/>
      <c r="P391" s="108"/>
    </row>
    <row r="392" spans="14:16" hidden="1">
      <c r="N392" s="108"/>
      <c r="O392" s="108"/>
      <c r="P392" s="108"/>
    </row>
    <row r="393" spans="14:16" hidden="1">
      <c r="N393" s="108"/>
      <c r="O393" s="108"/>
      <c r="P393" s="108"/>
    </row>
    <row r="394" spans="14:16" hidden="1">
      <c r="N394" s="108"/>
      <c r="O394" s="108"/>
      <c r="P394" s="108"/>
    </row>
    <row r="395" spans="14:16" hidden="1">
      <c r="N395" s="108"/>
      <c r="O395" s="108"/>
      <c r="P395" s="108"/>
    </row>
    <row r="396" spans="14:16" hidden="1">
      <c r="N396" s="108"/>
      <c r="O396" s="108"/>
      <c r="P396" s="108"/>
    </row>
    <row r="397" spans="14:16" hidden="1">
      <c r="N397" s="108"/>
      <c r="O397" s="108"/>
      <c r="P397" s="108"/>
    </row>
    <row r="398" spans="14:16" hidden="1">
      <c r="N398" s="108"/>
      <c r="O398" s="108"/>
      <c r="P398" s="108"/>
    </row>
    <row r="399" spans="14:16" hidden="1">
      <c r="N399" s="108"/>
      <c r="O399" s="108"/>
      <c r="P399" s="108"/>
    </row>
    <row r="400" spans="14:16" hidden="1">
      <c r="N400" s="108"/>
      <c r="O400" s="108"/>
      <c r="P400" s="108"/>
    </row>
    <row r="401" spans="14:16" hidden="1">
      <c r="N401" s="108"/>
      <c r="O401" s="108"/>
      <c r="P401" s="108"/>
    </row>
    <row r="402" spans="14:16" hidden="1">
      <c r="N402" s="108"/>
      <c r="O402" s="108"/>
      <c r="P402" s="108"/>
    </row>
    <row r="403" spans="14:16" hidden="1">
      <c r="N403" s="108"/>
      <c r="O403" s="108"/>
      <c r="P403" s="108"/>
    </row>
    <row r="404" spans="14:16" hidden="1">
      <c r="N404" s="108"/>
      <c r="O404" s="108"/>
      <c r="P404" s="108"/>
    </row>
    <row r="405" spans="14:16" hidden="1">
      <c r="N405" s="108"/>
      <c r="O405" s="108"/>
      <c r="P405" s="108"/>
    </row>
    <row r="406" spans="14:16" hidden="1">
      <c r="N406" s="108"/>
      <c r="O406" s="108"/>
      <c r="P406" s="108"/>
    </row>
    <row r="407" spans="14:16" hidden="1">
      <c r="N407" s="108"/>
      <c r="O407" s="108"/>
      <c r="P407" s="108"/>
    </row>
    <row r="408" spans="14:16" hidden="1">
      <c r="N408" s="108"/>
      <c r="O408" s="108"/>
      <c r="P408" s="108"/>
    </row>
    <row r="409" spans="14:16" hidden="1">
      <c r="N409" s="108"/>
      <c r="O409" s="108"/>
      <c r="P409" s="108"/>
    </row>
    <row r="410" spans="14:16" hidden="1">
      <c r="N410" s="108"/>
      <c r="O410" s="108"/>
      <c r="P410" s="108"/>
    </row>
    <row r="411" spans="14:16" hidden="1">
      <c r="N411" s="108"/>
      <c r="O411" s="108"/>
      <c r="P411" s="108"/>
    </row>
    <row r="412" spans="14:16" hidden="1">
      <c r="N412" s="108"/>
      <c r="O412" s="108"/>
      <c r="P412" s="108"/>
    </row>
    <row r="413" spans="14:16" hidden="1">
      <c r="N413" s="108"/>
      <c r="O413" s="108"/>
      <c r="P413" s="108"/>
    </row>
    <row r="414" spans="14:16" hidden="1">
      <c r="N414" s="108"/>
      <c r="O414" s="108"/>
      <c r="P414" s="108"/>
    </row>
    <row r="415" spans="14:16" hidden="1">
      <c r="N415" s="108"/>
      <c r="O415" s="108"/>
      <c r="P415" s="108"/>
    </row>
    <row r="416" spans="14:16" hidden="1">
      <c r="N416" s="108"/>
      <c r="O416" s="108"/>
      <c r="P416" s="108"/>
    </row>
    <row r="417" spans="14:16" hidden="1">
      <c r="N417" s="108"/>
      <c r="O417" s="108"/>
      <c r="P417" s="108"/>
    </row>
    <row r="418" spans="14:16" hidden="1">
      <c r="N418" s="108"/>
      <c r="O418" s="108"/>
      <c r="P418" s="108"/>
    </row>
    <row r="419" spans="14:16" hidden="1">
      <c r="N419" s="108"/>
      <c r="O419" s="108"/>
      <c r="P419" s="108"/>
    </row>
    <row r="420" spans="14:16" hidden="1">
      <c r="N420" s="108"/>
      <c r="O420" s="108"/>
      <c r="P420" s="108"/>
    </row>
    <row r="421" spans="14:16" hidden="1">
      <c r="N421" s="108"/>
      <c r="O421" s="108"/>
      <c r="P421" s="108"/>
    </row>
    <row r="422" spans="14:16" hidden="1">
      <c r="N422" s="108"/>
      <c r="O422" s="108"/>
      <c r="P422" s="108"/>
    </row>
    <row r="423" spans="14:16" hidden="1">
      <c r="N423" s="108"/>
      <c r="O423" s="108"/>
      <c r="P423" s="108"/>
    </row>
    <row r="424" spans="14:16" hidden="1">
      <c r="N424" s="108"/>
      <c r="O424" s="108"/>
      <c r="P424" s="108"/>
    </row>
    <row r="425" spans="14:16" hidden="1">
      <c r="N425" s="108"/>
      <c r="O425" s="108"/>
      <c r="P425" s="108"/>
    </row>
    <row r="426" spans="14:16" hidden="1">
      <c r="N426" s="108"/>
      <c r="O426" s="108"/>
      <c r="P426" s="108"/>
    </row>
    <row r="427" spans="14:16" hidden="1">
      <c r="N427" s="108"/>
      <c r="O427" s="108"/>
      <c r="P427" s="108"/>
    </row>
    <row r="428" spans="14:16" hidden="1">
      <c r="N428" s="108"/>
      <c r="O428" s="108"/>
      <c r="P428" s="108"/>
    </row>
    <row r="429" spans="14:16" hidden="1">
      <c r="N429" s="108"/>
      <c r="O429" s="108"/>
      <c r="P429" s="108"/>
    </row>
    <row r="430" spans="14:16" hidden="1">
      <c r="N430" s="108"/>
      <c r="O430" s="108"/>
      <c r="P430" s="108"/>
    </row>
    <row r="431" spans="14:16" hidden="1">
      <c r="N431" s="108"/>
      <c r="O431" s="108"/>
      <c r="P431" s="108"/>
    </row>
    <row r="432" spans="14:16" hidden="1">
      <c r="N432" s="108"/>
      <c r="O432" s="108"/>
      <c r="P432" s="108"/>
    </row>
    <row r="433" spans="14:16" hidden="1">
      <c r="N433" s="108"/>
      <c r="O433" s="108"/>
      <c r="P433" s="108"/>
    </row>
    <row r="434" spans="14:16" hidden="1">
      <c r="N434" s="108"/>
      <c r="O434" s="108"/>
      <c r="P434" s="108"/>
    </row>
    <row r="435" spans="14:16" hidden="1">
      <c r="N435" s="108"/>
      <c r="O435" s="108"/>
      <c r="P435" s="108"/>
    </row>
    <row r="436" spans="14:16" hidden="1">
      <c r="N436" s="108"/>
      <c r="O436" s="108"/>
      <c r="P436" s="108"/>
    </row>
    <row r="437" spans="14:16" hidden="1">
      <c r="N437" s="108"/>
      <c r="O437" s="108"/>
      <c r="P437" s="108"/>
    </row>
    <row r="438" spans="14:16" hidden="1">
      <c r="N438" s="108"/>
      <c r="O438" s="108"/>
      <c r="P438" s="108"/>
    </row>
    <row r="439" spans="14:16" hidden="1">
      <c r="N439" s="108"/>
      <c r="O439" s="108"/>
      <c r="P439" s="108"/>
    </row>
    <row r="440" spans="14:16" hidden="1">
      <c r="N440" s="108"/>
      <c r="O440" s="108"/>
      <c r="P440" s="108"/>
    </row>
    <row r="441" spans="14:16" hidden="1">
      <c r="N441" s="108"/>
      <c r="O441" s="108"/>
      <c r="P441" s="108"/>
    </row>
    <row r="442" spans="14:16" hidden="1">
      <c r="N442" s="108"/>
      <c r="O442" s="108"/>
      <c r="P442" s="108"/>
    </row>
    <row r="443" spans="14:16" hidden="1">
      <c r="N443" s="108"/>
      <c r="O443" s="108"/>
      <c r="P443" s="108"/>
    </row>
    <row r="444" spans="14:16" hidden="1">
      <c r="N444" s="108"/>
      <c r="O444" s="108"/>
      <c r="P444" s="108"/>
    </row>
    <row r="445" spans="14:16" hidden="1">
      <c r="N445" s="108"/>
      <c r="O445" s="108"/>
      <c r="P445" s="108"/>
    </row>
    <row r="446" spans="14:16" hidden="1">
      <c r="N446" s="108"/>
      <c r="O446" s="108"/>
      <c r="P446" s="108"/>
    </row>
    <row r="447" spans="14:16" hidden="1">
      <c r="N447" s="108"/>
      <c r="O447" s="108"/>
      <c r="P447" s="108"/>
    </row>
    <row r="448" spans="14:16" hidden="1">
      <c r="N448" s="108"/>
      <c r="O448" s="108"/>
      <c r="P448" s="108"/>
    </row>
    <row r="449" spans="14:16" hidden="1">
      <c r="N449" s="108"/>
      <c r="O449" s="108"/>
      <c r="P449" s="108"/>
    </row>
    <row r="450" spans="14:16" hidden="1">
      <c r="N450" s="108"/>
      <c r="O450" s="108"/>
      <c r="P450" s="108"/>
    </row>
    <row r="451" spans="14:16" hidden="1">
      <c r="N451" s="108"/>
      <c r="O451" s="108"/>
      <c r="P451" s="108"/>
    </row>
    <row r="452" spans="14:16" hidden="1">
      <c r="N452" s="108"/>
      <c r="O452" s="108"/>
      <c r="P452" s="108"/>
    </row>
    <row r="453" spans="14:16" hidden="1">
      <c r="N453" s="108"/>
      <c r="O453" s="108"/>
      <c r="P453" s="108"/>
    </row>
    <row r="454" spans="14:16" hidden="1">
      <c r="N454" s="108"/>
      <c r="O454" s="108"/>
      <c r="P454" s="108"/>
    </row>
    <row r="455" spans="14:16" hidden="1">
      <c r="N455" s="108"/>
      <c r="O455" s="108"/>
      <c r="P455" s="108"/>
    </row>
    <row r="456" spans="14:16" hidden="1">
      <c r="N456" s="108"/>
      <c r="O456" s="108"/>
      <c r="P456" s="108"/>
    </row>
    <row r="457" spans="14:16" hidden="1">
      <c r="N457" s="108"/>
      <c r="O457" s="108"/>
      <c r="P457" s="108"/>
    </row>
    <row r="458" spans="14:16" hidden="1">
      <c r="N458" s="108"/>
      <c r="O458" s="108"/>
      <c r="P458" s="108"/>
    </row>
    <row r="459" spans="14:16" hidden="1">
      <c r="N459" s="108"/>
      <c r="O459" s="108"/>
      <c r="P459" s="108"/>
    </row>
    <row r="460" spans="14:16" hidden="1">
      <c r="N460" s="108"/>
      <c r="O460" s="108"/>
      <c r="P460" s="108"/>
    </row>
    <row r="461" spans="14:16" hidden="1">
      <c r="N461" s="108"/>
      <c r="O461" s="108"/>
      <c r="P461" s="108"/>
    </row>
    <row r="462" spans="14:16" hidden="1">
      <c r="N462" s="108"/>
      <c r="O462" s="108"/>
      <c r="P462" s="108"/>
    </row>
    <row r="463" spans="14:16" hidden="1">
      <c r="N463" s="108"/>
      <c r="O463" s="108"/>
      <c r="P463" s="108"/>
    </row>
    <row r="464" spans="14:16" hidden="1">
      <c r="N464" s="108"/>
      <c r="O464" s="108"/>
      <c r="P464" s="108"/>
    </row>
    <row r="465" spans="14:16" hidden="1">
      <c r="N465" s="108"/>
      <c r="O465" s="108"/>
      <c r="P465" s="108"/>
    </row>
    <row r="466" spans="14:16" hidden="1">
      <c r="N466" s="108"/>
      <c r="O466" s="108"/>
      <c r="P466" s="108"/>
    </row>
    <row r="467" spans="14:16" hidden="1">
      <c r="N467" s="108"/>
      <c r="O467" s="108"/>
      <c r="P467" s="108"/>
    </row>
    <row r="468" spans="14:16" hidden="1">
      <c r="N468" s="108"/>
      <c r="O468" s="108"/>
      <c r="P468" s="108"/>
    </row>
    <row r="469" spans="14:16" hidden="1">
      <c r="N469" s="108"/>
      <c r="O469" s="108"/>
      <c r="P469" s="108"/>
    </row>
    <row r="470" spans="14:16" hidden="1">
      <c r="N470" s="108"/>
      <c r="O470" s="108"/>
      <c r="P470" s="108"/>
    </row>
    <row r="471" spans="14:16" hidden="1">
      <c r="N471" s="108"/>
      <c r="O471" s="108"/>
      <c r="P471" s="108"/>
    </row>
    <row r="472" spans="14:16" hidden="1">
      <c r="N472" s="108"/>
      <c r="O472" s="108"/>
      <c r="P472" s="108"/>
    </row>
    <row r="473" spans="14:16" hidden="1">
      <c r="N473" s="108"/>
      <c r="O473" s="108"/>
      <c r="P473" s="108"/>
    </row>
    <row r="474" spans="14:16" hidden="1">
      <c r="N474" s="108"/>
      <c r="O474" s="108"/>
      <c r="P474" s="108"/>
    </row>
    <row r="475" spans="14:16" hidden="1">
      <c r="N475" s="108"/>
      <c r="O475" s="108"/>
      <c r="P475" s="108"/>
    </row>
    <row r="476" spans="14:16" hidden="1">
      <c r="N476" s="108"/>
      <c r="O476" s="108"/>
      <c r="P476" s="108"/>
    </row>
    <row r="477" spans="14:16" hidden="1">
      <c r="N477" s="108"/>
      <c r="O477" s="108"/>
      <c r="P477" s="108"/>
    </row>
    <row r="478" spans="14:16" hidden="1">
      <c r="N478" s="108"/>
      <c r="O478" s="108"/>
      <c r="P478" s="108"/>
    </row>
    <row r="479" spans="14:16" hidden="1">
      <c r="N479" s="108"/>
      <c r="O479" s="108"/>
      <c r="P479" s="108"/>
    </row>
    <row r="480" spans="14:16" hidden="1">
      <c r="N480" s="108"/>
      <c r="O480" s="108"/>
      <c r="P480" s="108"/>
    </row>
    <row r="481" spans="3:23" hidden="1">
      <c r="N481" s="108"/>
      <c r="O481" s="108"/>
      <c r="P481" s="108"/>
    </row>
    <row r="482" spans="3:23" hidden="1">
      <c r="N482" s="108"/>
      <c r="O482" s="108"/>
      <c r="P482" s="108"/>
    </row>
    <row r="483" spans="3:23" hidden="1">
      <c r="N483" s="108"/>
      <c r="O483" s="108"/>
      <c r="P483" s="108"/>
    </row>
    <row r="484" spans="3:23" hidden="1">
      <c r="N484" s="108"/>
      <c r="O484" s="108"/>
      <c r="P484" s="108"/>
    </row>
    <row r="485" spans="3:23" hidden="1">
      <c r="N485" s="108"/>
      <c r="O485" s="108"/>
      <c r="P485" s="108"/>
    </row>
    <row r="486" spans="3:23" hidden="1">
      <c r="N486" s="108"/>
      <c r="O486" s="108"/>
      <c r="P486" s="108"/>
    </row>
    <row r="487" spans="3:23" hidden="1">
      <c r="N487" s="108"/>
      <c r="O487" s="108"/>
      <c r="P487" s="108"/>
    </row>
    <row r="488" spans="3:23" hidden="1">
      <c r="N488" s="108"/>
      <c r="O488" s="108"/>
      <c r="P488" s="108"/>
    </row>
    <row r="489" spans="3:23" hidden="1">
      <c r="N489" s="108"/>
      <c r="O489" s="108"/>
      <c r="P489" s="108"/>
    </row>
    <row r="490" spans="3:23" hidden="1">
      <c r="N490" s="108"/>
      <c r="O490" s="108"/>
      <c r="P490" s="108"/>
    </row>
    <row r="491" spans="3:23" hidden="1">
      <c r="N491" s="108"/>
      <c r="O491" s="108"/>
      <c r="P491" s="108"/>
    </row>
    <row r="492" spans="3:23" hidden="1">
      <c r="N492" s="108"/>
      <c r="O492" s="108"/>
      <c r="P492" s="108"/>
    </row>
    <row r="493" spans="3:23" hidden="1">
      <c r="N493" s="108"/>
      <c r="O493" s="108"/>
      <c r="P493" s="108"/>
    </row>
    <row r="494" spans="3:23" hidden="1">
      <c r="N494" s="108"/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2">SUM(F4:F494)</f>
        <v>297.89999999999998</v>
      </c>
      <c r="G495" s="91">
        <f t="shared" si="2"/>
        <v>953.69999999999993</v>
      </c>
      <c r="H495" s="91">
        <f t="shared" si="2"/>
        <v>26.1</v>
      </c>
      <c r="I495" s="91">
        <f t="shared" si="2"/>
        <v>0</v>
      </c>
      <c r="J495" s="91">
        <f t="shared" si="2"/>
        <v>27.7</v>
      </c>
      <c r="K495" s="91">
        <f t="shared" si="2"/>
        <v>0</v>
      </c>
      <c r="L495" s="91">
        <f t="shared" si="2"/>
        <v>0</v>
      </c>
      <c r="M495" s="91">
        <f t="shared" si="2"/>
        <v>0</v>
      </c>
      <c r="Q495" s="79" t="s">
        <v>136</v>
      </c>
      <c r="R495" s="91">
        <f t="shared" ref="R495:W495" si="3">SUM(R4:R494)</f>
        <v>458.2</v>
      </c>
      <c r="S495" s="91">
        <f t="shared" si="3"/>
        <v>258.2</v>
      </c>
      <c r="T495" s="91">
        <f t="shared" si="3"/>
        <v>215.2</v>
      </c>
      <c r="U495" s="91">
        <f t="shared" si="3"/>
        <v>0</v>
      </c>
      <c r="V495" s="91">
        <f t="shared" si="3"/>
        <v>0</v>
      </c>
      <c r="W495" s="91">
        <f t="shared" si="3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IF('19'!K3="", "Vrije categorie",'19'!K3)</f>
        <v>A</v>
      </c>
      <c r="F499" s="92" cm="1">
        <f t="array" ref="F499">SUMPRODUCT(--($E$4:$E$494=C499),--($D$4:$D$494=""),$F$4:$F$494)</f>
        <v>143.30000000000001</v>
      </c>
      <c r="G499" s="92" cm="1">
        <f t="array" ref="G499">SUMPRODUCT(--($E$4:$E$494=C499),--($D$4:$D$494=""),$G$4:$G$494)</f>
        <v>561.4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704.7</v>
      </c>
      <c r="O499" s="81"/>
      <c r="P499" s="92" cm="1">
        <f t="array" ref="P499">SUMPRODUCT(--($E$4:$E$494=C499),--($D$4:$D$494=""),$P$4:$P$494)</f>
        <v>140940</v>
      </c>
    </row>
    <row r="500" spans="3:16">
      <c r="C500" s="81" t="str">
        <f>IF('19'!K4="", "Vrije categorie",'19'!K4)</f>
        <v>B</v>
      </c>
      <c r="F500" s="92" cm="1">
        <f t="array" ref="F500">SUMPRODUCT(--($E$4:$E$494=C500),--($D$4:$D$494=""),$F$4:$F$494)</f>
        <v>64.900000000000006</v>
      </c>
      <c r="G500" s="92" cm="1">
        <f t="array" ref="G500">SUMPRODUCT(--($E$4:$E$494=C500),--($D$4:$D$494=""),$G$4:$G$494)</f>
        <v>28.1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4">SUM(F500:M500)</f>
        <v>93</v>
      </c>
      <c r="O500" s="81"/>
      <c r="P500" s="92" cm="1">
        <f t="array" ref="P500">SUMPRODUCT(--($E$4:$E$494=C500),--($D$4:$D$494=""),$P$4:$P$494)</f>
        <v>18600</v>
      </c>
    </row>
    <row r="501" spans="3:16">
      <c r="C501" s="81" t="str">
        <f>IF('19'!K5="", "Vrije categorie",'19'!K5)</f>
        <v>C</v>
      </c>
      <c r="F501" s="92" cm="1">
        <f t="array" ref="F501">SUMPRODUCT(--($E$4:$E$494=C501),--($D$4:$D$494=""),$F$4:$F$494)</f>
        <v>37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4"/>
        <v>37</v>
      </c>
      <c r="O501" s="81"/>
      <c r="P501" s="92" cm="1">
        <f t="array" ref="P501">SUMPRODUCT(--($E$4:$E$494=C501),--($D$4:$D$494=""),$P$4:$P$494)</f>
        <v>7400</v>
      </c>
    </row>
    <row r="502" spans="3:16">
      <c r="C502" s="81" t="str">
        <f>IF('19'!K6="", "Vrije categorie",'19'!K6)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4.7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4"/>
        <v>4.7</v>
      </c>
      <c r="O502" s="81"/>
      <c r="P502" s="92" cm="1">
        <f t="array" ref="P502">SUMPRODUCT(--($E$4:$E$494=C502),--($D$4:$D$494=""),$P$4:$P$494)</f>
        <v>940</v>
      </c>
    </row>
    <row r="503" spans="3:16">
      <c r="C503" s="81" t="str">
        <f>IF('19'!K7="", "Vrije categorie",'19'!K7)</f>
        <v>E</v>
      </c>
      <c r="F503" s="92" cm="1">
        <f t="array" ref="F503">SUMPRODUCT(--($E$4:$E$494=C503),--($D$4:$D$494=""),$F$4:$F$494)</f>
        <v>52.7</v>
      </c>
      <c r="G503" s="92" cm="1">
        <f t="array" ref="G503">SUMPRODUCT(--($E$4:$E$494=C503),--($D$4:$D$494=""),$G$4:$G$494)</f>
        <v>248.4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4"/>
        <v>301.10000000000002</v>
      </c>
      <c r="O503" s="81"/>
      <c r="P503" s="92" cm="1">
        <f t="array" ref="P503">SUMPRODUCT(--($E$4:$E$494=C503),--($D$4:$D$494=""),$P$4:$P$494)</f>
        <v>60220</v>
      </c>
    </row>
    <row r="504" spans="3:16">
      <c r="C504" s="81" t="str">
        <f>IF('19'!K8="", "Vrije categorie",'19'!K8)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29.700000000000003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4"/>
        <v>29.700000000000003</v>
      </c>
      <c r="O504" s="81"/>
      <c r="P504" s="92" cm="1">
        <f t="array" ref="P504">SUMPRODUCT(--($E$4:$E$494=C504),--($D$4:$D$494=""),$P$4:$P$494)</f>
        <v>356.40000000000009</v>
      </c>
    </row>
    <row r="505" spans="3:16">
      <c r="C505" s="81" t="str">
        <f>IF('19'!K9="", "Vrije categorie",'19'!K9)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24.1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21.599999999999998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4"/>
        <v>45.7</v>
      </c>
      <c r="O505" s="81"/>
      <c r="P505" s="92" cm="1">
        <f t="array" ref="P505">SUMPRODUCT(--($E$4:$E$494=C505),--($D$4:$D$494=""),$P$4:$P$494)</f>
        <v>9140</v>
      </c>
    </row>
    <row r="506" spans="3:16">
      <c r="C506" s="81" t="str">
        <f>IF('19'!K10="", "Vrije categorie",'19'!K10)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82.9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4"/>
        <v>82.9</v>
      </c>
      <c r="O506" s="81"/>
      <c r="P506" s="92" cm="1">
        <f t="array" ref="P506">SUMPRODUCT(--($E$4:$E$494=C506),--($D$4:$D$494=""),$P$4:$P$494)</f>
        <v>16580</v>
      </c>
    </row>
    <row r="507" spans="3:16">
      <c r="C507" s="81" t="str">
        <f>IF('19'!K11="", "Vrije categorie",'19'!K11)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4"/>
        <v>0</v>
      </c>
      <c r="O507" s="81"/>
      <c r="P507" s="92" cm="1">
        <f t="array" ref="P507">SUMPRODUCT(--($E$4:$E$494=C507),--($D$4:$D$494=""),$P$4:$P$494)</f>
        <v>0</v>
      </c>
    </row>
    <row r="508" spans="3:16">
      <c r="C508" s="81" t="str">
        <f>IF('19'!K12="", "Vrije categorie",'19'!K12)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4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IF('19'!K13="", "Vrije categorie",'19'!K13)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4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IF('19'!K14="", "Vrije categorie",'19'!K14)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4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IF('19'!K15="", "Vrije categorie",'19'!K15)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4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297.90000000000003</v>
      </c>
      <c r="G512" s="93">
        <f t="shared" ref="G512:M512" si="5">SUM(G499:G511)</f>
        <v>950.5</v>
      </c>
      <c r="H512" s="93">
        <f t="shared" si="5"/>
        <v>24.1</v>
      </c>
      <c r="I512" s="93">
        <f t="shared" si="5"/>
        <v>0</v>
      </c>
      <c r="J512" s="93">
        <f t="shared" si="5"/>
        <v>26.299999999999997</v>
      </c>
      <c r="K512" s="93">
        <f t="shared" si="5"/>
        <v>0</v>
      </c>
      <c r="L512" s="93">
        <f t="shared" si="5"/>
        <v>0</v>
      </c>
      <c r="M512" s="93">
        <f t="shared" si="5"/>
        <v>0</v>
      </c>
      <c r="N512" s="93">
        <f t="shared" si="4"/>
        <v>1298.8</v>
      </c>
      <c r="O512" s="93"/>
      <c r="P512" s="93">
        <f>SUM(P499:P511)</f>
        <v>254176.4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3.2</v>
      </c>
      <c r="H514" s="93" cm="1">
        <f t="array" ref="H514">SUMPRODUCT(--($E$4:$E$494="X"),H4:H494)</f>
        <v>2</v>
      </c>
      <c r="I514" s="93" cm="1">
        <f t="array" ref="I514">SUMPRODUCT(--($E$4:$E$494="X"),I4:I494)</f>
        <v>0</v>
      </c>
      <c r="J514" s="93" cm="1">
        <f t="array" ref="J514">SUMPRODUCT(--($E$4:$E$494="X"),J4:J494)</f>
        <v>1.4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6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7">SUM(F519:M519)</f>
        <v>0</v>
      </c>
    </row>
    <row r="520" spans="3:16">
      <c r="C520" s="95" t="str">
        <f t="shared" si="6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7"/>
        <v>0</v>
      </c>
    </row>
    <row r="521" spans="3:16">
      <c r="C521" s="95" t="str">
        <f t="shared" si="6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7"/>
        <v>0</v>
      </c>
    </row>
    <row r="522" spans="3:16">
      <c r="C522" s="95" t="str">
        <f t="shared" si="6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7"/>
        <v>0</v>
      </c>
    </row>
    <row r="523" spans="3:16">
      <c r="C523" s="95" t="str">
        <f t="shared" si="6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7"/>
        <v>0</v>
      </c>
    </row>
    <row r="524" spans="3:16">
      <c r="C524" s="95" t="str">
        <f t="shared" si="6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7"/>
        <v>0</v>
      </c>
    </row>
    <row r="525" spans="3:16">
      <c r="C525" s="95" t="str">
        <f t="shared" si="6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7"/>
        <v>0</v>
      </c>
    </row>
    <row r="526" spans="3:16">
      <c r="C526" s="95" t="str">
        <f t="shared" si="6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7"/>
        <v>0</v>
      </c>
    </row>
    <row r="527" spans="3:16">
      <c r="C527" s="95" t="str">
        <f t="shared" si="6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7"/>
        <v>0</v>
      </c>
    </row>
    <row r="528" spans="3:16">
      <c r="C528" s="95" t="str">
        <f t="shared" si="6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7"/>
        <v>0</v>
      </c>
    </row>
    <row r="529" spans="3:14">
      <c r="C529" s="95" t="str">
        <f t="shared" si="6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7"/>
        <v>0</v>
      </c>
    </row>
    <row r="530" spans="3:14">
      <c r="C530" s="95" t="str">
        <f t="shared" si="6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7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8">SUM(G518:G530)</f>
        <v>0</v>
      </c>
      <c r="H531" s="100">
        <f t="shared" si="8"/>
        <v>0</v>
      </c>
      <c r="I531" s="100">
        <f t="shared" si="8"/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>SUM(N518:N530)</f>
        <v>0</v>
      </c>
    </row>
    <row r="532" spans="3:14" ht="15.75" thickTop="1"/>
  </sheetData>
  <sheetProtection algorithmName="SHA-512" hashValue="JBdK5mTTNIIeHOzIQ6w+BmCvxJLzcPGW/32dXluvZcIY0djrgPyBqGS+1Nh8QtvMLYD//yGzCgB9bHW0mmC+Fg==" saltValue="X5kUpmHirtwpU9amHmDJF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5A2A2-80B2-473D-BDD6-8D3CDC5D600B}">
  <sheetPr>
    <tabColor rgb="FFC2E76B"/>
  </sheetPr>
  <dimension ref="A2:N63"/>
  <sheetViews>
    <sheetView showGridLines="0" workbookViewId="0">
      <selection activeCell="J40" sqref="J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20,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'20a'!P499/M3</f>
        <v>#DIV/0!</v>
      </c>
    </row>
    <row r="4" spans="1:14">
      <c r="A4" s="42" t="s">
        <v>82</v>
      </c>
      <c r="B4" s="195" t="str">
        <f>VLOOKUP(H5,'Kosten VSR (her)controles'!A5:E54,3)</f>
        <v>ECA Zuidlaarderbrink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'20a'!P500/M4</f>
        <v>#DIV/0!</v>
      </c>
    </row>
    <row r="5" spans="1:14">
      <c r="A5" s="43" t="s">
        <v>83</v>
      </c>
      <c r="B5" s="196" t="str">
        <f>VLOOKUP(H5,'Kosten VSR (her)controles'!A5:E54,4)</f>
        <v>Zuidlaarderbrink 4</v>
      </c>
      <c r="C5" s="196"/>
      <c r="D5" s="196"/>
      <c r="E5" s="196"/>
      <c r="F5" s="192" t="s">
        <v>85</v>
      </c>
      <c r="G5" s="192"/>
      <c r="H5" s="39">
        <f>'Kosten VSR (her)controles'!A24</f>
        <v>20</v>
      </c>
      <c r="K5" s="60" t="s">
        <v>58</v>
      </c>
      <c r="L5" s="72">
        <v>200</v>
      </c>
      <c r="M5" s="249"/>
      <c r="N5" s="113" t="e">
        <f>'20a'!P501/M5</f>
        <v>#DIV/0!</v>
      </c>
    </row>
    <row r="6" spans="1:14">
      <c r="A6" s="44" t="s">
        <v>84</v>
      </c>
      <c r="B6" s="197" t="str">
        <f>VLOOKUP(H5,'Kosten VSR (her)controles'!A5:E54,5)</f>
        <v>Emmen</v>
      </c>
      <c r="C6" s="197"/>
      <c r="D6" s="197"/>
      <c r="E6" s="197"/>
      <c r="F6" s="193" t="s">
        <v>86</v>
      </c>
      <c r="G6" s="193"/>
      <c r="H6" s="40" t="str">
        <f>CONCATENATE(H5,"a")</f>
        <v>20a</v>
      </c>
      <c r="K6" s="60" t="s">
        <v>59</v>
      </c>
      <c r="L6" s="72">
        <v>200</v>
      </c>
      <c r="M6" s="249"/>
      <c r="N6" s="113" t="e">
        <f>'20a'!P502/M6</f>
        <v>#DIV/0!</v>
      </c>
    </row>
    <row r="7" spans="1:14">
      <c r="K7" s="60" t="s">
        <v>55</v>
      </c>
      <c r="L7" s="72">
        <v>200</v>
      </c>
      <c r="M7" s="249"/>
      <c r="N7" s="113" t="e">
        <f>'20a'!P503/M7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'20a'!P504/M8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'20a'!P505/M9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'20a'!P506/M10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'20a'!P507/M11</f>
        <v>#DIV/0!</v>
      </c>
    </row>
    <row r="12" spans="1:14">
      <c r="F12" s="33" t="s">
        <v>64</v>
      </c>
      <c r="G12" s="33" t="s">
        <v>90</v>
      </c>
      <c r="K12" s="60" t="s">
        <v>63</v>
      </c>
      <c r="L12" s="72">
        <v>200</v>
      </c>
      <c r="M12" s="249"/>
      <c r="N12" s="113" t="e">
        <f>'20a'!P508/M12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'20a'!N512</f>
        <v>1373.5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'20a'!P509/M13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49"/>
      <c r="N14" s="113"/>
    </row>
    <row r="15" spans="1:14">
      <c r="K15" s="60"/>
      <c r="L15" s="72"/>
      <c r="M15" s="249"/>
      <c r="N15" s="113"/>
    </row>
    <row r="16" spans="1:14">
      <c r="A16" t="s">
        <v>127</v>
      </c>
      <c r="K16" s="62"/>
      <c r="L16" s="73"/>
      <c r="M16" s="259"/>
      <c r="N16" s="114"/>
    </row>
    <row r="17" spans="1:9">
      <c r="A17" s="188" t="s">
        <v>128</v>
      </c>
      <c r="B17" s="188"/>
      <c r="C17" s="188"/>
      <c r="D17" s="70">
        <f>'20a'!P512</f>
        <v>258400.4</v>
      </c>
      <c r="E17" s="188" t="s">
        <v>129</v>
      </c>
      <c r="F17" s="188"/>
      <c r="G17" s="70">
        <f>D17/E8</f>
        <v>1292.002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'20a'!G512</f>
        <v>825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825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825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825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'20a'!F512-E27</f>
        <v>349.5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'20a'!S495</f>
        <v>478.4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'20a'!R495</f>
        <v>478.4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'20a'!T495</f>
        <v>100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'20a'!U495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'20a'!V495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'20a'!W495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'20a'!N505</f>
        <v>44.900000000000006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onDjjDakJgbKWgi6GolKbHy7nEKzVrYFUovL8grgpRMajJPPjIZWZEOy+Km+CnQQpysu96ZjQeKd1jIOnPQfsQ==" saltValue="XGMywoaIUkviMLmOq1S98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CB7F-4325-4B90-AFD6-AB1FABDD894A}">
  <sheetPr>
    <tabColor rgb="FF173583"/>
  </sheetPr>
  <dimension ref="A1:Z532"/>
  <sheetViews>
    <sheetView topLeftCell="A30" workbookViewId="0">
      <selection activeCell="T55" sqref="T55"/>
    </sheetView>
  </sheetViews>
  <sheetFormatPr defaultRowHeight="1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'20'!H5</f>
        <v>20</v>
      </c>
      <c r="B1" s="219" t="s">
        <v>82</v>
      </c>
      <c r="C1" s="220"/>
      <c r="D1" s="221" t="str">
        <f>VLOOKUP(A1,'Kosten VSR (her)controles'!A5:J54,3)</f>
        <v>ECA Zuidlaarderbrink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>Zuidlaarderbrink 4 te Emmen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/>
      <c r="O4" s="108"/>
      <c r="P4" s="108"/>
    </row>
    <row r="5" spans="1:24">
      <c r="A5" s="30" t="s">
        <v>286</v>
      </c>
      <c r="B5" s="33">
        <v>1</v>
      </c>
      <c r="C5" s="33" t="s">
        <v>299</v>
      </c>
      <c r="D5" s="33"/>
      <c r="E5" s="106" t="s">
        <v>54</v>
      </c>
      <c r="G5" s="108">
        <v>56</v>
      </c>
      <c r="H5" s="108"/>
      <c r="I5" s="108"/>
      <c r="J5" s="108"/>
      <c r="N5" s="108">
        <f>SUM(F5:M5)</f>
        <v>56</v>
      </c>
      <c r="O5" s="108">
        <f>IF(D5="X",0,IF(E5="X",0,VLOOKUP(E5,'20'!$K$3:$L$16,2,FALSE)))</f>
        <v>200</v>
      </c>
      <c r="P5" s="108">
        <f t="shared" ref="P5:P55" si="0">N5*O5</f>
        <v>11200</v>
      </c>
    </row>
    <row r="6" spans="1:24">
      <c r="A6" s="30" t="s">
        <v>286</v>
      </c>
      <c r="B6" s="33">
        <v>10</v>
      </c>
      <c r="C6" s="33" t="s">
        <v>300</v>
      </c>
      <c r="D6" s="33"/>
      <c r="E6" s="106" t="s">
        <v>59</v>
      </c>
      <c r="F6" s="108">
        <v>4</v>
      </c>
      <c r="G6" s="108"/>
      <c r="H6" s="108"/>
      <c r="I6" s="108"/>
      <c r="J6" s="108"/>
      <c r="N6" s="108">
        <f t="shared" ref="N6:N55" si="1">SUM(F6:M6)</f>
        <v>4</v>
      </c>
      <c r="O6" s="108">
        <f>IF(D6="X",0,IF(E6="X",0,VLOOKUP(E6,'20'!$K$3:$L$16,2,FALSE)))</f>
        <v>200</v>
      </c>
      <c r="P6" s="108">
        <f t="shared" si="0"/>
        <v>800</v>
      </c>
    </row>
    <row r="7" spans="1:24">
      <c r="A7" s="30" t="s">
        <v>286</v>
      </c>
      <c r="B7" s="106" t="s">
        <v>361</v>
      </c>
      <c r="C7" s="33" t="s">
        <v>300</v>
      </c>
      <c r="D7" s="33"/>
      <c r="E7" s="106" t="s">
        <v>59</v>
      </c>
      <c r="G7" s="108">
        <v>6.5</v>
      </c>
      <c r="H7" s="108"/>
      <c r="I7" s="108"/>
      <c r="J7" s="108"/>
      <c r="N7" s="108">
        <f t="shared" si="1"/>
        <v>6.5</v>
      </c>
      <c r="O7" s="108">
        <f>IF(D7="X",0,IF(E7="X",0,VLOOKUP(E7,'20'!$K$3:$L$16,2,FALSE)))</f>
        <v>200</v>
      </c>
      <c r="P7" s="108">
        <f t="shared" si="0"/>
        <v>1300</v>
      </c>
    </row>
    <row r="8" spans="1:24">
      <c r="A8" s="30" t="s">
        <v>286</v>
      </c>
      <c r="B8" s="33">
        <v>11</v>
      </c>
      <c r="C8" s="33" t="s">
        <v>308</v>
      </c>
      <c r="D8" s="33"/>
      <c r="E8" s="106" t="s">
        <v>60</v>
      </c>
      <c r="G8" s="108">
        <v>9.3000000000000007</v>
      </c>
      <c r="H8" s="108"/>
      <c r="I8" s="108"/>
      <c r="J8" s="108"/>
      <c r="N8" s="108">
        <f t="shared" si="1"/>
        <v>9.3000000000000007</v>
      </c>
      <c r="O8" s="108">
        <f>IF(D8="X",0,IF(E8="X",0,VLOOKUP(E8,'20'!$K$3:$L$16,2,FALSE)))</f>
        <v>12</v>
      </c>
      <c r="P8" s="108">
        <f t="shared" si="0"/>
        <v>111.60000000000001</v>
      </c>
    </row>
    <row r="9" spans="1:24">
      <c r="A9" s="30" t="s">
        <v>286</v>
      </c>
      <c r="B9" s="33">
        <v>12</v>
      </c>
      <c r="C9" s="33" t="s">
        <v>310</v>
      </c>
      <c r="D9" s="33"/>
      <c r="E9" s="106" t="s">
        <v>55</v>
      </c>
      <c r="G9" s="108">
        <v>41.7</v>
      </c>
      <c r="H9" s="108"/>
      <c r="I9" s="108"/>
      <c r="J9" s="108"/>
      <c r="N9" s="108">
        <f t="shared" si="1"/>
        <v>41.7</v>
      </c>
      <c r="O9" s="108">
        <f>IF(D9="X",0,IF(E9="X",0,VLOOKUP(E9,'20'!$K$3:$L$16,2,FALSE)))</f>
        <v>200</v>
      </c>
      <c r="P9" s="108">
        <f t="shared" si="0"/>
        <v>8340</v>
      </c>
    </row>
    <row r="10" spans="1:24">
      <c r="A10" s="30" t="s">
        <v>286</v>
      </c>
      <c r="B10" s="33">
        <v>13</v>
      </c>
      <c r="C10" s="33" t="s">
        <v>298</v>
      </c>
      <c r="D10" s="33"/>
      <c r="E10" s="106" t="s">
        <v>149</v>
      </c>
      <c r="G10" s="108"/>
      <c r="H10" s="108"/>
      <c r="I10" s="108"/>
      <c r="J10" s="108">
        <v>5.6</v>
      </c>
      <c r="N10" s="108">
        <f t="shared" si="1"/>
        <v>5.6</v>
      </c>
      <c r="O10" s="108">
        <f>IF(D10="X",0,IF(E10="X",0,VLOOKUP(E10,'20'!$K$3:$L$16,2,FALSE)))</f>
        <v>200</v>
      </c>
      <c r="P10" s="108">
        <f t="shared" si="0"/>
        <v>1120</v>
      </c>
    </row>
    <row r="11" spans="1:24">
      <c r="A11" s="30" t="s">
        <v>286</v>
      </c>
      <c r="B11" s="33">
        <v>14</v>
      </c>
      <c r="C11" s="33" t="s">
        <v>297</v>
      </c>
      <c r="D11" s="33"/>
      <c r="E11" s="106" t="s">
        <v>55</v>
      </c>
      <c r="F11" s="108">
        <v>4</v>
      </c>
      <c r="G11" s="108"/>
      <c r="H11" s="108"/>
      <c r="I11" s="108"/>
      <c r="J11" s="108"/>
      <c r="N11" s="108">
        <f t="shared" si="1"/>
        <v>4</v>
      </c>
      <c r="O11" s="108">
        <f>IF(D11="X",0,IF(E11="X",0,VLOOKUP(E11,'20'!$K$3:$L$16,2,FALSE)))</f>
        <v>200</v>
      </c>
      <c r="P11" s="108">
        <f t="shared" si="0"/>
        <v>800</v>
      </c>
    </row>
    <row r="12" spans="1:24">
      <c r="A12" s="30" t="s">
        <v>286</v>
      </c>
      <c r="B12" s="33">
        <v>15</v>
      </c>
      <c r="C12" s="33" t="s">
        <v>308</v>
      </c>
      <c r="D12" s="33"/>
      <c r="E12" s="106" t="s">
        <v>60</v>
      </c>
      <c r="G12" s="108"/>
      <c r="H12" s="108"/>
      <c r="I12" s="108"/>
      <c r="J12" s="108">
        <v>7.5</v>
      </c>
      <c r="N12" s="108">
        <f t="shared" si="1"/>
        <v>7.5</v>
      </c>
      <c r="O12" s="108">
        <f>IF(D12="X",0,IF(E12="X",0,VLOOKUP(E12,'20'!$K$3:$L$16,2,FALSE)))</f>
        <v>12</v>
      </c>
      <c r="P12" s="108">
        <f t="shared" si="0"/>
        <v>90</v>
      </c>
    </row>
    <row r="13" spans="1:24">
      <c r="A13" s="30" t="s">
        <v>286</v>
      </c>
      <c r="B13" s="33">
        <v>16</v>
      </c>
      <c r="C13" s="33" t="s">
        <v>310</v>
      </c>
      <c r="D13" s="33"/>
      <c r="E13" s="106" t="s">
        <v>55</v>
      </c>
      <c r="G13" s="108"/>
      <c r="H13" s="108"/>
      <c r="I13" s="108"/>
      <c r="J13" s="108">
        <v>16.600000000000001</v>
      </c>
      <c r="N13" s="108">
        <f t="shared" si="1"/>
        <v>16.600000000000001</v>
      </c>
      <c r="O13" s="108">
        <f>IF(D13="X",0,IF(E13="X",0,VLOOKUP(E13,'20'!$K$3:$L$16,2,FALSE)))</f>
        <v>200</v>
      </c>
      <c r="P13" s="108">
        <f t="shared" si="0"/>
        <v>3320.0000000000005</v>
      </c>
    </row>
    <row r="14" spans="1:24">
      <c r="A14" s="30" t="s">
        <v>286</v>
      </c>
      <c r="B14" s="33">
        <v>17</v>
      </c>
      <c r="C14" s="33" t="s">
        <v>310</v>
      </c>
      <c r="D14" s="33"/>
      <c r="E14" s="106" t="s">
        <v>55</v>
      </c>
      <c r="G14" s="108">
        <v>18.8</v>
      </c>
      <c r="H14" s="108"/>
      <c r="I14" s="108"/>
      <c r="J14" s="108"/>
      <c r="N14" s="108">
        <f t="shared" si="1"/>
        <v>18.8</v>
      </c>
      <c r="O14" s="108">
        <f>IF(D14="X",0,IF(E14="X",0,VLOOKUP(E14,'20'!$K$3:$L$16,2,FALSE)))</f>
        <v>200</v>
      </c>
      <c r="P14" s="108">
        <f t="shared" si="0"/>
        <v>3760</v>
      </c>
    </row>
    <row r="15" spans="1:24">
      <c r="A15" s="30" t="s">
        <v>286</v>
      </c>
      <c r="B15" s="33">
        <v>18</v>
      </c>
      <c r="C15" s="33" t="s">
        <v>301</v>
      </c>
      <c r="D15" s="33"/>
      <c r="E15" s="106" t="s">
        <v>57</v>
      </c>
      <c r="F15" s="108">
        <v>15.6</v>
      </c>
      <c r="G15" s="108"/>
      <c r="H15" s="108"/>
      <c r="I15" s="108"/>
      <c r="J15" s="108"/>
      <c r="N15" s="108">
        <f t="shared" si="1"/>
        <v>15.6</v>
      </c>
      <c r="O15" s="108">
        <f>IF(D15="X",0,IF(E15="X",0,VLOOKUP(E15,'20'!$K$3:$L$16,2,FALSE)))</f>
        <v>200</v>
      </c>
      <c r="P15" s="108">
        <f t="shared" si="0"/>
        <v>3120</v>
      </c>
    </row>
    <row r="16" spans="1:24">
      <c r="A16" s="30" t="s">
        <v>286</v>
      </c>
      <c r="B16" s="106" t="s">
        <v>290</v>
      </c>
      <c r="C16" s="33" t="s">
        <v>301</v>
      </c>
      <c r="D16" s="33"/>
      <c r="E16" s="106" t="s">
        <v>57</v>
      </c>
      <c r="G16" s="108">
        <v>3</v>
      </c>
      <c r="H16" s="108"/>
      <c r="I16" s="108"/>
      <c r="J16" s="108"/>
      <c r="N16" s="108">
        <f t="shared" si="1"/>
        <v>3</v>
      </c>
      <c r="O16" s="108">
        <f>IF(D16="X",0,IF(E16="X",0,VLOOKUP(E16,'20'!$K$3:$L$16,2,FALSE)))</f>
        <v>200</v>
      </c>
      <c r="P16" s="108">
        <f t="shared" si="0"/>
        <v>600</v>
      </c>
    </row>
    <row r="17" spans="1:16">
      <c r="A17" s="30" t="s">
        <v>286</v>
      </c>
      <c r="B17" s="106" t="s">
        <v>405</v>
      </c>
      <c r="C17" s="33" t="s">
        <v>406</v>
      </c>
      <c r="D17" s="33"/>
      <c r="E17" s="106" t="s">
        <v>60</v>
      </c>
      <c r="G17" s="108">
        <v>13.3</v>
      </c>
      <c r="H17" s="108"/>
      <c r="I17" s="108"/>
      <c r="J17" s="108"/>
      <c r="N17" s="108">
        <f t="shared" si="1"/>
        <v>13.3</v>
      </c>
      <c r="O17" s="108">
        <f>IF(D17="X",0,IF(E17="X",0,VLOOKUP(E17,'20'!$K$3:$L$16,2,FALSE)))</f>
        <v>12</v>
      </c>
      <c r="P17" s="108">
        <f t="shared" si="0"/>
        <v>159.60000000000002</v>
      </c>
    </row>
    <row r="18" spans="1:16">
      <c r="A18" s="30" t="s">
        <v>286</v>
      </c>
      <c r="B18" s="33">
        <v>19</v>
      </c>
      <c r="C18" s="33" t="s">
        <v>301</v>
      </c>
      <c r="D18" s="33"/>
      <c r="E18" s="106" t="s">
        <v>57</v>
      </c>
      <c r="F18" s="108">
        <v>35.5</v>
      </c>
      <c r="G18" s="108"/>
      <c r="H18" s="108"/>
      <c r="I18" s="108"/>
      <c r="J18" s="108"/>
      <c r="N18" s="108">
        <f t="shared" si="1"/>
        <v>35.5</v>
      </c>
      <c r="O18" s="108">
        <f>IF(D18="X",0,IF(E18="X",0,VLOOKUP(E18,'20'!$K$3:$L$16,2,FALSE)))</f>
        <v>200</v>
      </c>
      <c r="P18" s="108">
        <f t="shared" si="0"/>
        <v>7100</v>
      </c>
    </row>
    <row r="19" spans="1:16">
      <c r="A19" s="30" t="s">
        <v>286</v>
      </c>
      <c r="B19" s="33">
        <v>2</v>
      </c>
      <c r="C19" s="33" t="s">
        <v>299</v>
      </c>
      <c r="D19" s="33"/>
      <c r="E19" s="106" t="s">
        <v>54</v>
      </c>
      <c r="G19" s="108">
        <v>55.4</v>
      </c>
      <c r="H19" s="108"/>
      <c r="I19" s="108"/>
      <c r="J19" s="108"/>
      <c r="N19" s="108">
        <f t="shared" si="1"/>
        <v>55.4</v>
      </c>
      <c r="O19" s="108">
        <f>IF(D19="X",0,IF(E19="X",0,VLOOKUP(E19,'20'!$K$3:$L$16,2,FALSE)))</f>
        <v>200</v>
      </c>
      <c r="P19" s="108">
        <f t="shared" si="0"/>
        <v>11080</v>
      </c>
    </row>
    <row r="20" spans="1:16">
      <c r="A20" s="30" t="s">
        <v>286</v>
      </c>
      <c r="B20" s="33">
        <v>20</v>
      </c>
      <c r="C20" s="33" t="s">
        <v>301</v>
      </c>
      <c r="D20" s="33"/>
      <c r="E20" s="106" t="s">
        <v>57</v>
      </c>
      <c r="F20" s="108">
        <v>11.9</v>
      </c>
      <c r="G20" s="108"/>
      <c r="H20" s="108"/>
      <c r="I20" s="108"/>
      <c r="J20" s="108"/>
      <c r="N20" s="108">
        <f t="shared" si="1"/>
        <v>11.9</v>
      </c>
      <c r="O20" s="108">
        <f>IF(D20="X",0,IF(E20="X",0,VLOOKUP(E20,'20'!$K$3:$L$16,2,FALSE)))</f>
        <v>200</v>
      </c>
      <c r="P20" s="108">
        <f t="shared" si="0"/>
        <v>2380</v>
      </c>
    </row>
    <row r="21" spans="1:16">
      <c r="A21" s="30" t="s">
        <v>286</v>
      </c>
      <c r="B21" s="33">
        <v>21</v>
      </c>
      <c r="C21" s="33" t="s">
        <v>297</v>
      </c>
      <c r="D21" s="33"/>
      <c r="E21" s="106" t="s">
        <v>55</v>
      </c>
      <c r="F21" s="108">
        <v>14.9</v>
      </c>
      <c r="G21" s="108"/>
      <c r="H21" s="108"/>
      <c r="I21" s="108"/>
      <c r="J21" s="108"/>
      <c r="N21" s="108">
        <f t="shared" si="1"/>
        <v>14.9</v>
      </c>
      <c r="O21" s="108">
        <f>IF(D21="X",0,IF(E21="X",0,VLOOKUP(E21,'20'!$K$3:$L$16,2,FALSE)))</f>
        <v>200</v>
      </c>
      <c r="P21" s="108">
        <f t="shared" si="0"/>
        <v>2980</v>
      </c>
    </row>
    <row r="22" spans="1:16">
      <c r="A22" s="30" t="s">
        <v>286</v>
      </c>
      <c r="B22" s="33">
        <v>22</v>
      </c>
      <c r="C22" s="33" t="s">
        <v>301</v>
      </c>
      <c r="D22" s="33"/>
      <c r="E22" s="106" t="s">
        <v>57</v>
      </c>
      <c r="F22" s="108">
        <v>19</v>
      </c>
      <c r="G22" s="108"/>
      <c r="H22" s="108"/>
      <c r="I22" s="108"/>
      <c r="J22" s="108"/>
      <c r="N22" s="108">
        <f t="shared" si="1"/>
        <v>19</v>
      </c>
      <c r="O22" s="108">
        <f>IF(D22="X",0,IF(E22="X",0,VLOOKUP(E22,'20'!$K$3:$L$16,2,FALSE)))</f>
        <v>200</v>
      </c>
      <c r="P22" s="108">
        <f t="shared" si="0"/>
        <v>3800</v>
      </c>
    </row>
    <row r="23" spans="1:16">
      <c r="A23" s="30" t="s">
        <v>286</v>
      </c>
      <c r="B23" s="33">
        <v>23</v>
      </c>
      <c r="C23" s="33" t="s">
        <v>320</v>
      </c>
      <c r="D23" s="33"/>
      <c r="E23" s="106" t="s">
        <v>54</v>
      </c>
      <c r="F23" s="108">
        <v>69.400000000000006</v>
      </c>
      <c r="G23" s="108"/>
      <c r="H23" s="108"/>
      <c r="I23" s="108"/>
      <c r="J23" s="108"/>
      <c r="N23" s="108">
        <f t="shared" si="1"/>
        <v>69.400000000000006</v>
      </c>
      <c r="O23" s="108">
        <f>IF(D23="X",0,IF(E23="X",0,VLOOKUP(E23,'20'!$K$3:$L$16,2,FALSE)))</f>
        <v>200</v>
      </c>
      <c r="P23" s="108">
        <f t="shared" si="0"/>
        <v>13880.000000000002</v>
      </c>
    </row>
    <row r="24" spans="1:16">
      <c r="A24" s="30" t="s">
        <v>286</v>
      </c>
      <c r="B24" s="106" t="s">
        <v>356</v>
      </c>
      <c r="C24" s="33" t="s">
        <v>320</v>
      </c>
      <c r="D24" s="33"/>
      <c r="E24" s="106" t="s">
        <v>54</v>
      </c>
      <c r="G24" s="108">
        <v>30</v>
      </c>
      <c r="H24" s="108"/>
      <c r="I24" s="108"/>
      <c r="J24" s="108"/>
      <c r="N24" s="108">
        <f t="shared" si="1"/>
        <v>30</v>
      </c>
      <c r="O24" s="108">
        <f>IF(D24="X",0,IF(E24="X",0,VLOOKUP(E24,'20'!$K$3:$L$16,2,FALSE)))</f>
        <v>200</v>
      </c>
      <c r="P24" s="108">
        <f t="shared" si="0"/>
        <v>6000</v>
      </c>
    </row>
    <row r="25" spans="1:16">
      <c r="A25" s="30" t="s">
        <v>286</v>
      </c>
      <c r="B25" s="33">
        <v>24</v>
      </c>
      <c r="C25" s="33" t="s">
        <v>299</v>
      </c>
      <c r="D25" s="33"/>
      <c r="E25" s="106" t="s">
        <v>54</v>
      </c>
      <c r="F25" s="108">
        <v>55</v>
      </c>
      <c r="G25" s="108"/>
      <c r="H25" s="108"/>
      <c r="I25" s="108"/>
      <c r="J25" s="108"/>
      <c r="N25" s="108">
        <f t="shared" si="1"/>
        <v>55</v>
      </c>
      <c r="O25" s="108">
        <f>IF(D25="X",0,IF(E25="X",0,VLOOKUP(E25,'20'!$K$3:$L$16,2,FALSE)))</f>
        <v>200</v>
      </c>
      <c r="P25" s="108">
        <f t="shared" si="0"/>
        <v>11000</v>
      </c>
    </row>
    <row r="26" spans="1:16">
      <c r="A26" s="30" t="s">
        <v>286</v>
      </c>
      <c r="B26" s="33">
        <v>25</v>
      </c>
      <c r="C26" s="33" t="s">
        <v>407</v>
      </c>
      <c r="D26" s="33"/>
      <c r="E26" s="106" t="s">
        <v>59</v>
      </c>
      <c r="G26" s="108"/>
      <c r="H26" s="108">
        <v>38.1</v>
      </c>
      <c r="I26" s="108"/>
      <c r="J26" s="108"/>
      <c r="N26" s="108">
        <f t="shared" si="1"/>
        <v>38.1</v>
      </c>
      <c r="O26" s="108">
        <f>IF(D26="X",0,IF(E26="X",0,VLOOKUP(E26,'20'!$K$3:$L$16,2,FALSE)))</f>
        <v>200</v>
      </c>
      <c r="P26" s="108">
        <f t="shared" si="0"/>
        <v>7620</v>
      </c>
    </row>
    <row r="27" spans="1:16">
      <c r="A27" s="30" t="s">
        <v>286</v>
      </c>
      <c r="B27" s="33">
        <v>26</v>
      </c>
      <c r="C27" s="33" t="s">
        <v>299</v>
      </c>
      <c r="D27" s="33"/>
      <c r="E27" s="106" t="s">
        <v>54</v>
      </c>
      <c r="G27" s="108">
        <v>52.5</v>
      </c>
      <c r="H27" s="108"/>
      <c r="I27" s="108"/>
      <c r="J27" s="108"/>
      <c r="N27" s="108">
        <f t="shared" si="1"/>
        <v>52.5</v>
      </c>
      <c r="O27" s="108">
        <f>IF(D27="X",0,IF(E27="X",0,VLOOKUP(E27,'20'!$K$3:$L$16,2,FALSE)))</f>
        <v>200</v>
      </c>
      <c r="P27" s="108">
        <f t="shared" si="0"/>
        <v>10500</v>
      </c>
    </row>
    <row r="28" spans="1:16">
      <c r="A28" s="30" t="s">
        <v>286</v>
      </c>
      <c r="B28" s="33">
        <v>27</v>
      </c>
      <c r="C28" s="33" t="s">
        <v>310</v>
      </c>
      <c r="D28" s="33"/>
      <c r="E28" s="106" t="s">
        <v>55</v>
      </c>
      <c r="G28" s="108">
        <v>68.7</v>
      </c>
      <c r="H28" s="108"/>
      <c r="I28" s="108"/>
      <c r="J28" s="108"/>
      <c r="N28" s="108">
        <f t="shared" si="1"/>
        <v>68.7</v>
      </c>
      <c r="O28" s="108">
        <f>IF(D28="X",0,IF(E28="X",0,VLOOKUP(E28,'20'!$K$3:$L$16,2,FALSE)))</f>
        <v>200</v>
      </c>
      <c r="P28" s="108">
        <f t="shared" si="0"/>
        <v>13740</v>
      </c>
    </row>
    <row r="29" spans="1:16">
      <c r="A29" s="30" t="s">
        <v>286</v>
      </c>
      <c r="B29" s="33">
        <v>28</v>
      </c>
      <c r="C29" s="33" t="s">
        <v>301</v>
      </c>
      <c r="D29" s="33"/>
      <c r="E29" s="106" t="s">
        <v>57</v>
      </c>
      <c r="F29" s="108">
        <v>16.100000000000001</v>
      </c>
      <c r="G29" s="108"/>
      <c r="H29" s="108"/>
      <c r="I29" s="108"/>
      <c r="J29" s="108"/>
      <c r="N29" s="108">
        <f t="shared" si="1"/>
        <v>16.100000000000001</v>
      </c>
      <c r="O29" s="108">
        <f>IF(D29="X",0,IF(E29="X",0,VLOOKUP(E29,'20'!$K$3:$L$16,2,FALSE)))</f>
        <v>200</v>
      </c>
      <c r="P29" s="108">
        <f t="shared" si="0"/>
        <v>3220.0000000000005</v>
      </c>
    </row>
    <row r="30" spans="1:16">
      <c r="A30" s="30" t="s">
        <v>286</v>
      </c>
      <c r="B30" s="33">
        <v>29</v>
      </c>
      <c r="C30" s="33" t="s">
        <v>301</v>
      </c>
      <c r="D30" s="33"/>
      <c r="E30" s="106" t="s">
        <v>57</v>
      </c>
      <c r="F30" s="108">
        <v>16</v>
      </c>
      <c r="G30" s="108"/>
      <c r="H30" s="108"/>
      <c r="I30" s="108"/>
      <c r="J30" s="108"/>
      <c r="N30" s="108">
        <f t="shared" si="1"/>
        <v>16</v>
      </c>
      <c r="O30" s="108">
        <f>IF(D30="X",0,IF(E30="X",0,VLOOKUP(E30,'20'!$K$3:$L$16,2,FALSE)))</f>
        <v>200</v>
      </c>
      <c r="P30" s="108">
        <f t="shared" si="0"/>
        <v>3200</v>
      </c>
    </row>
    <row r="31" spans="1:16">
      <c r="A31" s="30" t="s">
        <v>286</v>
      </c>
      <c r="B31" s="33">
        <v>3</v>
      </c>
      <c r="C31" s="33" t="s">
        <v>299</v>
      </c>
      <c r="D31" s="33"/>
      <c r="E31" s="106" t="s">
        <v>54</v>
      </c>
      <c r="G31" s="108">
        <v>70</v>
      </c>
      <c r="H31" s="108"/>
      <c r="I31" s="108"/>
      <c r="J31" s="108"/>
      <c r="N31" s="108">
        <f t="shared" si="1"/>
        <v>70</v>
      </c>
      <c r="O31" s="108">
        <f>IF(D31="X",0,IF(E31="X",0,VLOOKUP(E31,'20'!$K$3:$L$16,2,FALSE)))</f>
        <v>200</v>
      </c>
      <c r="P31" s="108">
        <f t="shared" si="0"/>
        <v>14000</v>
      </c>
    </row>
    <row r="32" spans="1:16">
      <c r="A32" s="30" t="s">
        <v>286</v>
      </c>
      <c r="B32" s="33">
        <v>30</v>
      </c>
      <c r="C32" s="33" t="s">
        <v>301</v>
      </c>
      <c r="D32" s="33"/>
      <c r="E32" s="106" t="s">
        <v>57</v>
      </c>
      <c r="F32" s="108">
        <v>16.3</v>
      </c>
      <c r="G32" s="108"/>
      <c r="H32" s="108"/>
      <c r="I32" s="108"/>
      <c r="J32" s="108"/>
      <c r="N32" s="108">
        <f t="shared" si="1"/>
        <v>16.3</v>
      </c>
      <c r="O32" s="108">
        <f>IF(D32="X",0,IF(E32="X",0,VLOOKUP(E32,'20'!$K$3:$L$16,2,FALSE)))</f>
        <v>200</v>
      </c>
      <c r="P32" s="108">
        <f t="shared" si="0"/>
        <v>3260</v>
      </c>
    </row>
    <row r="33" spans="1:16">
      <c r="A33" s="30" t="s">
        <v>286</v>
      </c>
      <c r="B33" s="33">
        <v>31</v>
      </c>
      <c r="C33" s="33" t="s">
        <v>313</v>
      </c>
      <c r="D33" s="33"/>
      <c r="E33" s="106" t="s">
        <v>149</v>
      </c>
      <c r="G33" s="108"/>
      <c r="H33" s="108"/>
      <c r="I33" s="108"/>
      <c r="J33" s="108">
        <v>7.7</v>
      </c>
      <c r="N33" s="108">
        <f t="shared" si="1"/>
        <v>7.7</v>
      </c>
      <c r="O33" s="108">
        <f>IF(D33="X",0,IF(E33="X",0,VLOOKUP(E33,'20'!$K$3:$L$16,2,FALSE)))</f>
        <v>200</v>
      </c>
      <c r="P33" s="108">
        <f t="shared" si="0"/>
        <v>1540</v>
      </c>
    </row>
    <row r="34" spans="1:16">
      <c r="A34" s="30" t="s">
        <v>286</v>
      </c>
      <c r="B34" s="33">
        <v>32</v>
      </c>
      <c r="C34" s="33" t="s">
        <v>308</v>
      </c>
      <c r="D34" s="33"/>
      <c r="E34" s="106" t="s">
        <v>60</v>
      </c>
      <c r="G34" s="108">
        <v>6.8</v>
      </c>
      <c r="H34" s="108"/>
      <c r="I34" s="108"/>
      <c r="J34" s="108"/>
      <c r="N34" s="108">
        <f t="shared" si="1"/>
        <v>6.8</v>
      </c>
      <c r="O34" s="108">
        <f>IF(D34="X",0,IF(E34="X",0,VLOOKUP(E34,'20'!$K$3:$L$16,2,FALSE)))</f>
        <v>12</v>
      </c>
      <c r="P34" s="108">
        <f t="shared" si="0"/>
        <v>81.599999999999994</v>
      </c>
    </row>
    <row r="35" spans="1:16">
      <c r="A35" s="30" t="s">
        <v>286</v>
      </c>
      <c r="B35" s="33">
        <v>33</v>
      </c>
      <c r="C35" s="33" t="s">
        <v>298</v>
      </c>
      <c r="D35" s="33"/>
      <c r="E35" s="106" t="s">
        <v>149</v>
      </c>
      <c r="G35" s="108"/>
      <c r="H35" s="108"/>
      <c r="I35" s="108"/>
      <c r="J35" s="108">
        <v>6.2</v>
      </c>
      <c r="N35" s="108">
        <f t="shared" si="1"/>
        <v>6.2</v>
      </c>
      <c r="O35" s="108">
        <f>IF(D35="X",0,IF(E35="X",0,VLOOKUP(E35,'20'!$K$3:$L$16,2,FALSE)))</f>
        <v>200</v>
      </c>
      <c r="P35" s="108">
        <f t="shared" si="0"/>
        <v>1240</v>
      </c>
    </row>
    <row r="36" spans="1:16">
      <c r="A36" s="30" t="s">
        <v>286</v>
      </c>
      <c r="B36" s="33">
        <v>34</v>
      </c>
      <c r="C36" s="33" t="s">
        <v>299</v>
      </c>
      <c r="D36" s="33"/>
      <c r="E36" s="106" t="s">
        <v>54</v>
      </c>
      <c r="G36" s="108">
        <v>41</v>
      </c>
      <c r="H36" s="108"/>
      <c r="I36" s="108"/>
      <c r="J36" s="108"/>
      <c r="N36" s="108">
        <f t="shared" si="1"/>
        <v>41</v>
      </c>
      <c r="O36" s="108">
        <f>IF(D36="X",0,IF(E36="X",0,VLOOKUP(E36,'20'!$K$3:$L$16,2,FALSE)))</f>
        <v>200</v>
      </c>
      <c r="P36" s="108">
        <f t="shared" si="0"/>
        <v>8200</v>
      </c>
    </row>
    <row r="37" spans="1:16">
      <c r="A37" s="30" t="s">
        <v>286</v>
      </c>
      <c r="B37" s="33">
        <v>35</v>
      </c>
      <c r="C37" s="33" t="s">
        <v>299</v>
      </c>
      <c r="D37" s="33"/>
      <c r="E37" s="106" t="s">
        <v>54</v>
      </c>
      <c r="F37" s="108">
        <v>71.8</v>
      </c>
      <c r="G37" s="108"/>
      <c r="H37" s="108"/>
      <c r="I37" s="108"/>
      <c r="J37" s="108"/>
      <c r="N37" s="108">
        <f t="shared" si="1"/>
        <v>71.8</v>
      </c>
      <c r="O37" s="108">
        <f>IF(D37="X",0,IF(E37="X",0,VLOOKUP(E37,'20'!$K$3:$L$16,2,FALSE)))</f>
        <v>200</v>
      </c>
      <c r="P37" s="108">
        <f t="shared" si="0"/>
        <v>14360</v>
      </c>
    </row>
    <row r="38" spans="1:16">
      <c r="A38" s="30" t="s">
        <v>286</v>
      </c>
      <c r="B38" s="33">
        <v>36</v>
      </c>
      <c r="C38" s="33" t="s">
        <v>408</v>
      </c>
      <c r="D38" s="33"/>
      <c r="E38" s="106" t="s">
        <v>55</v>
      </c>
      <c r="G38" s="108"/>
      <c r="H38" s="108"/>
      <c r="I38" s="108"/>
      <c r="J38" s="108">
        <v>17.2</v>
      </c>
      <c r="N38" s="108">
        <f t="shared" si="1"/>
        <v>17.2</v>
      </c>
      <c r="O38" s="108">
        <f>IF(D38="X",0,IF(E38="X",0,VLOOKUP(E38,'20'!$K$3:$L$16,2,FALSE)))</f>
        <v>200</v>
      </c>
      <c r="P38" s="108">
        <f t="shared" si="0"/>
        <v>3440</v>
      </c>
    </row>
    <row r="39" spans="1:16">
      <c r="A39" s="30" t="s">
        <v>286</v>
      </c>
      <c r="B39" s="33">
        <v>37</v>
      </c>
      <c r="C39" s="33" t="s">
        <v>409</v>
      </c>
      <c r="D39" s="33"/>
      <c r="E39" s="106" t="s">
        <v>62</v>
      </c>
      <c r="G39" s="108">
        <v>179.5</v>
      </c>
      <c r="H39" s="108"/>
      <c r="I39" s="108"/>
      <c r="J39" s="108"/>
      <c r="N39" s="108">
        <f t="shared" si="1"/>
        <v>179.5</v>
      </c>
      <c r="O39" s="108">
        <f>IF(D39="X",0,IF(E39="X",0,VLOOKUP(E39,'20'!$K$3:$L$16,2,FALSE)))</f>
        <v>200</v>
      </c>
      <c r="P39" s="108">
        <f t="shared" si="0"/>
        <v>35900</v>
      </c>
    </row>
    <row r="40" spans="1:16">
      <c r="A40" s="30" t="s">
        <v>286</v>
      </c>
      <c r="B40" s="33">
        <v>38</v>
      </c>
      <c r="C40" s="33" t="s">
        <v>308</v>
      </c>
      <c r="D40" s="33"/>
      <c r="E40" s="106" t="s">
        <v>60</v>
      </c>
      <c r="G40" s="108"/>
      <c r="H40" s="108"/>
      <c r="I40" s="108"/>
      <c r="J40" s="108">
        <v>19.399999999999999</v>
      </c>
      <c r="N40" s="108">
        <f t="shared" si="1"/>
        <v>19.399999999999999</v>
      </c>
      <c r="O40" s="108">
        <f>IF(D40="X",0,IF(E40="X",0,VLOOKUP(E40,'20'!$K$3:$L$16,2,FALSE)))</f>
        <v>12</v>
      </c>
      <c r="P40" s="108">
        <f t="shared" si="0"/>
        <v>232.79999999999998</v>
      </c>
    </row>
    <row r="41" spans="1:16">
      <c r="A41" s="30" t="s">
        <v>286</v>
      </c>
      <c r="B41" s="33">
        <v>39</v>
      </c>
      <c r="C41" s="33" t="s">
        <v>308</v>
      </c>
      <c r="D41" s="33"/>
      <c r="E41" s="106" t="s">
        <v>60</v>
      </c>
      <c r="G41" s="108">
        <v>5.3</v>
      </c>
      <c r="H41" s="108"/>
      <c r="I41" s="108"/>
      <c r="J41" s="108"/>
      <c r="N41" s="108">
        <f t="shared" si="1"/>
        <v>5.3</v>
      </c>
      <c r="O41" s="108">
        <f>IF(D41="X",0,IF(E41="X",0,VLOOKUP(E41,'20'!$K$3:$L$16,2,FALSE)))</f>
        <v>12</v>
      </c>
      <c r="P41" s="108">
        <f t="shared" si="0"/>
        <v>63.599999999999994</v>
      </c>
    </row>
    <row r="42" spans="1:16">
      <c r="A42" s="30" t="s">
        <v>286</v>
      </c>
      <c r="B42" s="33">
        <v>4</v>
      </c>
      <c r="C42" s="33" t="s">
        <v>299</v>
      </c>
      <c r="D42" s="33"/>
      <c r="E42" s="106" t="s">
        <v>54</v>
      </c>
      <c r="G42" s="108">
        <v>69.900000000000006</v>
      </c>
      <c r="H42" s="108"/>
      <c r="I42" s="108"/>
      <c r="J42" s="108"/>
      <c r="N42" s="108">
        <f t="shared" si="1"/>
        <v>69.900000000000006</v>
      </c>
      <c r="O42" s="108">
        <f>IF(D42="X",0,IF(E42="X",0,VLOOKUP(E42,'20'!$K$3:$L$16,2,FALSE)))</f>
        <v>200</v>
      </c>
      <c r="P42" s="108">
        <f t="shared" si="0"/>
        <v>13980.000000000002</v>
      </c>
    </row>
    <row r="43" spans="1:16">
      <c r="A43" s="30" t="s">
        <v>286</v>
      </c>
      <c r="B43" s="33">
        <v>40</v>
      </c>
      <c r="C43" s="33" t="s">
        <v>308</v>
      </c>
      <c r="D43" s="33"/>
      <c r="E43" s="106" t="s">
        <v>60</v>
      </c>
      <c r="G43" s="108">
        <v>2.7</v>
      </c>
      <c r="H43" s="108"/>
      <c r="I43" s="108"/>
      <c r="J43" s="108"/>
      <c r="N43" s="108">
        <f t="shared" si="1"/>
        <v>2.7</v>
      </c>
      <c r="O43" s="108">
        <f>IF(D43="X",0,IF(E43="X",0,VLOOKUP(E43,'20'!$K$3:$L$16,2,FALSE)))</f>
        <v>12</v>
      </c>
      <c r="P43" s="108">
        <f t="shared" si="0"/>
        <v>32.400000000000006</v>
      </c>
    </row>
    <row r="44" spans="1:16">
      <c r="A44" s="30" t="s">
        <v>286</v>
      </c>
      <c r="B44" s="33">
        <v>41</v>
      </c>
      <c r="C44" s="33" t="s">
        <v>410</v>
      </c>
      <c r="D44" s="33"/>
      <c r="E44" s="106" t="s">
        <v>55</v>
      </c>
      <c r="G44" s="108"/>
      <c r="H44" s="108"/>
      <c r="I44" s="108"/>
      <c r="J44" s="108">
        <v>12.4</v>
      </c>
      <c r="N44" s="108">
        <f t="shared" si="1"/>
        <v>12.4</v>
      </c>
      <c r="O44" s="108">
        <f>IF(D44="X",0,IF(E44="X",0,VLOOKUP(E44,'20'!$K$3:$L$16,2,FALSE)))</f>
        <v>200</v>
      </c>
      <c r="P44" s="108">
        <f t="shared" si="0"/>
        <v>2480</v>
      </c>
    </row>
    <row r="45" spans="1:16">
      <c r="A45" s="30" t="s">
        <v>286</v>
      </c>
      <c r="B45" s="33">
        <v>42</v>
      </c>
      <c r="C45" s="33" t="s">
        <v>410</v>
      </c>
      <c r="D45" s="33"/>
      <c r="E45" s="106" t="s">
        <v>55</v>
      </c>
      <c r="G45" s="108"/>
      <c r="H45" s="108"/>
      <c r="I45" s="108"/>
      <c r="J45" s="108">
        <v>13</v>
      </c>
      <c r="N45" s="108">
        <f t="shared" si="1"/>
        <v>13</v>
      </c>
      <c r="O45" s="108">
        <f>IF(D45="X",0,IF(E45="X",0,VLOOKUP(E45,'20'!$K$3:$L$16,2,FALSE)))</f>
        <v>200</v>
      </c>
      <c r="P45" s="108">
        <f t="shared" si="0"/>
        <v>2600</v>
      </c>
    </row>
    <row r="46" spans="1:16">
      <c r="A46" s="30" t="s">
        <v>286</v>
      </c>
      <c r="B46" s="33">
        <v>43</v>
      </c>
      <c r="C46" s="33" t="s">
        <v>408</v>
      </c>
      <c r="D46" s="33"/>
      <c r="E46" s="106" t="s">
        <v>55</v>
      </c>
      <c r="G46" s="108"/>
      <c r="H46" s="108"/>
      <c r="I46" s="108"/>
      <c r="J46" s="108">
        <v>16.600000000000001</v>
      </c>
      <c r="N46" s="108">
        <f t="shared" si="1"/>
        <v>16.600000000000001</v>
      </c>
      <c r="O46" s="108">
        <f>IF(D46="X",0,IF(E46="X",0,VLOOKUP(E46,'20'!$K$3:$L$16,2,FALSE)))</f>
        <v>200</v>
      </c>
      <c r="P46" s="108">
        <f t="shared" si="0"/>
        <v>3320.0000000000005</v>
      </c>
    </row>
    <row r="47" spans="1:16">
      <c r="A47" s="30" t="s">
        <v>286</v>
      </c>
      <c r="B47" s="33">
        <v>44</v>
      </c>
      <c r="C47" s="33" t="s">
        <v>383</v>
      </c>
      <c r="D47" s="33"/>
      <c r="E47" s="106" t="s">
        <v>62</v>
      </c>
      <c r="G47" s="108">
        <v>15.5</v>
      </c>
      <c r="H47" s="108"/>
      <c r="I47" s="108"/>
      <c r="J47" s="108"/>
      <c r="N47" s="108">
        <f t="shared" si="1"/>
        <v>15.5</v>
      </c>
      <c r="O47" s="108">
        <f>IF(D47="X",0,IF(E47="X",0,VLOOKUP(E47,'20'!$K$3:$L$16,2,FALSE)))</f>
        <v>200</v>
      </c>
      <c r="P47" s="108">
        <f t="shared" si="0"/>
        <v>3100</v>
      </c>
    </row>
    <row r="48" spans="1:16">
      <c r="A48" s="30" t="s">
        <v>286</v>
      </c>
      <c r="B48" s="33">
        <v>45</v>
      </c>
      <c r="C48" s="33" t="s">
        <v>308</v>
      </c>
      <c r="D48" s="33"/>
      <c r="E48" s="106" t="s">
        <v>60</v>
      </c>
      <c r="G48" s="108"/>
      <c r="H48" s="108"/>
      <c r="I48" s="108"/>
      <c r="J48" s="108">
        <v>13.3</v>
      </c>
      <c r="N48" s="108">
        <f t="shared" si="1"/>
        <v>13.3</v>
      </c>
      <c r="O48" s="108">
        <f>IF(D48="X",0,IF(E48="X",0,VLOOKUP(E48,'20'!$K$3:$L$16,2,FALSE)))</f>
        <v>12</v>
      </c>
      <c r="P48" s="108">
        <f t="shared" si="0"/>
        <v>159.60000000000002</v>
      </c>
    </row>
    <row r="49" spans="1:20">
      <c r="A49" s="30" t="s">
        <v>286</v>
      </c>
      <c r="B49" s="33">
        <v>46</v>
      </c>
      <c r="C49" s="33" t="s">
        <v>298</v>
      </c>
      <c r="D49" s="33"/>
      <c r="E49" s="106" t="s">
        <v>149</v>
      </c>
      <c r="G49" s="108"/>
      <c r="H49" s="108"/>
      <c r="I49" s="108"/>
      <c r="J49" s="108">
        <v>1.5</v>
      </c>
      <c r="N49" s="108">
        <f t="shared" si="1"/>
        <v>1.5</v>
      </c>
      <c r="O49" s="108">
        <f>IF(D49="X",0,IF(E49="X",0,VLOOKUP(E49,'20'!$K$3:$L$16,2,FALSE)))</f>
        <v>200</v>
      </c>
      <c r="P49" s="108">
        <f t="shared" si="0"/>
        <v>300</v>
      </c>
    </row>
    <row r="50" spans="1:20">
      <c r="A50" s="30" t="s">
        <v>286</v>
      </c>
      <c r="B50" s="33">
        <v>47</v>
      </c>
      <c r="C50" s="33" t="s">
        <v>298</v>
      </c>
      <c r="D50" s="33"/>
      <c r="E50" s="106" t="s">
        <v>149</v>
      </c>
      <c r="G50" s="108"/>
      <c r="H50" s="108"/>
      <c r="I50" s="108"/>
      <c r="J50" s="108">
        <v>4</v>
      </c>
      <c r="N50" s="108">
        <f t="shared" si="1"/>
        <v>4</v>
      </c>
      <c r="O50" s="108">
        <f>IF(D50="X",0,IF(E50="X",0,VLOOKUP(E50,'20'!$K$3:$L$16,2,FALSE)))</f>
        <v>200</v>
      </c>
      <c r="P50" s="108">
        <f t="shared" si="0"/>
        <v>800</v>
      </c>
    </row>
    <row r="51" spans="1:20">
      <c r="A51" s="30" t="s">
        <v>286</v>
      </c>
      <c r="B51" s="33">
        <v>5</v>
      </c>
      <c r="C51" s="33" t="s">
        <v>310</v>
      </c>
      <c r="D51" s="33"/>
      <c r="E51" s="106" t="s">
        <v>55</v>
      </c>
      <c r="G51" s="108">
        <v>70</v>
      </c>
      <c r="H51" s="108"/>
      <c r="I51" s="108"/>
      <c r="J51" s="108"/>
      <c r="N51" s="108">
        <f t="shared" si="1"/>
        <v>70</v>
      </c>
      <c r="O51" s="108">
        <f>IF(D51="X",0,IF(E51="X",0,VLOOKUP(E51,'20'!$K$3:$L$16,2,FALSE)))</f>
        <v>200</v>
      </c>
      <c r="P51" s="108">
        <f t="shared" si="0"/>
        <v>14000</v>
      </c>
    </row>
    <row r="52" spans="1:20">
      <c r="A52" s="30" t="s">
        <v>286</v>
      </c>
      <c r="B52" s="33">
        <v>6</v>
      </c>
      <c r="C52" s="33" t="s">
        <v>298</v>
      </c>
      <c r="D52" s="33"/>
      <c r="E52" s="106" t="s">
        <v>149</v>
      </c>
      <c r="G52" s="108"/>
      <c r="H52" s="108"/>
      <c r="I52" s="108"/>
      <c r="J52" s="108">
        <v>8.1</v>
      </c>
      <c r="N52" s="108">
        <f t="shared" si="1"/>
        <v>8.1</v>
      </c>
      <c r="O52" s="108">
        <f>IF(D52="X",0,IF(E52="X",0,VLOOKUP(E52,'20'!$K$3:$L$16,2,FALSE)))</f>
        <v>200</v>
      </c>
      <c r="P52" s="108">
        <f t="shared" si="0"/>
        <v>1620</v>
      </c>
    </row>
    <row r="53" spans="1:20">
      <c r="A53" s="30" t="s">
        <v>286</v>
      </c>
      <c r="B53" s="33">
        <v>7</v>
      </c>
      <c r="C53" s="33" t="s">
        <v>308</v>
      </c>
      <c r="D53" s="33"/>
      <c r="E53" s="106" t="s">
        <v>60</v>
      </c>
      <c r="G53" s="108">
        <v>9.1</v>
      </c>
      <c r="H53" s="108"/>
      <c r="I53" s="108"/>
      <c r="J53" s="108"/>
      <c r="N53" s="108">
        <f t="shared" si="1"/>
        <v>9.1</v>
      </c>
      <c r="O53" s="108">
        <f>IF(D53="X",0,IF(E53="X",0,VLOOKUP(E53,'20'!$K$3:$L$16,2,FALSE)))</f>
        <v>12</v>
      </c>
      <c r="P53" s="108">
        <f t="shared" si="0"/>
        <v>109.19999999999999</v>
      </c>
    </row>
    <row r="54" spans="1:20">
      <c r="A54" s="30" t="s">
        <v>286</v>
      </c>
      <c r="B54" s="33">
        <v>8</v>
      </c>
      <c r="C54" s="33" t="s">
        <v>313</v>
      </c>
      <c r="D54" s="33"/>
      <c r="E54" s="106" t="s">
        <v>149</v>
      </c>
      <c r="G54" s="108"/>
      <c r="H54" s="108"/>
      <c r="I54" s="108"/>
      <c r="J54" s="108">
        <v>5.7</v>
      </c>
      <c r="N54" s="108">
        <f t="shared" si="1"/>
        <v>5.7</v>
      </c>
      <c r="O54" s="108">
        <f>IF(D54="X",0,IF(E54="X",0,VLOOKUP(E54,'20'!$K$3:$L$16,2,FALSE)))</f>
        <v>200</v>
      </c>
      <c r="P54" s="108">
        <f t="shared" si="0"/>
        <v>1140</v>
      </c>
    </row>
    <row r="55" spans="1:20">
      <c r="A55" s="30" t="s">
        <v>286</v>
      </c>
      <c r="B55" s="33">
        <v>9</v>
      </c>
      <c r="C55" s="33" t="s">
        <v>298</v>
      </c>
      <c r="D55" s="33"/>
      <c r="E55" s="106" t="s">
        <v>149</v>
      </c>
      <c r="G55" s="108"/>
      <c r="H55" s="108"/>
      <c r="I55" s="108"/>
      <c r="J55" s="108">
        <v>6.1</v>
      </c>
      <c r="N55" s="108">
        <f t="shared" si="1"/>
        <v>6.1</v>
      </c>
      <c r="O55" s="108">
        <f>IF(D55="X",0,IF(E55="X",0,VLOOKUP(E55,'20'!$K$3:$L$16,2,FALSE)))</f>
        <v>200</v>
      </c>
      <c r="P55" s="108">
        <f t="shared" si="0"/>
        <v>1220</v>
      </c>
      <c r="R55">
        <v>478.4</v>
      </c>
      <c r="S55">
        <v>478.4</v>
      </c>
      <c r="T55">
        <v>100</v>
      </c>
    </row>
    <row r="56" spans="1:20" hidden="1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/>
      <c r="O56" s="108"/>
      <c r="P56" s="108"/>
    </row>
    <row r="57" spans="1:20" hidden="1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/>
      <c r="O57" s="108"/>
      <c r="P57" s="108"/>
    </row>
    <row r="58" spans="1:20" hidden="1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/>
      <c r="O58" s="108"/>
      <c r="P58" s="108"/>
    </row>
    <row r="59" spans="1:20" hidden="1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/>
      <c r="O59" s="108"/>
      <c r="P59" s="108"/>
    </row>
    <row r="60" spans="1:20" hidden="1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/>
      <c r="O60" s="108"/>
      <c r="P60" s="108"/>
    </row>
    <row r="61" spans="1:20" hidden="1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/>
      <c r="O61" s="108"/>
      <c r="P61" s="108"/>
    </row>
    <row r="62" spans="1:20" hidden="1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/>
      <c r="O62" s="108"/>
      <c r="P62" s="108"/>
    </row>
    <row r="63" spans="1:20" hidden="1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/>
      <c r="O63" s="108"/>
      <c r="P63" s="108"/>
    </row>
    <row r="64" spans="1:20" hidden="1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/>
      <c r="O64" s="108"/>
      <c r="P64" s="108"/>
    </row>
    <row r="65" spans="1:16" hidden="1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/>
      <c r="O65" s="108"/>
      <c r="P65" s="108"/>
    </row>
    <row r="66" spans="1:16" hidden="1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/>
      <c r="O66" s="108"/>
      <c r="P66" s="108"/>
    </row>
    <row r="67" spans="1:16" hidden="1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/>
      <c r="O67" s="108"/>
      <c r="P67" s="108"/>
    </row>
    <row r="68" spans="1:16" hidden="1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/>
      <c r="O68" s="108"/>
      <c r="P68" s="108"/>
    </row>
    <row r="69" spans="1:16" hidden="1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/>
      <c r="O69" s="108"/>
      <c r="P69" s="108"/>
    </row>
    <row r="70" spans="1:16" hidden="1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/>
      <c r="O70" s="108"/>
      <c r="P70" s="108"/>
    </row>
    <row r="71" spans="1:16" hidden="1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/>
      <c r="O71" s="108"/>
      <c r="P71" s="108"/>
    </row>
    <row r="72" spans="1:16" hidden="1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/>
      <c r="O72" s="108"/>
      <c r="P72" s="108"/>
    </row>
    <row r="73" spans="1:16" hidden="1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/>
      <c r="O73" s="108"/>
      <c r="P73" s="108"/>
    </row>
    <row r="74" spans="1:16" hidden="1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/>
      <c r="O74" s="108"/>
      <c r="P74" s="108"/>
    </row>
    <row r="75" spans="1:16" hidden="1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/>
      <c r="O75" s="108"/>
      <c r="P75" s="108"/>
    </row>
    <row r="76" spans="1:16" hidden="1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/>
      <c r="O76" s="108"/>
      <c r="P76" s="108"/>
    </row>
    <row r="77" spans="1:16" hidden="1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/>
      <c r="O77" s="108"/>
      <c r="P77" s="108"/>
    </row>
    <row r="78" spans="1:16" hidden="1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/>
      <c r="O78" s="108"/>
      <c r="P78" s="108"/>
    </row>
    <row r="79" spans="1:16" hidden="1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/>
      <c r="O79" s="108"/>
      <c r="P79" s="108"/>
    </row>
    <row r="80" spans="1:16" hidden="1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/>
      <c r="O80" s="108"/>
      <c r="P80" s="108"/>
    </row>
    <row r="81" spans="1:16" hidden="1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/>
      <c r="O81" s="108"/>
      <c r="P81" s="108"/>
    </row>
    <row r="82" spans="1:16" hidden="1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/>
      <c r="O82" s="108"/>
      <c r="P82" s="108"/>
    </row>
    <row r="83" spans="1:16" hidden="1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/>
      <c r="O83" s="108"/>
      <c r="P83" s="108"/>
    </row>
    <row r="84" spans="1:16" hidden="1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/>
      <c r="O84" s="108"/>
      <c r="P84" s="108"/>
    </row>
    <row r="85" spans="1:16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/>
      <c r="O85" s="108"/>
      <c r="P85" s="108"/>
    </row>
    <row r="86" spans="1:16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/>
      <c r="O86" s="108"/>
      <c r="P86" s="108"/>
    </row>
    <row r="87" spans="1:16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/>
      <c r="O87" s="108"/>
      <c r="P87" s="108"/>
    </row>
    <row r="88" spans="1:16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/>
      <c r="O88" s="108"/>
      <c r="P88" s="108"/>
    </row>
    <row r="89" spans="1:16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/>
      <c r="O89" s="108"/>
      <c r="P89" s="108"/>
    </row>
    <row r="90" spans="1:16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/>
      <c r="O90" s="108"/>
      <c r="P90" s="108"/>
    </row>
    <row r="91" spans="1:16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/>
      <c r="O91" s="108"/>
      <c r="P91" s="108"/>
    </row>
    <row r="92" spans="1:16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/>
      <c r="O92" s="108"/>
      <c r="P92" s="108"/>
    </row>
    <row r="93" spans="1:16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/>
      <c r="O93" s="108"/>
      <c r="P93" s="108"/>
    </row>
    <row r="94" spans="1:16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/>
      <c r="O94" s="108"/>
      <c r="P94" s="108"/>
    </row>
    <row r="95" spans="1:16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/>
      <c r="O95" s="108"/>
      <c r="P95" s="108"/>
    </row>
    <row r="96" spans="1:16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/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/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/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/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/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/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/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/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/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/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/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/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/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/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/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/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/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/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/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/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/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/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/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/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/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/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/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/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/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/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/>
      <c r="O126" s="108"/>
      <c r="P126" s="108"/>
    </row>
    <row r="127" spans="1:16" hidden="1">
      <c r="N127" s="108"/>
      <c r="O127" s="108"/>
      <c r="P127" s="108"/>
    </row>
    <row r="128" spans="1:16" hidden="1">
      <c r="N128" s="108"/>
      <c r="O128" s="108"/>
      <c r="P128" s="108"/>
    </row>
    <row r="129" spans="14:16" hidden="1">
      <c r="N129" s="108"/>
      <c r="O129" s="108"/>
      <c r="P129" s="108"/>
    </row>
    <row r="130" spans="14:16" hidden="1">
      <c r="N130" s="108"/>
      <c r="O130" s="108"/>
      <c r="P130" s="108"/>
    </row>
    <row r="131" spans="14:16" hidden="1">
      <c r="N131" s="108"/>
      <c r="O131" s="108"/>
      <c r="P131" s="108"/>
    </row>
    <row r="132" spans="14:16" hidden="1">
      <c r="N132" s="108"/>
      <c r="O132" s="108"/>
      <c r="P132" s="108"/>
    </row>
    <row r="133" spans="14:16" hidden="1">
      <c r="N133" s="108"/>
      <c r="O133" s="108"/>
      <c r="P133" s="108"/>
    </row>
    <row r="134" spans="14:16" hidden="1">
      <c r="N134" s="108"/>
      <c r="O134" s="108"/>
      <c r="P134" s="108"/>
    </row>
    <row r="135" spans="14:16" hidden="1">
      <c r="N135" s="108"/>
      <c r="O135" s="108"/>
      <c r="P135" s="108"/>
    </row>
    <row r="136" spans="14:16" hidden="1">
      <c r="N136" s="108"/>
      <c r="O136" s="108"/>
      <c r="P136" s="108"/>
    </row>
    <row r="137" spans="14:16" hidden="1">
      <c r="N137" s="108"/>
      <c r="O137" s="108"/>
      <c r="P137" s="108"/>
    </row>
    <row r="138" spans="14:16" hidden="1">
      <c r="N138" s="108"/>
      <c r="O138" s="108"/>
      <c r="P138" s="108"/>
    </row>
    <row r="139" spans="14:16" hidden="1">
      <c r="N139" s="108"/>
      <c r="O139" s="108"/>
      <c r="P139" s="108"/>
    </row>
    <row r="140" spans="14:16" hidden="1">
      <c r="N140" s="108"/>
      <c r="O140" s="108"/>
      <c r="P140" s="108"/>
    </row>
    <row r="141" spans="14:16" hidden="1">
      <c r="N141" s="108"/>
      <c r="O141" s="108"/>
      <c r="P141" s="108"/>
    </row>
    <row r="142" spans="14:16" hidden="1">
      <c r="N142" s="108"/>
      <c r="O142" s="108"/>
      <c r="P142" s="108"/>
    </row>
    <row r="143" spans="14:16" hidden="1">
      <c r="N143" s="108"/>
      <c r="O143" s="108"/>
      <c r="P143" s="108"/>
    </row>
    <row r="144" spans="14:16" hidden="1">
      <c r="N144" s="108"/>
      <c r="O144" s="108"/>
      <c r="P144" s="108"/>
    </row>
    <row r="145" spans="14:16" hidden="1">
      <c r="N145" s="108"/>
      <c r="O145" s="108"/>
      <c r="P145" s="108"/>
    </row>
    <row r="146" spans="14:16" hidden="1">
      <c r="N146" s="108"/>
      <c r="O146" s="108"/>
      <c r="P146" s="108"/>
    </row>
    <row r="147" spans="14:16" hidden="1">
      <c r="N147" s="108"/>
      <c r="O147" s="108"/>
      <c r="P147" s="108"/>
    </row>
    <row r="148" spans="14:16" hidden="1">
      <c r="N148" s="108"/>
      <c r="O148" s="108"/>
      <c r="P148" s="108"/>
    </row>
    <row r="149" spans="14:16" hidden="1">
      <c r="N149" s="108"/>
      <c r="O149" s="108"/>
      <c r="P149" s="108"/>
    </row>
    <row r="150" spans="14:16" hidden="1">
      <c r="N150" s="108"/>
      <c r="O150" s="108"/>
      <c r="P150" s="108"/>
    </row>
    <row r="151" spans="14:16" hidden="1">
      <c r="N151" s="108"/>
      <c r="O151" s="108"/>
      <c r="P151" s="108"/>
    </row>
    <row r="152" spans="14:16" hidden="1">
      <c r="N152" s="108"/>
      <c r="O152" s="108"/>
      <c r="P152" s="108"/>
    </row>
    <row r="153" spans="14:16" hidden="1">
      <c r="N153" s="108"/>
      <c r="O153" s="108"/>
      <c r="P153" s="108"/>
    </row>
    <row r="154" spans="14:16" hidden="1">
      <c r="N154" s="108"/>
      <c r="O154" s="108"/>
      <c r="P154" s="108"/>
    </row>
    <row r="155" spans="14:16" hidden="1">
      <c r="N155" s="108"/>
      <c r="O155" s="108"/>
      <c r="P155" s="108"/>
    </row>
    <row r="156" spans="14:16" hidden="1">
      <c r="N156" s="108"/>
      <c r="O156" s="108"/>
      <c r="P156" s="108"/>
    </row>
    <row r="157" spans="14:16" hidden="1">
      <c r="N157" s="108"/>
      <c r="O157" s="108"/>
      <c r="P157" s="108"/>
    </row>
    <row r="158" spans="14:16" hidden="1">
      <c r="N158" s="108"/>
      <c r="O158" s="108"/>
      <c r="P158" s="108"/>
    </row>
    <row r="159" spans="14:16" hidden="1">
      <c r="N159" s="108"/>
      <c r="O159" s="108"/>
      <c r="P159" s="108"/>
    </row>
    <row r="160" spans="14:16" hidden="1">
      <c r="N160" s="108"/>
      <c r="O160" s="108"/>
      <c r="P160" s="108"/>
    </row>
    <row r="161" spans="14:16" hidden="1">
      <c r="N161" s="108"/>
      <c r="O161" s="108"/>
      <c r="P161" s="108"/>
    </row>
    <row r="162" spans="14:16" hidden="1">
      <c r="N162" s="108"/>
      <c r="O162" s="108"/>
      <c r="P162" s="108"/>
    </row>
    <row r="163" spans="14:16" hidden="1">
      <c r="N163" s="108"/>
      <c r="O163" s="108"/>
      <c r="P163" s="108"/>
    </row>
    <row r="164" spans="14:16" hidden="1">
      <c r="N164" s="108"/>
      <c r="O164" s="108"/>
      <c r="P164" s="108"/>
    </row>
    <row r="165" spans="14:16" hidden="1">
      <c r="N165" s="108"/>
      <c r="O165" s="108"/>
      <c r="P165" s="108"/>
    </row>
    <row r="166" spans="14:16" hidden="1">
      <c r="N166" s="108"/>
      <c r="O166" s="108"/>
      <c r="P166" s="108"/>
    </row>
    <row r="167" spans="14:16" hidden="1">
      <c r="N167" s="108"/>
      <c r="O167" s="108"/>
      <c r="P167" s="108"/>
    </row>
    <row r="168" spans="14:16" hidden="1">
      <c r="N168" s="108"/>
      <c r="O168" s="108"/>
      <c r="P168" s="108"/>
    </row>
    <row r="169" spans="14:16" hidden="1">
      <c r="N169" s="108"/>
      <c r="O169" s="108"/>
      <c r="P169" s="108"/>
    </row>
    <row r="170" spans="14:16" hidden="1">
      <c r="N170" s="108"/>
      <c r="O170" s="108"/>
      <c r="P170" s="108"/>
    </row>
    <row r="171" spans="14:16" hidden="1">
      <c r="N171" s="108"/>
      <c r="O171" s="108"/>
      <c r="P171" s="108"/>
    </row>
    <row r="172" spans="14:16" hidden="1">
      <c r="N172" s="108"/>
      <c r="O172" s="108"/>
      <c r="P172" s="108"/>
    </row>
    <row r="173" spans="14:16" hidden="1">
      <c r="N173" s="108"/>
      <c r="O173" s="108"/>
      <c r="P173" s="108"/>
    </row>
    <row r="174" spans="14:16" hidden="1">
      <c r="N174" s="108"/>
      <c r="O174" s="108"/>
      <c r="P174" s="108"/>
    </row>
    <row r="175" spans="14:16" hidden="1">
      <c r="N175" s="108"/>
      <c r="O175" s="108"/>
      <c r="P175" s="108"/>
    </row>
    <row r="176" spans="14:16" hidden="1">
      <c r="N176" s="108"/>
      <c r="O176" s="108"/>
      <c r="P176" s="108"/>
    </row>
    <row r="177" spans="14:16" hidden="1">
      <c r="N177" s="108"/>
      <c r="O177" s="108"/>
      <c r="P177" s="108"/>
    </row>
    <row r="178" spans="14:16" hidden="1">
      <c r="N178" s="108"/>
      <c r="O178" s="108"/>
      <c r="P178" s="108"/>
    </row>
    <row r="179" spans="14:16" hidden="1">
      <c r="N179" s="108"/>
      <c r="O179" s="108"/>
      <c r="P179" s="108"/>
    </row>
    <row r="180" spans="14:16" hidden="1">
      <c r="N180" s="108"/>
      <c r="O180" s="108"/>
      <c r="P180" s="108"/>
    </row>
    <row r="181" spans="14:16" hidden="1">
      <c r="N181" s="108"/>
      <c r="O181" s="108"/>
      <c r="P181" s="108"/>
    </row>
    <row r="182" spans="14:16" hidden="1">
      <c r="N182" s="108"/>
      <c r="O182" s="108"/>
      <c r="P182" s="108"/>
    </row>
    <row r="183" spans="14:16" hidden="1">
      <c r="N183" s="108"/>
      <c r="O183" s="108"/>
      <c r="P183" s="108"/>
    </row>
    <row r="184" spans="14:16" hidden="1">
      <c r="N184" s="108"/>
      <c r="O184" s="108"/>
      <c r="P184" s="108"/>
    </row>
    <row r="185" spans="14:16" hidden="1">
      <c r="N185" s="108"/>
      <c r="O185" s="108"/>
      <c r="P185" s="108"/>
    </row>
    <row r="186" spans="14:16" hidden="1">
      <c r="N186" s="108"/>
      <c r="O186" s="108"/>
      <c r="P186" s="108"/>
    </row>
    <row r="187" spans="14:16" hidden="1">
      <c r="N187" s="108"/>
      <c r="O187" s="108"/>
      <c r="P187" s="108"/>
    </row>
    <row r="188" spans="14:16" hidden="1">
      <c r="N188" s="108"/>
      <c r="O188" s="108"/>
      <c r="P188" s="108"/>
    </row>
    <row r="189" spans="14:16" hidden="1">
      <c r="N189" s="108"/>
      <c r="O189" s="108"/>
      <c r="P189" s="108"/>
    </row>
    <row r="190" spans="14:16" hidden="1">
      <c r="N190" s="108"/>
      <c r="O190" s="108"/>
      <c r="P190" s="108"/>
    </row>
    <row r="191" spans="14:16" hidden="1">
      <c r="N191" s="108"/>
      <c r="O191" s="108"/>
      <c r="P191" s="108"/>
    </row>
    <row r="192" spans="14:16" hidden="1">
      <c r="N192" s="108"/>
      <c r="O192" s="108"/>
      <c r="P192" s="108"/>
    </row>
    <row r="193" spans="14:16" hidden="1">
      <c r="N193" s="108"/>
      <c r="O193" s="108"/>
      <c r="P193" s="108"/>
    </row>
    <row r="194" spans="14:16" hidden="1">
      <c r="N194" s="108"/>
      <c r="O194" s="108"/>
      <c r="P194" s="108"/>
    </row>
    <row r="195" spans="14:16" hidden="1">
      <c r="N195" s="108"/>
      <c r="O195" s="108"/>
      <c r="P195" s="108"/>
    </row>
    <row r="196" spans="14:16" hidden="1">
      <c r="N196" s="108"/>
      <c r="O196" s="108"/>
      <c r="P196" s="108"/>
    </row>
    <row r="197" spans="14:16" hidden="1">
      <c r="N197" s="108"/>
      <c r="O197" s="108"/>
      <c r="P197" s="108"/>
    </row>
    <row r="198" spans="14:16" hidden="1">
      <c r="N198" s="108"/>
      <c r="O198" s="108"/>
      <c r="P198" s="108"/>
    </row>
    <row r="199" spans="14:16" hidden="1">
      <c r="N199" s="108"/>
      <c r="O199" s="108"/>
      <c r="P199" s="108"/>
    </row>
    <row r="200" spans="14:16" hidden="1">
      <c r="N200" s="108"/>
      <c r="O200" s="108"/>
      <c r="P200" s="108"/>
    </row>
    <row r="201" spans="14:16" hidden="1">
      <c r="N201" s="108"/>
      <c r="O201" s="108"/>
      <c r="P201" s="108"/>
    </row>
    <row r="202" spans="14:16" hidden="1">
      <c r="N202" s="108"/>
      <c r="O202" s="108"/>
      <c r="P202" s="108"/>
    </row>
    <row r="203" spans="14:16" hidden="1">
      <c r="N203" s="108"/>
      <c r="O203" s="108"/>
      <c r="P203" s="108"/>
    </row>
    <row r="204" spans="14:16" hidden="1">
      <c r="N204" s="108"/>
      <c r="O204" s="108"/>
      <c r="P204" s="108"/>
    </row>
    <row r="205" spans="14:16" hidden="1">
      <c r="N205" s="108"/>
      <c r="O205" s="108"/>
      <c r="P205" s="108"/>
    </row>
    <row r="206" spans="14:16" hidden="1">
      <c r="N206" s="108"/>
      <c r="O206" s="108"/>
      <c r="P206" s="108"/>
    </row>
    <row r="207" spans="14:16" hidden="1">
      <c r="N207" s="108"/>
      <c r="O207" s="108"/>
      <c r="P207" s="108"/>
    </row>
    <row r="208" spans="14:16" hidden="1">
      <c r="N208" s="108"/>
      <c r="O208" s="108"/>
      <c r="P208" s="108"/>
    </row>
    <row r="209" spans="14:16" hidden="1">
      <c r="N209" s="108"/>
      <c r="O209" s="108"/>
      <c r="P209" s="108"/>
    </row>
    <row r="210" spans="14:16" hidden="1">
      <c r="N210" s="108"/>
      <c r="O210" s="108"/>
      <c r="P210" s="108"/>
    </row>
    <row r="211" spans="14:16" hidden="1">
      <c r="N211" s="108"/>
      <c r="O211" s="108"/>
      <c r="P211" s="108"/>
    </row>
    <row r="212" spans="14:16" hidden="1">
      <c r="N212" s="108"/>
      <c r="O212" s="108"/>
      <c r="P212" s="108"/>
    </row>
    <row r="213" spans="14:16" hidden="1">
      <c r="N213" s="108"/>
      <c r="O213" s="108"/>
      <c r="P213" s="108"/>
    </row>
    <row r="214" spans="14:16" hidden="1">
      <c r="N214" s="108"/>
      <c r="O214" s="108"/>
      <c r="P214" s="108"/>
    </row>
    <row r="215" spans="14:16" hidden="1">
      <c r="N215" s="108"/>
      <c r="O215" s="108"/>
      <c r="P215" s="108"/>
    </row>
    <row r="216" spans="14:16" hidden="1">
      <c r="N216" s="108"/>
      <c r="O216" s="108"/>
      <c r="P216" s="108"/>
    </row>
    <row r="217" spans="14:16" hidden="1">
      <c r="N217" s="108"/>
      <c r="O217" s="108"/>
      <c r="P217" s="108"/>
    </row>
    <row r="218" spans="14:16" hidden="1">
      <c r="N218" s="108"/>
      <c r="O218" s="108"/>
      <c r="P218" s="108"/>
    </row>
    <row r="219" spans="14:16" hidden="1">
      <c r="N219" s="108"/>
      <c r="O219" s="108"/>
      <c r="P219" s="108"/>
    </row>
    <row r="220" spans="14:16" hidden="1">
      <c r="N220" s="108"/>
      <c r="O220" s="108"/>
      <c r="P220" s="108"/>
    </row>
    <row r="221" spans="14:16" hidden="1">
      <c r="N221" s="108"/>
      <c r="O221" s="108"/>
      <c r="P221" s="108"/>
    </row>
    <row r="222" spans="14:16" hidden="1">
      <c r="N222" s="108"/>
      <c r="O222" s="108"/>
      <c r="P222" s="108"/>
    </row>
    <row r="223" spans="14:16" hidden="1">
      <c r="N223" s="108"/>
      <c r="O223" s="108"/>
      <c r="P223" s="108"/>
    </row>
    <row r="224" spans="14:16" hidden="1">
      <c r="N224" s="108"/>
      <c r="O224" s="108"/>
      <c r="P224" s="108"/>
    </row>
    <row r="225" spans="14:16" hidden="1">
      <c r="N225" s="108"/>
      <c r="O225" s="108"/>
      <c r="P225" s="108"/>
    </row>
    <row r="226" spans="14:16" hidden="1">
      <c r="N226" s="108"/>
      <c r="O226" s="108"/>
      <c r="P226" s="108"/>
    </row>
    <row r="227" spans="14:16" hidden="1">
      <c r="N227" s="108"/>
      <c r="O227" s="108"/>
      <c r="P227" s="108"/>
    </row>
    <row r="228" spans="14:16" hidden="1">
      <c r="N228" s="108"/>
      <c r="O228" s="108"/>
      <c r="P228" s="108"/>
    </row>
    <row r="229" spans="14:16" hidden="1">
      <c r="N229" s="108"/>
      <c r="O229" s="108"/>
      <c r="P229" s="108"/>
    </row>
    <row r="230" spans="14:16" hidden="1">
      <c r="N230" s="108"/>
      <c r="O230" s="108"/>
      <c r="P230" s="108"/>
    </row>
    <row r="231" spans="14:16" hidden="1">
      <c r="N231" s="108"/>
      <c r="O231" s="108"/>
      <c r="P231" s="108"/>
    </row>
    <row r="232" spans="14:16" hidden="1">
      <c r="N232" s="108"/>
      <c r="O232" s="108"/>
      <c r="P232" s="108"/>
    </row>
    <row r="233" spans="14:16" hidden="1">
      <c r="N233" s="108"/>
      <c r="O233" s="108"/>
      <c r="P233" s="108"/>
    </row>
    <row r="234" spans="14:16" hidden="1">
      <c r="N234" s="108"/>
      <c r="O234" s="108"/>
      <c r="P234" s="108"/>
    </row>
    <row r="235" spans="14:16" hidden="1">
      <c r="N235" s="108"/>
      <c r="O235" s="108"/>
      <c r="P235" s="108"/>
    </row>
    <row r="236" spans="14:16" hidden="1">
      <c r="N236" s="108"/>
      <c r="O236" s="108"/>
      <c r="P236" s="108"/>
    </row>
    <row r="237" spans="14:16" hidden="1">
      <c r="N237" s="108"/>
      <c r="O237" s="108"/>
      <c r="P237" s="108"/>
    </row>
    <row r="238" spans="14:16" hidden="1">
      <c r="N238" s="108"/>
      <c r="O238" s="108"/>
      <c r="P238" s="108"/>
    </row>
    <row r="239" spans="14:16" hidden="1">
      <c r="N239" s="108"/>
      <c r="O239" s="108"/>
      <c r="P239" s="108"/>
    </row>
    <row r="240" spans="14:16" hidden="1">
      <c r="N240" s="108"/>
      <c r="O240" s="108"/>
      <c r="P240" s="108"/>
    </row>
    <row r="241" spans="14:16" hidden="1">
      <c r="N241" s="108"/>
      <c r="O241" s="108"/>
      <c r="P241" s="108"/>
    </row>
    <row r="242" spans="14:16" hidden="1">
      <c r="N242" s="108"/>
      <c r="O242" s="108"/>
      <c r="P242" s="108"/>
    </row>
    <row r="243" spans="14:16" hidden="1">
      <c r="N243" s="108"/>
      <c r="O243" s="108"/>
      <c r="P243" s="108"/>
    </row>
    <row r="244" spans="14:16" hidden="1">
      <c r="N244" s="108"/>
      <c r="O244" s="108"/>
      <c r="P244" s="108"/>
    </row>
    <row r="245" spans="14:16" hidden="1">
      <c r="N245" s="108"/>
      <c r="O245" s="108"/>
      <c r="P245" s="108"/>
    </row>
    <row r="246" spans="14:16" hidden="1">
      <c r="N246" s="108"/>
      <c r="O246" s="108"/>
      <c r="P246" s="108"/>
    </row>
    <row r="247" spans="14:16" hidden="1">
      <c r="N247" s="108"/>
      <c r="O247" s="108"/>
      <c r="P247" s="108"/>
    </row>
    <row r="248" spans="14:16" hidden="1">
      <c r="N248" s="108"/>
      <c r="O248" s="108"/>
      <c r="P248" s="108"/>
    </row>
    <row r="249" spans="14:16" hidden="1">
      <c r="N249" s="108"/>
      <c r="O249" s="108"/>
      <c r="P249" s="108"/>
    </row>
    <row r="250" spans="14:16" hidden="1">
      <c r="N250" s="108"/>
      <c r="O250" s="108"/>
      <c r="P250" s="108"/>
    </row>
    <row r="251" spans="14:16" hidden="1">
      <c r="N251" s="108"/>
      <c r="O251" s="108"/>
      <c r="P251" s="108"/>
    </row>
    <row r="252" spans="14:16" hidden="1">
      <c r="N252" s="108"/>
      <c r="O252" s="108"/>
      <c r="P252" s="108"/>
    </row>
    <row r="253" spans="14:16" hidden="1">
      <c r="N253" s="108"/>
      <c r="O253" s="108"/>
      <c r="P253" s="108"/>
    </row>
    <row r="254" spans="14:16" hidden="1">
      <c r="N254" s="108"/>
      <c r="O254" s="108"/>
      <c r="P254" s="108"/>
    </row>
    <row r="255" spans="14:16" hidden="1">
      <c r="N255" s="108"/>
      <c r="O255" s="108"/>
      <c r="P255" s="108"/>
    </row>
    <row r="256" spans="14:16" hidden="1">
      <c r="N256" s="108"/>
      <c r="O256" s="108"/>
      <c r="P256" s="108"/>
    </row>
    <row r="257" spans="14:16" hidden="1">
      <c r="N257" s="108"/>
      <c r="O257" s="108"/>
      <c r="P257" s="108"/>
    </row>
    <row r="258" spans="14:16" hidden="1">
      <c r="N258" s="108"/>
      <c r="O258" s="108"/>
      <c r="P258" s="108"/>
    </row>
    <row r="259" spans="14:16" hidden="1">
      <c r="N259" s="108"/>
      <c r="O259" s="108"/>
      <c r="P259" s="108"/>
    </row>
    <row r="260" spans="14:16" hidden="1">
      <c r="N260" s="108"/>
      <c r="O260" s="108"/>
      <c r="P260" s="108"/>
    </row>
    <row r="261" spans="14:16" hidden="1">
      <c r="N261" s="108"/>
      <c r="O261" s="108"/>
      <c r="P261" s="108"/>
    </row>
    <row r="262" spans="14:16" hidden="1">
      <c r="N262" s="108"/>
      <c r="O262" s="108"/>
      <c r="P262" s="108"/>
    </row>
    <row r="263" spans="14:16" hidden="1">
      <c r="N263" s="108"/>
      <c r="O263" s="108"/>
      <c r="P263" s="108"/>
    </row>
    <row r="264" spans="14:16" hidden="1">
      <c r="N264" s="108"/>
      <c r="O264" s="108"/>
      <c r="P264" s="108"/>
    </row>
    <row r="265" spans="14:16" hidden="1">
      <c r="N265" s="108"/>
      <c r="O265" s="108"/>
      <c r="P265" s="108"/>
    </row>
    <row r="266" spans="14:16" hidden="1">
      <c r="N266" s="108"/>
      <c r="O266" s="108"/>
      <c r="P266" s="108"/>
    </row>
    <row r="267" spans="14:16" hidden="1">
      <c r="N267" s="108"/>
      <c r="O267" s="108"/>
      <c r="P267" s="108"/>
    </row>
    <row r="268" spans="14:16" hidden="1">
      <c r="N268" s="108"/>
      <c r="O268" s="108"/>
      <c r="P268" s="108"/>
    </row>
    <row r="269" spans="14:16" hidden="1">
      <c r="N269" s="108"/>
      <c r="O269" s="108"/>
      <c r="P269" s="108"/>
    </row>
    <row r="270" spans="14:16" hidden="1">
      <c r="N270" s="108"/>
      <c r="O270" s="108"/>
      <c r="P270" s="108"/>
    </row>
    <row r="271" spans="14:16" hidden="1">
      <c r="N271" s="108"/>
      <c r="O271" s="108"/>
      <c r="P271" s="108"/>
    </row>
    <row r="272" spans="14:16" hidden="1">
      <c r="N272" s="108"/>
      <c r="O272" s="108"/>
      <c r="P272" s="108"/>
    </row>
    <row r="273" spans="14:16" hidden="1">
      <c r="N273" s="108"/>
      <c r="O273" s="108"/>
      <c r="P273" s="108"/>
    </row>
    <row r="274" spans="14:16" hidden="1">
      <c r="N274" s="108"/>
      <c r="O274" s="108"/>
      <c r="P274" s="108"/>
    </row>
    <row r="275" spans="14:16" hidden="1">
      <c r="N275" s="108"/>
      <c r="O275" s="108"/>
      <c r="P275" s="108"/>
    </row>
    <row r="276" spans="14:16" hidden="1">
      <c r="N276" s="108"/>
      <c r="O276" s="108"/>
      <c r="P276" s="108"/>
    </row>
    <row r="277" spans="14:16" hidden="1">
      <c r="N277" s="108"/>
      <c r="O277" s="108"/>
      <c r="P277" s="108"/>
    </row>
    <row r="278" spans="14:16" hidden="1">
      <c r="N278" s="108"/>
      <c r="O278" s="108"/>
      <c r="P278" s="108"/>
    </row>
    <row r="279" spans="14:16" hidden="1">
      <c r="N279" s="108"/>
      <c r="O279" s="108"/>
      <c r="P279" s="108"/>
    </row>
    <row r="280" spans="14:16" hidden="1">
      <c r="N280" s="108"/>
      <c r="O280" s="108"/>
      <c r="P280" s="108"/>
    </row>
    <row r="281" spans="14:16" hidden="1">
      <c r="N281" s="108"/>
      <c r="O281" s="108"/>
      <c r="P281" s="108"/>
    </row>
    <row r="282" spans="14:16" hidden="1">
      <c r="N282" s="108"/>
      <c r="O282" s="108"/>
      <c r="P282" s="108"/>
    </row>
    <row r="283" spans="14:16" hidden="1">
      <c r="N283" s="108"/>
      <c r="O283" s="108"/>
      <c r="P283" s="108"/>
    </row>
    <row r="284" spans="14:16" hidden="1">
      <c r="N284" s="108"/>
      <c r="O284" s="108"/>
      <c r="P284" s="108"/>
    </row>
    <row r="285" spans="14:16" hidden="1">
      <c r="N285" s="108"/>
      <c r="O285" s="108"/>
      <c r="P285" s="108"/>
    </row>
    <row r="286" spans="14:16" hidden="1">
      <c r="N286" s="108"/>
      <c r="O286" s="108"/>
      <c r="P286" s="108"/>
    </row>
    <row r="287" spans="14:16" hidden="1">
      <c r="N287" s="108"/>
      <c r="O287" s="108"/>
      <c r="P287" s="108"/>
    </row>
    <row r="288" spans="14:16" hidden="1">
      <c r="N288" s="108"/>
      <c r="O288" s="108"/>
      <c r="P288" s="108"/>
    </row>
    <row r="289" spans="14:16" hidden="1">
      <c r="N289" s="108"/>
      <c r="O289" s="108"/>
      <c r="P289" s="108"/>
    </row>
    <row r="290" spans="14:16" hidden="1">
      <c r="N290" s="108"/>
      <c r="O290" s="108"/>
      <c r="P290" s="108"/>
    </row>
    <row r="291" spans="14:16" hidden="1">
      <c r="N291" s="108"/>
      <c r="O291" s="108"/>
      <c r="P291" s="108"/>
    </row>
    <row r="292" spans="14:16" hidden="1">
      <c r="N292" s="108"/>
      <c r="O292" s="108"/>
      <c r="P292" s="108"/>
    </row>
    <row r="293" spans="14:16" hidden="1">
      <c r="N293" s="108"/>
      <c r="O293" s="108"/>
      <c r="P293" s="108"/>
    </row>
    <row r="294" spans="14:16" hidden="1">
      <c r="N294" s="108"/>
      <c r="O294" s="108"/>
      <c r="P294" s="108"/>
    </row>
    <row r="295" spans="14:16" hidden="1">
      <c r="N295" s="108"/>
      <c r="O295" s="108"/>
      <c r="P295" s="108"/>
    </row>
    <row r="296" spans="14:16" hidden="1">
      <c r="N296" s="108"/>
      <c r="O296" s="108"/>
      <c r="P296" s="108"/>
    </row>
    <row r="297" spans="14:16" hidden="1">
      <c r="N297" s="108"/>
      <c r="O297" s="108"/>
      <c r="P297" s="108"/>
    </row>
    <row r="298" spans="14:16" hidden="1">
      <c r="N298" s="108"/>
      <c r="O298" s="108"/>
      <c r="P298" s="108"/>
    </row>
    <row r="299" spans="14:16" hidden="1">
      <c r="N299" s="108"/>
      <c r="O299" s="108"/>
      <c r="P299" s="108"/>
    </row>
    <row r="300" spans="14:16" hidden="1">
      <c r="N300" s="108"/>
      <c r="O300" s="108"/>
      <c r="P300" s="108"/>
    </row>
    <row r="301" spans="14:16" hidden="1">
      <c r="N301" s="108"/>
      <c r="O301" s="108"/>
      <c r="P301" s="108"/>
    </row>
    <row r="302" spans="14:16" hidden="1">
      <c r="N302" s="108"/>
      <c r="O302" s="108"/>
      <c r="P302" s="108"/>
    </row>
    <row r="303" spans="14:16" hidden="1">
      <c r="N303" s="108"/>
      <c r="O303" s="108"/>
      <c r="P303" s="108"/>
    </row>
    <row r="304" spans="14:16" hidden="1">
      <c r="N304" s="108"/>
      <c r="O304" s="108"/>
      <c r="P304" s="108"/>
    </row>
    <row r="305" spans="14:16" hidden="1">
      <c r="N305" s="108"/>
      <c r="O305" s="108"/>
      <c r="P305" s="108"/>
    </row>
    <row r="306" spans="14:16" hidden="1">
      <c r="N306" s="108"/>
      <c r="O306" s="108"/>
      <c r="P306" s="108"/>
    </row>
    <row r="307" spans="14:16" hidden="1">
      <c r="N307" s="108"/>
      <c r="O307" s="108"/>
      <c r="P307" s="108"/>
    </row>
    <row r="308" spans="14:16" hidden="1">
      <c r="N308" s="108"/>
      <c r="O308" s="108"/>
      <c r="P308" s="108"/>
    </row>
    <row r="309" spans="14:16" hidden="1">
      <c r="N309" s="108"/>
      <c r="O309" s="108"/>
      <c r="P309" s="108"/>
    </row>
    <row r="310" spans="14:16" hidden="1">
      <c r="N310" s="108"/>
      <c r="O310" s="108"/>
      <c r="P310" s="108"/>
    </row>
    <row r="311" spans="14:16" hidden="1">
      <c r="N311" s="108"/>
      <c r="O311" s="108"/>
      <c r="P311" s="108"/>
    </row>
    <row r="312" spans="14:16" hidden="1">
      <c r="N312" s="108"/>
      <c r="O312" s="108"/>
      <c r="P312" s="108"/>
    </row>
    <row r="313" spans="14:16" hidden="1">
      <c r="N313" s="108"/>
      <c r="O313" s="108"/>
      <c r="P313" s="108"/>
    </row>
    <row r="314" spans="14:16" hidden="1">
      <c r="N314" s="108"/>
      <c r="O314" s="108"/>
      <c r="P314" s="108"/>
    </row>
    <row r="315" spans="14:16" hidden="1">
      <c r="N315" s="108"/>
      <c r="O315" s="108"/>
      <c r="P315" s="108"/>
    </row>
    <row r="316" spans="14:16" hidden="1">
      <c r="N316" s="108"/>
      <c r="O316" s="108"/>
      <c r="P316" s="108"/>
    </row>
    <row r="317" spans="14:16" hidden="1">
      <c r="N317" s="108"/>
      <c r="O317" s="108"/>
      <c r="P317" s="108"/>
    </row>
    <row r="318" spans="14:16" hidden="1">
      <c r="N318" s="108"/>
      <c r="O318" s="108"/>
      <c r="P318" s="108"/>
    </row>
    <row r="319" spans="14:16" hidden="1">
      <c r="N319" s="108"/>
      <c r="O319" s="108"/>
      <c r="P319" s="108"/>
    </row>
    <row r="320" spans="14:16" hidden="1">
      <c r="N320" s="108"/>
      <c r="O320" s="108"/>
      <c r="P320" s="108"/>
    </row>
    <row r="321" spans="14:16" hidden="1">
      <c r="N321" s="108"/>
      <c r="O321" s="108"/>
      <c r="P321" s="108"/>
    </row>
    <row r="322" spans="14:16" hidden="1">
      <c r="N322" s="108"/>
      <c r="O322" s="108"/>
      <c r="P322" s="108"/>
    </row>
    <row r="323" spans="14:16" hidden="1">
      <c r="N323" s="108"/>
      <c r="O323" s="108"/>
      <c r="P323" s="108"/>
    </row>
    <row r="324" spans="14:16" hidden="1">
      <c r="N324" s="108"/>
      <c r="O324" s="108"/>
      <c r="P324" s="108"/>
    </row>
    <row r="325" spans="14:16" hidden="1">
      <c r="N325" s="108"/>
      <c r="O325" s="108"/>
      <c r="P325" s="108"/>
    </row>
    <row r="326" spans="14:16" hidden="1">
      <c r="N326" s="108"/>
      <c r="O326" s="108"/>
      <c r="P326" s="108"/>
    </row>
    <row r="327" spans="14:16" hidden="1">
      <c r="N327" s="108"/>
      <c r="O327" s="108"/>
      <c r="P327" s="108"/>
    </row>
    <row r="328" spans="14:16" hidden="1">
      <c r="N328" s="108"/>
      <c r="O328" s="108"/>
      <c r="P328" s="108"/>
    </row>
    <row r="329" spans="14:16" hidden="1">
      <c r="N329" s="108"/>
      <c r="O329" s="108"/>
      <c r="P329" s="108"/>
    </row>
    <row r="330" spans="14:16" hidden="1">
      <c r="N330" s="108"/>
      <c r="O330" s="108"/>
      <c r="P330" s="108"/>
    </row>
    <row r="331" spans="14:16" hidden="1">
      <c r="N331" s="108"/>
      <c r="O331" s="108"/>
      <c r="P331" s="108"/>
    </row>
    <row r="332" spans="14:16" hidden="1">
      <c r="N332" s="108"/>
      <c r="O332" s="108"/>
      <c r="P332" s="108"/>
    </row>
    <row r="333" spans="14:16" hidden="1">
      <c r="N333" s="108"/>
      <c r="O333" s="108"/>
      <c r="P333" s="108"/>
    </row>
    <row r="334" spans="14:16" hidden="1">
      <c r="N334" s="108"/>
      <c r="O334" s="108"/>
      <c r="P334" s="108"/>
    </row>
    <row r="335" spans="14:16" hidden="1">
      <c r="N335" s="108"/>
      <c r="O335" s="108"/>
      <c r="P335" s="108"/>
    </row>
    <row r="336" spans="14:16" hidden="1">
      <c r="N336" s="108"/>
      <c r="O336" s="108"/>
      <c r="P336" s="108"/>
    </row>
    <row r="337" spans="14:16" hidden="1">
      <c r="N337" s="108"/>
      <c r="O337" s="108"/>
      <c r="P337" s="108"/>
    </row>
    <row r="338" spans="14:16" hidden="1">
      <c r="N338" s="108"/>
      <c r="O338" s="108"/>
      <c r="P338" s="108"/>
    </row>
    <row r="339" spans="14:16" hidden="1">
      <c r="N339" s="108"/>
      <c r="O339" s="108"/>
      <c r="P339" s="108"/>
    </row>
    <row r="340" spans="14:16" hidden="1">
      <c r="N340" s="108"/>
      <c r="O340" s="108"/>
      <c r="P340" s="108"/>
    </row>
    <row r="341" spans="14:16" hidden="1">
      <c r="N341" s="108"/>
      <c r="O341" s="108"/>
      <c r="P341" s="108"/>
    </row>
    <row r="342" spans="14:16" hidden="1">
      <c r="N342" s="108"/>
      <c r="O342" s="108"/>
      <c r="P342" s="108"/>
    </row>
    <row r="343" spans="14:16" hidden="1">
      <c r="N343" s="108"/>
      <c r="O343" s="108"/>
      <c r="P343" s="108"/>
    </row>
    <row r="344" spans="14:16" hidden="1">
      <c r="N344" s="108"/>
      <c r="O344" s="108"/>
      <c r="P344" s="108"/>
    </row>
    <row r="345" spans="14:16" hidden="1">
      <c r="N345" s="108"/>
      <c r="O345" s="108"/>
      <c r="P345" s="108"/>
    </row>
    <row r="346" spans="14:16" hidden="1">
      <c r="N346" s="108"/>
      <c r="O346" s="108"/>
      <c r="P346" s="108"/>
    </row>
    <row r="347" spans="14:16" hidden="1">
      <c r="N347" s="108"/>
      <c r="O347" s="108"/>
      <c r="P347" s="108"/>
    </row>
    <row r="348" spans="14:16" hidden="1">
      <c r="N348" s="108"/>
      <c r="O348" s="108"/>
      <c r="P348" s="108"/>
    </row>
    <row r="349" spans="14:16" hidden="1">
      <c r="N349" s="108"/>
      <c r="O349" s="108"/>
      <c r="P349" s="108"/>
    </row>
    <row r="350" spans="14:16" hidden="1">
      <c r="N350" s="108"/>
      <c r="O350" s="108"/>
      <c r="P350" s="108"/>
    </row>
    <row r="351" spans="14:16" hidden="1">
      <c r="N351" s="108"/>
      <c r="O351" s="108"/>
      <c r="P351" s="108"/>
    </row>
    <row r="352" spans="14:16" hidden="1">
      <c r="N352" s="108"/>
      <c r="O352" s="108"/>
      <c r="P352" s="108"/>
    </row>
    <row r="353" spans="14:16" hidden="1">
      <c r="N353" s="108"/>
      <c r="O353" s="108"/>
      <c r="P353" s="108"/>
    </row>
    <row r="354" spans="14:16" hidden="1">
      <c r="N354" s="108"/>
      <c r="O354" s="108"/>
      <c r="P354" s="108"/>
    </row>
    <row r="355" spans="14:16" hidden="1">
      <c r="N355" s="108"/>
      <c r="O355" s="108"/>
      <c r="P355" s="108"/>
    </row>
    <row r="356" spans="14:16" hidden="1">
      <c r="N356" s="108"/>
      <c r="O356" s="108"/>
      <c r="P356" s="108"/>
    </row>
    <row r="357" spans="14:16" hidden="1">
      <c r="N357" s="108"/>
      <c r="O357" s="108"/>
      <c r="P357" s="108"/>
    </row>
    <row r="358" spans="14:16" hidden="1">
      <c r="N358" s="108"/>
      <c r="O358" s="108"/>
      <c r="P358" s="108"/>
    </row>
    <row r="359" spans="14:16" hidden="1">
      <c r="N359" s="108"/>
      <c r="O359" s="108"/>
      <c r="P359" s="108"/>
    </row>
    <row r="360" spans="14:16" hidden="1">
      <c r="N360" s="108"/>
      <c r="O360" s="108"/>
      <c r="P360" s="108"/>
    </row>
    <row r="361" spans="14:16" hidden="1">
      <c r="N361" s="108"/>
      <c r="O361" s="108"/>
      <c r="P361" s="108"/>
    </row>
    <row r="362" spans="14:16" hidden="1">
      <c r="N362" s="108"/>
      <c r="O362" s="108"/>
      <c r="P362" s="108"/>
    </row>
    <row r="363" spans="14:16" hidden="1">
      <c r="N363" s="108"/>
      <c r="O363" s="108"/>
      <c r="P363" s="108"/>
    </row>
    <row r="364" spans="14:16" hidden="1">
      <c r="N364" s="108"/>
      <c r="O364" s="108"/>
      <c r="P364" s="108"/>
    </row>
    <row r="365" spans="14:16" hidden="1">
      <c r="N365" s="108"/>
      <c r="O365" s="108"/>
      <c r="P365" s="108"/>
    </row>
    <row r="366" spans="14:16" hidden="1">
      <c r="N366" s="108"/>
      <c r="O366" s="108"/>
      <c r="P366" s="108"/>
    </row>
    <row r="367" spans="14:16" hidden="1">
      <c r="N367" s="108"/>
      <c r="O367" s="108"/>
      <c r="P367" s="108"/>
    </row>
    <row r="368" spans="14:16" hidden="1">
      <c r="N368" s="108"/>
      <c r="O368" s="108"/>
      <c r="P368" s="108"/>
    </row>
    <row r="369" spans="14:16" hidden="1">
      <c r="N369" s="108"/>
      <c r="O369" s="108"/>
      <c r="P369" s="108"/>
    </row>
    <row r="370" spans="14:16" hidden="1">
      <c r="N370" s="108"/>
      <c r="O370" s="108"/>
      <c r="P370" s="108"/>
    </row>
    <row r="371" spans="14:16" hidden="1">
      <c r="N371" s="108"/>
      <c r="O371" s="108"/>
      <c r="P371" s="108"/>
    </row>
    <row r="372" spans="14:16" hidden="1">
      <c r="N372" s="108"/>
      <c r="O372" s="108"/>
      <c r="P372" s="108"/>
    </row>
    <row r="373" spans="14:16" hidden="1">
      <c r="N373" s="108"/>
      <c r="O373" s="108"/>
      <c r="P373" s="108"/>
    </row>
    <row r="374" spans="14:16" hidden="1">
      <c r="N374" s="108"/>
      <c r="O374" s="108"/>
      <c r="P374" s="108"/>
    </row>
    <row r="375" spans="14:16" hidden="1">
      <c r="N375" s="108"/>
      <c r="O375" s="108"/>
      <c r="P375" s="108"/>
    </row>
    <row r="376" spans="14:16" hidden="1">
      <c r="N376" s="108"/>
      <c r="O376" s="108"/>
      <c r="P376" s="108"/>
    </row>
    <row r="377" spans="14:16" hidden="1">
      <c r="N377" s="108"/>
      <c r="O377" s="108"/>
      <c r="P377" s="108"/>
    </row>
    <row r="378" spans="14:16" hidden="1">
      <c r="N378" s="108"/>
      <c r="O378" s="108"/>
      <c r="P378" s="108"/>
    </row>
    <row r="379" spans="14:16" hidden="1">
      <c r="N379" s="108"/>
      <c r="O379" s="108"/>
      <c r="P379" s="108"/>
    </row>
    <row r="380" spans="14:16" hidden="1">
      <c r="N380" s="108"/>
      <c r="O380" s="108"/>
      <c r="P380" s="108"/>
    </row>
    <row r="381" spans="14:16" hidden="1">
      <c r="N381" s="108"/>
      <c r="O381" s="108"/>
      <c r="P381" s="108"/>
    </row>
    <row r="382" spans="14:16" hidden="1">
      <c r="N382" s="108"/>
      <c r="O382" s="108"/>
      <c r="P382" s="108"/>
    </row>
    <row r="383" spans="14:16" hidden="1">
      <c r="N383" s="108"/>
      <c r="O383" s="108"/>
      <c r="P383" s="108"/>
    </row>
    <row r="384" spans="14:16" hidden="1">
      <c r="N384" s="108"/>
      <c r="O384" s="108"/>
      <c r="P384" s="108"/>
    </row>
    <row r="385" spans="14:16" hidden="1">
      <c r="N385" s="108"/>
      <c r="O385" s="108"/>
      <c r="P385" s="108"/>
    </row>
    <row r="386" spans="14:16" hidden="1">
      <c r="N386" s="108"/>
      <c r="O386" s="108"/>
      <c r="P386" s="108"/>
    </row>
    <row r="387" spans="14:16" hidden="1">
      <c r="N387" s="108"/>
      <c r="O387" s="108"/>
      <c r="P387" s="108"/>
    </row>
    <row r="388" spans="14:16" hidden="1">
      <c r="N388" s="108"/>
      <c r="O388" s="108"/>
      <c r="P388" s="108"/>
    </row>
    <row r="389" spans="14:16" hidden="1">
      <c r="N389" s="108"/>
      <c r="O389" s="108"/>
      <c r="P389" s="108"/>
    </row>
    <row r="390" spans="14:16" hidden="1">
      <c r="N390" s="108"/>
      <c r="O390" s="108"/>
      <c r="P390" s="108"/>
    </row>
    <row r="391" spans="14:16" hidden="1">
      <c r="N391" s="108"/>
      <c r="O391" s="108"/>
      <c r="P391" s="108"/>
    </row>
    <row r="392" spans="14:16" hidden="1">
      <c r="N392" s="108"/>
      <c r="O392" s="108"/>
      <c r="P392" s="108"/>
    </row>
    <row r="393" spans="14:16" hidden="1">
      <c r="N393" s="108"/>
      <c r="O393" s="108"/>
      <c r="P393" s="108"/>
    </row>
    <row r="394" spans="14:16" hidden="1">
      <c r="N394" s="108"/>
      <c r="O394" s="108"/>
      <c r="P394" s="108"/>
    </row>
    <row r="395" spans="14:16" hidden="1">
      <c r="N395" s="108"/>
      <c r="O395" s="108"/>
      <c r="P395" s="108"/>
    </row>
    <row r="396" spans="14:16" hidden="1">
      <c r="N396" s="108"/>
      <c r="O396" s="108"/>
      <c r="P396" s="108"/>
    </row>
    <row r="397" spans="14:16" hidden="1">
      <c r="N397" s="108"/>
      <c r="O397" s="108"/>
      <c r="P397" s="108"/>
    </row>
    <row r="398" spans="14:16" hidden="1">
      <c r="N398" s="108"/>
      <c r="O398" s="108"/>
      <c r="P398" s="108"/>
    </row>
    <row r="399" spans="14:16" hidden="1">
      <c r="N399" s="108"/>
      <c r="O399" s="108"/>
      <c r="P399" s="108"/>
    </row>
    <row r="400" spans="14:16" hidden="1">
      <c r="N400" s="108"/>
      <c r="O400" s="108"/>
      <c r="P400" s="108"/>
    </row>
    <row r="401" spans="14:16" hidden="1">
      <c r="N401" s="108"/>
      <c r="O401" s="108"/>
      <c r="P401" s="108"/>
    </row>
    <row r="402" spans="14:16" hidden="1">
      <c r="N402" s="108"/>
      <c r="O402" s="108"/>
      <c r="P402" s="108"/>
    </row>
    <row r="403" spans="14:16" hidden="1">
      <c r="N403" s="108"/>
      <c r="O403" s="108"/>
      <c r="P403" s="108"/>
    </row>
    <row r="404" spans="14:16" hidden="1">
      <c r="N404" s="108"/>
      <c r="O404" s="108"/>
      <c r="P404" s="108"/>
    </row>
    <row r="405" spans="14:16" hidden="1">
      <c r="N405" s="108"/>
      <c r="O405" s="108"/>
      <c r="P405" s="108"/>
    </row>
    <row r="406" spans="14:16" hidden="1">
      <c r="N406" s="108"/>
      <c r="O406" s="108"/>
      <c r="P406" s="108"/>
    </row>
    <row r="407" spans="14:16" hidden="1">
      <c r="N407" s="108"/>
      <c r="O407" s="108"/>
      <c r="P407" s="108"/>
    </row>
    <row r="408" spans="14:16" hidden="1">
      <c r="N408" s="108"/>
      <c r="O408" s="108"/>
      <c r="P408" s="108"/>
    </row>
    <row r="409" spans="14:16" hidden="1">
      <c r="N409" s="108"/>
      <c r="O409" s="108"/>
      <c r="P409" s="108"/>
    </row>
    <row r="410" spans="14:16" hidden="1">
      <c r="N410" s="108"/>
      <c r="O410" s="108"/>
      <c r="P410" s="108"/>
    </row>
    <row r="411" spans="14:16" hidden="1">
      <c r="N411" s="108"/>
      <c r="O411" s="108"/>
      <c r="P411" s="108"/>
    </row>
    <row r="412" spans="14:16" hidden="1">
      <c r="N412" s="108"/>
      <c r="O412" s="108"/>
      <c r="P412" s="108"/>
    </row>
    <row r="413" spans="14:16" hidden="1">
      <c r="N413" s="108"/>
      <c r="O413" s="108"/>
      <c r="P413" s="108"/>
    </row>
    <row r="414" spans="14:16" hidden="1">
      <c r="N414" s="108"/>
      <c r="O414" s="108"/>
      <c r="P414" s="108"/>
    </row>
    <row r="415" spans="14:16" hidden="1">
      <c r="N415" s="108"/>
      <c r="O415" s="108"/>
      <c r="P415" s="108"/>
    </row>
    <row r="416" spans="14:16" hidden="1">
      <c r="N416" s="108"/>
      <c r="O416" s="108"/>
      <c r="P416" s="108"/>
    </row>
    <row r="417" spans="14:16" hidden="1">
      <c r="N417" s="108"/>
      <c r="O417" s="108"/>
      <c r="P417" s="108"/>
    </row>
    <row r="418" spans="14:16" hidden="1">
      <c r="N418" s="108"/>
      <c r="O418" s="108"/>
      <c r="P418" s="108"/>
    </row>
    <row r="419" spans="14:16" hidden="1">
      <c r="N419" s="108"/>
      <c r="O419" s="108"/>
      <c r="P419" s="108"/>
    </row>
    <row r="420" spans="14:16" hidden="1">
      <c r="N420" s="108"/>
      <c r="O420" s="108"/>
      <c r="P420" s="108"/>
    </row>
    <row r="421" spans="14:16" hidden="1">
      <c r="N421" s="108"/>
      <c r="O421" s="108"/>
      <c r="P421" s="108"/>
    </row>
    <row r="422" spans="14:16" hidden="1">
      <c r="N422" s="108"/>
      <c r="O422" s="108"/>
      <c r="P422" s="108"/>
    </row>
    <row r="423" spans="14:16" hidden="1">
      <c r="N423" s="108"/>
      <c r="O423" s="108"/>
      <c r="P423" s="108"/>
    </row>
    <row r="424" spans="14:16" hidden="1">
      <c r="N424" s="108"/>
      <c r="O424" s="108"/>
      <c r="P424" s="108"/>
    </row>
    <row r="425" spans="14:16" hidden="1">
      <c r="N425" s="108"/>
      <c r="O425" s="108"/>
      <c r="P425" s="108"/>
    </row>
    <row r="426" spans="14:16" hidden="1">
      <c r="N426" s="108"/>
      <c r="O426" s="108"/>
      <c r="P426" s="108"/>
    </row>
    <row r="427" spans="14:16" hidden="1">
      <c r="N427" s="108"/>
      <c r="O427" s="108"/>
      <c r="P427" s="108"/>
    </row>
    <row r="428" spans="14:16" hidden="1">
      <c r="N428" s="108"/>
      <c r="O428" s="108"/>
      <c r="P428" s="108"/>
    </row>
    <row r="429" spans="14:16" hidden="1">
      <c r="N429" s="108"/>
      <c r="O429" s="108"/>
      <c r="P429" s="108"/>
    </row>
    <row r="430" spans="14:16" hidden="1">
      <c r="N430" s="108"/>
      <c r="O430" s="108"/>
      <c r="P430" s="108"/>
    </row>
    <row r="431" spans="14:16" hidden="1">
      <c r="N431" s="108"/>
      <c r="O431" s="108"/>
      <c r="P431" s="108"/>
    </row>
    <row r="432" spans="14:16" hidden="1">
      <c r="N432" s="108"/>
      <c r="O432" s="108"/>
      <c r="P432" s="108"/>
    </row>
    <row r="433" spans="14:16" hidden="1">
      <c r="N433" s="108"/>
      <c r="O433" s="108"/>
      <c r="P433" s="108"/>
    </row>
    <row r="434" spans="14:16" hidden="1">
      <c r="N434" s="108"/>
      <c r="O434" s="108"/>
      <c r="P434" s="108"/>
    </row>
    <row r="435" spans="14:16" hidden="1">
      <c r="N435" s="108"/>
      <c r="O435" s="108"/>
      <c r="P435" s="108"/>
    </row>
    <row r="436" spans="14:16" hidden="1">
      <c r="N436" s="108"/>
      <c r="O436" s="108"/>
      <c r="P436" s="108"/>
    </row>
    <row r="437" spans="14:16" hidden="1">
      <c r="N437" s="108"/>
      <c r="O437" s="108"/>
      <c r="P437" s="108"/>
    </row>
    <row r="438" spans="14:16" hidden="1">
      <c r="N438" s="108"/>
      <c r="O438" s="108"/>
      <c r="P438" s="108"/>
    </row>
    <row r="439" spans="14:16" hidden="1">
      <c r="N439" s="108"/>
      <c r="O439" s="108"/>
      <c r="P439" s="108"/>
    </row>
    <row r="440" spans="14:16" hidden="1">
      <c r="N440" s="108"/>
      <c r="O440" s="108"/>
      <c r="P440" s="108"/>
    </row>
    <row r="441" spans="14:16" hidden="1">
      <c r="N441" s="108"/>
      <c r="O441" s="108"/>
      <c r="P441" s="108"/>
    </row>
    <row r="442" spans="14:16" hidden="1">
      <c r="N442" s="108"/>
      <c r="O442" s="108"/>
      <c r="P442" s="108"/>
    </row>
    <row r="443" spans="14:16" hidden="1">
      <c r="N443" s="108"/>
      <c r="O443" s="108"/>
      <c r="P443" s="108"/>
    </row>
    <row r="444" spans="14:16" hidden="1">
      <c r="N444" s="108"/>
      <c r="O444" s="108"/>
      <c r="P444" s="108"/>
    </row>
    <row r="445" spans="14:16" hidden="1">
      <c r="N445" s="108"/>
      <c r="O445" s="108"/>
      <c r="P445" s="108"/>
    </row>
    <row r="446" spans="14:16" hidden="1">
      <c r="N446" s="108"/>
      <c r="O446" s="108"/>
      <c r="P446" s="108"/>
    </row>
    <row r="447" spans="14:16" hidden="1">
      <c r="N447" s="108"/>
      <c r="O447" s="108"/>
      <c r="P447" s="108"/>
    </row>
    <row r="448" spans="14:16" hidden="1">
      <c r="N448" s="108"/>
      <c r="O448" s="108"/>
      <c r="P448" s="108"/>
    </row>
    <row r="449" spans="14:16" hidden="1">
      <c r="N449" s="108"/>
      <c r="O449" s="108"/>
      <c r="P449" s="108"/>
    </row>
    <row r="450" spans="14:16" hidden="1">
      <c r="N450" s="108"/>
      <c r="O450" s="108"/>
      <c r="P450" s="108"/>
    </row>
    <row r="451" spans="14:16" hidden="1">
      <c r="N451" s="108"/>
      <c r="O451" s="108"/>
      <c r="P451" s="108"/>
    </row>
    <row r="452" spans="14:16" hidden="1">
      <c r="N452" s="108"/>
      <c r="O452" s="108"/>
      <c r="P452" s="108"/>
    </row>
    <row r="453" spans="14:16" hidden="1">
      <c r="N453" s="108"/>
      <c r="O453" s="108"/>
      <c r="P453" s="108"/>
    </row>
    <row r="454" spans="14:16" hidden="1">
      <c r="N454" s="108"/>
      <c r="O454" s="108"/>
      <c r="P454" s="108"/>
    </row>
    <row r="455" spans="14:16" hidden="1">
      <c r="N455" s="108"/>
      <c r="O455" s="108"/>
      <c r="P455" s="108"/>
    </row>
    <row r="456" spans="14:16" hidden="1">
      <c r="N456" s="108"/>
      <c r="O456" s="108"/>
      <c r="P456" s="108"/>
    </row>
    <row r="457" spans="14:16" hidden="1">
      <c r="N457" s="108"/>
      <c r="O457" s="108"/>
      <c r="P457" s="108"/>
    </row>
    <row r="458" spans="14:16" hidden="1">
      <c r="N458" s="108"/>
      <c r="O458" s="108"/>
      <c r="P458" s="108"/>
    </row>
    <row r="459" spans="14:16" hidden="1">
      <c r="N459" s="108"/>
      <c r="O459" s="108"/>
      <c r="P459" s="108"/>
    </row>
    <row r="460" spans="14:16" hidden="1">
      <c r="N460" s="108"/>
      <c r="O460" s="108"/>
      <c r="P460" s="108"/>
    </row>
    <row r="461" spans="14:16" hidden="1">
      <c r="N461" s="108"/>
      <c r="O461" s="108"/>
      <c r="P461" s="108"/>
    </row>
    <row r="462" spans="14:16" hidden="1">
      <c r="N462" s="108"/>
      <c r="O462" s="108"/>
      <c r="P462" s="108"/>
    </row>
    <row r="463" spans="14:16" hidden="1">
      <c r="N463" s="108"/>
      <c r="O463" s="108"/>
      <c r="P463" s="108"/>
    </row>
    <row r="464" spans="14:16" hidden="1">
      <c r="N464" s="108"/>
      <c r="O464" s="108"/>
      <c r="P464" s="108"/>
    </row>
    <row r="465" spans="14:16" hidden="1">
      <c r="N465" s="108"/>
      <c r="O465" s="108"/>
      <c r="P465" s="108"/>
    </row>
    <row r="466" spans="14:16" hidden="1">
      <c r="N466" s="108"/>
      <c r="O466" s="108"/>
      <c r="P466" s="108"/>
    </row>
    <row r="467" spans="14:16" hidden="1">
      <c r="N467" s="108"/>
      <c r="O467" s="108"/>
      <c r="P467" s="108"/>
    </row>
    <row r="468" spans="14:16" hidden="1">
      <c r="N468" s="108"/>
      <c r="O468" s="108"/>
      <c r="P468" s="108"/>
    </row>
    <row r="469" spans="14:16" hidden="1">
      <c r="N469" s="108"/>
      <c r="O469" s="108"/>
      <c r="P469" s="108"/>
    </row>
    <row r="470" spans="14:16" hidden="1">
      <c r="N470" s="108"/>
      <c r="O470" s="108"/>
      <c r="P470" s="108"/>
    </row>
    <row r="471" spans="14:16" hidden="1">
      <c r="N471" s="108"/>
      <c r="O471" s="108"/>
      <c r="P471" s="108"/>
    </row>
    <row r="472" spans="14:16" hidden="1">
      <c r="N472" s="108"/>
      <c r="O472" s="108"/>
      <c r="P472" s="108"/>
    </row>
    <row r="473" spans="14:16" hidden="1">
      <c r="N473" s="108"/>
      <c r="O473" s="108"/>
      <c r="P473" s="108"/>
    </row>
    <row r="474" spans="14:16" hidden="1">
      <c r="N474" s="108"/>
      <c r="O474" s="108"/>
      <c r="P474" s="108"/>
    </row>
    <row r="475" spans="14:16" hidden="1">
      <c r="N475" s="108"/>
      <c r="O475" s="108"/>
      <c r="P475" s="108"/>
    </row>
    <row r="476" spans="14:16" hidden="1">
      <c r="N476" s="108"/>
      <c r="O476" s="108"/>
      <c r="P476" s="108"/>
    </row>
    <row r="477" spans="14:16" hidden="1">
      <c r="N477" s="108"/>
      <c r="O477" s="108"/>
      <c r="P477" s="108"/>
    </row>
    <row r="478" spans="14:16" hidden="1">
      <c r="N478" s="108"/>
      <c r="O478" s="108"/>
      <c r="P478" s="108"/>
    </row>
    <row r="479" spans="14:16" hidden="1">
      <c r="N479" s="108"/>
      <c r="O479" s="108"/>
      <c r="P479" s="108"/>
    </row>
    <row r="480" spans="14:16" hidden="1">
      <c r="N480" s="108"/>
      <c r="O480" s="108"/>
      <c r="P480" s="108"/>
    </row>
    <row r="481" spans="3:23" hidden="1">
      <c r="N481" s="108"/>
      <c r="O481" s="108"/>
      <c r="P481" s="108"/>
    </row>
    <row r="482" spans="3:23" hidden="1">
      <c r="N482" s="108"/>
      <c r="O482" s="108"/>
      <c r="P482" s="108"/>
    </row>
    <row r="483" spans="3:23" hidden="1">
      <c r="N483" s="108"/>
      <c r="O483" s="108"/>
      <c r="P483" s="108"/>
    </row>
    <row r="484" spans="3:23" hidden="1">
      <c r="N484" s="108"/>
      <c r="O484" s="108"/>
      <c r="P484" s="108"/>
    </row>
    <row r="485" spans="3:23" hidden="1">
      <c r="N485" s="108"/>
      <c r="O485" s="108"/>
      <c r="P485" s="108"/>
    </row>
    <row r="486" spans="3:23" hidden="1">
      <c r="N486" s="108"/>
      <c r="O486" s="108"/>
      <c r="P486" s="108"/>
    </row>
    <row r="487" spans="3:23" hidden="1">
      <c r="N487" s="108"/>
      <c r="O487" s="108"/>
      <c r="P487" s="108"/>
    </row>
    <row r="488" spans="3:23" hidden="1">
      <c r="N488" s="108"/>
      <c r="O488" s="108"/>
      <c r="P488" s="108"/>
    </row>
    <row r="489" spans="3:23" hidden="1">
      <c r="N489" s="108"/>
      <c r="O489" s="108"/>
      <c r="P489" s="108"/>
    </row>
    <row r="490" spans="3:23" hidden="1">
      <c r="N490" s="108"/>
      <c r="O490" s="108"/>
      <c r="P490" s="108"/>
    </row>
    <row r="491" spans="3:23" hidden="1">
      <c r="N491" s="108"/>
      <c r="O491" s="108"/>
      <c r="P491" s="108"/>
    </row>
    <row r="492" spans="3:23" hidden="1">
      <c r="N492" s="108"/>
      <c r="O492" s="108"/>
      <c r="P492" s="108"/>
    </row>
    <row r="493" spans="3:23" hidden="1">
      <c r="N493" s="108"/>
      <c r="O493" s="108"/>
      <c r="P493" s="108"/>
    </row>
    <row r="494" spans="3:23" hidden="1">
      <c r="N494" s="108"/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2">SUM(F4:F494)</f>
        <v>349.5</v>
      </c>
      <c r="G495" s="91">
        <f t="shared" si="2"/>
        <v>825</v>
      </c>
      <c r="H495" s="91">
        <f t="shared" si="2"/>
        <v>38.1</v>
      </c>
      <c r="I495" s="91">
        <f t="shared" si="2"/>
        <v>0</v>
      </c>
      <c r="J495" s="91">
        <f t="shared" si="2"/>
        <v>160.9</v>
      </c>
      <c r="K495" s="91">
        <f t="shared" si="2"/>
        <v>0</v>
      </c>
      <c r="L495" s="91">
        <f t="shared" si="2"/>
        <v>0</v>
      </c>
      <c r="M495" s="91">
        <f t="shared" si="2"/>
        <v>0</v>
      </c>
      <c r="Q495" s="79" t="s">
        <v>136</v>
      </c>
      <c r="R495" s="91">
        <f t="shared" ref="R495:W495" si="3">SUM(R4:R494)</f>
        <v>478.4</v>
      </c>
      <c r="S495" s="91">
        <f t="shared" si="3"/>
        <v>478.4</v>
      </c>
      <c r="T495" s="91">
        <f t="shared" si="3"/>
        <v>100</v>
      </c>
      <c r="U495" s="91">
        <f t="shared" si="3"/>
        <v>0</v>
      </c>
      <c r="V495" s="91">
        <f t="shared" si="3"/>
        <v>0</v>
      </c>
      <c r="W495" s="91">
        <f t="shared" si="3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IF('20'!K3="", "Vrije categorie",'20'!K3)</f>
        <v>A</v>
      </c>
      <c r="F499" s="92" cm="1">
        <f t="array" ref="F499">SUMPRODUCT(--($E$4:$E$494=C499),--($D$4:$D$494=""),$F$4:$F$494)</f>
        <v>196.2</v>
      </c>
      <c r="G499" s="92" cm="1">
        <f t="array" ref="G499">SUMPRODUCT(--($E$4:$E$494=C499),--($D$4:$D$494=""),$G$4:$G$494)</f>
        <v>374.79999999999995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571</v>
      </c>
      <c r="O499" s="81"/>
      <c r="P499" s="92" cm="1">
        <f t="array" ref="P499">SUMPRODUCT(--($E$4:$E$494=C499),--($D$4:$D$494=""),$P$4:$P$494)</f>
        <v>114200</v>
      </c>
    </row>
    <row r="500" spans="3:16">
      <c r="C500" s="81" t="str">
        <f>IF('20'!K4="", "Vrije categorie",'20'!K4)</f>
        <v>B</v>
      </c>
      <c r="F500" s="92" cm="1">
        <f t="array" ref="F500">SUMPRODUCT(--($E$4:$E$494=C500),--($D$4:$D$494=""),$F$4:$F$494)</f>
        <v>130.4</v>
      </c>
      <c r="G500" s="92" cm="1">
        <f t="array" ref="G500">SUMPRODUCT(--($E$4:$E$494=C500),--($D$4:$D$494=""),$G$4:$G$494)</f>
        <v>3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4">SUM(F500:M500)</f>
        <v>133.4</v>
      </c>
      <c r="O500" s="81"/>
      <c r="P500" s="92" cm="1">
        <f t="array" ref="P500">SUMPRODUCT(--($E$4:$E$494=C500),--($D$4:$D$494=""),$P$4:$P$494)</f>
        <v>26680</v>
      </c>
    </row>
    <row r="501" spans="3:16">
      <c r="C501" s="81" t="str">
        <f>IF('20'!K5="", "Vrije categorie",'20'!K5)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4"/>
        <v>0</v>
      </c>
      <c r="O501" s="81"/>
      <c r="P501" s="92" cm="1">
        <f t="array" ref="P501">SUMPRODUCT(--($E$4:$E$494=C501),--($D$4:$D$494=""),$P$4:$P$494)</f>
        <v>0</v>
      </c>
    </row>
    <row r="502" spans="3:16">
      <c r="C502" s="81" t="str">
        <f>IF('20'!K6="", "Vrije categorie",'20'!K6)</f>
        <v>D</v>
      </c>
      <c r="F502" s="92" cm="1">
        <f t="array" ref="F502">SUMPRODUCT(--($E$4:$E$494=C502),--($D$4:$D$494=""),$F$4:$F$494)</f>
        <v>4</v>
      </c>
      <c r="G502" s="92" cm="1">
        <f t="array" ref="G502">SUMPRODUCT(--($E$4:$E$494=C502),--($D$4:$D$494=""),$G$4:$G$494)</f>
        <v>6.5</v>
      </c>
      <c r="H502" s="92" cm="1">
        <f t="array" ref="H502">SUMPRODUCT(--($E$4:$E$494=C502),--($D$4:$D$494=""),$H$4:$H$494)</f>
        <v>38.1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4"/>
        <v>48.6</v>
      </c>
      <c r="O502" s="81"/>
      <c r="P502" s="92" cm="1">
        <f t="array" ref="P502">SUMPRODUCT(--($E$4:$E$494=C502),--($D$4:$D$494=""),$P$4:$P$494)</f>
        <v>9720</v>
      </c>
    </row>
    <row r="503" spans="3:16">
      <c r="C503" s="81" t="str">
        <f>IF('20'!K7="", "Vrije categorie",'20'!K7)</f>
        <v>E</v>
      </c>
      <c r="F503" s="92" cm="1">
        <f t="array" ref="F503">SUMPRODUCT(--($E$4:$E$494=C503),--($D$4:$D$494=""),$F$4:$F$494)</f>
        <v>18.899999999999999</v>
      </c>
      <c r="G503" s="92" cm="1">
        <f t="array" ref="G503">SUMPRODUCT(--($E$4:$E$494=C503),--($D$4:$D$494=""),$G$4:$G$494)</f>
        <v>199.2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75.8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4"/>
        <v>293.89999999999998</v>
      </c>
      <c r="O503" s="81"/>
      <c r="P503" s="92" cm="1">
        <f t="array" ref="P503">SUMPRODUCT(--($E$4:$E$494=C503),--($D$4:$D$494=""),$P$4:$P$494)</f>
        <v>58780</v>
      </c>
    </row>
    <row r="504" spans="3:16">
      <c r="C504" s="81" t="str">
        <f>IF('20'!K8="", "Vrije categorie",'20'!K8)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46.500000000000007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40.200000000000003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4"/>
        <v>86.700000000000017</v>
      </c>
      <c r="O504" s="81"/>
      <c r="P504" s="92" cm="1">
        <f t="array" ref="P504">SUMPRODUCT(--($E$4:$E$494=C504),--($D$4:$D$494=""),$P$4:$P$494)</f>
        <v>1040.4000000000001</v>
      </c>
    </row>
    <row r="505" spans="3:16">
      <c r="C505" s="81" t="str">
        <f>IF('20'!K9="", "Vrije categorie",'20'!K9)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44.900000000000006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4"/>
        <v>44.900000000000006</v>
      </c>
      <c r="O505" s="81"/>
      <c r="P505" s="92" cm="1">
        <f t="array" ref="P505">SUMPRODUCT(--($E$4:$E$494=C505),--($D$4:$D$494=""),$P$4:$P$494)</f>
        <v>8980</v>
      </c>
    </row>
    <row r="506" spans="3:16">
      <c r="C506" s="81" t="str">
        <f>IF('20'!K10="", "Vrije categorie",'20'!K10)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4"/>
        <v>0</v>
      </c>
      <c r="O506" s="81"/>
      <c r="P506" s="92" cm="1">
        <f t="array" ref="P506">SUMPRODUCT(--($E$4:$E$494=C506),--($D$4:$D$494=""),$P$4:$P$494)</f>
        <v>0</v>
      </c>
    </row>
    <row r="507" spans="3:16">
      <c r="C507" s="81" t="str">
        <f>IF('20'!K11="", "Vrije categorie",'20'!K11)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195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4"/>
        <v>195</v>
      </c>
      <c r="O507" s="81"/>
      <c r="P507" s="92" cm="1">
        <f t="array" ref="P507">SUMPRODUCT(--($E$4:$E$494=C507),--($D$4:$D$494=""),$P$4:$P$494)</f>
        <v>39000</v>
      </c>
    </row>
    <row r="508" spans="3:16">
      <c r="C508" s="81" t="str">
        <f>IF('20'!K12="", "Vrije categorie",'20'!K12)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4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IF('20'!K13="", "Vrije categorie",'20'!K13)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4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IF('20'!K14="", "Vrije categorie",'20'!K14)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4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IF('20'!K15="", "Vrije categorie",'20'!K15)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4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349.5</v>
      </c>
      <c r="G512" s="93">
        <f t="shared" ref="G512:M512" si="5">SUM(G499:G511)</f>
        <v>825</v>
      </c>
      <c r="H512" s="93">
        <f t="shared" si="5"/>
        <v>38.1</v>
      </c>
      <c r="I512" s="93">
        <f t="shared" si="5"/>
        <v>0</v>
      </c>
      <c r="J512" s="93">
        <f t="shared" si="5"/>
        <v>160.9</v>
      </c>
      <c r="K512" s="93">
        <f t="shared" si="5"/>
        <v>0</v>
      </c>
      <c r="L512" s="93">
        <f t="shared" si="5"/>
        <v>0</v>
      </c>
      <c r="M512" s="93">
        <f t="shared" si="5"/>
        <v>0</v>
      </c>
      <c r="N512" s="93">
        <f t="shared" si="4"/>
        <v>1373.5</v>
      </c>
      <c r="O512" s="93"/>
      <c r="P512" s="93">
        <f>SUM(P499:P511)</f>
        <v>258400.4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6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7">SUM(F519:M519)</f>
        <v>0</v>
      </c>
    </row>
    <row r="520" spans="3:16">
      <c r="C520" s="95" t="str">
        <f t="shared" si="6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7"/>
        <v>0</v>
      </c>
    </row>
    <row r="521" spans="3:16">
      <c r="C521" s="95" t="str">
        <f t="shared" si="6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7"/>
        <v>0</v>
      </c>
    </row>
    <row r="522" spans="3:16">
      <c r="C522" s="95" t="str">
        <f t="shared" si="6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7"/>
        <v>0</v>
      </c>
    </row>
    <row r="523" spans="3:16">
      <c r="C523" s="95" t="str">
        <f t="shared" si="6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7"/>
        <v>0</v>
      </c>
    </row>
    <row r="524" spans="3:16">
      <c r="C524" s="95" t="str">
        <f t="shared" si="6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7"/>
        <v>0</v>
      </c>
    </row>
    <row r="525" spans="3:16">
      <c r="C525" s="95" t="str">
        <f t="shared" si="6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7"/>
        <v>0</v>
      </c>
    </row>
    <row r="526" spans="3:16">
      <c r="C526" s="95" t="str">
        <f t="shared" si="6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7"/>
        <v>0</v>
      </c>
    </row>
    <row r="527" spans="3:16">
      <c r="C527" s="95" t="str">
        <f t="shared" si="6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7"/>
        <v>0</v>
      </c>
    </row>
    <row r="528" spans="3:16">
      <c r="C528" s="95" t="str">
        <f t="shared" si="6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7"/>
        <v>0</v>
      </c>
    </row>
    <row r="529" spans="3:14">
      <c r="C529" s="95" t="str">
        <f t="shared" si="6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7"/>
        <v>0</v>
      </c>
    </row>
    <row r="530" spans="3:14">
      <c r="C530" s="95" t="str">
        <f t="shared" si="6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7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8">SUM(G518:G530)</f>
        <v>0</v>
      </c>
      <c r="H531" s="100">
        <f t="shared" si="8"/>
        <v>0</v>
      </c>
      <c r="I531" s="100">
        <f t="shared" si="8"/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>SUM(N518:N530)</f>
        <v>0</v>
      </c>
    </row>
    <row r="532" spans="3:14" ht="15.75" thickTop="1"/>
  </sheetData>
  <sheetProtection algorithmName="SHA-512" hashValue="NY07Yp6vPtfgd/SqtQjjs8xGOu721FjX/TwtCT+C4Q1diWZfoTgmdHnSaZv6I1eUGW1HqbqSKeK1ZIf4Hm+Iew==" saltValue="iP4ChT1gT+D52el4NHFuF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72E5-10EF-4C58-83EB-AB01113F4559}">
  <sheetPr>
    <tabColor rgb="FFC2E76B"/>
  </sheetPr>
  <dimension ref="A2:N63"/>
  <sheetViews>
    <sheetView showGridLines="0" workbookViewId="0">
      <selection activeCell="J40" sqref="J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21,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'21a'!P499/M3</f>
        <v>#DIV/0!</v>
      </c>
    </row>
    <row r="4" spans="1:14">
      <c r="A4" s="42" t="s">
        <v>82</v>
      </c>
      <c r="B4" s="195" t="str">
        <f>VLOOKUP(H5,'Kosten VSR (her)controles'!A5:E54,3)</f>
        <v>OBS Bente Viersprong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'21a'!P500/M4</f>
        <v>#DIV/0!</v>
      </c>
    </row>
    <row r="5" spans="1:14">
      <c r="A5" s="43" t="s">
        <v>83</v>
      </c>
      <c r="B5" s="196" t="str">
        <f>VLOOKUP(H5,'Kosten VSR (her)controles'!A5:E54,4)</f>
        <v>Westerdiep Oz 96</v>
      </c>
      <c r="C5" s="196"/>
      <c r="D5" s="196"/>
      <c r="E5" s="196"/>
      <c r="F5" s="192" t="s">
        <v>85</v>
      </c>
      <c r="G5" s="192"/>
      <c r="H5" s="39">
        <f>'Kosten VSR (her)controles'!A25</f>
        <v>21</v>
      </c>
      <c r="K5" s="60" t="s">
        <v>58</v>
      </c>
      <c r="L5" s="72">
        <v>200</v>
      </c>
      <c r="M5" s="249"/>
      <c r="N5" s="113" t="e">
        <f>'21a'!P501/M5</f>
        <v>#DIV/0!</v>
      </c>
    </row>
    <row r="6" spans="1:14">
      <c r="A6" s="44" t="s">
        <v>84</v>
      </c>
      <c r="B6" s="197" t="str">
        <f>VLOOKUP(H5,'Kosten VSR (her)controles'!A5:E54,5)</f>
        <v>Emmer Compascuum</v>
      </c>
      <c r="C6" s="197"/>
      <c r="D6" s="197"/>
      <c r="E6" s="197"/>
      <c r="F6" s="193" t="s">
        <v>86</v>
      </c>
      <c r="G6" s="193"/>
      <c r="H6" s="40" t="str">
        <f>CONCATENATE(H5,"a")</f>
        <v>21a</v>
      </c>
      <c r="K6" s="60" t="s">
        <v>59</v>
      </c>
      <c r="L6" s="72">
        <v>200</v>
      </c>
      <c r="M6" s="249"/>
      <c r="N6" s="113" t="e">
        <f>'21a'!P502/M6</f>
        <v>#DIV/0!</v>
      </c>
    </row>
    <row r="7" spans="1:14">
      <c r="K7" s="60" t="s">
        <v>55</v>
      </c>
      <c r="L7" s="72">
        <v>200</v>
      </c>
      <c r="M7" s="249"/>
      <c r="N7" s="113" t="e">
        <f>'21a'!P503/M7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'21a'!P504/M8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'21a'!P505/M9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'21a'!P506/M10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'21a'!P507/M11</f>
        <v>#DIV/0!</v>
      </c>
    </row>
    <row r="12" spans="1:14">
      <c r="F12" s="33" t="s">
        <v>64</v>
      </c>
      <c r="G12" s="33" t="s">
        <v>90</v>
      </c>
      <c r="K12" s="60" t="s">
        <v>63</v>
      </c>
      <c r="L12" s="72">
        <v>200</v>
      </c>
      <c r="M12" s="249"/>
      <c r="N12" s="113" t="e">
        <f>'21a'!P508/M12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'21a'!N512</f>
        <v>996.40000000000009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'21a'!P509/M13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49"/>
      <c r="N14" s="113"/>
    </row>
    <row r="15" spans="1:14">
      <c r="K15" s="60"/>
      <c r="L15" s="72"/>
      <c r="M15" s="249"/>
      <c r="N15" s="113"/>
    </row>
    <row r="16" spans="1:14">
      <c r="A16" t="s">
        <v>127</v>
      </c>
      <c r="K16" s="62"/>
      <c r="L16" s="73"/>
      <c r="M16" s="259"/>
      <c r="N16" s="114"/>
    </row>
    <row r="17" spans="1:9">
      <c r="A17" s="188" t="s">
        <v>128</v>
      </c>
      <c r="B17" s="188"/>
      <c r="C17" s="188"/>
      <c r="D17" s="70">
        <f>'21a'!P512</f>
        <v>197700.8</v>
      </c>
      <c r="E17" s="188" t="s">
        <v>129</v>
      </c>
      <c r="F17" s="188"/>
      <c r="G17" s="70">
        <f>D17/E8</f>
        <v>988.50399999999991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'21a'!G512</f>
        <v>358.89999999999992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358.89999999999992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358.89999999999992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358.89999999999992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'21a'!F512-E27</f>
        <v>590.70000000000016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'21a'!S495</f>
        <v>212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'21a'!R495</f>
        <v>212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'21a'!T495</f>
        <v>82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'21a'!U495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'21a'!V495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'21a'!W495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'21a'!N505</f>
        <v>31.4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n7+A7nbzpwG7jWGUcwDPRBa2eokpTB9FUCoFazY1ykH8RJNNdvnWgm79sIo+gsIEiWGJGanG9b9aFdoUyKZNzw==" saltValue="6jRdQ0moRGNF7g5SuJ5ad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19D9-75BB-4FE3-B001-AF4300D48A2A}">
  <sheetPr>
    <tabColor rgb="FF173583"/>
  </sheetPr>
  <dimension ref="A1:Z532"/>
  <sheetViews>
    <sheetView topLeftCell="A21" workbookViewId="0">
      <selection activeCell="C44" sqref="C44"/>
    </sheetView>
  </sheetViews>
  <sheetFormatPr defaultRowHeight="1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'21'!H5</f>
        <v>21</v>
      </c>
      <c r="B1" s="219" t="s">
        <v>82</v>
      </c>
      <c r="C1" s="220"/>
      <c r="D1" s="221" t="str">
        <f>VLOOKUP(A1,'Kosten VSR (her)controles'!A5:J54,3)</f>
        <v>OBS Bente Viersprong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>Westerdiep Oz 96 te Emmer Compascuum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/>
      <c r="O4" s="108"/>
      <c r="P4" s="108"/>
    </row>
    <row r="5" spans="1:24">
      <c r="A5" s="30" t="s">
        <v>286</v>
      </c>
      <c r="B5" s="33">
        <v>1</v>
      </c>
      <c r="C5" s="33" t="s">
        <v>297</v>
      </c>
      <c r="D5" s="33"/>
      <c r="E5" s="106" t="s">
        <v>55</v>
      </c>
      <c r="F5" s="108">
        <v>14.2</v>
      </c>
      <c r="G5" s="108"/>
      <c r="H5" s="108"/>
      <c r="I5" s="108"/>
      <c r="J5" s="108"/>
      <c r="N5" s="108">
        <f t="shared" ref="N5:N67" si="0">SUM(F5:M5)</f>
        <v>14.2</v>
      </c>
      <c r="O5" s="108">
        <f>IF(D5="X",0,IF(E5="X",0,VLOOKUP(E5,'21'!$K$3:$L$16,2,FALSE)))</f>
        <v>200</v>
      </c>
      <c r="P5" s="108">
        <f t="shared" ref="P5:P52" si="1">N5*O5</f>
        <v>2840</v>
      </c>
    </row>
    <row r="6" spans="1:24">
      <c r="A6" s="30" t="s">
        <v>286</v>
      </c>
      <c r="B6" s="33">
        <v>10</v>
      </c>
      <c r="C6" s="33" t="s">
        <v>299</v>
      </c>
      <c r="D6" s="33"/>
      <c r="E6" s="106" t="s">
        <v>54</v>
      </c>
      <c r="F6" s="108">
        <v>9.8000000000000007</v>
      </c>
      <c r="G6" s="108"/>
      <c r="H6" s="108"/>
      <c r="I6" s="108"/>
      <c r="J6" s="108"/>
      <c r="N6" s="108">
        <f t="shared" si="0"/>
        <v>9.8000000000000007</v>
      </c>
      <c r="O6" s="108">
        <f>IF(D6="X",0,IF(E6="X",0,VLOOKUP(E6,'21'!$K$3:$L$16,2,FALSE)))</f>
        <v>200</v>
      </c>
      <c r="P6" s="108">
        <f t="shared" si="1"/>
        <v>1960.0000000000002</v>
      </c>
    </row>
    <row r="7" spans="1:24">
      <c r="A7" s="30" t="s">
        <v>286</v>
      </c>
      <c r="B7" s="33">
        <v>11</v>
      </c>
      <c r="C7" s="33" t="s">
        <v>298</v>
      </c>
      <c r="D7" s="33"/>
      <c r="E7" s="106" t="s">
        <v>149</v>
      </c>
      <c r="G7" s="108"/>
      <c r="H7" s="108">
        <v>6.1</v>
      </c>
      <c r="I7" s="108"/>
      <c r="J7" s="108"/>
      <c r="N7" s="108">
        <f t="shared" si="0"/>
        <v>6.1</v>
      </c>
      <c r="O7" s="108">
        <f>IF(D7="X",0,IF(E7="X",0,VLOOKUP(E7,'21'!$K$3:$L$16,2,FALSE)))</f>
        <v>200</v>
      </c>
      <c r="P7" s="108">
        <f t="shared" si="1"/>
        <v>1220</v>
      </c>
    </row>
    <row r="8" spans="1:24">
      <c r="A8" s="30" t="s">
        <v>286</v>
      </c>
      <c r="B8" s="33">
        <v>12</v>
      </c>
      <c r="C8" s="33" t="s">
        <v>297</v>
      </c>
      <c r="D8" s="33"/>
      <c r="E8" s="106" t="s">
        <v>55</v>
      </c>
      <c r="F8" s="108">
        <v>11.6</v>
      </c>
      <c r="G8" s="108"/>
      <c r="H8" s="108"/>
      <c r="I8" s="108"/>
      <c r="J8" s="108"/>
      <c r="N8" s="108">
        <f t="shared" si="0"/>
        <v>11.6</v>
      </c>
      <c r="O8" s="108">
        <f>IF(D8="X",0,IF(E8="X",0,VLOOKUP(E8,'21'!$K$3:$L$16,2,FALSE)))</f>
        <v>200</v>
      </c>
      <c r="P8" s="108">
        <f t="shared" si="1"/>
        <v>2320</v>
      </c>
    </row>
    <row r="9" spans="1:24">
      <c r="A9" s="30" t="s">
        <v>286</v>
      </c>
      <c r="B9" s="33">
        <v>13</v>
      </c>
      <c r="C9" s="33" t="s">
        <v>299</v>
      </c>
      <c r="D9" s="33"/>
      <c r="E9" s="106" t="s">
        <v>54</v>
      </c>
      <c r="G9" s="108">
        <v>51.3</v>
      </c>
      <c r="H9" s="108"/>
      <c r="I9" s="108"/>
      <c r="J9" s="108"/>
      <c r="N9" s="108">
        <f t="shared" si="0"/>
        <v>51.3</v>
      </c>
      <c r="O9" s="108">
        <f>IF(D9="X",0,IF(E9="X",0,VLOOKUP(E9,'21'!$K$3:$L$16,2,FALSE)))</f>
        <v>200</v>
      </c>
      <c r="P9" s="108">
        <f t="shared" si="1"/>
        <v>10260</v>
      </c>
    </row>
    <row r="10" spans="1:24">
      <c r="A10" s="30" t="s">
        <v>286</v>
      </c>
      <c r="B10" s="33">
        <v>14</v>
      </c>
      <c r="C10" s="33" t="s">
        <v>320</v>
      </c>
      <c r="D10" s="33"/>
      <c r="E10" s="106" t="s">
        <v>54</v>
      </c>
      <c r="F10" s="108">
        <v>125.9</v>
      </c>
      <c r="G10" s="108"/>
      <c r="H10" s="108"/>
      <c r="I10" s="108"/>
      <c r="J10" s="108"/>
      <c r="N10" s="108">
        <f t="shared" si="0"/>
        <v>125.9</v>
      </c>
      <c r="O10" s="108">
        <f>IF(D10="X",0,IF(E10="X",0,VLOOKUP(E10,'21'!$K$3:$L$16,2,FALSE)))</f>
        <v>200</v>
      </c>
      <c r="P10" s="108">
        <f t="shared" si="1"/>
        <v>25180</v>
      </c>
    </row>
    <row r="11" spans="1:24">
      <c r="A11" s="30" t="s">
        <v>286</v>
      </c>
      <c r="B11" s="33">
        <v>15</v>
      </c>
      <c r="C11" s="33" t="s">
        <v>299</v>
      </c>
      <c r="D11" s="33"/>
      <c r="E11" s="106" t="s">
        <v>54</v>
      </c>
      <c r="F11" s="108">
        <v>50.7</v>
      </c>
      <c r="G11" s="108"/>
      <c r="H11" s="108"/>
      <c r="I11" s="108"/>
      <c r="J11" s="108"/>
      <c r="N11" s="108">
        <f t="shared" si="0"/>
        <v>50.7</v>
      </c>
      <c r="O11" s="108">
        <f>IF(D11="X",0,IF(E11="X",0,VLOOKUP(E11,'21'!$K$3:$L$16,2,FALSE)))</f>
        <v>200</v>
      </c>
      <c r="P11" s="108">
        <f t="shared" si="1"/>
        <v>10140</v>
      </c>
    </row>
    <row r="12" spans="1:24">
      <c r="A12" s="30" t="s">
        <v>286</v>
      </c>
      <c r="B12" s="33">
        <v>16</v>
      </c>
      <c r="C12" s="33" t="s">
        <v>297</v>
      </c>
      <c r="D12" s="33"/>
      <c r="E12" s="106" t="s">
        <v>55</v>
      </c>
      <c r="F12" s="108">
        <v>11.6</v>
      </c>
      <c r="G12" s="108"/>
      <c r="H12" s="108"/>
      <c r="I12" s="108"/>
      <c r="J12" s="108"/>
      <c r="N12" s="108">
        <f t="shared" si="0"/>
        <v>11.6</v>
      </c>
      <c r="O12" s="108">
        <f>IF(D12="X",0,IF(E12="X",0,VLOOKUP(E12,'21'!$K$3:$L$16,2,FALSE)))</f>
        <v>200</v>
      </c>
      <c r="P12" s="108">
        <f t="shared" si="1"/>
        <v>2320</v>
      </c>
    </row>
    <row r="13" spans="1:24">
      <c r="A13" s="30" t="s">
        <v>286</v>
      </c>
      <c r="B13" s="33">
        <v>17</v>
      </c>
      <c r="C13" s="33" t="s">
        <v>298</v>
      </c>
      <c r="D13" s="33"/>
      <c r="E13" s="106" t="s">
        <v>149</v>
      </c>
      <c r="G13" s="108"/>
      <c r="H13" s="108">
        <v>6.8</v>
      </c>
      <c r="I13" s="108"/>
      <c r="J13" s="108"/>
      <c r="N13" s="108">
        <f t="shared" si="0"/>
        <v>6.8</v>
      </c>
      <c r="O13" s="108">
        <f>IF(D13="X",0,IF(E13="X",0,VLOOKUP(E13,'21'!$K$3:$L$16,2,FALSE)))</f>
        <v>200</v>
      </c>
      <c r="P13" s="108">
        <f t="shared" si="1"/>
        <v>1360</v>
      </c>
    </row>
    <row r="14" spans="1:24">
      <c r="A14" s="30" t="s">
        <v>286</v>
      </c>
      <c r="B14" s="33">
        <v>18</v>
      </c>
      <c r="C14" s="33" t="s">
        <v>299</v>
      </c>
      <c r="D14" s="33"/>
      <c r="E14" s="106" t="s">
        <v>54</v>
      </c>
      <c r="F14" s="108">
        <v>51.3</v>
      </c>
      <c r="G14" s="108"/>
      <c r="H14" s="108"/>
      <c r="I14" s="108"/>
      <c r="J14" s="108"/>
      <c r="N14" s="108">
        <f t="shared" si="0"/>
        <v>51.3</v>
      </c>
      <c r="O14" s="108">
        <f>IF(D14="X",0,IF(E14="X",0,VLOOKUP(E14,'21'!$K$3:$L$16,2,FALSE)))</f>
        <v>200</v>
      </c>
      <c r="P14" s="108">
        <f t="shared" si="1"/>
        <v>10260</v>
      </c>
    </row>
    <row r="15" spans="1:24">
      <c r="A15" s="30" t="s">
        <v>286</v>
      </c>
      <c r="B15" s="33">
        <v>19</v>
      </c>
      <c r="C15" s="33" t="s">
        <v>302</v>
      </c>
      <c r="D15" s="33"/>
      <c r="E15" s="106" t="s">
        <v>316</v>
      </c>
      <c r="G15" s="108"/>
      <c r="H15" s="108">
        <v>1.8</v>
      </c>
      <c r="I15" s="108"/>
      <c r="J15" s="108"/>
      <c r="N15" s="108">
        <f t="shared" si="0"/>
        <v>1.8</v>
      </c>
      <c r="O15" s="108">
        <f>IF(D15="X",0,IF(E15="X",0,VLOOKUP(E15,'21'!$K$3:$L$16,2,FALSE)))</f>
        <v>0</v>
      </c>
      <c r="P15" s="108">
        <f t="shared" si="1"/>
        <v>0</v>
      </c>
    </row>
    <row r="16" spans="1:24">
      <c r="A16" s="30" t="s">
        <v>286</v>
      </c>
      <c r="B16" s="33">
        <v>2</v>
      </c>
      <c r="C16" s="33" t="s">
        <v>301</v>
      </c>
      <c r="D16" s="33"/>
      <c r="E16" s="106" t="s">
        <v>57</v>
      </c>
      <c r="F16" s="108">
        <v>14.4</v>
      </c>
      <c r="G16" s="108"/>
      <c r="H16" s="108"/>
      <c r="I16" s="108"/>
      <c r="J16" s="108"/>
      <c r="N16" s="108">
        <f t="shared" si="0"/>
        <v>14.4</v>
      </c>
      <c r="O16" s="108">
        <f>IF(D16="X",0,IF(E16="X",0,VLOOKUP(E16,'21'!$K$3:$L$16,2,FALSE)))</f>
        <v>200</v>
      </c>
      <c r="P16" s="108">
        <f t="shared" si="1"/>
        <v>2880</v>
      </c>
    </row>
    <row r="17" spans="1:16">
      <c r="A17" s="30" t="s">
        <v>286</v>
      </c>
      <c r="B17" s="33">
        <v>20</v>
      </c>
      <c r="C17" s="33" t="s">
        <v>297</v>
      </c>
      <c r="D17" s="33"/>
      <c r="E17" s="106" t="s">
        <v>55</v>
      </c>
      <c r="F17" s="108">
        <v>10.4</v>
      </c>
      <c r="G17" s="108"/>
      <c r="H17" s="108"/>
      <c r="I17" s="108"/>
      <c r="J17" s="108"/>
      <c r="N17" s="108">
        <f t="shared" si="0"/>
        <v>10.4</v>
      </c>
      <c r="O17" s="108">
        <f>IF(D17="X",0,IF(E17="X",0,VLOOKUP(E17,'21'!$K$3:$L$16,2,FALSE)))</f>
        <v>200</v>
      </c>
      <c r="P17" s="108">
        <f t="shared" si="1"/>
        <v>2080</v>
      </c>
    </row>
    <row r="18" spans="1:16">
      <c r="A18" s="30" t="s">
        <v>286</v>
      </c>
      <c r="B18" s="33">
        <v>21</v>
      </c>
      <c r="C18" s="33" t="s">
        <v>298</v>
      </c>
      <c r="D18" s="33"/>
      <c r="E18" s="106" t="s">
        <v>149</v>
      </c>
      <c r="G18" s="108"/>
      <c r="H18" s="108">
        <v>4.0999999999999996</v>
      </c>
      <c r="I18" s="108"/>
      <c r="J18" s="108"/>
      <c r="N18" s="108">
        <f t="shared" si="0"/>
        <v>4.0999999999999996</v>
      </c>
      <c r="O18" s="108">
        <f>IF(D18="X",0,IF(E18="X",0,VLOOKUP(E18,'21'!$K$3:$L$16,2,FALSE)))</f>
        <v>200</v>
      </c>
      <c r="P18" s="108">
        <f t="shared" si="1"/>
        <v>819.99999999999989</v>
      </c>
    </row>
    <row r="19" spans="1:16">
      <c r="A19" s="30" t="s">
        <v>286</v>
      </c>
      <c r="B19" s="33">
        <v>22</v>
      </c>
      <c r="C19" s="33" t="s">
        <v>298</v>
      </c>
      <c r="D19" s="33"/>
      <c r="E19" s="106" t="s">
        <v>149</v>
      </c>
      <c r="G19" s="108"/>
      <c r="H19" s="108">
        <v>5</v>
      </c>
      <c r="I19" s="108"/>
      <c r="J19" s="108"/>
      <c r="N19" s="108">
        <f t="shared" si="0"/>
        <v>5</v>
      </c>
      <c r="O19" s="108">
        <f>IF(D19="X",0,IF(E19="X",0,VLOOKUP(E19,'21'!$K$3:$L$16,2,FALSE)))</f>
        <v>200</v>
      </c>
      <c r="P19" s="108">
        <f t="shared" si="1"/>
        <v>1000</v>
      </c>
    </row>
    <row r="20" spans="1:16">
      <c r="A20" s="30" t="s">
        <v>286</v>
      </c>
      <c r="B20" s="33">
        <v>23</v>
      </c>
      <c r="C20" s="33" t="s">
        <v>297</v>
      </c>
      <c r="D20" s="33"/>
      <c r="E20" s="106" t="s">
        <v>55</v>
      </c>
      <c r="G20" s="108">
        <v>30.9</v>
      </c>
      <c r="H20" s="108"/>
      <c r="I20" s="108"/>
      <c r="J20" s="108"/>
      <c r="N20" s="108">
        <f t="shared" si="0"/>
        <v>30.9</v>
      </c>
      <c r="O20" s="108">
        <f>IF(D20="X",0,IF(E20="X",0,VLOOKUP(E20,'21'!$K$3:$L$16,2,FALSE)))</f>
        <v>200</v>
      </c>
      <c r="P20" s="108">
        <f t="shared" si="1"/>
        <v>6180</v>
      </c>
    </row>
    <row r="21" spans="1:16">
      <c r="A21" s="30" t="s">
        <v>286</v>
      </c>
      <c r="B21" s="33">
        <v>24</v>
      </c>
      <c r="C21" s="33" t="s">
        <v>407</v>
      </c>
      <c r="D21" s="33"/>
      <c r="E21" s="106" t="s">
        <v>59</v>
      </c>
      <c r="G21" s="108"/>
      <c r="H21" s="108">
        <v>2.4</v>
      </c>
      <c r="I21" s="108"/>
      <c r="J21" s="108"/>
      <c r="N21" s="108">
        <f t="shared" si="0"/>
        <v>2.4</v>
      </c>
      <c r="O21" s="108">
        <f>IF(D21="X",0,IF(E21="X",0,VLOOKUP(E21,'21'!$K$3:$L$16,2,FALSE)))</f>
        <v>200</v>
      </c>
      <c r="P21" s="108">
        <f t="shared" si="1"/>
        <v>480</v>
      </c>
    </row>
    <row r="22" spans="1:16">
      <c r="A22" s="30" t="s">
        <v>286</v>
      </c>
      <c r="B22" s="33">
        <v>25</v>
      </c>
      <c r="C22" s="33" t="s">
        <v>300</v>
      </c>
      <c r="D22" s="33"/>
      <c r="E22" s="106" t="s">
        <v>59</v>
      </c>
      <c r="G22" s="108"/>
      <c r="H22" s="108">
        <v>6.1</v>
      </c>
      <c r="I22" s="108"/>
      <c r="J22" s="108"/>
      <c r="N22" s="108">
        <f t="shared" si="0"/>
        <v>6.1</v>
      </c>
      <c r="O22" s="108">
        <f>IF(D22="X",0,IF(E22="X",0,VLOOKUP(E22,'21'!$K$3:$L$16,2,FALSE)))</f>
        <v>200</v>
      </c>
      <c r="P22" s="108">
        <f t="shared" si="1"/>
        <v>1220</v>
      </c>
    </row>
    <row r="23" spans="1:16">
      <c r="A23" s="30" t="s">
        <v>286</v>
      </c>
      <c r="B23" s="33">
        <v>26</v>
      </c>
      <c r="C23" s="33" t="s">
        <v>308</v>
      </c>
      <c r="D23" s="33"/>
      <c r="E23" s="106" t="s">
        <v>60</v>
      </c>
      <c r="G23" s="108"/>
      <c r="H23" s="108">
        <v>4.2</v>
      </c>
      <c r="I23" s="108"/>
      <c r="J23" s="108"/>
      <c r="N23" s="108">
        <f t="shared" si="0"/>
        <v>4.2</v>
      </c>
      <c r="O23" s="108">
        <f>IF(D23="X",0,IF(E23="X",0,VLOOKUP(E23,'21'!$K$3:$L$16,2,FALSE)))</f>
        <v>12</v>
      </c>
      <c r="P23" s="108">
        <f t="shared" si="1"/>
        <v>50.400000000000006</v>
      </c>
    </row>
    <row r="24" spans="1:16">
      <c r="A24" s="30" t="s">
        <v>286</v>
      </c>
      <c r="B24" s="33">
        <v>27</v>
      </c>
      <c r="C24" s="33" t="s">
        <v>313</v>
      </c>
      <c r="D24" s="33"/>
      <c r="E24" s="106" t="s">
        <v>149</v>
      </c>
      <c r="G24" s="108"/>
      <c r="H24" s="108">
        <v>3.3</v>
      </c>
      <c r="I24" s="108"/>
      <c r="J24" s="108"/>
      <c r="N24" s="108">
        <f t="shared" si="0"/>
        <v>3.3</v>
      </c>
      <c r="O24" s="108">
        <f>IF(D24="X",0,IF(E24="X",0,VLOOKUP(E24,'21'!$K$3:$L$16,2,FALSE)))</f>
        <v>200</v>
      </c>
      <c r="P24" s="108">
        <f t="shared" si="1"/>
        <v>660</v>
      </c>
    </row>
    <row r="25" spans="1:16">
      <c r="A25" s="30" t="s">
        <v>286</v>
      </c>
      <c r="B25" s="33">
        <v>28</v>
      </c>
      <c r="C25" s="33" t="s">
        <v>310</v>
      </c>
      <c r="D25" s="33"/>
      <c r="E25" s="106" t="s">
        <v>55</v>
      </c>
      <c r="G25" s="108">
        <v>5.4</v>
      </c>
      <c r="H25" s="108"/>
      <c r="I25" s="108"/>
      <c r="J25" s="108"/>
      <c r="N25" s="108">
        <f t="shared" si="0"/>
        <v>5.4</v>
      </c>
      <c r="O25" s="108">
        <f>IF(D25="X",0,IF(E25="X",0,VLOOKUP(E25,'21'!$K$3:$L$16,2,FALSE)))</f>
        <v>200</v>
      </c>
      <c r="P25" s="108">
        <f t="shared" si="1"/>
        <v>1080</v>
      </c>
    </row>
    <row r="26" spans="1:16">
      <c r="A26" s="30" t="s">
        <v>286</v>
      </c>
      <c r="B26" s="33">
        <v>29</v>
      </c>
      <c r="C26" s="33" t="s">
        <v>308</v>
      </c>
      <c r="D26" s="33"/>
      <c r="E26" s="106" t="s">
        <v>60</v>
      </c>
      <c r="G26" s="108">
        <v>4.2</v>
      </c>
      <c r="H26" s="108"/>
      <c r="I26" s="108"/>
      <c r="J26" s="108"/>
      <c r="N26" s="108">
        <f t="shared" si="0"/>
        <v>4.2</v>
      </c>
      <c r="O26" s="108">
        <f>IF(D26="X",0,IF(E26="X",0,VLOOKUP(E26,'21'!$K$3:$L$16,2,FALSE)))</f>
        <v>12</v>
      </c>
      <c r="P26" s="108">
        <f t="shared" si="1"/>
        <v>50.400000000000006</v>
      </c>
    </row>
    <row r="27" spans="1:16">
      <c r="A27" s="30" t="s">
        <v>286</v>
      </c>
      <c r="B27" s="33">
        <v>3</v>
      </c>
      <c r="C27" s="33" t="s">
        <v>299</v>
      </c>
      <c r="D27" s="33"/>
      <c r="E27" s="106" t="s">
        <v>54</v>
      </c>
      <c r="F27" s="108">
        <v>50.7</v>
      </c>
      <c r="G27" s="108"/>
      <c r="H27" s="108"/>
      <c r="I27" s="108"/>
      <c r="J27" s="108"/>
      <c r="N27" s="108">
        <f t="shared" si="0"/>
        <v>50.7</v>
      </c>
      <c r="O27" s="108">
        <f>IF(D27="X",0,IF(E27="X",0,VLOOKUP(E27,'21'!$K$3:$L$16,2,FALSE)))</f>
        <v>200</v>
      </c>
      <c r="P27" s="108">
        <f t="shared" si="1"/>
        <v>10140</v>
      </c>
    </row>
    <row r="28" spans="1:16">
      <c r="A28" s="30" t="s">
        <v>286</v>
      </c>
      <c r="B28" s="33">
        <v>30</v>
      </c>
      <c r="C28" s="33" t="s">
        <v>309</v>
      </c>
      <c r="D28" s="33"/>
      <c r="E28" s="106" t="s">
        <v>316</v>
      </c>
      <c r="F28" s="108"/>
      <c r="G28" s="108"/>
      <c r="H28" s="108"/>
      <c r="I28" s="108"/>
      <c r="J28" s="108"/>
      <c r="N28" s="108">
        <f t="shared" si="0"/>
        <v>0</v>
      </c>
      <c r="O28" s="108">
        <f>IF(D28="X",0,IF(E28="X",0,VLOOKUP(E28,'21'!$K$3:$L$16,2,FALSE)))</f>
        <v>0</v>
      </c>
      <c r="P28" s="108">
        <f t="shared" si="1"/>
        <v>0</v>
      </c>
    </row>
    <row r="29" spans="1:16">
      <c r="A29" s="30" t="s">
        <v>286</v>
      </c>
      <c r="B29" s="33">
        <v>31</v>
      </c>
      <c r="C29" s="33" t="s">
        <v>297</v>
      </c>
      <c r="D29" s="33"/>
      <c r="E29" s="106" t="s">
        <v>55</v>
      </c>
      <c r="F29" s="108">
        <v>9.5</v>
      </c>
      <c r="G29" s="108"/>
      <c r="H29" s="108"/>
      <c r="I29" s="108"/>
      <c r="J29" s="108"/>
      <c r="N29" s="108">
        <f t="shared" si="0"/>
        <v>9.5</v>
      </c>
      <c r="O29" s="108">
        <f>IF(D29="X",0,IF(E29="X",0,VLOOKUP(E29,'21'!$K$3:$L$16,2,FALSE)))</f>
        <v>200</v>
      </c>
      <c r="P29" s="108">
        <f t="shared" si="1"/>
        <v>1900</v>
      </c>
    </row>
    <row r="30" spans="1:16">
      <c r="A30" s="30" t="s">
        <v>286</v>
      </c>
      <c r="B30" s="33">
        <v>32</v>
      </c>
      <c r="C30" s="33" t="s">
        <v>404</v>
      </c>
      <c r="D30" s="33"/>
      <c r="E30" s="106" t="s">
        <v>316</v>
      </c>
      <c r="F30" s="108"/>
      <c r="G30" s="108"/>
      <c r="H30" s="108"/>
      <c r="I30" s="108"/>
      <c r="J30" s="108"/>
      <c r="N30" s="108">
        <f t="shared" si="0"/>
        <v>0</v>
      </c>
      <c r="O30" s="108">
        <f>IF(D30="X",0,IF(E30="X",0,VLOOKUP(E30,'21'!$K$3:$L$16,2,FALSE)))</f>
        <v>0</v>
      </c>
      <c r="P30" s="108">
        <f t="shared" si="1"/>
        <v>0</v>
      </c>
    </row>
    <row r="31" spans="1:16">
      <c r="A31" s="30" t="s">
        <v>286</v>
      </c>
      <c r="B31" s="33">
        <v>33</v>
      </c>
      <c r="C31" s="33" t="s">
        <v>307</v>
      </c>
      <c r="D31" s="33"/>
      <c r="E31" s="106" t="s">
        <v>61</v>
      </c>
      <c r="G31" s="108">
        <v>88</v>
      </c>
      <c r="H31" s="108"/>
      <c r="I31" s="108"/>
      <c r="J31" s="108"/>
      <c r="N31" s="108">
        <f t="shared" si="0"/>
        <v>88</v>
      </c>
      <c r="O31" s="108">
        <f>IF(D31="X",0,IF(E31="X",0,VLOOKUP(E31,'21'!$K$3:$L$16,2,FALSE)))</f>
        <v>200</v>
      </c>
      <c r="P31" s="108">
        <f t="shared" si="1"/>
        <v>17600</v>
      </c>
    </row>
    <row r="32" spans="1:16">
      <c r="A32" s="30" t="s">
        <v>286</v>
      </c>
      <c r="B32" s="33">
        <v>34</v>
      </c>
      <c r="C32" s="33" t="s">
        <v>411</v>
      </c>
      <c r="D32" s="33"/>
      <c r="E32" s="106" t="s">
        <v>57</v>
      </c>
      <c r="G32" s="108">
        <v>63.5</v>
      </c>
      <c r="H32" s="108"/>
      <c r="I32" s="108"/>
      <c r="J32" s="108"/>
      <c r="N32" s="108">
        <f t="shared" si="0"/>
        <v>63.5</v>
      </c>
      <c r="O32" s="108">
        <f>IF(D32="X",0,IF(E32="X",0,VLOOKUP(E32,'21'!$K$3:$L$16,2,FALSE)))</f>
        <v>200</v>
      </c>
      <c r="P32" s="108">
        <f t="shared" si="1"/>
        <v>12700</v>
      </c>
    </row>
    <row r="33" spans="1:16">
      <c r="A33" s="30" t="s">
        <v>286</v>
      </c>
      <c r="B33" s="33">
        <v>35</v>
      </c>
      <c r="C33" s="33" t="s">
        <v>412</v>
      </c>
      <c r="D33" s="33"/>
      <c r="E33" s="106" t="s">
        <v>55</v>
      </c>
      <c r="F33" s="108">
        <v>25.3</v>
      </c>
      <c r="G33" s="108"/>
      <c r="H33" s="108"/>
      <c r="I33" s="108"/>
      <c r="J33" s="108"/>
      <c r="N33" s="108">
        <f t="shared" si="0"/>
        <v>25.3</v>
      </c>
      <c r="O33" s="108">
        <f>IF(D33="X",0,IF(E33="X",0,VLOOKUP(E33,'21'!$K$3:$L$16,2,FALSE)))</f>
        <v>200</v>
      </c>
      <c r="P33" s="108">
        <f t="shared" si="1"/>
        <v>5060</v>
      </c>
    </row>
    <row r="34" spans="1:16">
      <c r="A34" s="30" t="s">
        <v>286</v>
      </c>
      <c r="B34" s="33">
        <v>36</v>
      </c>
      <c r="C34" s="33" t="s">
        <v>310</v>
      </c>
      <c r="D34" s="33"/>
      <c r="E34" s="106" t="s">
        <v>55</v>
      </c>
      <c r="G34" s="108">
        <v>7.9</v>
      </c>
      <c r="H34" s="108"/>
      <c r="I34" s="108"/>
      <c r="J34" s="108"/>
      <c r="N34" s="108">
        <f t="shared" si="0"/>
        <v>7.9</v>
      </c>
      <c r="O34" s="108">
        <f>IF(D34="X",0,IF(E34="X",0,VLOOKUP(E34,'21'!$K$3:$L$16,2,FALSE)))</f>
        <v>200</v>
      </c>
      <c r="P34" s="108">
        <f t="shared" si="1"/>
        <v>1580</v>
      </c>
    </row>
    <row r="35" spans="1:16">
      <c r="A35" s="30" t="s">
        <v>286</v>
      </c>
      <c r="B35" s="33">
        <v>37</v>
      </c>
      <c r="C35" s="33" t="s">
        <v>310</v>
      </c>
      <c r="D35" s="33"/>
      <c r="E35" s="106" t="s">
        <v>55</v>
      </c>
      <c r="F35" s="108">
        <v>5.7</v>
      </c>
      <c r="G35" s="108"/>
      <c r="H35" s="108"/>
      <c r="I35" s="108"/>
      <c r="J35" s="108"/>
      <c r="N35" s="108">
        <f t="shared" si="0"/>
        <v>5.7</v>
      </c>
      <c r="O35" s="108">
        <f>IF(D35="X",0,IF(E35="X",0,VLOOKUP(E35,'21'!$K$3:$L$16,2,FALSE)))</f>
        <v>200</v>
      </c>
      <c r="P35" s="108">
        <f t="shared" si="1"/>
        <v>1140</v>
      </c>
    </row>
    <row r="36" spans="1:16">
      <c r="A36" s="30" t="s">
        <v>286</v>
      </c>
      <c r="B36" s="33">
        <v>38</v>
      </c>
      <c r="C36" s="33" t="s">
        <v>310</v>
      </c>
      <c r="D36" s="33"/>
      <c r="E36" s="106" t="s">
        <v>55</v>
      </c>
      <c r="G36" s="108">
        <v>7.9</v>
      </c>
      <c r="H36" s="108"/>
      <c r="I36" s="108"/>
      <c r="J36" s="108"/>
      <c r="N36" s="108">
        <f t="shared" si="0"/>
        <v>7.9</v>
      </c>
      <c r="O36" s="108">
        <f>IF(D36="X",0,IF(E36="X",0,VLOOKUP(E36,'21'!$K$3:$L$16,2,FALSE)))</f>
        <v>200</v>
      </c>
      <c r="P36" s="108">
        <f t="shared" si="1"/>
        <v>1580</v>
      </c>
    </row>
    <row r="37" spans="1:16">
      <c r="A37" s="30" t="s">
        <v>286</v>
      </c>
      <c r="B37" s="33">
        <v>39</v>
      </c>
      <c r="C37" s="33" t="s">
        <v>299</v>
      </c>
      <c r="D37" s="33"/>
      <c r="E37" s="106" t="s">
        <v>54</v>
      </c>
      <c r="G37" s="108">
        <v>45.3</v>
      </c>
      <c r="H37" s="108"/>
      <c r="I37" s="108"/>
      <c r="J37" s="108"/>
      <c r="N37" s="108">
        <f t="shared" si="0"/>
        <v>45.3</v>
      </c>
      <c r="O37" s="108">
        <f>IF(D37="X",0,IF(E37="X",0,VLOOKUP(E37,'21'!$K$3:$L$16,2,FALSE)))</f>
        <v>200</v>
      </c>
      <c r="P37" s="108">
        <f t="shared" si="1"/>
        <v>9060</v>
      </c>
    </row>
    <row r="38" spans="1:16">
      <c r="A38" s="30" t="s">
        <v>286</v>
      </c>
      <c r="B38" s="33">
        <v>4</v>
      </c>
      <c r="C38" s="33" t="s">
        <v>299</v>
      </c>
      <c r="D38" s="33"/>
      <c r="E38" s="106" t="s">
        <v>54</v>
      </c>
      <c r="F38" s="108">
        <v>9.6999999999999993</v>
      </c>
      <c r="G38" s="108"/>
      <c r="H38" s="108"/>
      <c r="I38" s="108"/>
      <c r="J38" s="108"/>
      <c r="N38" s="108">
        <f t="shared" si="0"/>
        <v>9.6999999999999993</v>
      </c>
      <c r="O38" s="108">
        <f>IF(D38="X",0,IF(E38="X",0,VLOOKUP(E38,'21'!$K$3:$L$16,2,FALSE)))</f>
        <v>200</v>
      </c>
      <c r="P38" s="108">
        <f t="shared" si="1"/>
        <v>1939.9999999999998</v>
      </c>
    </row>
    <row r="39" spans="1:16">
      <c r="A39" s="30" t="s">
        <v>286</v>
      </c>
      <c r="B39" s="33">
        <v>40</v>
      </c>
      <c r="C39" s="33" t="s">
        <v>407</v>
      </c>
      <c r="D39" s="33"/>
      <c r="E39" s="106" t="s">
        <v>59</v>
      </c>
      <c r="G39" s="108"/>
      <c r="H39" s="108">
        <v>2.7</v>
      </c>
      <c r="I39" s="108"/>
      <c r="J39" s="108"/>
      <c r="N39" s="108">
        <f t="shared" si="0"/>
        <v>2.7</v>
      </c>
      <c r="O39" s="108">
        <f>IF(D39="X",0,IF(E39="X",0,VLOOKUP(E39,'21'!$K$3:$L$16,2,FALSE)))</f>
        <v>200</v>
      </c>
      <c r="P39" s="108">
        <f t="shared" si="1"/>
        <v>540</v>
      </c>
    </row>
    <row r="40" spans="1:16">
      <c r="A40" s="30" t="s">
        <v>286</v>
      </c>
      <c r="B40" s="33">
        <v>41</v>
      </c>
      <c r="C40" s="33" t="s">
        <v>312</v>
      </c>
      <c r="D40" s="33"/>
      <c r="E40" s="106" t="s">
        <v>57</v>
      </c>
      <c r="G40" s="108">
        <v>3.8</v>
      </c>
      <c r="H40" s="108"/>
      <c r="I40" s="108"/>
      <c r="J40" s="108"/>
      <c r="N40" s="108">
        <f t="shared" si="0"/>
        <v>3.8</v>
      </c>
      <c r="O40" s="108">
        <f>IF(D40="X",0,IF(E40="X",0,VLOOKUP(E40,'21'!$K$3:$L$16,2,FALSE)))</f>
        <v>200</v>
      </c>
      <c r="P40" s="108">
        <f t="shared" si="1"/>
        <v>760</v>
      </c>
    </row>
    <row r="41" spans="1:16">
      <c r="A41" s="30" t="s">
        <v>286</v>
      </c>
      <c r="B41" s="33">
        <v>5</v>
      </c>
      <c r="C41" s="33" t="s">
        <v>298</v>
      </c>
      <c r="D41" s="33"/>
      <c r="E41" s="106" t="s">
        <v>149</v>
      </c>
      <c r="G41" s="108"/>
      <c r="H41" s="108">
        <v>6.1</v>
      </c>
      <c r="I41" s="108"/>
      <c r="J41" s="108"/>
      <c r="N41" s="108">
        <f t="shared" si="0"/>
        <v>6.1</v>
      </c>
      <c r="O41" s="108">
        <f>IF(D41="X",0,IF(E41="X",0,VLOOKUP(E41,'21'!$K$3:$L$16,2,FALSE)))</f>
        <v>200</v>
      </c>
      <c r="P41" s="108">
        <f t="shared" si="1"/>
        <v>1220</v>
      </c>
    </row>
    <row r="42" spans="1:16">
      <c r="A42" s="30" t="s">
        <v>286</v>
      </c>
      <c r="B42" s="33">
        <v>6</v>
      </c>
      <c r="C42" s="33" t="s">
        <v>297</v>
      </c>
      <c r="D42" s="33"/>
      <c r="E42" s="106" t="s">
        <v>55</v>
      </c>
      <c r="F42" s="108">
        <v>11.6</v>
      </c>
      <c r="G42" s="108"/>
      <c r="H42" s="108"/>
      <c r="I42" s="108"/>
      <c r="J42" s="108"/>
      <c r="N42" s="108">
        <f t="shared" si="0"/>
        <v>11.6</v>
      </c>
      <c r="O42" s="108">
        <f>IF(D42="X",0,IF(E42="X",0,VLOOKUP(E42,'21'!$K$3:$L$16,2,FALSE)))</f>
        <v>200</v>
      </c>
      <c r="P42" s="108">
        <f t="shared" si="1"/>
        <v>2320</v>
      </c>
    </row>
    <row r="43" spans="1:16">
      <c r="A43" s="30" t="s">
        <v>286</v>
      </c>
      <c r="B43" s="33">
        <v>7</v>
      </c>
      <c r="C43" s="33" t="s">
        <v>299</v>
      </c>
      <c r="D43" s="33"/>
      <c r="E43" s="106" t="s">
        <v>54</v>
      </c>
      <c r="F43" s="108">
        <v>50.7</v>
      </c>
      <c r="G43" s="108"/>
      <c r="H43" s="108"/>
      <c r="I43" s="108"/>
      <c r="J43" s="108"/>
      <c r="N43" s="108">
        <f t="shared" si="0"/>
        <v>50.7</v>
      </c>
      <c r="O43" s="108">
        <f>IF(D43="X",0,IF(E43="X",0,VLOOKUP(E43,'21'!$K$3:$L$16,2,FALSE)))</f>
        <v>200</v>
      </c>
      <c r="P43" s="108">
        <f t="shared" si="1"/>
        <v>10140</v>
      </c>
    </row>
    <row r="44" spans="1:16">
      <c r="A44" s="30" t="s">
        <v>286</v>
      </c>
      <c r="B44" s="33">
        <v>8</v>
      </c>
      <c r="C44" s="33" t="s">
        <v>311</v>
      </c>
      <c r="D44" s="33"/>
      <c r="E44" s="106" t="s">
        <v>58</v>
      </c>
      <c r="F44" s="108">
        <v>28</v>
      </c>
      <c r="G44" s="108"/>
      <c r="H44" s="108"/>
      <c r="I44" s="108"/>
      <c r="J44" s="108"/>
      <c r="N44" s="108">
        <f t="shared" si="0"/>
        <v>28</v>
      </c>
      <c r="O44" s="108">
        <f>IF(D44="X",0,IF(E44="X",0,VLOOKUP(E44,'21'!$K$3:$L$16,2,FALSE)))</f>
        <v>200</v>
      </c>
      <c r="P44" s="108">
        <f t="shared" si="1"/>
        <v>5600</v>
      </c>
    </row>
    <row r="45" spans="1:16">
      <c r="A45" s="30" t="s">
        <v>286</v>
      </c>
      <c r="B45" s="33">
        <v>9</v>
      </c>
      <c r="C45" s="33" t="s">
        <v>299</v>
      </c>
      <c r="D45" s="33"/>
      <c r="E45" s="106" t="s">
        <v>54</v>
      </c>
      <c r="G45" s="108">
        <v>34.1</v>
      </c>
      <c r="H45" s="108"/>
      <c r="I45" s="108"/>
      <c r="J45" s="108"/>
      <c r="N45" s="108">
        <f t="shared" si="0"/>
        <v>34.1</v>
      </c>
      <c r="O45" s="108">
        <f>IF(D45="X",0,IF(E45="X",0,VLOOKUP(E45,'21'!$K$3:$L$16,2,FALSE)))</f>
        <v>200</v>
      </c>
      <c r="P45" s="108">
        <f t="shared" si="1"/>
        <v>6820</v>
      </c>
    </row>
    <row r="46" spans="1:16">
      <c r="A46" s="30" t="s">
        <v>286</v>
      </c>
      <c r="B46" s="106" t="s">
        <v>372</v>
      </c>
      <c r="C46" s="33" t="s">
        <v>299</v>
      </c>
      <c r="D46" s="33"/>
      <c r="E46" s="106" t="s">
        <v>54</v>
      </c>
      <c r="G46" s="108">
        <v>16.600000000000001</v>
      </c>
      <c r="H46" s="108"/>
      <c r="I46" s="108"/>
      <c r="J46" s="108"/>
      <c r="N46" s="108">
        <f t="shared" si="0"/>
        <v>16.600000000000001</v>
      </c>
      <c r="O46" s="108">
        <f>IF(D46="X",0,IF(E46="X",0,VLOOKUP(E46,'21'!$K$3:$L$16,2,FALSE)))</f>
        <v>200</v>
      </c>
      <c r="P46" s="108">
        <f t="shared" si="1"/>
        <v>3320.0000000000005</v>
      </c>
    </row>
    <row r="47" spans="1:16">
      <c r="A47" s="30" t="s">
        <v>286</v>
      </c>
      <c r="B47" s="106" t="s">
        <v>288</v>
      </c>
      <c r="C47" s="33" t="s">
        <v>299</v>
      </c>
      <c r="D47" s="33"/>
      <c r="E47" s="106" t="s">
        <v>54</v>
      </c>
      <c r="F47" s="108">
        <v>16.600000000000001</v>
      </c>
      <c r="G47" s="108"/>
      <c r="H47" s="108"/>
      <c r="I47" s="108"/>
      <c r="J47" s="108"/>
      <c r="N47" s="108">
        <f t="shared" si="0"/>
        <v>16.600000000000001</v>
      </c>
      <c r="O47" s="108">
        <f>IF(D47="X",0,IF(E47="X",0,VLOOKUP(E47,'21'!$K$3:$L$16,2,FALSE)))</f>
        <v>200</v>
      </c>
      <c r="P47" s="108">
        <f t="shared" si="1"/>
        <v>3320.0000000000005</v>
      </c>
    </row>
    <row r="48" spans="1:16">
      <c r="A48" s="30" t="s">
        <v>286</v>
      </c>
      <c r="B48" s="106" t="s">
        <v>289</v>
      </c>
      <c r="C48" s="33" t="s">
        <v>299</v>
      </c>
      <c r="D48" s="33"/>
      <c r="E48" s="106" t="s">
        <v>54</v>
      </c>
      <c r="F48" s="108">
        <v>16.600000000000001</v>
      </c>
      <c r="G48" s="108"/>
      <c r="H48" s="108"/>
      <c r="I48" s="108"/>
      <c r="J48" s="108"/>
      <c r="N48" s="108">
        <f t="shared" si="0"/>
        <v>16.600000000000001</v>
      </c>
      <c r="O48" s="108">
        <f>IF(D48="X",0,IF(E48="X",0,VLOOKUP(E48,'21'!$K$3:$L$16,2,FALSE)))</f>
        <v>200</v>
      </c>
      <c r="P48" s="108">
        <f t="shared" si="1"/>
        <v>3320.0000000000005</v>
      </c>
    </row>
    <row r="49" spans="1:20">
      <c r="A49" s="30" t="s">
        <v>286</v>
      </c>
      <c r="B49" s="106" t="s">
        <v>290</v>
      </c>
      <c r="C49" s="33" t="s">
        <v>299</v>
      </c>
      <c r="D49" s="33"/>
      <c r="E49" s="106" t="s">
        <v>54</v>
      </c>
      <c r="F49" s="108">
        <v>16.600000000000001</v>
      </c>
      <c r="G49" s="108"/>
      <c r="H49" s="108"/>
      <c r="I49" s="108"/>
      <c r="J49" s="108"/>
      <c r="N49" s="108">
        <f t="shared" si="0"/>
        <v>16.600000000000001</v>
      </c>
      <c r="O49" s="108">
        <f>IF(D49="X",0,IF(E49="X",0,VLOOKUP(E49,'21'!$K$3:$L$16,2,FALSE)))</f>
        <v>200</v>
      </c>
      <c r="P49" s="108">
        <f t="shared" si="1"/>
        <v>3320.0000000000005</v>
      </c>
    </row>
    <row r="50" spans="1:20">
      <c r="A50" s="30" t="s">
        <v>286</v>
      </c>
      <c r="B50" s="106" t="s">
        <v>293</v>
      </c>
      <c r="C50" s="33" t="s">
        <v>299</v>
      </c>
      <c r="D50" s="33"/>
      <c r="E50" s="106" t="s">
        <v>54</v>
      </c>
      <c r="F50" s="108">
        <v>16.600000000000001</v>
      </c>
      <c r="G50" s="108"/>
      <c r="H50" s="108"/>
      <c r="I50" s="108"/>
      <c r="J50" s="108"/>
      <c r="N50" s="108">
        <f t="shared" si="0"/>
        <v>16.600000000000001</v>
      </c>
      <c r="O50" s="108">
        <f>IF(D50="X",0,IF(E50="X",0,VLOOKUP(E50,'21'!$K$3:$L$16,2,FALSE)))</f>
        <v>200</v>
      </c>
      <c r="P50" s="108">
        <f t="shared" si="1"/>
        <v>3320.0000000000005</v>
      </c>
    </row>
    <row r="51" spans="1:20">
      <c r="A51" s="30" t="s">
        <v>286</v>
      </c>
      <c r="B51" s="106" t="s">
        <v>295</v>
      </c>
      <c r="C51" s="33" t="s">
        <v>299</v>
      </c>
      <c r="D51" s="33"/>
      <c r="E51" s="106" t="s">
        <v>54</v>
      </c>
      <c r="F51" s="108">
        <v>16.600000000000001</v>
      </c>
      <c r="G51" s="108"/>
      <c r="H51" s="108"/>
      <c r="I51" s="108"/>
      <c r="J51" s="108"/>
      <c r="N51" s="108">
        <f t="shared" si="0"/>
        <v>16.600000000000001</v>
      </c>
      <c r="O51" s="108">
        <f>IF(D51="X",0,IF(E51="X",0,VLOOKUP(E51,'21'!$K$3:$L$16,2,FALSE)))</f>
        <v>200</v>
      </c>
      <c r="P51" s="108">
        <f t="shared" si="1"/>
        <v>3320.0000000000005</v>
      </c>
    </row>
    <row r="52" spans="1:20">
      <c r="A52" s="30" t="s">
        <v>286</v>
      </c>
      <c r="B52" s="106" t="s">
        <v>413</v>
      </c>
      <c r="C52" s="33" t="s">
        <v>299</v>
      </c>
      <c r="D52" s="33"/>
      <c r="E52" s="106" t="s">
        <v>54</v>
      </c>
      <c r="F52" s="108">
        <v>16.600000000000001</v>
      </c>
      <c r="G52" s="108"/>
      <c r="H52" s="108"/>
      <c r="I52" s="108"/>
      <c r="J52" s="108"/>
      <c r="N52" s="108">
        <f t="shared" si="0"/>
        <v>16.600000000000001</v>
      </c>
      <c r="O52" s="108">
        <f>IF(D52="X",0,IF(E52="X",0,VLOOKUP(E52,'21'!$K$3:$L$16,2,FALSE)))</f>
        <v>200</v>
      </c>
      <c r="P52" s="108">
        <f t="shared" si="1"/>
        <v>3320.0000000000005</v>
      </c>
      <c r="R52">
        <v>212</v>
      </c>
      <c r="S52">
        <v>212</v>
      </c>
      <c r="T52">
        <v>82</v>
      </c>
    </row>
    <row r="53" spans="1:20" hidden="1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/>
      <c r="P53" s="108"/>
    </row>
    <row r="54" spans="1:20" hidden="1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/>
      <c r="P54" s="108"/>
    </row>
    <row r="55" spans="1:20" hidden="1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/>
      <c r="P55" s="108"/>
    </row>
    <row r="56" spans="1:20" hidden="1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/>
      <c r="P56" s="108"/>
    </row>
    <row r="57" spans="1:20" hidden="1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/>
      <c r="P57" s="108"/>
    </row>
    <row r="58" spans="1:20" hidden="1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/>
      <c r="P58" s="108"/>
    </row>
    <row r="59" spans="1:20" hidden="1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/>
      <c r="P59" s="108"/>
    </row>
    <row r="60" spans="1:20" hidden="1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/>
      <c r="P60" s="108"/>
    </row>
    <row r="61" spans="1:20" hidden="1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/>
      <c r="P61" s="108"/>
    </row>
    <row r="62" spans="1:20" hidden="1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/>
      <c r="P62" s="108"/>
    </row>
    <row r="63" spans="1:20" hidden="1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/>
      <c r="P63" s="108"/>
    </row>
    <row r="64" spans="1:20" hidden="1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/>
      <c r="P64" s="108"/>
    </row>
    <row r="65" spans="1:16" hidden="1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/>
      <c r="P65" s="108"/>
    </row>
    <row r="66" spans="1:16" hidden="1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/>
      <c r="P66" s="108"/>
    </row>
    <row r="67" spans="1:16" hidden="1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/>
      <c r="P67" s="108"/>
    </row>
    <row r="68" spans="1:16" hidden="1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/>
      <c r="P68" s="108"/>
    </row>
    <row r="69" spans="1:16" hidden="1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/>
      <c r="P69" s="108"/>
    </row>
    <row r="70" spans="1:16" hidden="1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/>
      <c r="P70" s="108"/>
    </row>
    <row r="71" spans="1:16" hidden="1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/>
      <c r="P71" s="108"/>
    </row>
    <row r="72" spans="1:16" hidden="1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/>
      <c r="P72" s="108"/>
    </row>
    <row r="73" spans="1:16" hidden="1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/>
      <c r="P73" s="108"/>
    </row>
    <row r="74" spans="1:16" hidden="1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/>
      <c r="P74" s="108"/>
    </row>
    <row r="75" spans="1:16" hidden="1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/>
      <c r="P75" s="108"/>
    </row>
    <row r="76" spans="1:16" hidden="1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/>
      <c r="P76" s="108"/>
    </row>
    <row r="77" spans="1:16" hidden="1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/>
      <c r="P77" s="108"/>
    </row>
    <row r="78" spans="1:16" hidden="1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/>
      <c r="P78" s="108"/>
    </row>
    <row r="79" spans="1:16" hidden="1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/>
      <c r="P79" s="108"/>
    </row>
    <row r="80" spans="1:16" hidden="1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/>
      <c r="P80" s="108"/>
    </row>
    <row r="81" spans="1:16" hidden="1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/>
      <c r="P81" s="108"/>
    </row>
    <row r="82" spans="1:16" hidden="1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/>
      <c r="P82" s="108"/>
    </row>
    <row r="83" spans="1:16" hidden="1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/>
      <c r="P83" s="108"/>
    </row>
    <row r="84" spans="1:16" hidden="1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/>
      <c r="P84" s="108"/>
    </row>
    <row r="85" spans="1:16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/>
      <c r="P85" s="108"/>
    </row>
    <row r="86" spans="1:16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/>
      <c r="P86" s="108"/>
    </row>
    <row r="87" spans="1:16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/>
      <c r="P87" s="108"/>
    </row>
    <row r="88" spans="1:16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/>
      <c r="P88" s="108"/>
    </row>
    <row r="89" spans="1:16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/>
      <c r="P89" s="108"/>
    </row>
    <row r="90" spans="1:16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/>
      <c r="P90" s="108"/>
    </row>
    <row r="91" spans="1:16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/>
      <c r="P91" s="108"/>
    </row>
    <row r="92" spans="1:16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/>
      <c r="P92" s="108"/>
    </row>
    <row r="93" spans="1:16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/>
      <c r="P93" s="108"/>
    </row>
    <row r="94" spans="1:16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/>
      <c r="P94" s="108"/>
    </row>
    <row r="95" spans="1:16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/>
      <c r="P95" s="108"/>
    </row>
    <row r="96" spans="1:16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/>
      <c r="P126" s="108"/>
    </row>
    <row r="127" spans="1:16" hidden="1">
      <c r="N127" s="108">
        <f t="shared" si="2"/>
        <v>0</v>
      </c>
      <c r="O127" s="108"/>
      <c r="P127" s="108"/>
    </row>
    <row r="128" spans="1:16" hidden="1">
      <c r="N128" s="108">
        <f t="shared" si="2"/>
        <v>0</v>
      </c>
      <c r="O128" s="108"/>
      <c r="P128" s="108"/>
    </row>
    <row r="129" spans="14:16" hidden="1">
      <c r="N129" s="108">
        <f t="shared" si="2"/>
        <v>0</v>
      </c>
      <c r="O129" s="108"/>
      <c r="P129" s="108"/>
    </row>
    <row r="130" spans="14:16" hidden="1">
      <c r="N130" s="108">
        <f t="shared" si="2"/>
        <v>0</v>
      </c>
      <c r="O130" s="108"/>
      <c r="P130" s="108"/>
    </row>
    <row r="131" spans="14:16" hidden="1">
      <c r="N131" s="108">
        <f t="shared" si="2"/>
        <v>0</v>
      </c>
      <c r="O131" s="108"/>
      <c r="P131" s="108"/>
    </row>
    <row r="132" spans="14:16" hidden="1">
      <c r="N132" s="108">
        <f t="shared" ref="N132:N195" si="3">SUM(F132:M132)</f>
        <v>0</v>
      </c>
      <c r="O132" s="108"/>
      <c r="P132" s="108"/>
    </row>
    <row r="133" spans="14:16" hidden="1">
      <c r="N133" s="108">
        <f t="shared" si="3"/>
        <v>0</v>
      </c>
      <c r="O133" s="108"/>
      <c r="P133" s="108"/>
    </row>
    <row r="134" spans="14:16" hidden="1">
      <c r="N134" s="108">
        <f t="shared" si="3"/>
        <v>0</v>
      </c>
      <c r="O134" s="108"/>
      <c r="P134" s="108"/>
    </row>
    <row r="135" spans="14:16" hidden="1">
      <c r="N135" s="108">
        <f t="shared" si="3"/>
        <v>0</v>
      </c>
      <c r="O135" s="108"/>
      <c r="P135" s="108"/>
    </row>
    <row r="136" spans="14:16" hidden="1">
      <c r="N136" s="108">
        <f t="shared" si="3"/>
        <v>0</v>
      </c>
      <c r="O136" s="108"/>
      <c r="P136" s="108"/>
    </row>
    <row r="137" spans="14:16" hidden="1">
      <c r="N137" s="108">
        <f t="shared" si="3"/>
        <v>0</v>
      </c>
      <c r="O137" s="108"/>
      <c r="P137" s="108"/>
    </row>
    <row r="138" spans="14:16" hidden="1">
      <c r="N138" s="108">
        <f t="shared" si="3"/>
        <v>0</v>
      </c>
      <c r="O138" s="108"/>
      <c r="P138" s="108"/>
    </row>
    <row r="139" spans="14:16" hidden="1">
      <c r="N139" s="108">
        <f t="shared" si="3"/>
        <v>0</v>
      </c>
      <c r="O139" s="108"/>
      <c r="P139" s="108"/>
    </row>
    <row r="140" spans="14:16" hidden="1">
      <c r="N140" s="108">
        <f t="shared" si="3"/>
        <v>0</v>
      </c>
      <c r="O140" s="108"/>
      <c r="P140" s="108"/>
    </row>
    <row r="141" spans="14:16" hidden="1">
      <c r="N141" s="108">
        <f t="shared" si="3"/>
        <v>0</v>
      </c>
      <c r="O141" s="108"/>
      <c r="P141" s="108"/>
    </row>
    <row r="142" spans="14:16" hidden="1">
      <c r="N142" s="108">
        <f t="shared" si="3"/>
        <v>0</v>
      </c>
      <c r="O142" s="108"/>
      <c r="P142" s="108"/>
    </row>
    <row r="143" spans="14:16" hidden="1">
      <c r="N143" s="108">
        <f t="shared" si="3"/>
        <v>0</v>
      </c>
      <c r="O143" s="108"/>
      <c r="P143" s="108"/>
    </row>
    <row r="144" spans="14:16" hidden="1">
      <c r="N144" s="108">
        <f t="shared" si="3"/>
        <v>0</v>
      </c>
      <c r="O144" s="108"/>
      <c r="P144" s="108"/>
    </row>
    <row r="145" spans="14:16" hidden="1">
      <c r="N145" s="108">
        <f t="shared" si="3"/>
        <v>0</v>
      </c>
      <c r="O145" s="108"/>
      <c r="P145" s="108"/>
    </row>
    <row r="146" spans="14:16" hidden="1">
      <c r="N146" s="108">
        <f t="shared" si="3"/>
        <v>0</v>
      </c>
      <c r="O146" s="108"/>
      <c r="P146" s="108"/>
    </row>
    <row r="147" spans="14:16" hidden="1">
      <c r="N147" s="108">
        <f t="shared" si="3"/>
        <v>0</v>
      </c>
      <c r="O147" s="108"/>
      <c r="P147" s="108"/>
    </row>
    <row r="148" spans="14:16" hidden="1">
      <c r="N148" s="108">
        <f t="shared" si="3"/>
        <v>0</v>
      </c>
      <c r="O148" s="108"/>
      <c r="P148" s="108"/>
    </row>
    <row r="149" spans="14:16" hidden="1">
      <c r="N149" s="108">
        <f t="shared" si="3"/>
        <v>0</v>
      </c>
      <c r="O149" s="108"/>
      <c r="P149" s="108"/>
    </row>
    <row r="150" spans="14:16" hidden="1">
      <c r="N150" s="108">
        <f t="shared" si="3"/>
        <v>0</v>
      </c>
      <c r="O150" s="108"/>
      <c r="P150" s="108"/>
    </row>
    <row r="151" spans="14:16" hidden="1">
      <c r="N151" s="108">
        <f t="shared" si="3"/>
        <v>0</v>
      </c>
      <c r="O151" s="108"/>
      <c r="P151" s="108"/>
    </row>
    <row r="152" spans="14:16" hidden="1">
      <c r="N152" s="108">
        <f t="shared" si="3"/>
        <v>0</v>
      </c>
      <c r="O152" s="108"/>
      <c r="P152" s="108"/>
    </row>
    <row r="153" spans="14:16" hidden="1">
      <c r="N153" s="108">
        <f t="shared" si="3"/>
        <v>0</v>
      </c>
      <c r="O153" s="108"/>
      <c r="P153" s="108"/>
    </row>
    <row r="154" spans="14:16" hidden="1">
      <c r="N154" s="108">
        <f t="shared" si="3"/>
        <v>0</v>
      </c>
      <c r="O154" s="108"/>
      <c r="P154" s="108"/>
    </row>
    <row r="155" spans="14:16" hidden="1">
      <c r="N155" s="108">
        <f t="shared" si="3"/>
        <v>0</v>
      </c>
      <c r="O155" s="108"/>
      <c r="P155" s="108"/>
    </row>
    <row r="156" spans="14:16" hidden="1">
      <c r="N156" s="108">
        <f t="shared" si="3"/>
        <v>0</v>
      </c>
      <c r="O156" s="108"/>
      <c r="P156" s="108"/>
    </row>
    <row r="157" spans="14:16" hidden="1">
      <c r="N157" s="108">
        <f t="shared" si="3"/>
        <v>0</v>
      </c>
      <c r="O157" s="108"/>
      <c r="P157" s="108"/>
    </row>
    <row r="158" spans="14:16" hidden="1">
      <c r="N158" s="108">
        <f t="shared" si="3"/>
        <v>0</v>
      </c>
      <c r="O158" s="108"/>
      <c r="P158" s="108"/>
    </row>
    <row r="159" spans="14:16" hidden="1">
      <c r="N159" s="108">
        <f t="shared" si="3"/>
        <v>0</v>
      </c>
      <c r="O159" s="108"/>
      <c r="P159" s="108"/>
    </row>
    <row r="160" spans="14:16" hidden="1">
      <c r="N160" s="108">
        <f t="shared" si="3"/>
        <v>0</v>
      </c>
      <c r="O160" s="108"/>
      <c r="P160" s="108"/>
    </row>
    <row r="161" spans="14:16" hidden="1">
      <c r="N161" s="108">
        <f t="shared" si="3"/>
        <v>0</v>
      </c>
      <c r="O161" s="108"/>
      <c r="P161" s="108"/>
    </row>
    <row r="162" spans="14:16" hidden="1">
      <c r="N162" s="108">
        <f t="shared" si="3"/>
        <v>0</v>
      </c>
      <c r="O162" s="108"/>
      <c r="P162" s="108"/>
    </row>
    <row r="163" spans="14:16" hidden="1">
      <c r="N163" s="108">
        <f t="shared" si="3"/>
        <v>0</v>
      </c>
      <c r="O163" s="108"/>
      <c r="P163" s="108"/>
    </row>
    <row r="164" spans="14:16" hidden="1">
      <c r="N164" s="108">
        <f t="shared" si="3"/>
        <v>0</v>
      </c>
      <c r="O164" s="108"/>
      <c r="P164" s="108"/>
    </row>
    <row r="165" spans="14:16" hidden="1">
      <c r="N165" s="108">
        <f t="shared" si="3"/>
        <v>0</v>
      </c>
      <c r="O165" s="108"/>
      <c r="P165" s="108"/>
    </row>
    <row r="166" spans="14:16" hidden="1">
      <c r="N166" s="108">
        <f t="shared" si="3"/>
        <v>0</v>
      </c>
      <c r="O166" s="108"/>
      <c r="P166" s="108"/>
    </row>
    <row r="167" spans="14:16" hidden="1">
      <c r="N167" s="108">
        <f t="shared" si="3"/>
        <v>0</v>
      </c>
      <c r="O167" s="108"/>
      <c r="P167" s="108"/>
    </row>
    <row r="168" spans="14:16" hidden="1">
      <c r="N168" s="108">
        <f t="shared" si="3"/>
        <v>0</v>
      </c>
      <c r="O168" s="108"/>
      <c r="P168" s="108"/>
    </row>
    <row r="169" spans="14:16" hidden="1">
      <c r="N169" s="108">
        <f t="shared" si="3"/>
        <v>0</v>
      </c>
      <c r="O169" s="108"/>
      <c r="P169" s="108"/>
    </row>
    <row r="170" spans="14:16" hidden="1">
      <c r="N170" s="108">
        <f t="shared" si="3"/>
        <v>0</v>
      </c>
      <c r="O170" s="108"/>
      <c r="P170" s="108"/>
    </row>
    <row r="171" spans="14:16" hidden="1">
      <c r="N171" s="108">
        <f t="shared" si="3"/>
        <v>0</v>
      </c>
      <c r="O171" s="108"/>
      <c r="P171" s="108"/>
    </row>
    <row r="172" spans="14:16" hidden="1">
      <c r="N172" s="108">
        <f t="shared" si="3"/>
        <v>0</v>
      </c>
      <c r="O172" s="108"/>
      <c r="P172" s="108"/>
    </row>
    <row r="173" spans="14:16" hidden="1">
      <c r="N173" s="108">
        <f t="shared" si="3"/>
        <v>0</v>
      </c>
      <c r="O173" s="108"/>
      <c r="P173" s="108"/>
    </row>
    <row r="174" spans="14:16" hidden="1">
      <c r="N174" s="108">
        <f t="shared" si="3"/>
        <v>0</v>
      </c>
      <c r="O174" s="108"/>
      <c r="P174" s="108"/>
    </row>
    <row r="175" spans="14:16" hidden="1">
      <c r="N175" s="108">
        <f t="shared" si="3"/>
        <v>0</v>
      </c>
      <c r="O175" s="108"/>
      <c r="P175" s="108"/>
    </row>
    <row r="176" spans="14:16" hidden="1">
      <c r="N176" s="108">
        <f t="shared" si="3"/>
        <v>0</v>
      </c>
      <c r="O176" s="108"/>
      <c r="P176" s="108"/>
    </row>
    <row r="177" spans="14:16" hidden="1">
      <c r="N177" s="108">
        <f t="shared" si="3"/>
        <v>0</v>
      </c>
      <c r="O177" s="108"/>
      <c r="P177" s="108"/>
    </row>
    <row r="178" spans="14:16" hidden="1">
      <c r="N178" s="108">
        <f t="shared" si="3"/>
        <v>0</v>
      </c>
      <c r="O178" s="108"/>
      <c r="P178" s="108"/>
    </row>
    <row r="179" spans="14:16" hidden="1">
      <c r="N179" s="108">
        <f t="shared" si="3"/>
        <v>0</v>
      </c>
      <c r="O179" s="108"/>
      <c r="P179" s="108"/>
    </row>
    <row r="180" spans="14:16" hidden="1">
      <c r="N180" s="108">
        <f t="shared" si="3"/>
        <v>0</v>
      </c>
      <c r="O180" s="108"/>
      <c r="P180" s="108"/>
    </row>
    <row r="181" spans="14:16" hidden="1">
      <c r="N181" s="108">
        <f t="shared" si="3"/>
        <v>0</v>
      </c>
      <c r="O181" s="108"/>
      <c r="P181" s="108"/>
    </row>
    <row r="182" spans="14:16" hidden="1">
      <c r="N182" s="108">
        <f t="shared" si="3"/>
        <v>0</v>
      </c>
      <c r="O182" s="108"/>
      <c r="P182" s="108"/>
    </row>
    <row r="183" spans="14:16" hidden="1">
      <c r="N183" s="108">
        <f t="shared" si="3"/>
        <v>0</v>
      </c>
      <c r="O183" s="108"/>
      <c r="P183" s="108"/>
    </row>
    <row r="184" spans="14:16" hidden="1">
      <c r="N184" s="108">
        <f t="shared" si="3"/>
        <v>0</v>
      </c>
      <c r="O184" s="108"/>
      <c r="P184" s="108"/>
    </row>
    <row r="185" spans="14:16" hidden="1">
      <c r="N185" s="108">
        <f t="shared" si="3"/>
        <v>0</v>
      </c>
      <c r="O185" s="108"/>
      <c r="P185" s="108"/>
    </row>
    <row r="186" spans="14:16" hidden="1">
      <c r="N186" s="108">
        <f t="shared" si="3"/>
        <v>0</v>
      </c>
      <c r="O186" s="108"/>
      <c r="P186" s="108"/>
    </row>
    <row r="187" spans="14:16" hidden="1">
      <c r="N187" s="108">
        <f t="shared" si="3"/>
        <v>0</v>
      </c>
      <c r="O187" s="108"/>
      <c r="P187" s="108"/>
    </row>
    <row r="188" spans="14:16" hidden="1">
      <c r="N188" s="108">
        <f t="shared" si="3"/>
        <v>0</v>
      </c>
      <c r="O188" s="108"/>
      <c r="P188" s="108"/>
    </row>
    <row r="189" spans="14:16" hidden="1">
      <c r="N189" s="108">
        <f t="shared" si="3"/>
        <v>0</v>
      </c>
      <c r="O189" s="108"/>
      <c r="P189" s="108"/>
    </row>
    <row r="190" spans="14:16" hidden="1">
      <c r="N190" s="108">
        <f t="shared" si="3"/>
        <v>0</v>
      </c>
      <c r="O190" s="108"/>
      <c r="P190" s="108"/>
    </row>
    <row r="191" spans="14:16" hidden="1">
      <c r="N191" s="108">
        <f t="shared" si="3"/>
        <v>0</v>
      </c>
      <c r="O191" s="108"/>
      <c r="P191" s="108"/>
    </row>
    <row r="192" spans="14:16" hidden="1">
      <c r="N192" s="108">
        <f t="shared" si="3"/>
        <v>0</v>
      </c>
      <c r="O192" s="108"/>
      <c r="P192" s="108"/>
    </row>
    <row r="193" spans="14:16" hidden="1">
      <c r="N193" s="108">
        <f t="shared" si="3"/>
        <v>0</v>
      </c>
      <c r="O193" s="108"/>
      <c r="P193" s="108"/>
    </row>
    <row r="194" spans="14:16" hidden="1">
      <c r="N194" s="108">
        <f t="shared" si="3"/>
        <v>0</v>
      </c>
      <c r="O194" s="108"/>
      <c r="P194" s="108"/>
    </row>
    <row r="195" spans="14:16" hidden="1">
      <c r="N195" s="108">
        <f t="shared" si="3"/>
        <v>0</v>
      </c>
      <c r="O195" s="108"/>
      <c r="P195" s="108"/>
    </row>
    <row r="196" spans="14:16" hidden="1">
      <c r="N196" s="108">
        <f t="shared" ref="N196:N259" si="4">SUM(F196:M196)</f>
        <v>0</v>
      </c>
      <c r="O196" s="108"/>
      <c r="P196" s="108"/>
    </row>
    <row r="197" spans="14:16" hidden="1">
      <c r="N197" s="108">
        <f t="shared" si="4"/>
        <v>0</v>
      </c>
      <c r="O197" s="108"/>
      <c r="P197" s="108"/>
    </row>
    <row r="198" spans="14:16" hidden="1">
      <c r="N198" s="108">
        <f t="shared" si="4"/>
        <v>0</v>
      </c>
      <c r="O198" s="108"/>
      <c r="P198" s="108"/>
    </row>
    <row r="199" spans="14:16" hidden="1">
      <c r="N199" s="108">
        <f t="shared" si="4"/>
        <v>0</v>
      </c>
      <c r="O199" s="108"/>
      <c r="P199" s="108"/>
    </row>
    <row r="200" spans="14:16" hidden="1">
      <c r="N200" s="108">
        <f t="shared" si="4"/>
        <v>0</v>
      </c>
      <c r="O200" s="108"/>
      <c r="P200" s="108"/>
    </row>
    <row r="201" spans="14:16" hidden="1">
      <c r="N201" s="108">
        <f t="shared" si="4"/>
        <v>0</v>
      </c>
      <c r="O201" s="108"/>
      <c r="P201" s="108"/>
    </row>
    <row r="202" spans="14:16" hidden="1">
      <c r="N202" s="108">
        <f t="shared" si="4"/>
        <v>0</v>
      </c>
      <c r="O202" s="108"/>
      <c r="P202" s="108"/>
    </row>
    <row r="203" spans="14:16" hidden="1">
      <c r="N203" s="108">
        <f t="shared" si="4"/>
        <v>0</v>
      </c>
      <c r="O203" s="108"/>
      <c r="P203" s="108"/>
    </row>
    <row r="204" spans="14:16" hidden="1">
      <c r="N204" s="108">
        <f t="shared" si="4"/>
        <v>0</v>
      </c>
      <c r="O204" s="108"/>
      <c r="P204" s="108"/>
    </row>
    <row r="205" spans="14:16" hidden="1">
      <c r="N205" s="108">
        <f t="shared" si="4"/>
        <v>0</v>
      </c>
      <c r="O205" s="108"/>
      <c r="P205" s="108"/>
    </row>
    <row r="206" spans="14:16" hidden="1">
      <c r="N206" s="108">
        <f t="shared" si="4"/>
        <v>0</v>
      </c>
      <c r="O206" s="108"/>
      <c r="P206" s="108"/>
    </row>
    <row r="207" spans="14:16" hidden="1">
      <c r="N207" s="108">
        <f t="shared" si="4"/>
        <v>0</v>
      </c>
      <c r="O207" s="108"/>
      <c r="P207" s="108"/>
    </row>
    <row r="208" spans="14:16" hidden="1">
      <c r="N208" s="108">
        <f t="shared" si="4"/>
        <v>0</v>
      </c>
      <c r="O208" s="108"/>
      <c r="P208" s="108"/>
    </row>
    <row r="209" spans="14:16" hidden="1">
      <c r="N209" s="108">
        <f t="shared" si="4"/>
        <v>0</v>
      </c>
      <c r="O209" s="108"/>
      <c r="P209" s="108"/>
    </row>
    <row r="210" spans="14:16" hidden="1">
      <c r="N210" s="108">
        <f t="shared" si="4"/>
        <v>0</v>
      </c>
      <c r="O210" s="108"/>
      <c r="P210" s="108"/>
    </row>
    <row r="211" spans="14:16" hidden="1">
      <c r="N211" s="108">
        <f t="shared" si="4"/>
        <v>0</v>
      </c>
      <c r="O211" s="108"/>
      <c r="P211" s="108"/>
    </row>
    <row r="212" spans="14:16" hidden="1">
      <c r="N212" s="108">
        <f t="shared" si="4"/>
        <v>0</v>
      </c>
      <c r="O212" s="108"/>
      <c r="P212" s="108"/>
    </row>
    <row r="213" spans="14:16" hidden="1">
      <c r="N213" s="108">
        <f t="shared" si="4"/>
        <v>0</v>
      </c>
      <c r="O213" s="108"/>
      <c r="P213" s="108"/>
    </row>
    <row r="214" spans="14:16" hidden="1">
      <c r="N214" s="108">
        <f t="shared" si="4"/>
        <v>0</v>
      </c>
      <c r="O214" s="108"/>
      <c r="P214" s="108"/>
    </row>
    <row r="215" spans="14:16" hidden="1">
      <c r="N215" s="108">
        <f t="shared" si="4"/>
        <v>0</v>
      </c>
      <c r="O215" s="108"/>
      <c r="P215" s="108"/>
    </row>
    <row r="216" spans="14:16" hidden="1">
      <c r="N216" s="108">
        <f t="shared" si="4"/>
        <v>0</v>
      </c>
      <c r="O216" s="108"/>
      <c r="P216" s="108"/>
    </row>
    <row r="217" spans="14:16" hidden="1">
      <c r="N217" s="108">
        <f t="shared" si="4"/>
        <v>0</v>
      </c>
      <c r="O217" s="108"/>
      <c r="P217" s="108"/>
    </row>
    <row r="218" spans="14:16" hidden="1">
      <c r="N218" s="108">
        <f t="shared" si="4"/>
        <v>0</v>
      </c>
      <c r="O218" s="108"/>
      <c r="P218" s="108"/>
    </row>
    <row r="219" spans="14:16" hidden="1">
      <c r="N219" s="108">
        <f t="shared" si="4"/>
        <v>0</v>
      </c>
      <c r="O219" s="108"/>
      <c r="P219" s="108"/>
    </row>
    <row r="220" spans="14:16" hidden="1">
      <c r="N220" s="108">
        <f t="shared" si="4"/>
        <v>0</v>
      </c>
      <c r="O220" s="108"/>
      <c r="P220" s="108"/>
    </row>
    <row r="221" spans="14:16" hidden="1">
      <c r="N221" s="108">
        <f t="shared" si="4"/>
        <v>0</v>
      </c>
      <c r="O221" s="108"/>
      <c r="P221" s="108"/>
    </row>
    <row r="222" spans="14:16" hidden="1">
      <c r="N222" s="108">
        <f t="shared" si="4"/>
        <v>0</v>
      </c>
      <c r="O222" s="108"/>
      <c r="P222" s="108"/>
    </row>
    <row r="223" spans="14:16" hidden="1">
      <c r="N223" s="108">
        <f t="shared" si="4"/>
        <v>0</v>
      </c>
      <c r="O223" s="108"/>
      <c r="P223" s="108"/>
    </row>
    <row r="224" spans="14:16" hidden="1">
      <c r="N224" s="108">
        <f t="shared" si="4"/>
        <v>0</v>
      </c>
      <c r="O224" s="108"/>
      <c r="P224" s="108"/>
    </row>
    <row r="225" spans="14:16" hidden="1">
      <c r="N225" s="108">
        <f t="shared" si="4"/>
        <v>0</v>
      </c>
      <c r="O225" s="108"/>
      <c r="P225" s="108"/>
    </row>
    <row r="226" spans="14:16" hidden="1">
      <c r="N226" s="108">
        <f t="shared" si="4"/>
        <v>0</v>
      </c>
      <c r="O226" s="108"/>
      <c r="P226" s="108"/>
    </row>
    <row r="227" spans="14:16" hidden="1">
      <c r="N227" s="108">
        <f t="shared" si="4"/>
        <v>0</v>
      </c>
      <c r="O227" s="108"/>
      <c r="P227" s="108"/>
    </row>
    <row r="228" spans="14:16" hidden="1">
      <c r="N228" s="108">
        <f t="shared" si="4"/>
        <v>0</v>
      </c>
      <c r="O228" s="108"/>
      <c r="P228" s="108"/>
    </row>
    <row r="229" spans="14:16" hidden="1">
      <c r="N229" s="108">
        <f t="shared" si="4"/>
        <v>0</v>
      </c>
      <c r="O229" s="108"/>
      <c r="P229" s="108"/>
    </row>
    <row r="230" spans="14:16" hidden="1">
      <c r="N230" s="108">
        <f t="shared" si="4"/>
        <v>0</v>
      </c>
      <c r="O230" s="108"/>
      <c r="P230" s="108"/>
    </row>
    <row r="231" spans="14:16" hidden="1">
      <c r="N231" s="108">
        <f t="shared" si="4"/>
        <v>0</v>
      </c>
      <c r="O231" s="108"/>
      <c r="P231" s="108"/>
    </row>
    <row r="232" spans="14:16" hidden="1">
      <c r="N232" s="108">
        <f t="shared" si="4"/>
        <v>0</v>
      </c>
      <c r="O232" s="108"/>
      <c r="P232" s="108"/>
    </row>
    <row r="233" spans="14:16" hidden="1">
      <c r="N233" s="108">
        <f t="shared" si="4"/>
        <v>0</v>
      </c>
      <c r="O233" s="108"/>
      <c r="P233" s="108"/>
    </row>
    <row r="234" spans="14:16" hidden="1">
      <c r="N234" s="108">
        <f t="shared" si="4"/>
        <v>0</v>
      </c>
      <c r="O234" s="108"/>
      <c r="P234" s="108"/>
    </row>
    <row r="235" spans="14:16" hidden="1">
      <c r="N235" s="108">
        <f t="shared" si="4"/>
        <v>0</v>
      </c>
      <c r="O235" s="108"/>
      <c r="P235" s="108"/>
    </row>
    <row r="236" spans="14:16" hidden="1">
      <c r="N236" s="108">
        <f t="shared" si="4"/>
        <v>0</v>
      </c>
      <c r="O236" s="108"/>
      <c r="P236" s="108"/>
    </row>
    <row r="237" spans="14:16" hidden="1">
      <c r="N237" s="108">
        <f t="shared" si="4"/>
        <v>0</v>
      </c>
      <c r="O237" s="108"/>
      <c r="P237" s="108"/>
    </row>
    <row r="238" spans="14:16" hidden="1">
      <c r="N238" s="108">
        <f t="shared" si="4"/>
        <v>0</v>
      </c>
      <c r="O238" s="108"/>
      <c r="P238" s="108"/>
    </row>
    <row r="239" spans="14:16" hidden="1">
      <c r="N239" s="108">
        <f t="shared" si="4"/>
        <v>0</v>
      </c>
      <c r="O239" s="108"/>
      <c r="P239" s="108"/>
    </row>
    <row r="240" spans="14:16" hidden="1">
      <c r="N240" s="108">
        <f t="shared" si="4"/>
        <v>0</v>
      </c>
      <c r="O240" s="108"/>
      <c r="P240" s="108"/>
    </row>
    <row r="241" spans="14:16" hidden="1">
      <c r="N241" s="108">
        <f t="shared" si="4"/>
        <v>0</v>
      </c>
      <c r="O241" s="108"/>
      <c r="P241" s="108"/>
    </row>
    <row r="242" spans="14:16" hidden="1">
      <c r="N242" s="108">
        <f t="shared" si="4"/>
        <v>0</v>
      </c>
      <c r="O242" s="108"/>
      <c r="P242" s="108"/>
    </row>
    <row r="243" spans="14:16" hidden="1">
      <c r="N243" s="108">
        <f t="shared" si="4"/>
        <v>0</v>
      </c>
      <c r="O243" s="108"/>
      <c r="P243" s="108"/>
    </row>
    <row r="244" spans="14:16" hidden="1">
      <c r="N244" s="108">
        <f t="shared" si="4"/>
        <v>0</v>
      </c>
      <c r="O244" s="108"/>
      <c r="P244" s="108"/>
    </row>
    <row r="245" spans="14:16" hidden="1">
      <c r="N245" s="108">
        <f t="shared" si="4"/>
        <v>0</v>
      </c>
      <c r="O245" s="108"/>
      <c r="P245" s="108"/>
    </row>
    <row r="246" spans="14:16" hidden="1">
      <c r="N246" s="108">
        <f t="shared" si="4"/>
        <v>0</v>
      </c>
      <c r="O246" s="108"/>
      <c r="P246" s="108"/>
    </row>
    <row r="247" spans="14:16" hidden="1">
      <c r="N247" s="108">
        <f t="shared" si="4"/>
        <v>0</v>
      </c>
      <c r="O247" s="108"/>
      <c r="P247" s="108"/>
    </row>
    <row r="248" spans="14:16" hidden="1">
      <c r="N248" s="108">
        <f t="shared" si="4"/>
        <v>0</v>
      </c>
      <c r="O248" s="108"/>
      <c r="P248" s="108"/>
    </row>
    <row r="249" spans="14:16" hidden="1">
      <c r="N249" s="108">
        <f t="shared" si="4"/>
        <v>0</v>
      </c>
      <c r="O249" s="108"/>
      <c r="P249" s="108"/>
    </row>
    <row r="250" spans="14:16" hidden="1">
      <c r="N250" s="108">
        <f t="shared" si="4"/>
        <v>0</v>
      </c>
      <c r="O250" s="108"/>
      <c r="P250" s="108"/>
    </row>
    <row r="251" spans="14:16" hidden="1">
      <c r="N251" s="108">
        <f t="shared" si="4"/>
        <v>0</v>
      </c>
      <c r="O251" s="108"/>
      <c r="P251" s="108"/>
    </row>
    <row r="252" spans="14:16" hidden="1">
      <c r="N252" s="108">
        <f t="shared" si="4"/>
        <v>0</v>
      </c>
      <c r="O252" s="108"/>
      <c r="P252" s="108"/>
    </row>
    <row r="253" spans="14:16" hidden="1">
      <c r="N253" s="108">
        <f t="shared" si="4"/>
        <v>0</v>
      </c>
      <c r="O253" s="108"/>
      <c r="P253" s="108"/>
    </row>
    <row r="254" spans="14:16" hidden="1">
      <c r="N254" s="108">
        <f t="shared" si="4"/>
        <v>0</v>
      </c>
      <c r="O254" s="108"/>
      <c r="P254" s="108"/>
    </row>
    <row r="255" spans="14:16" hidden="1">
      <c r="N255" s="108">
        <f t="shared" si="4"/>
        <v>0</v>
      </c>
      <c r="O255" s="108"/>
      <c r="P255" s="108"/>
    </row>
    <row r="256" spans="14:16" hidden="1">
      <c r="N256" s="108">
        <f t="shared" si="4"/>
        <v>0</v>
      </c>
      <c r="O256" s="108"/>
      <c r="P256" s="108"/>
    </row>
    <row r="257" spans="14:16" hidden="1">
      <c r="N257" s="108">
        <f t="shared" si="4"/>
        <v>0</v>
      </c>
      <c r="O257" s="108"/>
      <c r="P257" s="108"/>
    </row>
    <row r="258" spans="14:16" hidden="1">
      <c r="N258" s="108">
        <f t="shared" si="4"/>
        <v>0</v>
      </c>
      <c r="O258" s="108"/>
      <c r="P258" s="108"/>
    </row>
    <row r="259" spans="14:16" hidden="1">
      <c r="N259" s="108">
        <f t="shared" si="4"/>
        <v>0</v>
      </c>
      <c r="O259" s="108"/>
      <c r="P259" s="108"/>
    </row>
    <row r="260" spans="14:16" hidden="1">
      <c r="N260" s="108">
        <f t="shared" ref="N260:N323" si="5">SUM(F260:M260)</f>
        <v>0</v>
      </c>
      <c r="O260" s="108"/>
      <c r="P260" s="108"/>
    </row>
    <row r="261" spans="14:16" hidden="1">
      <c r="N261" s="108">
        <f t="shared" si="5"/>
        <v>0</v>
      </c>
      <c r="O261" s="108"/>
      <c r="P261" s="108"/>
    </row>
    <row r="262" spans="14:16" hidden="1">
      <c r="N262" s="108">
        <f t="shared" si="5"/>
        <v>0</v>
      </c>
      <c r="O262" s="108"/>
      <c r="P262" s="108"/>
    </row>
    <row r="263" spans="14:16" hidden="1">
      <c r="N263" s="108">
        <f t="shared" si="5"/>
        <v>0</v>
      </c>
      <c r="O263" s="108"/>
      <c r="P263" s="108"/>
    </row>
    <row r="264" spans="14:16" hidden="1">
      <c r="N264" s="108">
        <f t="shared" si="5"/>
        <v>0</v>
      </c>
      <c r="O264" s="108"/>
      <c r="P264" s="108"/>
    </row>
    <row r="265" spans="14:16" hidden="1">
      <c r="N265" s="108">
        <f t="shared" si="5"/>
        <v>0</v>
      </c>
      <c r="O265" s="108"/>
      <c r="P265" s="108"/>
    </row>
    <row r="266" spans="14:16" hidden="1">
      <c r="N266" s="108">
        <f t="shared" si="5"/>
        <v>0</v>
      </c>
      <c r="O266" s="108"/>
      <c r="P266" s="108"/>
    </row>
    <row r="267" spans="14:16" hidden="1">
      <c r="N267" s="108">
        <f t="shared" si="5"/>
        <v>0</v>
      </c>
      <c r="O267" s="108"/>
      <c r="P267" s="108"/>
    </row>
    <row r="268" spans="14:16" hidden="1">
      <c r="N268" s="108">
        <f t="shared" si="5"/>
        <v>0</v>
      </c>
      <c r="O268" s="108"/>
      <c r="P268" s="108"/>
    </row>
    <row r="269" spans="14:16" hidden="1">
      <c r="N269" s="108">
        <f t="shared" si="5"/>
        <v>0</v>
      </c>
      <c r="O269" s="108"/>
      <c r="P269" s="108"/>
    </row>
    <row r="270" spans="14:16" hidden="1">
      <c r="N270" s="108">
        <f t="shared" si="5"/>
        <v>0</v>
      </c>
      <c r="O270" s="108"/>
      <c r="P270" s="108"/>
    </row>
    <row r="271" spans="14:16" hidden="1">
      <c r="N271" s="108">
        <f t="shared" si="5"/>
        <v>0</v>
      </c>
      <c r="O271" s="108"/>
      <c r="P271" s="108"/>
    </row>
    <row r="272" spans="14:16" hidden="1">
      <c r="N272" s="108">
        <f t="shared" si="5"/>
        <v>0</v>
      </c>
      <c r="O272" s="108"/>
      <c r="P272" s="108"/>
    </row>
    <row r="273" spans="14:16" hidden="1">
      <c r="N273" s="108">
        <f t="shared" si="5"/>
        <v>0</v>
      </c>
      <c r="O273" s="108"/>
      <c r="P273" s="108"/>
    </row>
    <row r="274" spans="14:16" hidden="1">
      <c r="N274" s="108">
        <f t="shared" si="5"/>
        <v>0</v>
      </c>
      <c r="O274" s="108"/>
      <c r="P274" s="108"/>
    </row>
    <row r="275" spans="14:16" hidden="1">
      <c r="N275" s="108">
        <f t="shared" si="5"/>
        <v>0</v>
      </c>
      <c r="O275" s="108"/>
      <c r="P275" s="108"/>
    </row>
    <row r="276" spans="14:16" hidden="1">
      <c r="N276" s="108">
        <f t="shared" si="5"/>
        <v>0</v>
      </c>
      <c r="O276" s="108"/>
      <c r="P276" s="108"/>
    </row>
    <row r="277" spans="14:16" hidden="1">
      <c r="N277" s="108">
        <f t="shared" si="5"/>
        <v>0</v>
      </c>
      <c r="O277" s="108"/>
      <c r="P277" s="108"/>
    </row>
    <row r="278" spans="14:16" hidden="1">
      <c r="N278" s="108">
        <f t="shared" si="5"/>
        <v>0</v>
      </c>
      <c r="O278" s="108"/>
      <c r="P278" s="108"/>
    </row>
    <row r="279" spans="14:16" hidden="1">
      <c r="N279" s="108">
        <f t="shared" si="5"/>
        <v>0</v>
      </c>
      <c r="O279" s="108"/>
      <c r="P279" s="108"/>
    </row>
    <row r="280" spans="14:16" hidden="1">
      <c r="N280" s="108">
        <f t="shared" si="5"/>
        <v>0</v>
      </c>
      <c r="O280" s="108"/>
      <c r="P280" s="108"/>
    </row>
    <row r="281" spans="14:16" hidden="1">
      <c r="N281" s="108">
        <f t="shared" si="5"/>
        <v>0</v>
      </c>
      <c r="O281" s="108"/>
      <c r="P281" s="108"/>
    </row>
    <row r="282" spans="14:16" hidden="1">
      <c r="N282" s="108">
        <f t="shared" si="5"/>
        <v>0</v>
      </c>
      <c r="O282" s="108"/>
      <c r="P282" s="108"/>
    </row>
    <row r="283" spans="14:16" hidden="1">
      <c r="N283" s="108">
        <f t="shared" si="5"/>
        <v>0</v>
      </c>
      <c r="O283" s="108"/>
      <c r="P283" s="108"/>
    </row>
    <row r="284" spans="14:16" hidden="1">
      <c r="N284" s="108">
        <f t="shared" si="5"/>
        <v>0</v>
      </c>
      <c r="O284" s="108"/>
      <c r="P284" s="108"/>
    </row>
    <row r="285" spans="14:16" hidden="1">
      <c r="N285" s="108">
        <f t="shared" si="5"/>
        <v>0</v>
      </c>
      <c r="O285" s="108"/>
      <c r="P285" s="108"/>
    </row>
    <row r="286" spans="14:16" hidden="1">
      <c r="N286" s="108">
        <f t="shared" si="5"/>
        <v>0</v>
      </c>
      <c r="O286" s="108"/>
      <c r="P286" s="108"/>
    </row>
    <row r="287" spans="14:16" hidden="1">
      <c r="N287" s="108">
        <f t="shared" si="5"/>
        <v>0</v>
      </c>
      <c r="O287" s="108"/>
      <c r="P287" s="108"/>
    </row>
    <row r="288" spans="14:16" hidden="1">
      <c r="N288" s="108">
        <f t="shared" si="5"/>
        <v>0</v>
      </c>
      <c r="O288" s="108"/>
      <c r="P288" s="108"/>
    </row>
    <row r="289" spans="14:16" hidden="1">
      <c r="N289" s="108">
        <f t="shared" si="5"/>
        <v>0</v>
      </c>
      <c r="O289" s="108"/>
      <c r="P289" s="108"/>
    </row>
    <row r="290" spans="14:16" hidden="1">
      <c r="N290" s="108">
        <f t="shared" si="5"/>
        <v>0</v>
      </c>
      <c r="O290" s="108"/>
      <c r="P290" s="108"/>
    </row>
    <row r="291" spans="14:16" hidden="1">
      <c r="N291" s="108">
        <f t="shared" si="5"/>
        <v>0</v>
      </c>
      <c r="O291" s="108"/>
      <c r="P291" s="108"/>
    </row>
    <row r="292" spans="14:16" hidden="1">
      <c r="N292" s="108">
        <f t="shared" si="5"/>
        <v>0</v>
      </c>
      <c r="O292" s="108"/>
      <c r="P292" s="108"/>
    </row>
    <row r="293" spans="14:16" hidden="1">
      <c r="N293" s="108">
        <f t="shared" si="5"/>
        <v>0</v>
      </c>
      <c r="O293" s="108"/>
      <c r="P293" s="108"/>
    </row>
    <row r="294" spans="14:16" hidden="1">
      <c r="N294" s="108">
        <f t="shared" si="5"/>
        <v>0</v>
      </c>
      <c r="O294" s="108"/>
      <c r="P294" s="108"/>
    </row>
    <row r="295" spans="14:16" hidden="1">
      <c r="N295" s="108">
        <f t="shared" si="5"/>
        <v>0</v>
      </c>
      <c r="O295" s="108"/>
      <c r="P295" s="108"/>
    </row>
    <row r="296" spans="14:16" hidden="1">
      <c r="N296" s="108">
        <f t="shared" si="5"/>
        <v>0</v>
      </c>
      <c r="O296" s="108"/>
      <c r="P296" s="108"/>
    </row>
    <row r="297" spans="14:16" hidden="1">
      <c r="N297" s="108">
        <f t="shared" si="5"/>
        <v>0</v>
      </c>
      <c r="O297" s="108"/>
      <c r="P297" s="108"/>
    </row>
    <row r="298" spans="14:16" hidden="1">
      <c r="N298" s="108">
        <f t="shared" si="5"/>
        <v>0</v>
      </c>
      <c r="O298" s="108"/>
      <c r="P298" s="108"/>
    </row>
    <row r="299" spans="14:16" hidden="1">
      <c r="N299" s="108">
        <f t="shared" si="5"/>
        <v>0</v>
      </c>
      <c r="O299" s="108"/>
      <c r="P299" s="108"/>
    </row>
    <row r="300" spans="14:16" hidden="1">
      <c r="N300" s="108">
        <f t="shared" si="5"/>
        <v>0</v>
      </c>
      <c r="O300" s="108"/>
      <c r="P300" s="108"/>
    </row>
    <row r="301" spans="14:16" hidden="1">
      <c r="N301" s="108">
        <f t="shared" si="5"/>
        <v>0</v>
      </c>
      <c r="O301" s="108"/>
      <c r="P301" s="108"/>
    </row>
    <row r="302" spans="14:16" hidden="1">
      <c r="N302" s="108">
        <f t="shared" si="5"/>
        <v>0</v>
      </c>
      <c r="O302" s="108"/>
      <c r="P302" s="108"/>
    </row>
    <row r="303" spans="14:16" hidden="1">
      <c r="N303" s="108">
        <f t="shared" si="5"/>
        <v>0</v>
      </c>
      <c r="O303" s="108"/>
      <c r="P303" s="108"/>
    </row>
    <row r="304" spans="14:16" hidden="1">
      <c r="N304" s="108">
        <f t="shared" si="5"/>
        <v>0</v>
      </c>
      <c r="O304" s="108"/>
      <c r="P304" s="108"/>
    </row>
    <row r="305" spans="14:16" hidden="1">
      <c r="N305" s="108">
        <f t="shared" si="5"/>
        <v>0</v>
      </c>
      <c r="O305" s="108"/>
      <c r="P305" s="108"/>
    </row>
    <row r="306" spans="14:16" hidden="1">
      <c r="N306" s="108">
        <f t="shared" si="5"/>
        <v>0</v>
      </c>
      <c r="O306" s="108"/>
      <c r="P306" s="108"/>
    </row>
    <row r="307" spans="14:16" hidden="1">
      <c r="N307" s="108">
        <f t="shared" si="5"/>
        <v>0</v>
      </c>
      <c r="O307" s="108"/>
      <c r="P307" s="108"/>
    </row>
    <row r="308" spans="14:16" hidden="1">
      <c r="N308" s="108">
        <f t="shared" si="5"/>
        <v>0</v>
      </c>
      <c r="O308" s="108"/>
      <c r="P308" s="108"/>
    </row>
    <row r="309" spans="14:16" hidden="1">
      <c r="N309" s="108">
        <f t="shared" si="5"/>
        <v>0</v>
      </c>
      <c r="O309" s="108"/>
      <c r="P309" s="108"/>
    </row>
    <row r="310" spans="14:16" hidden="1">
      <c r="N310" s="108">
        <f t="shared" si="5"/>
        <v>0</v>
      </c>
      <c r="O310" s="108"/>
      <c r="P310" s="108"/>
    </row>
    <row r="311" spans="14:16" hidden="1">
      <c r="N311" s="108">
        <f t="shared" si="5"/>
        <v>0</v>
      </c>
      <c r="O311" s="108"/>
      <c r="P311" s="108"/>
    </row>
    <row r="312" spans="14:16" hidden="1">
      <c r="N312" s="108">
        <f t="shared" si="5"/>
        <v>0</v>
      </c>
      <c r="O312" s="108"/>
      <c r="P312" s="108"/>
    </row>
    <row r="313" spans="14:16" hidden="1">
      <c r="N313" s="108">
        <f t="shared" si="5"/>
        <v>0</v>
      </c>
      <c r="O313" s="108"/>
      <c r="P313" s="108"/>
    </row>
    <row r="314" spans="14:16" hidden="1">
      <c r="N314" s="108">
        <f t="shared" si="5"/>
        <v>0</v>
      </c>
      <c r="O314" s="108"/>
      <c r="P314" s="108"/>
    </row>
    <row r="315" spans="14:16" hidden="1">
      <c r="N315" s="108">
        <f t="shared" si="5"/>
        <v>0</v>
      </c>
      <c r="O315" s="108"/>
      <c r="P315" s="108"/>
    </row>
    <row r="316" spans="14:16" hidden="1">
      <c r="N316" s="108">
        <f t="shared" si="5"/>
        <v>0</v>
      </c>
      <c r="O316" s="108"/>
      <c r="P316" s="108"/>
    </row>
    <row r="317" spans="14:16" hidden="1">
      <c r="N317" s="108">
        <f t="shared" si="5"/>
        <v>0</v>
      </c>
      <c r="O317" s="108"/>
      <c r="P317" s="108"/>
    </row>
    <row r="318" spans="14:16" hidden="1">
      <c r="N318" s="108">
        <f t="shared" si="5"/>
        <v>0</v>
      </c>
      <c r="O318" s="108"/>
      <c r="P318" s="108"/>
    </row>
    <row r="319" spans="14:16" hidden="1">
      <c r="N319" s="108">
        <f t="shared" si="5"/>
        <v>0</v>
      </c>
      <c r="O319" s="108"/>
      <c r="P319" s="108"/>
    </row>
    <row r="320" spans="14:16" hidden="1">
      <c r="N320" s="108">
        <f t="shared" si="5"/>
        <v>0</v>
      </c>
      <c r="O320" s="108"/>
      <c r="P320" s="108"/>
    </row>
    <row r="321" spans="14:16" hidden="1">
      <c r="N321" s="108">
        <f t="shared" si="5"/>
        <v>0</v>
      </c>
      <c r="O321" s="108"/>
      <c r="P321" s="108"/>
    </row>
    <row r="322" spans="14:16" hidden="1">
      <c r="N322" s="108">
        <f t="shared" si="5"/>
        <v>0</v>
      </c>
      <c r="O322" s="108"/>
      <c r="P322" s="108"/>
    </row>
    <row r="323" spans="14:16" hidden="1">
      <c r="N323" s="108">
        <f t="shared" si="5"/>
        <v>0</v>
      </c>
      <c r="O323" s="108"/>
      <c r="P323" s="108"/>
    </row>
    <row r="324" spans="14:16" hidden="1">
      <c r="N324" s="108">
        <f t="shared" ref="N324:N387" si="6">SUM(F324:M324)</f>
        <v>0</v>
      </c>
      <c r="O324" s="108"/>
      <c r="P324" s="108"/>
    </row>
    <row r="325" spans="14:16" hidden="1">
      <c r="N325" s="108">
        <f t="shared" si="6"/>
        <v>0</v>
      </c>
      <c r="O325" s="108"/>
      <c r="P325" s="108"/>
    </row>
    <row r="326" spans="14:16" hidden="1">
      <c r="N326" s="108">
        <f t="shared" si="6"/>
        <v>0</v>
      </c>
      <c r="O326" s="108"/>
      <c r="P326" s="108"/>
    </row>
    <row r="327" spans="14:16" hidden="1">
      <c r="N327" s="108">
        <f t="shared" si="6"/>
        <v>0</v>
      </c>
      <c r="O327" s="108"/>
      <c r="P327" s="108"/>
    </row>
    <row r="328" spans="14:16" hidden="1">
      <c r="N328" s="108">
        <f t="shared" si="6"/>
        <v>0</v>
      </c>
      <c r="O328" s="108"/>
      <c r="P328" s="108"/>
    </row>
    <row r="329" spans="14:16" hidden="1">
      <c r="N329" s="108">
        <f t="shared" si="6"/>
        <v>0</v>
      </c>
      <c r="O329" s="108"/>
      <c r="P329" s="108"/>
    </row>
    <row r="330" spans="14:16" hidden="1">
      <c r="N330" s="108">
        <f t="shared" si="6"/>
        <v>0</v>
      </c>
      <c r="O330" s="108"/>
      <c r="P330" s="108"/>
    </row>
    <row r="331" spans="14:16" hidden="1">
      <c r="N331" s="108">
        <f t="shared" si="6"/>
        <v>0</v>
      </c>
      <c r="O331" s="108"/>
      <c r="P331" s="108"/>
    </row>
    <row r="332" spans="14:16" hidden="1">
      <c r="N332" s="108">
        <f t="shared" si="6"/>
        <v>0</v>
      </c>
      <c r="O332" s="108"/>
      <c r="P332" s="108"/>
    </row>
    <row r="333" spans="14:16" hidden="1">
      <c r="N333" s="108">
        <f t="shared" si="6"/>
        <v>0</v>
      </c>
      <c r="O333" s="108"/>
      <c r="P333" s="108"/>
    </row>
    <row r="334" spans="14:16" hidden="1">
      <c r="N334" s="108">
        <f t="shared" si="6"/>
        <v>0</v>
      </c>
      <c r="O334" s="108"/>
      <c r="P334" s="108"/>
    </row>
    <row r="335" spans="14:16" hidden="1">
      <c r="N335" s="108">
        <f t="shared" si="6"/>
        <v>0</v>
      </c>
      <c r="O335" s="108"/>
      <c r="P335" s="108"/>
    </row>
    <row r="336" spans="14:16" hidden="1">
      <c r="N336" s="108">
        <f t="shared" si="6"/>
        <v>0</v>
      </c>
      <c r="O336" s="108"/>
      <c r="P336" s="108"/>
    </row>
    <row r="337" spans="14:16" hidden="1">
      <c r="N337" s="108">
        <f t="shared" si="6"/>
        <v>0</v>
      </c>
      <c r="O337" s="108"/>
      <c r="P337" s="108"/>
    </row>
    <row r="338" spans="14:16" hidden="1">
      <c r="N338" s="108">
        <f t="shared" si="6"/>
        <v>0</v>
      </c>
      <c r="O338" s="108"/>
      <c r="P338" s="108"/>
    </row>
    <row r="339" spans="14:16" hidden="1">
      <c r="N339" s="108">
        <f t="shared" si="6"/>
        <v>0</v>
      </c>
      <c r="O339" s="108"/>
      <c r="P339" s="108"/>
    </row>
    <row r="340" spans="14:16" hidden="1">
      <c r="N340" s="108">
        <f t="shared" si="6"/>
        <v>0</v>
      </c>
      <c r="O340" s="108"/>
      <c r="P340" s="108"/>
    </row>
    <row r="341" spans="14:16" hidden="1">
      <c r="N341" s="108">
        <f t="shared" si="6"/>
        <v>0</v>
      </c>
      <c r="O341" s="108"/>
      <c r="P341" s="108"/>
    </row>
    <row r="342" spans="14:16" hidden="1">
      <c r="N342" s="108">
        <f t="shared" si="6"/>
        <v>0</v>
      </c>
      <c r="O342" s="108"/>
      <c r="P342" s="108"/>
    </row>
    <row r="343" spans="14:16" hidden="1">
      <c r="N343" s="108">
        <f t="shared" si="6"/>
        <v>0</v>
      </c>
      <c r="O343" s="108"/>
      <c r="P343" s="108"/>
    </row>
    <row r="344" spans="14:16" hidden="1">
      <c r="N344" s="108">
        <f t="shared" si="6"/>
        <v>0</v>
      </c>
      <c r="O344" s="108"/>
      <c r="P344" s="108"/>
    </row>
    <row r="345" spans="14:16" hidden="1">
      <c r="N345" s="108">
        <f t="shared" si="6"/>
        <v>0</v>
      </c>
      <c r="O345" s="108"/>
      <c r="P345" s="108"/>
    </row>
    <row r="346" spans="14:16" hidden="1">
      <c r="N346" s="108">
        <f t="shared" si="6"/>
        <v>0</v>
      </c>
      <c r="O346" s="108"/>
      <c r="P346" s="108"/>
    </row>
    <row r="347" spans="14:16" hidden="1">
      <c r="N347" s="108">
        <f t="shared" si="6"/>
        <v>0</v>
      </c>
      <c r="O347" s="108"/>
      <c r="P347" s="108"/>
    </row>
    <row r="348" spans="14:16" hidden="1">
      <c r="N348" s="108">
        <f t="shared" si="6"/>
        <v>0</v>
      </c>
      <c r="O348" s="108"/>
      <c r="P348" s="108"/>
    </row>
    <row r="349" spans="14:16" hidden="1">
      <c r="N349" s="108">
        <f t="shared" si="6"/>
        <v>0</v>
      </c>
      <c r="O349" s="108"/>
      <c r="P349" s="108"/>
    </row>
    <row r="350" spans="14:16" hidden="1">
      <c r="N350" s="108">
        <f t="shared" si="6"/>
        <v>0</v>
      </c>
      <c r="O350" s="108"/>
      <c r="P350" s="108"/>
    </row>
    <row r="351" spans="14:16" hidden="1">
      <c r="N351" s="108">
        <f t="shared" si="6"/>
        <v>0</v>
      </c>
      <c r="O351" s="108"/>
      <c r="P351" s="108"/>
    </row>
    <row r="352" spans="14:16" hidden="1">
      <c r="N352" s="108">
        <f t="shared" si="6"/>
        <v>0</v>
      </c>
      <c r="O352" s="108"/>
      <c r="P352" s="108"/>
    </row>
    <row r="353" spans="14:16" hidden="1">
      <c r="N353" s="108">
        <f t="shared" si="6"/>
        <v>0</v>
      </c>
      <c r="O353" s="108"/>
      <c r="P353" s="108"/>
    </row>
    <row r="354" spans="14:16" hidden="1">
      <c r="N354" s="108">
        <f t="shared" si="6"/>
        <v>0</v>
      </c>
      <c r="O354" s="108"/>
      <c r="P354" s="108"/>
    </row>
    <row r="355" spans="14:16" hidden="1">
      <c r="N355" s="108">
        <f t="shared" si="6"/>
        <v>0</v>
      </c>
      <c r="O355" s="108"/>
      <c r="P355" s="108"/>
    </row>
    <row r="356" spans="14:16" hidden="1">
      <c r="N356" s="108">
        <f t="shared" si="6"/>
        <v>0</v>
      </c>
      <c r="O356" s="108"/>
      <c r="P356" s="108"/>
    </row>
    <row r="357" spans="14:16" hidden="1">
      <c r="N357" s="108">
        <f t="shared" si="6"/>
        <v>0</v>
      </c>
      <c r="O357" s="108"/>
      <c r="P357" s="108"/>
    </row>
    <row r="358" spans="14:16" hidden="1">
      <c r="N358" s="108">
        <f t="shared" si="6"/>
        <v>0</v>
      </c>
      <c r="O358" s="108"/>
      <c r="P358" s="108"/>
    </row>
    <row r="359" spans="14:16" hidden="1">
      <c r="N359" s="108">
        <f t="shared" si="6"/>
        <v>0</v>
      </c>
      <c r="O359" s="108"/>
      <c r="P359" s="108"/>
    </row>
    <row r="360" spans="14:16" hidden="1">
      <c r="N360" s="108">
        <f t="shared" si="6"/>
        <v>0</v>
      </c>
      <c r="O360" s="108"/>
      <c r="P360" s="108"/>
    </row>
    <row r="361" spans="14:16" hidden="1">
      <c r="N361" s="108">
        <f t="shared" si="6"/>
        <v>0</v>
      </c>
      <c r="O361" s="108"/>
      <c r="P361" s="108"/>
    </row>
    <row r="362" spans="14:16" hidden="1">
      <c r="N362" s="108">
        <f t="shared" si="6"/>
        <v>0</v>
      </c>
      <c r="O362" s="108"/>
      <c r="P362" s="108"/>
    </row>
    <row r="363" spans="14:16" hidden="1">
      <c r="N363" s="108">
        <f t="shared" si="6"/>
        <v>0</v>
      </c>
      <c r="O363" s="108"/>
      <c r="P363" s="108"/>
    </row>
    <row r="364" spans="14:16" hidden="1">
      <c r="N364" s="108">
        <f t="shared" si="6"/>
        <v>0</v>
      </c>
      <c r="O364" s="108"/>
      <c r="P364" s="108"/>
    </row>
    <row r="365" spans="14:16" hidden="1">
      <c r="N365" s="108">
        <f t="shared" si="6"/>
        <v>0</v>
      </c>
      <c r="O365" s="108"/>
      <c r="P365" s="108"/>
    </row>
    <row r="366" spans="14:16" hidden="1">
      <c r="N366" s="108">
        <f t="shared" si="6"/>
        <v>0</v>
      </c>
      <c r="O366" s="108"/>
      <c r="P366" s="108"/>
    </row>
    <row r="367" spans="14:16" hidden="1">
      <c r="N367" s="108">
        <f t="shared" si="6"/>
        <v>0</v>
      </c>
      <c r="O367" s="108"/>
      <c r="P367" s="108"/>
    </row>
    <row r="368" spans="14:16" hidden="1">
      <c r="N368" s="108">
        <f t="shared" si="6"/>
        <v>0</v>
      </c>
      <c r="O368" s="108"/>
      <c r="P368" s="108"/>
    </row>
    <row r="369" spans="14:16" hidden="1">
      <c r="N369" s="108">
        <f t="shared" si="6"/>
        <v>0</v>
      </c>
      <c r="O369" s="108"/>
      <c r="P369" s="108"/>
    </row>
    <row r="370" spans="14:16" hidden="1">
      <c r="N370" s="108">
        <f t="shared" si="6"/>
        <v>0</v>
      </c>
      <c r="O370" s="108"/>
      <c r="P370" s="108"/>
    </row>
    <row r="371" spans="14:16" hidden="1">
      <c r="N371" s="108">
        <f t="shared" si="6"/>
        <v>0</v>
      </c>
      <c r="O371" s="108"/>
      <c r="P371" s="108"/>
    </row>
    <row r="372" spans="14:16" hidden="1">
      <c r="N372" s="108">
        <f t="shared" si="6"/>
        <v>0</v>
      </c>
      <c r="O372" s="108"/>
      <c r="P372" s="108"/>
    </row>
    <row r="373" spans="14:16" hidden="1">
      <c r="N373" s="108">
        <f t="shared" si="6"/>
        <v>0</v>
      </c>
      <c r="O373" s="108"/>
      <c r="P373" s="108"/>
    </row>
    <row r="374" spans="14:16" hidden="1">
      <c r="N374" s="108">
        <f t="shared" si="6"/>
        <v>0</v>
      </c>
      <c r="O374" s="108"/>
      <c r="P374" s="108"/>
    </row>
    <row r="375" spans="14:16" hidden="1">
      <c r="N375" s="108">
        <f t="shared" si="6"/>
        <v>0</v>
      </c>
      <c r="O375" s="108"/>
      <c r="P375" s="108"/>
    </row>
    <row r="376" spans="14:16" hidden="1">
      <c r="N376" s="108">
        <f t="shared" si="6"/>
        <v>0</v>
      </c>
      <c r="O376" s="108"/>
      <c r="P376" s="108"/>
    </row>
    <row r="377" spans="14:16" hidden="1">
      <c r="N377" s="108">
        <f t="shared" si="6"/>
        <v>0</v>
      </c>
      <c r="O377" s="108"/>
      <c r="P377" s="108"/>
    </row>
    <row r="378" spans="14:16" hidden="1">
      <c r="N378" s="108">
        <f t="shared" si="6"/>
        <v>0</v>
      </c>
      <c r="O378" s="108"/>
      <c r="P378" s="108"/>
    </row>
    <row r="379" spans="14:16" hidden="1">
      <c r="N379" s="108">
        <f t="shared" si="6"/>
        <v>0</v>
      </c>
      <c r="O379" s="108"/>
      <c r="P379" s="108"/>
    </row>
    <row r="380" spans="14:16" hidden="1">
      <c r="N380" s="108">
        <f t="shared" si="6"/>
        <v>0</v>
      </c>
      <c r="O380" s="108"/>
      <c r="P380" s="108"/>
    </row>
    <row r="381" spans="14:16" hidden="1">
      <c r="N381" s="108">
        <f t="shared" si="6"/>
        <v>0</v>
      </c>
      <c r="O381" s="108"/>
      <c r="P381" s="108"/>
    </row>
    <row r="382" spans="14:16" hidden="1">
      <c r="N382" s="108">
        <f t="shared" si="6"/>
        <v>0</v>
      </c>
      <c r="O382" s="108"/>
      <c r="P382" s="108"/>
    </row>
    <row r="383" spans="14:16" hidden="1">
      <c r="N383" s="108">
        <f t="shared" si="6"/>
        <v>0</v>
      </c>
      <c r="O383" s="108"/>
      <c r="P383" s="108"/>
    </row>
    <row r="384" spans="14:16" hidden="1">
      <c r="N384" s="108">
        <f t="shared" si="6"/>
        <v>0</v>
      </c>
      <c r="O384" s="108"/>
      <c r="P384" s="108"/>
    </row>
    <row r="385" spans="14:16" hidden="1">
      <c r="N385" s="108">
        <f t="shared" si="6"/>
        <v>0</v>
      </c>
      <c r="O385" s="108"/>
      <c r="P385" s="108"/>
    </row>
    <row r="386" spans="14:16" hidden="1">
      <c r="N386" s="108">
        <f t="shared" si="6"/>
        <v>0</v>
      </c>
      <c r="O386" s="108"/>
      <c r="P386" s="108"/>
    </row>
    <row r="387" spans="14:16" hidden="1">
      <c r="N387" s="108">
        <f t="shared" si="6"/>
        <v>0</v>
      </c>
      <c r="O387" s="108"/>
      <c r="P387" s="108"/>
    </row>
    <row r="388" spans="14:16" hidden="1">
      <c r="N388" s="108">
        <f t="shared" ref="N388:N451" si="7">SUM(F388:M388)</f>
        <v>0</v>
      </c>
      <c r="O388" s="108"/>
      <c r="P388" s="108"/>
    </row>
    <row r="389" spans="14:16" hidden="1">
      <c r="N389" s="108">
        <f t="shared" si="7"/>
        <v>0</v>
      </c>
      <c r="O389" s="108"/>
      <c r="P389" s="108"/>
    </row>
    <row r="390" spans="14:16" hidden="1">
      <c r="N390" s="108">
        <f t="shared" si="7"/>
        <v>0</v>
      </c>
      <c r="O390" s="108"/>
      <c r="P390" s="108"/>
    </row>
    <row r="391" spans="14:16" hidden="1">
      <c r="N391" s="108">
        <f t="shared" si="7"/>
        <v>0</v>
      </c>
      <c r="O391" s="108"/>
      <c r="P391" s="108"/>
    </row>
    <row r="392" spans="14:16" hidden="1">
      <c r="N392" s="108">
        <f t="shared" si="7"/>
        <v>0</v>
      </c>
      <c r="O392" s="108"/>
      <c r="P392" s="108"/>
    </row>
    <row r="393" spans="14:16" hidden="1">
      <c r="N393" s="108">
        <f t="shared" si="7"/>
        <v>0</v>
      </c>
      <c r="O393" s="108"/>
      <c r="P393" s="108"/>
    </row>
    <row r="394" spans="14:16" hidden="1">
      <c r="N394" s="108">
        <f t="shared" si="7"/>
        <v>0</v>
      </c>
      <c r="O394" s="108"/>
      <c r="P394" s="108"/>
    </row>
    <row r="395" spans="14:16" hidden="1">
      <c r="N395" s="108">
        <f t="shared" si="7"/>
        <v>0</v>
      </c>
      <c r="O395" s="108"/>
      <c r="P395" s="108"/>
    </row>
    <row r="396" spans="14:16" hidden="1">
      <c r="N396" s="108">
        <f t="shared" si="7"/>
        <v>0</v>
      </c>
      <c r="O396" s="108"/>
      <c r="P396" s="108"/>
    </row>
    <row r="397" spans="14:16" hidden="1">
      <c r="N397" s="108">
        <f t="shared" si="7"/>
        <v>0</v>
      </c>
      <c r="O397" s="108"/>
      <c r="P397" s="108"/>
    </row>
    <row r="398" spans="14:16" hidden="1">
      <c r="N398" s="108">
        <f t="shared" si="7"/>
        <v>0</v>
      </c>
      <c r="O398" s="108"/>
      <c r="P398" s="108"/>
    </row>
    <row r="399" spans="14:16" hidden="1">
      <c r="N399" s="108">
        <f t="shared" si="7"/>
        <v>0</v>
      </c>
      <c r="O399" s="108"/>
      <c r="P399" s="108"/>
    </row>
    <row r="400" spans="14:16" hidden="1">
      <c r="N400" s="108">
        <f t="shared" si="7"/>
        <v>0</v>
      </c>
      <c r="O400" s="108"/>
      <c r="P400" s="108"/>
    </row>
    <row r="401" spans="14:16" hidden="1">
      <c r="N401" s="108">
        <f t="shared" si="7"/>
        <v>0</v>
      </c>
      <c r="O401" s="108"/>
      <c r="P401" s="108"/>
    </row>
    <row r="402" spans="14:16" hidden="1">
      <c r="N402" s="108">
        <f t="shared" si="7"/>
        <v>0</v>
      </c>
      <c r="O402" s="108"/>
      <c r="P402" s="108"/>
    </row>
    <row r="403" spans="14:16" hidden="1">
      <c r="N403" s="108">
        <f t="shared" si="7"/>
        <v>0</v>
      </c>
      <c r="O403" s="108"/>
      <c r="P403" s="108"/>
    </row>
    <row r="404" spans="14:16" hidden="1">
      <c r="N404" s="108">
        <f t="shared" si="7"/>
        <v>0</v>
      </c>
      <c r="O404" s="108"/>
      <c r="P404" s="108"/>
    </row>
    <row r="405" spans="14:16" hidden="1">
      <c r="N405" s="108">
        <f t="shared" si="7"/>
        <v>0</v>
      </c>
      <c r="O405" s="108"/>
      <c r="P405" s="108"/>
    </row>
    <row r="406" spans="14:16" hidden="1">
      <c r="N406" s="108">
        <f t="shared" si="7"/>
        <v>0</v>
      </c>
      <c r="O406" s="108"/>
      <c r="P406" s="108"/>
    </row>
    <row r="407" spans="14:16" hidden="1">
      <c r="N407" s="108">
        <f t="shared" si="7"/>
        <v>0</v>
      </c>
      <c r="O407" s="108"/>
      <c r="P407" s="108"/>
    </row>
    <row r="408" spans="14:16" hidden="1">
      <c r="N408" s="108">
        <f t="shared" si="7"/>
        <v>0</v>
      </c>
      <c r="O408" s="108"/>
      <c r="P408" s="108"/>
    </row>
    <row r="409" spans="14:16" hidden="1">
      <c r="N409" s="108">
        <f t="shared" si="7"/>
        <v>0</v>
      </c>
      <c r="O409" s="108"/>
      <c r="P409" s="108"/>
    </row>
    <row r="410" spans="14:16" hidden="1">
      <c r="N410" s="108">
        <f t="shared" si="7"/>
        <v>0</v>
      </c>
      <c r="O410" s="108"/>
      <c r="P410" s="108"/>
    </row>
    <row r="411" spans="14:16" hidden="1">
      <c r="N411" s="108">
        <f t="shared" si="7"/>
        <v>0</v>
      </c>
      <c r="O411" s="108"/>
      <c r="P411" s="108"/>
    </row>
    <row r="412" spans="14:16" hidden="1">
      <c r="N412" s="108">
        <f t="shared" si="7"/>
        <v>0</v>
      </c>
      <c r="O412" s="108"/>
      <c r="P412" s="108"/>
    </row>
    <row r="413" spans="14:16" hidden="1">
      <c r="N413" s="108">
        <f t="shared" si="7"/>
        <v>0</v>
      </c>
      <c r="O413" s="108"/>
      <c r="P413" s="108"/>
    </row>
    <row r="414" spans="14:16" hidden="1">
      <c r="N414" s="108">
        <f t="shared" si="7"/>
        <v>0</v>
      </c>
      <c r="O414" s="108"/>
      <c r="P414" s="108"/>
    </row>
    <row r="415" spans="14:16" hidden="1">
      <c r="N415" s="108">
        <f t="shared" si="7"/>
        <v>0</v>
      </c>
      <c r="O415" s="108"/>
      <c r="P415" s="108"/>
    </row>
    <row r="416" spans="14:16" hidden="1">
      <c r="N416" s="108">
        <f t="shared" si="7"/>
        <v>0</v>
      </c>
      <c r="O416" s="108"/>
      <c r="P416" s="108"/>
    </row>
    <row r="417" spans="14:16" hidden="1">
      <c r="N417" s="108">
        <f t="shared" si="7"/>
        <v>0</v>
      </c>
      <c r="O417" s="108"/>
      <c r="P417" s="108"/>
    </row>
    <row r="418" spans="14:16" hidden="1">
      <c r="N418" s="108">
        <f t="shared" si="7"/>
        <v>0</v>
      </c>
      <c r="O418" s="108"/>
      <c r="P418" s="108"/>
    </row>
    <row r="419" spans="14:16" hidden="1">
      <c r="N419" s="108">
        <f t="shared" si="7"/>
        <v>0</v>
      </c>
      <c r="O419" s="108"/>
      <c r="P419" s="108"/>
    </row>
    <row r="420" spans="14:16" hidden="1">
      <c r="N420" s="108">
        <f t="shared" si="7"/>
        <v>0</v>
      </c>
      <c r="O420" s="108"/>
      <c r="P420" s="108"/>
    </row>
    <row r="421" spans="14:16" hidden="1">
      <c r="N421" s="108">
        <f t="shared" si="7"/>
        <v>0</v>
      </c>
      <c r="O421" s="108"/>
      <c r="P421" s="108"/>
    </row>
    <row r="422" spans="14:16" hidden="1">
      <c r="N422" s="108">
        <f t="shared" si="7"/>
        <v>0</v>
      </c>
      <c r="O422" s="108"/>
      <c r="P422" s="108"/>
    </row>
    <row r="423" spans="14:16" hidden="1">
      <c r="N423" s="108">
        <f t="shared" si="7"/>
        <v>0</v>
      </c>
      <c r="O423" s="108"/>
      <c r="P423" s="108"/>
    </row>
    <row r="424" spans="14:16" hidden="1">
      <c r="N424" s="108">
        <f t="shared" si="7"/>
        <v>0</v>
      </c>
      <c r="O424" s="108"/>
      <c r="P424" s="108"/>
    </row>
    <row r="425" spans="14:16" hidden="1">
      <c r="N425" s="108">
        <f t="shared" si="7"/>
        <v>0</v>
      </c>
      <c r="O425" s="108"/>
      <c r="P425" s="108"/>
    </row>
    <row r="426" spans="14:16" hidden="1">
      <c r="N426" s="108">
        <f t="shared" si="7"/>
        <v>0</v>
      </c>
      <c r="O426" s="108"/>
      <c r="P426" s="108"/>
    </row>
    <row r="427" spans="14:16" hidden="1">
      <c r="N427" s="108">
        <f t="shared" si="7"/>
        <v>0</v>
      </c>
      <c r="O427" s="108"/>
      <c r="P427" s="108"/>
    </row>
    <row r="428" spans="14:16" hidden="1">
      <c r="N428" s="108">
        <f t="shared" si="7"/>
        <v>0</v>
      </c>
      <c r="O428" s="108"/>
      <c r="P428" s="108"/>
    </row>
    <row r="429" spans="14:16" hidden="1">
      <c r="N429" s="108">
        <f t="shared" si="7"/>
        <v>0</v>
      </c>
      <c r="O429" s="108"/>
      <c r="P429" s="108"/>
    </row>
    <row r="430" spans="14:16" hidden="1">
      <c r="N430" s="108">
        <f t="shared" si="7"/>
        <v>0</v>
      </c>
      <c r="O430" s="108"/>
      <c r="P430" s="108"/>
    </row>
    <row r="431" spans="14:16" hidden="1">
      <c r="N431" s="108">
        <f t="shared" si="7"/>
        <v>0</v>
      </c>
      <c r="O431" s="108"/>
      <c r="P431" s="108"/>
    </row>
    <row r="432" spans="14:16" hidden="1">
      <c r="N432" s="108">
        <f t="shared" si="7"/>
        <v>0</v>
      </c>
      <c r="O432" s="108"/>
      <c r="P432" s="108"/>
    </row>
    <row r="433" spans="14:16" hidden="1">
      <c r="N433" s="108">
        <f t="shared" si="7"/>
        <v>0</v>
      </c>
      <c r="O433" s="108"/>
      <c r="P433" s="108"/>
    </row>
    <row r="434" spans="14:16" hidden="1">
      <c r="N434" s="108">
        <f t="shared" si="7"/>
        <v>0</v>
      </c>
      <c r="O434" s="108"/>
      <c r="P434" s="108"/>
    </row>
    <row r="435" spans="14:16" hidden="1">
      <c r="N435" s="108">
        <f t="shared" si="7"/>
        <v>0</v>
      </c>
      <c r="O435" s="108"/>
      <c r="P435" s="108"/>
    </row>
    <row r="436" spans="14:16" hidden="1">
      <c r="N436" s="108">
        <f t="shared" si="7"/>
        <v>0</v>
      </c>
      <c r="O436" s="108"/>
      <c r="P436" s="108"/>
    </row>
    <row r="437" spans="14:16" hidden="1">
      <c r="N437" s="108">
        <f t="shared" si="7"/>
        <v>0</v>
      </c>
      <c r="O437" s="108"/>
      <c r="P437" s="108"/>
    </row>
    <row r="438" spans="14:16" hidden="1">
      <c r="N438" s="108">
        <f t="shared" si="7"/>
        <v>0</v>
      </c>
      <c r="O438" s="108"/>
      <c r="P438" s="108"/>
    </row>
    <row r="439" spans="14:16" hidden="1">
      <c r="N439" s="108">
        <f t="shared" si="7"/>
        <v>0</v>
      </c>
      <c r="O439" s="108"/>
      <c r="P439" s="108"/>
    </row>
    <row r="440" spans="14:16" hidden="1">
      <c r="N440" s="108">
        <f t="shared" si="7"/>
        <v>0</v>
      </c>
      <c r="O440" s="108"/>
      <c r="P440" s="108"/>
    </row>
    <row r="441" spans="14:16" hidden="1">
      <c r="N441" s="108">
        <f t="shared" si="7"/>
        <v>0</v>
      </c>
      <c r="O441" s="108"/>
      <c r="P441" s="108"/>
    </row>
    <row r="442" spans="14:16" hidden="1">
      <c r="N442" s="108">
        <f t="shared" si="7"/>
        <v>0</v>
      </c>
      <c r="O442" s="108"/>
      <c r="P442" s="108"/>
    </row>
    <row r="443" spans="14:16" hidden="1">
      <c r="N443" s="108">
        <f t="shared" si="7"/>
        <v>0</v>
      </c>
      <c r="O443" s="108"/>
      <c r="P443" s="108"/>
    </row>
    <row r="444" spans="14:16" hidden="1">
      <c r="N444" s="108">
        <f t="shared" si="7"/>
        <v>0</v>
      </c>
      <c r="O444" s="108"/>
      <c r="P444" s="108"/>
    </row>
    <row r="445" spans="14:16" hidden="1">
      <c r="N445" s="108">
        <f t="shared" si="7"/>
        <v>0</v>
      </c>
      <c r="O445" s="108"/>
      <c r="P445" s="108"/>
    </row>
    <row r="446" spans="14:16" hidden="1">
      <c r="N446" s="108">
        <f t="shared" si="7"/>
        <v>0</v>
      </c>
      <c r="O446" s="108"/>
      <c r="P446" s="108"/>
    </row>
    <row r="447" spans="14:16" hidden="1">
      <c r="N447" s="108">
        <f t="shared" si="7"/>
        <v>0</v>
      </c>
      <c r="O447" s="108"/>
      <c r="P447" s="108"/>
    </row>
    <row r="448" spans="14:16" hidden="1">
      <c r="N448" s="108">
        <f t="shared" si="7"/>
        <v>0</v>
      </c>
      <c r="O448" s="108"/>
      <c r="P448" s="108"/>
    </row>
    <row r="449" spans="14:16" hidden="1">
      <c r="N449" s="108">
        <f t="shared" si="7"/>
        <v>0</v>
      </c>
      <c r="O449" s="108"/>
      <c r="P449" s="108"/>
    </row>
    <row r="450" spans="14:16" hidden="1">
      <c r="N450" s="108">
        <f t="shared" si="7"/>
        <v>0</v>
      </c>
      <c r="O450" s="108"/>
      <c r="P450" s="108"/>
    </row>
    <row r="451" spans="14:16" hidden="1">
      <c r="N451" s="108">
        <f t="shared" si="7"/>
        <v>0</v>
      </c>
      <c r="O451" s="108"/>
      <c r="P451" s="108"/>
    </row>
    <row r="452" spans="14:16" hidden="1">
      <c r="N452" s="108">
        <f t="shared" ref="N452:N494" si="8">SUM(F452:M452)</f>
        <v>0</v>
      </c>
      <c r="O452" s="108"/>
      <c r="P452" s="108"/>
    </row>
    <row r="453" spans="14:16" hidden="1">
      <c r="N453" s="108">
        <f t="shared" si="8"/>
        <v>0</v>
      </c>
      <c r="O453" s="108"/>
      <c r="P453" s="108"/>
    </row>
    <row r="454" spans="14:16" hidden="1">
      <c r="N454" s="108">
        <f t="shared" si="8"/>
        <v>0</v>
      </c>
      <c r="O454" s="108"/>
      <c r="P454" s="108"/>
    </row>
    <row r="455" spans="14:16" hidden="1">
      <c r="N455" s="108">
        <f t="shared" si="8"/>
        <v>0</v>
      </c>
      <c r="O455" s="108"/>
      <c r="P455" s="108"/>
    </row>
    <row r="456" spans="14:16" hidden="1">
      <c r="N456" s="108">
        <f t="shared" si="8"/>
        <v>0</v>
      </c>
      <c r="O456" s="108"/>
      <c r="P456" s="108"/>
    </row>
    <row r="457" spans="14:16" hidden="1">
      <c r="N457" s="108">
        <f t="shared" si="8"/>
        <v>0</v>
      </c>
      <c r="O457" s="108"/>
      <c r="P457" s="108"/>
    </row>
    <row r="458" spans="14:16" hidden="1">
      <c r="N458" s="108">
        <f t="shared" si="8"/>
        <v>0</v>
      </c>
      <c r="O458" s="108"/>
      <c r="P458" s="108"/>
    </row>
    <row r="459" spans="14:16" hidden="1">
      <c r="N459" s="108">
        <f t="shared" si="8"/>
        <v>0</v>
      </c>
      <c r="O459" s="108"/>
      <c r="P459" s="108"/>
    </row>
    <row r="460" spans="14:16" hidden="1">
      <c r="N460" s="108">
        <f t="shared" si="8"/>
        <v>0</v>
      </c>
      <c r="O460" s="108"/>
      <c r="P460" s="108"/>
    </row>
    <row r="461" spans="14:16" hidden="1">
      <c r="N461" s="108">
        <f t="shared" si="8"/>
        <v>0</v>
      </c>
      <c r="O461" s="108"/>
      <c r="P461" s="108"/>
    </row>
    <row r="462" spans="14:16" hidden="1">
      <c r="N462" s="108">
        <f t="shared" si="8"/>
        <v>0</v>
      </c>
      <c r="O462" s="108"/>
      <c r="P462" s="108"/>
    </row>
    <row r="463" spans="14:16" hidden="1">
      <c r="N463" s="108">
        <f t="shared" si="8"/>
        <v>0</v>
      </c>
      <c r="O463" s="108"/>
      <c r="P463" s="108"/>
    </row>
    <row r="464" spans="14:16" hidden="1">
      <c r="N464" s="108">
        <f t="shared" si="8"/>
        <v>0</v>
      </c>
      <c r="O464" s="108"/>
      <c r="P464" s="108"/>
    </row>
    <row r="465" spans="14:16" hidden="1">
      <c r="N465" s="108">
        <f t="shared" si="8"/>
        <v>0</v>
      </c>
      <c r="O465" s="108"/>
      <c r="P465" s="108"/>
    </row>
    <row r="466" spans="14:16" hidden="1">
      <c r="N466" s="108">
        <f t="shared" si="8"/>
        <v>0</v>
      </c>
      <c r="O466" s="108"/>
      <c r="P466" s="108"/>
    </row>
    <row r="467" spans="14:16" hidden="1">
      <c r="N467" s="108">
        <f t="shared" si="8"/>
        <v>0</v>
      </c>
      <c r="O467" s="108"/>
      <c r="P467" s="108"/>
    </row>
    <row r="468" spans="14:16" hidden="1">
      <c r="N468" s="108">
        <f t="shared" si="8"/>
        <v>0</v>
      </c>
      <c r="O468" s="108"/>
      <c r="P468" s="108"/>
    </row>
    <row r="469" spans="14:16" hidden="1">
      <c r="N469" s="108">
        <f t="shared" si="8"/>
        <v>0</v>
      </c>
      <c r="O469" s="108"/>
      <c r="P469" s="108"/>
    </row>
    <row r="470" spans="14:16" hidden="1">
      <c r="N470" s="108">
        <f t="shared" si="8"/>
        <v>0</v>
      </c>
      <c r="O470" s="108"/>
      <c r="P470" s="108"/>
    </row>
    <row r="471" spans="14:16" hidden="1">
      <c r="N471" s="108">
        <f t="shared" si="8"/>
        <v>0</v>
      </c>
      <c r="O471" s="108"/>
      <c r="P471" s="108"/>
    </row>
    <row r="472" spans="14:16" hidden="1">
      <c r="N472" s="108">
        <f t="shared" si="8"/>
        <v>0</v>
      </c>
      <c r="O472" s="108"/>
      <c r="P472" s="108"/>
    </row>
    <row r="473" spans="14:16" hidden="1">
      <c r="N473" s="108">
        <f t="shared" si="8"/>
        <v>0</v>
      </c>
      <c r="O473" s="108"/>
      <c r="P473" s="108"/>
    </row>
    <row r="474" spans="14:16" hidden="1">
      <c r="N474" s="108">
        <f t="shared" si="8"/>
        <v>0</v>
      </c>
      <c r="O474" s="108"/>
      <c r="P474" s="108"/>
    </row>
    <row r="475" spans="14:16" hidden="1">
      <c r="N475" s="108">
        <f t="shared" si="8"/>
        <v>0</v>
      </c>
      <c r="O475" s="108"/>
      <c r="P475" s="108"/>
    </row>
    <row r="476" spans="14:16" hidden="1">
      <c r="N476" s="108">
        <f t="shared" si="8"/>
        <v>0</v>
      </c>
      <c r="O476" s="108"/>
      <c r="P476" s="108"/>
    </row>
    <row r="477" spans="14:16" hidden="1">
      <c r="N477" s="108">
        <f t="shared" si="8"/>
        <v>0</v>
      </c>
      <c r="O477" s="108"/>
      <c r="P477" s="108"/>
    </row>
    <row r="478" spans="14:16" hidden="1">
      <c r="N478" s="108">
        <f t="shared" si="8"/>
        <v>0</v>
      </c>
      <c r="O478" s="108"/>
      <c r="P478" s="108"/>
    </row>
    <row r="479" spans="14:16" hidden="1">
      <c r="N479" s="108">
        <f t="shared" si="8"/>
        <v>0</v>
      </c>
      <c r="O479" s="108"/>
      <c r="P479" s="108"/>
    </row>
    <row r="480" spans="14:16" hidden="1">
      <c r="N480" s="108">
        <f t="shared" si="8"/>
        <v>0</v>
      </c>
      <c r="O480" s="108"/>
      <c r="P480" s="108"/>
    </row>
    <row r="481" spans="3:23" hidden="1">
      <c r="N481" s="108">
        <f t="shared" si="8"/>
        <v>0</v>
      </c>
      <c r="O481" s="108"/>
      <c r="P481" s="108"/>
    </row>
    <row r="482" spans="3:23" hidden="1">
      <c r="N482" s="108">
        <f t="shared" si="8"/>
        <v>0</v>
      </c>
      <c r="O482" s="108"/>
      <c r="P482" s="108"/>
    </row>
    <row r="483" spans="3:23" hidden="1">
      <c r="N483" s="108">
        <f t="shared" si="8"/>
        <v>0</v>
      </c>
      <c r="O483" s="108"/>
      <c r="P483" s="108"/>
    </row>
    <row r="484" spans="3:23" hidden="1">
      <c r="N484" s="108">
        <f t="shared" si="8"/>
        <v>0</v>
      </c>
      <c r="O484" s="108"/>
      <c r="P484" s="108"/>
    </row>
    <row r="485" spans="3:23" hidden="1">
      <c r="N485" s="108">
        <f t="shared" si="8"/>
        <v>0</v>
      </c>
      <c r="O485" s="108"/>
      <c r="P485" s="108"/>
    </row>
    <row r="486" spans="3:23" hidden="1">
      <c r="N486" s="108">
        <f t="shared" si="8"/>
        <v>0</v>
      </c>
      <c r="O486" s="108"/>
      <c r="P486" s="108"/>
    </row>
    <row r="487" spans="3:23" hidden="1">
      <c r="N487" s="108">
        <f t="shared" si="8"/>
        <v>0</v>
      </c>
      <c r="O487" s="108"/>
      <c r="P487" s="108"/>
    </row>
    <row r="488" spans="3:23" hidden="1">
      <c r="N488" s="108">
        <f t="shared" si="8"/>
        <v>0</v>
      </c>
      <c r="O488" s="108"/>
      <c r="P488" s="108"/>
    </row>
    <row r="489" spans="3:23" hidden="1">
      <c r="N489" s="108">
        <f t="shared" si="8"/>
        <v>0</v>
      </c>
      <c r="O489" s="108"/>
      <c r="P489" s="108"/>
    </row>
    <row r="490" spans="3:23" hidden="1">
      <c r="N490" s="108">
        <f t="shared" si="8"/>
        <v>0</v>
      </c>
      <c r="O490" s="108"/>
      <c r="P490" s="108"/>
    </row>
    <row r="491" spans="3:23" hidden="1">
      <c r="N491" s="108">
        <f t="shared" si="8"/>
        <v>0</v>
      </c>
      <c r="O491" s="108"/>
      <c r="P491" s="108"/>
    </row>
    <row r="492" spans="3:23" hidden="1">
      <c r="N492" s="108">
        <f t="shared" si="8"/>
        <v>0</v>
      </c>
      <c r="O492" s="108"/>
      <c r="P492" s="108"/>
    </row>
    <row r="493" spans="3:23" hidden="1">
      <c r="N493" s="108">
        <f t="shared" si="8"/>
        <v>0</v>
      </c>
      <c r="O493" s="108"/>
      <c r="P493" s="108"/>
    </row>
    <row r="494" spans="3:23" hidden="1">
      <c r="N494" s="108">
        <f t="shared" si="8"/>
        <v>0</v>
      </c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9">SUM(F4:F494)</f>
        <v>590.70000000000005</v>
      </c>
      <c r="G495" s="91">
        <f t="shared" si="9"/>
        <v>358.90000000000009</v>
      </c>
      <c r="H495" s="91">
        <f t="shared" si="9"/>
        <v>48.6</v>
      </c>
      <c r="I495" s="91">
        <f t="shared" si="9"/>
        <v>0</v>
      </c>
      <c r="J495" s="91">
        <f t="shared" si="9"/>
        <v>0</v>
      </c>
      <c r="K495" s="91">
        <f t="shared" si="9"/>
        <v>0</v>
      </c>
      <c r="L495" s="91">
        <f t="shared" si="9"/>
        <v>0</v>
      </c>
      <c r="M495" s="91">
        <f t="shared" si="9"/>
        <v>0</v>
      </c>
      <c r="Q495" s="79" t="s">
        <v>136</v>
      </c>
      <c r="R495" s="91">
        <f t="shared" ref="R495:W495" si="10">SUM(R4:R494)</f>
        <v>212</v>
      </c>
      <c r="S495" s="91">
        <f t="shared" si="10"/>
        <v>212</v>
      </c>
      <c r="T495" s="91">
        <f t="shared" si="10"/>
        <v>82</v>
      </c>
      <c r="U495" s="91">
        <f t="shared" si="10"/>
        <v>0</v>
      </c>
      <c r="V495" s="91">
        <f t="shared" si="10"/>
        <v>0</v>
      </c>
      <c r="W495" s="91">
        <f t="shared" si="10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IF('21'!K3="", "Vrije categorie",'21'!K3)</f>
        <v>A</v>
      </c>
      <c r="F499" s="92" cm="1">
        <f t="array" ref="F499">SUMPRODUCT(--($E$4:$E$494=C499),--($D$4:$D$494=""),$F$4:$F$494)</f>
        <v>448.40000000000015</v>
      </c>
      <c r="G499" s="92" cm="1">
        <f t="array" ref="G499">SUMPRODUCT(--($E$4:$E$494=C499),--($D$4:$D$494=""),$G$4:$G$494)</f>
        <v>147.29999999999998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595.70000000000016</v>
      </c>
      <c r="O499" s="81"/>
      <c r="P499" s="92" cm="1">
        <f t="array" ref="P499">SUMPRODUCT(--($E$4:$E$494=C499),--($D$4:$D$494=""),$P$4:$P$494)</f>
        <v>119140</v>
      </c>
    </row>
    <row r="500" spans="3:16">
      <c r="C500" s="81" t="str">
        <f>IF('21'!K4="", "Vrije categorie",'21'!K4)</f>
        <v>B</v>
      </c>
      <c r="F500" s="92" cm="1">
        <f t="array" ref="F500">SUMPRODUCT(--($E$4:$E$494=C500),--($D$4:$D$494=""),$F$4:$F$494)</f>
        <v>14.4</v>
      </c>
      <c r="G500" s="92" cm="1">
        <f t="array" ref="G500">SUMPRODUCT(--($E$4:$E$494=C500),--($D$4:$D$494=""),$G$4:$G$494)</f>
        <v>67.3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1">SUM(F500:M500)</f>
        <v>81.7</v>
      </c>
      <c r="O500" s="81"/>
      <c r="P500" s="92" cm="1">
        <f t="array" ref="P500">SUMPRODUCT(--($E$4:$E$494=C500),--($D$4:$D$494=""),$P$4:$P$494)</f>
        <v>16340</v>
      </c>
    </row>
    <row r="501" spans="3:16">
      <c r="C501" s="81" t="str">
        <f>IF('21'!K5="", "Vrije categorie",'21'!K5)</f>
        <v>C</v>
      </c>
      <c r="F501" s="92" cm="1">
        <f t="array" ref="F501">SUMPRODUCT(--($E$4:$E$494=C501),--($D$4:$D$494=""),$F$4:$F$494)</f>
        <v>28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1"/>
        <v>28</v>
      </c>
      <c r="O501" s="81"/>
      <c r="P501" s="92" cm="1">
        <f t="array" ref="P501">SUMPRODUCT(--($E$4:$E$494=C501),--($D$4:$D$494=""),$P$4:$P$494)</f>
        <v>5600</v>
      </c>
    </row>
    <row r="502" spans="3:16">
      <c r="C502" s="81" t="str">
        <f>IF('21'!K6="", "Vrije categorie",'21'!K6)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11.2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1"/>
        <v>11.2</v>
      </c>
      <c r="O502" s="81"/>
      <c r="P502" s="92" cm="1">
        <f t="array" ref="P502">SUMPRODUCT(--($E$4:$E$494=C502),--($D$4:$D$494=""),$P$4:$P$494)</f>
        <v>2240</v>
      </c>
    </row>
    <row r="503" spans="3:16">
      <c r="C503" s="81" t="str">
        <f>IF('21'!K7="", "Vrije categorie",'21'!K7)</f>
        <v>E</v>
      </c>
      <c r="F503" s="92" cm="1">
        <f t="array" ref="F503">SUMPRODUCT(--($E$4:$E$494=C503),--($D$4:$D$494=""),$F$4:$F$494)</f>
        <v>99.899999999999991</v>
      </c>
      <c r="G503" s="92" cm="1">
        <f t="array" ref="G503">SUMPRODUCT(--($E$4:$E$494=C503),--($D$4:$D$494=""),$G$4:$G$494)</f>
        <v>52.099999999999994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1"/>
        <v>152</v>
      </c>
      <c r="O503" s="81"/>
      <c r="P503" s="92" cm="1">
        <f t="array" ref="P503">SUMPRODUCT(--($E$4:$E$494=C503),--($D$4:$D$494=""),$P$4:$P$494)</f>
        <v>30400</v>
      </c>
    </row>
    <row r="504" spans="3:16">
      <c r="C504" s="81" t="str">
        <f>IF('21'!K8="", "Vrije categorie",'21'!K8)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4.2</v>
      </c>
      <c r="H504" s="92" cm="1">
        <f t="array" ref="H504">SUMPRODUCT(--($E$4:$E$494=C504),--($D$4:$D$494=""),$H$4:$H$494)</f>
        <v>4.2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1"/>
        <v>8.4</v>
      </c>
      <c r="O504" s="81"/>
      <c r="P504" s="92" cm="1">
        <f t="array" ref="P504">SUMPRODUCT(--($E$4:$E$494=C504),--($D$4:$D$494=""),$P$4:$P$494)</f>
        <v>100.80000000000001</v>
      </c>
    </row>
    <row r="505" spans="3:16">
      <c r="C505" s="81" t="str">
        <f>IF('21'!K9="", "Vrije categorie",'21'!K9)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31.4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1"/>
        <v>31.4</v>
      </c>
      <c r="O505" s="81"/>
      <c r="P505" s="92" cm="1">
        <f t="array" ref="P505">SUMPRODUCT(--($E$4:$E$494=C505),--($D$4:$D$494=""),$P$4:$P$494)</f>
        <v>6280</v>
      </c>
    </row>
    <row r="506" spans="3:16">
      <c r="C506" s="81" t="str">
        <f>IF('21'!K10="", "Vrije categorie",'21'!K10)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88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1"/>
        <v>88</v>
      </c>
      <c r="O506" s="81"/>
      <c r="P506" s="92" cm="1">
        <f t="array" ref="P506">SUMPRODUCT(--($E$4:$E$494=C506),--($D$4:$D$494=""),$P$4:$P$494)</f>
        <v>17600</v>
      </c>
    </row>
    <row r="507" spans="3:16">
      <c r="C507" s="81" t="str">
        <f>IF('21'!K11="", "Vrije categorie",'21'!K11)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1"/>
        <v>0</v>
      </c>
      <c r="O507" s="81"/>
      <c r="P507" s="92" cm="1">
        <f t="array" ref="P507">SUMPRODUCT(--($E$4:$E$494=C507),--($D$4:$D$494=""),$P$4:$P$494)</f>
        <v>0</v>
      </c>
    </row>
    <row r="508" spans="3:16">
      <c r="C508" s="81" t="str">
        <f>IF('21'!K12="", "Vrije categorie",'21'!K12)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1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IF('21'!K13="", "Vrije categorie",'21'!K13)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1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IF('21'!K14="", "Vrije categorie",'21'!K14)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1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IF('21'!K15="", "Vrije categorie",'21'!K15)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1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590.70000000000016</v>
      </c>
      <c r="G512" s="93">
        <f t="shared" ref="G512:M512" si="12">SUM(G499:G511)</f>
        <v>358.89999999999992</v>
      </c>
      <c r="H512" s="93">
        <f t="shared" si="12"/>
        <v>46.8</v>
      </c>
      <c r="I512" s="93">
        <f t="shared" si="12"/>
        <v>0</v>
      </c>
      <c r="J512" s="93">
        <f t="shared" si="12"/>
        <v>0</v>
      </c>
      <c r="K512" s="93">
        <f t="shared" si="12"/>
        <v>0</v>
      </c>
      <c r="L512" s="93">
        <f t="shared" si="12"/>
        <v>0</v>
      </c>
      <c r="M512" s="93">
        <f t="shared" si="12"/>
        <v>0</v>
      </c>
      <c r="N512" s="93">
        <f t="shared" si="11"/>
        <v>996.40000000000009</v>
      </c>
      <c r="O512" s="93"/>
      <c r="P512" s="93">
        <f>SUM(P499:P511)</f>
        <v>197700.8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1.8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13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14">SUM(F519:M519)</f>
        <v>0</v>
      </c>
    </row>
    <row r="520" spans="3:16">
      <c r="C520" s="95" t="str">
        <f t="shared" si="13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14"/>
        <v>0</v>
      </c>
    </row>
    <row r="521" spans="3:16">
      <c r="C521" s="95" t="str">
        <f t="shared" si="13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14"/>
        <v>0</v>
      </c>
    </row>
    <row r="522" spans="3:16">
      <c r="C522" s="95" t="str">
        <f t="shared" si="13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14"/>
        <v>0</v>
      </c>
    </row>
    <row r="523" spans="3:16">
      <c r="C523" s="95" t="str">
        <f t="shared" si="13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14"/>
        <v>0</v>
      </c>
    </row>
    <row r="524" spans="3:16">
      <c r="C524" s="95" t="str">
        <f t="shared" si="13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14"/>
        <v>0</v>
      </c>
    </row>
    <row r="525" spans="3:16">
      <c r="C525" s="95" t="str">
        <f t="shared" si="13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14"/>
        <v>0</v>
      </c>
    </row>
    <row r="526" spans="3:16">
      <c r="C526" s="95" t="str">
        <f t="shared" si="13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14"/>
        <v>0</v>
      </c>
    </row>
    <row r="527" spans="3:16">
      <c r="C527" s="95" t="str">
        <f t="shared" si="13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14"/>
        <v>0</v>
      </c>
    </row>
    <row r="528" spans="3:16">
      <c r="C528" s="95" t="str">
        <f t="shared" si="13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14"/>
        <v>0</v>
      </c>
    </row>
    <row r="529" spans="3:14">
      <c r="C529" s="95" t="str">
        <f t="shared" si="13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14"/>
        <v>0</v>
      </c>
    </row>
    <row r="530" spans="3:14">
      <c r="C530" s="95" t="str">
        <f t="shared" si="13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14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15">SUM(G518:G530)</f>
        <v>0</v>
      </c>
      <c r="H531" s="100">
        <f t="shared" si="15"/>
        <v>0</v>
      </c>
      <c r="I531" s="100">
        <f t="shared" si="15"/>
        <v>0</v>
      </c>
      <c r="J531" s="100">
        <f t="shared" si="15"/>
        <v>0</v>
      </c>
      <c r="K531" s="100">
        <f t="shared" si="15"/>
        <v>0</v>
      </c>
      <c r="L531" s="100">
        <f t="shared" si="15"/>
        <v>0</v>
      </c>
      <c r="M531" s="100">
        <f t="shared" si="15"/>
        <v>0</v>
      </c>
      <c r="N531" s="100">
        <f>SUM(N518:N530)</f>
        <v>0</v>
      </c>
    </row>
    <row r="532" spans="3:14" ht="15.75" thickTop="1"/>
  </sheetData>
  <sheetProtection algorithmName="SHA-512" hashValue="Bl1J+uk2Dvl4CWZREPj0hWCKHEoNmVVukBP16IUqr7x3atWISnju2leqI35HPVz8CgJ1VzOpGuPdKroyxSfDXg==" saltValue="kzRKbu1NeWyTcLTkhutvP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AC7D-6778-423B-BBDC-7AB77794B38B}">
  <sheetPr>
    <tabColor rgb="FFC2E76B"/>
  </sheetPr>
  <dimension ref="A2:N63"/>
  <sheetViews>
    <sheetView showGridLines="0" workbookViewId="0">
      <selection activeCell="J40" sqref="J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22,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'22a'!P499/M3</f>
        <v>#DIV/0!</v>
      </c>
    </row>
    <row r="4" spans="1:14">
      <c r="A4" s="42" t="s">
        <v>82</v>
      </c>
      <c r="B4" s="195" t="str">
        <f>VLOOKUP(H5,'Kosten VSR (her)controles'!A5:E54,3)</f>
        <v>SBO Catamaran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'22a'!P500/M4</f>
        <v>#DIV/0!</v>
      </c>
    </row>
    <row r="5" spans="1:14">
      <c r="A5" s="43" t="s">
        <v>83</v>
      </c>
      <c r="B5" s="196" t="str">
        <f>VLOOKUP(H5,'Kosten VSR (her)controles'!A5:E54,4)</f>
        <v>Wendeling 112</v>
      </c>
      <c r="C5" s="196"/>
      <c r="D5" s="196"/>
      <c r="E5" s="196"/>
      <c r="F5" s="192" t="s">
        <v>85</v>
      </c>
      <c r="G5" s="192"/>
      <c r="H5" s="39">
        <f>'Kosten VSR (her)controles'!A26</f>
        <v>22</v>
      </c>
      <c r="K5" s="60" t="s">
        <v>58</v>
      </c>
      <c r="L5" s="72">
        <v>200</v>
      </c>
      <c r="M5" s="249"/>
      <c r="N5" s="113" t="e">
        <f>'22a'!P501/M5</f>
        <v>#DIV/0!</v>
      </c>
    </row>
    <row r="6" spans="1:14">
      <c r="A6" s="44" t="s">
        <v>84</v>
      </c>
      <c r="B6" s="197" t="str">
        <f>VLOOKUP(H5,'Kosten VSR (her)controles'!A5:E54,5)</f>
        <v>Emmen</v>
      </c>
      <c r="C6" s="197"/>
      <c r="D6" s="197"/>
      <c r="E6" s="197"/>
      <c r="F6" s="193" t="s">
        <v>86</v>
      </c>
      <c r="G6" s="193"/>
      <c r="H6" s="40" t="str">
        <f>CONCATENATE(H5,"a")</f>
        <v>22a</v>
      </c>
      <c r="K6" s="60" t="s">
        <v>59</v>
      </c>
      <c r="L6" s="72">
        <v>200</v>
      </c>
      <c r="M6" s="249"/>
      <c r="N6" s="113" t="e">
        <f>'22a'!P502/M6</f>
        <v>#DIV/0!</v>
      </c>
    </row>
    <row r="7" spans="1:14">
      <c r="K7" s="60" t="s">
        <v>55</v>
      </c>
      <c r="L7" s="72">
        <v>200</v>
      </c>
      <c r="M7" s="249"/>
      <c r="N7" s="113" t="e">
        <f>'22a'!P503/M7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'22a'!P504/M8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'22a'!P505/M9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'22a'!P506/M10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'22a'!P507/M11</f>
        <v>#DIV/0!</v>
      </c>
    </row>
    <row r="12" spans="1:14">
      <c r="F12" s="33" t="s">
        <v>64</v>
      </c>
      <c r="G12" s="33" t="s">
        <v>90</v>
      </c>
      <c r="K12" s="60" t="s">
        <v>63</v>
      </c>
      <c r="L12" s="72">
        <v>200</v>
      </c>
      <c r="M12" s="249"/>
      <c r="N12" s="113" t="e">
        <f>'22a'!P508/M12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'22a'!N512</f>
        <v>2098.9999999999995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'22a'!P509/M13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49"/>
      <c r="N14" s="113"/>
    </row>
    <row r="15" spans="1:14">
      <c r="K15" s="60"/>
      <c r="L15" s="72"/>
      <c r="M15" s="249"/>
      <c r="N15" s="113"/>
    </row>
    <row r="16" spans="1:14">
      <c r="A16" t="s">
        <v>127</v>
      </c>
      <c r="K16" s="62"/>
      <c r="L16" s="73"/>
      <c r="M16" s="259"/>
      <c r="N16" s="114"/>
    </row>
    <row r="17" spans="1:9">
      <c r="A17" s="188" t="s">
        <v>128</v>
      </c>
      <c r="B17" s="188"/>
      <c r="C17" s="188"/>
      <c r="D17" s="70">
        <f>'22a'!P512</f>
        <v>411678.4</v>
      </c>
      <c r="E17" s="188" t="s">
        <v>129</v>
      </c>
      <c r="F17" s="188"/>
      <c r="G17" s="70">
        <f>D17/E8</f>
        <v>2058.3920000000003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'22a'!G512</f>
        <v>4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4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4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4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'22a'!F512-E27</f>
        <v>1374.8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'22a'!S495</f>
        <v>326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'22a'!R495</f>
        <v>326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'22a'!T495</f>
        <v>350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'22a'!U495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'22a'!V495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'22a'!W495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'22a'!N505</f>
        <v>37.299999999999997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W5z7kKehxlRbpBFZgg1p5Fwsy7991F0RygOT+nt+ms6hV+saEAQrAwnnfvQcOajwE7KjA9zgRnaAv4fczr1sfQ==" saltValue="5v5hdMDw4MN6AxYv4ptt9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4D1AE-45BB-4FF8-9593-79CFC8C5FA6C}">
  <sheetPr>
    <tabColor rgb="FF173583"/>
  </sheetPr>
  <dimension ref="A1:Z532"/>
  <sheetViews>
    <sheetView topLeftCell="A58" workbookViewId="0">
      <selection activeCell="C58" sqref="C58"/>
    </sheetView>
  </sheetViews>
  <sheetFormatPr defaultRowHeight="1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'22'!H5</f>
        <v>22</v>
      </c>
      <c r="B1" s="219" t="s">
        <v>82</v>
      </c>
      <c r="C1" s="220"/>
      <c r="D1" s="221" t="str">
        <f>VLOOKUP(A1,'Kosten VSR (her)controles'!A5:J54,3)</f>
        <v>SBO Catamaran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>Wendeling 112 te Emmen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428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/>
      <c r="O4" s="108"/>
      <c r="P4" s="108"/>
    </row>
    <row r="5" spans="1:24">
      <c r="A5" s="30" t="s">
        <v>286</v>
      </c>
      <c r="B5" s="33">
        <v>1</v>
      </c>
      <c r="C5" s="33" t="s">
        <v>297</v>
      </c>
      <c r="D5" s="33"/>
      <c r="E5" s="106" t="s">
        <v>55</v>
      </c>
      <c r="F5" s="108">
        <v>13.4</v>
      </c>
      <c r="G5" s="108"/>
      <c r="H5" s="108"/>
      <c r="I5" s="108"/>
      <c r="J5" s="108"/>
      <c r="N5" s="108">
        <f t="shared" ref="N5:N67" si="0">SUM(F5:M5)</f>
        <v>13.4</v>
      </c>
      <c r="O5" s="108">
        <f>IF(D5="X",0,IF(E5="X",0,VLOOKUP(E5,'22'!$K$3:$L$16,2,FALSE)))</f>
        <v>200</v>
      </c>
      <c r="P5" s="108">
        <f t="shared" ref="P5:P67" si="1">N5*O5</f>
        <v>2680</v>
      </c>
    </row>
    <row r="6" spans="1:24">
      <c r="A6" s="30" t="s">
        <v>286</v>
      </c>
      <c r="B6" s="33">
        <v>10</v>
      </c>
      <c r="C6" s="33" t="s">
        <v>308</v>
      </c>
      <c r="D6" s="33"/>
      <c r="E6" s="106" t="s">
        <v>60</v>
      </c>
      <c r="G6" s="108"/>
      <c r="H6" s="108">
        <v>5.6</v>
      </c>
      <c r="I6" s="108"/>
      <c r="J6" s="108"/>
      <c r="N6" s="108">
        <f t="shared" si="0"/>
        <v>5.6</v>
      </c>
      <c r="O6" s="108">
        <f>IF(D6="X",0,IF(E6="X",0,VLOOKUP(E6,'22'!$K$3:$L$16,2,FALSE)))</f>
        <v>12</v>
      </c>
      <c r="P6" s="108">
        <f t="shared" si="1"/>
        <v>67.199999999999989</v>
      </c>
    </row>
    <row r="7" spans="1:24">
      <c r="A7" s="30" t="s">
        <v>286</v>
      </c>
      <c r="B7" s="33">
        <v>11</v>
      </c>
      <c r="C7" s="33" t="s">
        <v>299</v>
      </c>
      <c r="D7" s="33"/>
      <c r="E7" s="106" t="s">
        <v>54</v>
      </c>
      <c r="F7" s="108">
        <v>45.9</v>
      </c>
      <c r="G7" s="108"/>
      <c r="H7" s="108"/>
      <c r="I7" s="108"/>
      <c r="J7" s="108"/>
      <c r="N7" s="108">
        <f t="shared" si="0"/>
        <v>45.9</v>
      </c>
      <c r="O7" s="108">
        <f>IF(D7="X",0,IF(E7="X",0,VLOOKUP(E7,'22'!$K$3:$L$16,2,FALSE)))</f>
        <v>200</v>
      </c>
      <c r="P7" s="108">
        <f t="shared" si="1"/>
        <v>9180</v>
      </c>
    </row>
    <row r="8" spans="1:24">
      <c r="A8" s="30" t="s">
        <v>286</v>
      </c>
      <c r="B8" s="33">
        <v>12</v>
      </c>
      <c r="C8" s="33" t="s">
        <v>298</v>
      </c>
      <c r="D8" s="33"/>
      <c r="E8" s="106" t="s">
        <v>149</v>
      </c>
      <c r="G8" s="108"/>
      <c r="H8" s="108">
        <v>1.5</v>
      </c>
      <c r="I8" s="108"/>
      <c r="J8" s="108"/>
      <c r="N8" s="108">
        <f t="shared" si="0"/>
        <v>1.5</v>
      </c>
      <c r="O8" s="108">
        <f>IF(D8="X",0,IF(E8="X",0,VLOOKUP(E8,'22'!$K$3:$L$16,2,FALSE)))</f>
        <v>200</v>
      </c>
      <c r="P8" s="108">
        <f t="shared" si="1"/>
        <v>300</v>
      </c>
    </row>
    <row r="9" spans="1:24">
      <c r="A9" s="30" t="s">
        <v>286</v>
      </c>
      <c r="B9" s="33">
        <v>13</v>
      </c>
      <c r="C9" s="33" t="s">
        <v>298</v>
      </c>
      <c r="D9" s="33"/>
      <c r="E9" s="106" t="s">
        <v>149</v>
      </c>
      <c r="G9" s="108"/>
      <c r="H9" s="108">
        <v>1.5</v>
      </c>
      <c r="I9" s="108"/>
      <c r="J9" s="108"/>
      <c r="N9" s="108">
        <f t="shared" si="0"/>
        <v>1.5</v>
      </c>
      <c r="O9" s="108">
        <f>IF(D9="X",0,IF(E9="X",0,VLOOKUP(E9,'22'!$K$3:$L$16,2,FALSE)))</f>
        <v>200</v>
      </c>
      <c r="P9" s="108">
        <f t="shared" si="1"/>
        <v>300</v>
      </c>
    </row>
    <row r="10" spans="1:24">
      <c r="A10" s="30" t="s">
        <v>286</v>
      </c>
      <c r="B10" s="33">
        <v>14</v>
      </c>
      <c r="C10" s="33" t="s">
        <v>299</v>
      </c>
      <c r="D10" s="33"/>
      <c r="E10" s="106" t="s">
        <v>54</v>
      </c>
      <c r="F10" s="108">
        <v>49.7</v>
      </c>
      <c r="H10" s="108"/>
      <c r="I10" s="108"/>
      <c r="J10" s="108"/>
      <c r="N10" s="108">
        <f t="shared" si="0"/>
        <v>49.7</v>
      </c>
      <c r="O10" s="108">
        <f>IF(D10="X",0,IF(E10="X",0,VLOOKUP(E10,'22'!$K$3:$L$16,2,FALSE)))</f>
        <v>200</v>
      </c>
      <c r="P10" s="108">
        <f t="shared" si="1"/>
        <v>9940</v>
      </c>
    </row>
    <row r="11" spans="1:24">
      <c r="A11" s="30" t="s">
        <v>286</v>
      </c>
      <c r="B11" s="33">
        <v>15</v>
      </c>
      <c r="C11" s="33" t="s">
        <v>301</v>
      </c>
      <c r="D11" s="33"/>
      <c r="E11" s="106" t="s">
        <v>57</v>
      </c>
      <c r="F11" s="108">
        <v>18.5</v>
      </c>
      <c r="G11" s="108"/>
      <c r="H11" s="108"/>
      <c r="I11" s="108"/>
      <c r="J11" s="108"/>
      <c r="N11" s="108">
        <f t="shared" si="0"/>
        <v>18.5</v>
      </c>
      <c r="O11" s="108">
        <f>IF(D11="X",0,IF(E11="X",0,VLOOKUP(E11,'22'!$K$3:$L$16,2,FALSE)))</f>
        <v>200</v>
      </c>
      <c r="P11" s="108">
        <f t="shared" si="1"/>
        <v>3700</v>
      </c>
    </row>
    <row r="12" spans="1:24">
      <c r="A12" s="30" t="s">
        <v>286</v>
      </c>
      <c r="B12" s="33">
        <v>16</v>
      </c>
      <c r="C12" s="33" t="s">
        <v>301</v>
      </c>
      <c r="D12" s="33"/>
      <c r="E12" s="106" t="s">
        <v>57</v>
      </c>
      <c r="F12" s="108">
        <v>18.5</v>
      </c>
      <c r="G12" s="108"/>
      <c r="H12" s="108"/>
      <c r="I12" s="108"/>
      <c r="J12" s="108"/>
      <c r="N12" s="108">
        <f t="shared" si="0"/>
        <v>18.5</v>
      </c>
      <c r="O12" s="108">
        <f>IF(D12="X",0,IF(E12="X",0,VLOOKUP(E12,'22'!$K$3:$L$16,2,FALSE)))</f>
        <v>200</v>
      </c>
      <c r="P12" s="108">
        <f t="shared" si="1"/>
        <v>3700</v>
      </c>
    </row>
    <row r="13" spans="1:24">
      <c r="A13" s="30" t="s">
        <v>286</v>
      </c>
      <c r="B13" s="33">
        <v>17</v>
      </c>
      <c r="C13" s="33" t="s">
        <v>301</v>
      </c>
      <c r="D13" s="33"/>
      <c r="E13" s="106" t="s">
        <v>57</v>
      </c>
      <c r="F13" s="108">
        <v>17.899999999999999</v>
      </c>
      <c r="G13" s="108"/>
      <c r="H13" s="108"/>
      <c r="I13" s="108"/>
      <c r="J13" s="108"/>
      <c r="N13" s="108">
        <f t="shared" si="0"/>
        <v>17.899999999999999</v>
      </c>
      <c r="O13" s="108">
        <f>IF(D13="X",0,IF(E13="X",0,VLOOKUP(E13,'22'!$K$3:$L$16,2,FALSE)))</f>
        <v>200</v>
      </c>
      <c r="P13" s="108">
        <f t="shared" si="1"/>
        <v>3579.9999999999995</v>
      </c>
    </row>
    <row r="14" spans="1:24">
      <c r="A14" s="30" t="s">
        <v>286</v>
      </c>
      <c r="B14" s="33">
        <v>18</v>
      </c>
      <c r="C14" s="33" t="s">
        <v>310</v>
      </c>
      <c r="D14" s="33"/>
      <c r="E14" s="106" t="s">
        <v>55</v>
      </c>
      <c r="F14" s="108">
        <v>7.4</v>
      </c>
      <c r="G14" s="108"/>
      <c r="H14" s="108"/>
      <c r="I14" s="108"/>
      <c r="J14" s="108"/>
      <c r="N14" s="108">
        <f t="shared" si="0"/>
        <v>7.4</v>
      </c>
      <c r="O14" s="108">
        <f>IF(D14="X",0,IF(E14="X",0,VLOOKUP(E14,'22'!$K$3:$L$16,2,FALSE)))</f>
        <v>200</v>
      </c>
      <c r="P14" s="108">
        <f t="shared" si="1"/>
        <v>1480</v>
      </c>
    </row>
    <row r="15" spans="1:24">
      <c r="A15" s="30" t="s">
        <v>286</v>
      </c>
      <c r="B15" s="33">
        <v>19</v>
      </c>
      <c r="C15" s="33" t="s">
        <v>299</v>
      </c>
      <c r="D15" s="33"/>
      <c r="E15" s="106" t="s">
        <v>54</v>
      </c>
      <c r="G15" s="108"/>
      <c r="H15" s="108">
        <v>39.299999999999997</v>
      </c>
      <c r="I15" s="108"/>
      <c r="J15" s="108"/>
      <c r="N15" s="108">
        <f t="shared" si="0"/>
        <v>39.299999999999997</v>
      </c>
      <c r="O15" s="108">
        <f>IF(D15="X",0,IF(E15="X",0,VLOOKUP(E15,'22'!$K$3:$L$16,2,FALSE)))</f>
        <v>200</v>
      </c>
      <c r="P15" s="108">
        <f t="shared" si="1"/>
        <v>7859.9999999999991</v>
      </c>
    </row>
    <row r="16" spans="1:24">
      <c r="A16" s="30" t="s">
        <v>286</v>
      </c>
      <c r="B16" s="106" t="s">
        <v>376</v>
      </c>
      <c r="C16" s="33" t="s">
        <v>299</v>
      </c>
      <c r="D16" s="33"/>
      <c r="E16" s="106" t="s">
        <v>54</v>
      </c>
      <c r="F16" s="108">
        <v>10.4</v>
      </c>
      <c r="G16" s="108"/>
      <c r="H16" s="108"/>
      <c r="I16" s="108"/>
      <c r="J16" s="108"/>
      <c r="N16" s="108">
        <f t="shared" si="0"/>
        <v>10.4</v>
      </c>
      <c r="O16" s="108">
        <f>IF(D16="X",0,IF(E16="X",0,VLOOKUP(E16,'22'!$K$3:$L$16,2,FALSE)))</f>
        <v>200</v>
      </c>
      <c r="P16" s="108">
        <f t="shared" si="1"/>
        <v>2080</v>
      </c>
    </row>
    <row r="17" spans="1:16">
      <c r="A17" s="30" t="s">
        <v>286</v>
      </c>
      <c r="B17" s="33">
        <v>2</v>
      </c>
      <c r="C17" s="33" t="s">
        <v>299</v>
      </c>
      <c r="D17" s="33"/>
      <c r="E17" s="106" t="s">
        <v>54</v>
      </c>
      <c r="F17" s="108">
        <v>46.7</v>
      </c>
      <c r="G17" s="108"/>
      <c r="H17" s="108"/>
      <c r="I17" s="108"/>
      <c r="J17" s="108"/>
      <c r="N17" s="108">
        <f t="shared" si="0"/>
        <v>46.7</v>
      </c>
      <c r="O17" s="108">
        <f>IF(D17="X",0,IF(E17="X",0,VLOOKUP(E17,'22'!$K$3:$L$16,2,FALSE)))</f>
        <v>200</v>
      </c>
      <c r="P17" s="108">
        <f t="shared" si="1"/>
        <v>9340</v>
      </c>
    </row>
    <row r="18" spans="1:16">
      <c r="A18" s="30" t="s">
        <v>286</v>
      </c>
      <c r="B18" s="33">
        <v>20</v>
      </c>
      <c r="C18" s="33" t="s">
        <v>298</v>
      </c>
      <c r="D18" s="33"/>
      <c r="E18" s="106" t="s">
        <v>149</v>
      </c>
      <c r="G18" s="108"/>
      <c r="H18" s="108">
        <v>1.5</v>
      </c>
      <c r="I18" s="108"/>
      <c r="J18" s="108"/>
      <c r="N18" s="108">
        <f t="shared" si="0"/>
        <v>1.5</v>
      </c>
      <c r="O18" s="108">
        <f>IF(D18="X",0,IF(E18="X",0,VLOOKUP(E18,'22'!$K$3:$L$16,2,FALSE)))</f>
        <v>200</v>
      </c>
      <c r="P18" s="108">
        <f t="shared" si="1"/>
        <v>300</v>
      </c>
    </row>
    <row r="19" spans="1:16">
      <c r="A19" s="30" t="s">
        <v>286</v>
      </c>
      <c r="B19" s="33">
        <v>21</v>
      </c>
      <c r="C19" s="33" t="s">
        <v>298</v>
      </c>
      <c r="D19" s="33"/>
      <c r="E19" s="106" t="s">
        <v>149</v>
      </c>
      <c r="G19" s="108"/>
      <c r="H19" s="108">
        <v>1.5</v>
      </c>
      <c r="I19" s="108"/>
      <c r="J19" s="108"/>
      <c r="N19" s="108">
        <f t="shared" si="0"/>
        <v>1.5</v>
      </c>
      <c r="O19" s="108">
        <f>IF(D19="X",0,IF(E19="X",0,VLOOKUP(E19,'22'!$K$3:$L$16,2,FALSE)))</f>
        <v>200</v>
      </c>
      <c r="P19" s="108">
        <f t="shared" si="1"/>
        <v>300</v>
      </c>
    </row>
    <row r="20" spans="1:16">
      <c r="A20" s="30" t="s">
        <v>286</v>
      </c>
      <c r="B20" s="33">
        <v>22</v>
      </c>
      <c r="C20" s="33" t="s">
        <v>299</v>
      </c>
      <c r="D20" s="33"/>
      <c r="E20" s="106" t="s">
        <v>54</v>
      </c>
      <c r="F20" s="108">
        <v>46.5</v>
      </c>
      <c r="G20" s="108"/>
      <c r="H20" s="108"/>
      <c r="I20" s="108"/>
      <c r="J20" s="108"/>
      <c r="N20" s="108">
        <f t="shared" si="0"/>
        <v>46.5</v>
      </c>
      <c r="O20" s="108">
        <f>IF(D20="X",0,IF(E20="X",0,VLOOKUP(E20,'22'!$K$3:$L$16,2,FALSE)))</f>
        <v>200</v>
      </c>
      <c r="P20" s="108">
        <f t="shared" si="1"/>
        <v>9300</v>
      </c>
    </row>
    <row r="21" spans="1:16">
      <c r="A21" s="30" t="s">
        <v>286</v>
      </c>
      <c r="B21" s="33">
        <v>23</v>
      </c>
      <c r="C21" s="33" t="s">
        <v>414</v>
      </c>
      <c r="D21" s="33"/>
      <c r="E21" s="106" t="s">
        <v>316</v>
      </c>
      <c r="G21" s="108"/>
      <c r="H21" s="108">
        <v>4.5</v>
      </c>
      <c r="I21" s="108"/>
      <c r="J21" s="108"/>
      <c r="N21" s="108">
        <f t="shared" si="0"/>
        <v>4.5</v>
      </c>
      <c r="O21" s="108">
        <f>IF(D21="X",0,IF(E21="X",0,VLOOKUP(E21,'22'!$K$3:$L$16,2,FALSE)))</f>
        <v>0</v>
      </c>
      <c r="P21" s="108">
        <f t="shared" si="1"/>
        <v>0</v>
      </c>
    </row>
    <row r="22" spans="1:16">
      <c r="A22" s="30" t="s">
        <v>286</v>
      </c>
      <c r="B22" s="33">
        <v>24</v>
      </c>
      <c r="C22" s="33" t="s">
        <v>298</v>
      </c>
      <c r="D22" s="33"/>
      <c r="E22" s="106" t="s">
        <v>149</v>
      </c>
      <c r="G22" s="108"/>
      <c r="H22" s="108">
        <v>2</v>
      </c>
      <c r="I22" s="108"/>
      <c r="J22" s="108"/>
      <c r="N22" s="108">
        <f t="shared" si="0"/>
        <v>2</v>
      </c>
      <c r="O22" s="108">
        <f>IF(D22="X",0,IF(E22="X",0,VLOOKUP(E22,'22'!$K$3:$L$16,2,FALSE)))</f>
        <v>200</v>
      </c>
      <c r="P22" s="108">
        <f t="shared" si="1"/>
        <v>400</v>
      </c>
    </row>
    <row r="23" spans="1:16">
      <c r="A23" s="30" t="s">
        <v>286</v>
      </c>
      <c r="B23" s="33">
        <v>25</v>
      </c>
      <c r="C23" s="33" t="s">
        <v>298</v>
      </c>
      <c r="D23" s="33"/>
      <c r="E23" s="106" t="s">
        <v>149</v>
      </c>
      <c r="G23" s="108"/>
      <c r="H23" s="108">
        <v>2</v>
      </c>
      <c r="I23" s="108"/>
      <c r="J23" s="108"/>
      <c r="N23" s="108">
        <f t="shared" si="0"/>
        <v>2</v>
      </c>
      <c r="O23" s="108">
        <f>IF(D23="X",0,IF(E23="X",0,VLOOKUP(E23,'22'!$K$3:$L$16,2,FALSE)))</f>
        <v>200</v>
      </c>
      <c r="P23" s="108">
        <f t="shared" si="1"/>
        <v>400</v>
      </c>
    </row>
    <row r="24" spans="1:16">
      <c r="A24" s="30" t="s">
        <v>286</v>
      </c>
      <c r="B24" s="33">
        <v>26</v>
      </c>
      <c r="C24" s="33" t="s">
        <v>299</v>
      </c>
      <c r="D24" s="33"/>
      <c r="E24" s="106" t="s">
        <v>54</v>
      </c>
      <c r="F24" s="108">
        <v>46.4</v>
      </c>
      <c r="G24" s="108"/>
      <c r="H24" s="108"/>
      <c r="I24" s="108"/>
      <c r="J24" s="108"/>
      <c r="N24" s="108">
        <f t="shared" si="0"/>
        <v>46.4</v>
      </c>
      <c r="O24" s="108">
        <f>IF(D24="X",0,IF(E24="X",0,VLOOKUP(E24,'22'!$K$3:$L$16,2,FALSE)))</f>
        <v>200</v>
      </c>
      <c r="P24" s="108">
        <f t="shared" si="1"/>
        <v>9280</v>
      </c>
    </row>
    <row r="25" spans="1:16">
      <c r="A25" s="30" t="s">
        <v>286</v>
      </c>
      <c r="B25" s="33">
        <v>27</v>
      </c>
      <c r="C25" s="33" t="s">
        <v>298</v>
      </c>
      <c r="D25" s="33"/>
      <c r="E25" s="106" t="s">
        <v>149</v>
      </c>
      <c r="G25" s="108"/>
      <c r="H25" s="108">
        <v>1.5</v>
      </c>
      <c r="I25" s="108"/>
      <c r="J25" s="108"/>
      <c r="N25" s="108">
        <f t="shared" si="0"/>
        <v>1.5</v>
      </c>
      <c r="O25" s="108">
        <f>IF(D25="X",0,IF(E25="X",0,VLOOKUP(E25,'22'!$K$3:$L$16,2,FALSE)))</f>
        <v>200</v>
      </c>
      <c r="P25" s="108">
        <f t="shared" si="1"/>
        <v>300</v>
      </c>
    </row>
    <row r="26" spans="1:16">
      <c r="A26" s="30" t="s">
        <v>286</v>
      </c>
      <c r="B26" s="33">
        <v>28</v>
      </c>
      <c r="C26" s="33" t="s">
        <v>298</v>
      </c>
      <c r="D26" s="33"/>
      <c r="E26" s="106" t="s">
        <v>149</v>
      </c>
      <c r="G26" s="108"/>
      <c r="H26" s="108">
        <v>1.5</v>
      </c>
      <c r="I26" s="108"/>
      <c r="J26" s="108"/>
      <c r="N26" s="108">
        <f t="shared" si="0"/>
        <v>1.5</v>
      </c>
      <c r="O26" s="108">
        <f>IF(D26="X",0,IF(E26="X",0,VLOOKUP(E26,'22'!$K$3:$L$16,2,FALSE)))</f>
        <v>200</v>
      </c>
      <c r="P26" s="108">
        <f t="shared" si="1"/>
        <v>300</v>
      </c>
    </row>
    <row r="27" spans="1:16">
      <c r="A27" s="30" t="s">
        <v>286</v>
      </c>
      <c r="B27" s="33">
        <v>29</v>
      </c>
      <c r="C27" s="33" t="s">
        <v>299</v>
      </c>
      <c r="D27" s="33"/>
      <c r="E27" s="106" t="s">
        <v>54</v>
      </c>
      <c r="G27" s="108"/>
      <c r="H27" s="108">
        <v>36</v>
      </c>
      <c r="I27" s="108"/>
      <c r="J27" s="108"/>
      <c r="N27" s="108">
        <f t="shared" si="0"/>
        <v>36</v>
      </c>
      <c r="O27" s="108">
        <f>IF(D27="X",0,IF(E27="X",0,VLOOKUP(E27,'22'!$K$3:$L$16,2,FALSE)))</f>
        <v>200</v>
      </c>
      <c r="P27" s="108">
        <f t="shared" si="1"/>
        <v>7200</v>
      </c>
    </row>
    <row r="28" spans="1:16">
      <c r="A28" s="30" t="s">
        <v>286</v>
      </c>
      <c r="B28" s="106" t="s">
        <v>415</v>
      </c>
      <c r="C28" s="33" t="s">
        <v>299</v>
      </c>
      <c r="D28" s="33"/>
      <c r="E28" s="106" t="s">
        <v>54</v>
      </c>
      <c r="F28" s="108">
        <v>10.4</v>
      </c>
      <c r="G28" s="108"/>
      <c r="H28" s="108"/>
      <c r="I28" s="108"/>
      <c r="J28" s="108"/>
      <c r="N28" s="108">
        <f t="shared" si="0"/>
        <v>10.4</v>
      </c>
      <c r="O28" s="108">
        <f>IF(D28="X",0,IF(E28="X",0,VLOOKUP(E28,'22'!$K$3:$L$16,2,FALSE)))</f>
        <v>200</v>
      </c>
      <c r="P28" s="108">
        <f t="shared" si="1"/>
        <v>2080</v>
      </c>
    </row>
    <row r="29" spans="1:16">
      <c r="A29" s="30" t="s">
        <v>286</v>
      </c>
      <c r="B29" s="33">
        <v>3</v>
      </c>
      <c r="C29" s="33" t="s">
        <v>298</v>
      </c>
      <c r="D29" s="33"/>
      <c r="E29" s="106" t="s">
        <v>149</v>
      </c>
      <c r="G29" s="108"/>
      <c r="H29" s="108">
        <v>1.5</v>
      </c>
      <c r="I29" s="108"/>
      <c r="J29" s="108"/>
      <c r="N29" s="108">
        <f t="shared" si="0"/>
        <v>1.5</v>
      </c>
      <c r="O29" s="108">
        <f>IF(D29="X",0,IF(E29="X",0,VLOOKUP(E29,'22'!$K$3:$L$16,2,FALSE)))</f>
        <v>200</v>
      </c>
      <c r="P29" s="108">
        <f t="shared" si="1"/>
        <v>300</v>
      </c>
    </row>
    <row r="30" spans="1:16">
      <c r="A30" s="30" t="s">
        <v>286</v>
      </c>
      <c r="B30" s="33">
        <v>30</v>
      </c>
      <c r="C30" s="33" t="s">
        <v>299</v>
      </c>
      <c r="D30" s="33"/>
      <c r="E30" s="106" t="s">
        <v>54</v>
      </c>
      <c r="G30" s="108"/>
      <c r="H30" s="108">
        <v>53.2</v>
      </c>
      <c r="I30" s="108"/>
      <c r="J30" s="108"/>
      <c r="N30" s="108">
        <f t="shared" si="0"/>
        <v>53.2</v>
      </c>
      <c r="O30" s="108">
        <f>IF(D30="X",0,IF(E30="X",0,VLOOKUP(E30,'22'!$K$3:$L$16,2,FALSE)))</f>
        <v>200</v>
      </c>
      <c r="P30" s="108">
        <f t="shared" si="1"/>
        <v>10640</v>
      </c>
    </row>
    <row r="31" spans="1:16">
      <c r="A31" s="30" t="s">
        <v>286</v>
      </c>
      <c r="B31" s="33">
        <v>31</v>
      </c>
      <c r="C31" s="33" t="s">
        <v>299</v>
      </c>
      <c r="D31" s="33"/>
      <c r="E31" s="106" t="s">
        <v>54</v>
      </c>
      <c r="G31" s="108"/>
      <c r="H31" s="108">
        <v>57.2</v>
      </c>
      <c r="I31" s="108"/>
      <c r="J31" s="108"/>
      <c r="N31" s="108">
        <f t="shared" si="0"/>
        <v>57.2</v>
      </c>
      <c r="O31" s="108">
        <f>IF(D31="X",0,IF(E31="X",0,VLOOKUP(E31,'22'!$K$3:$L$16,2,FALSE)))</f>
        <v>200</v>
      </c>
      <c r="P31" s="108">
        <f t="shared" si="1"/>
        <v>11440</v>
      </c>
    </row>
    <row r="32" spans="1:16">
      <c r="A32" s="30" t="s">
        <v>286</v>
      </c>
      <c r="B32" s="33">
        <v>32</v>
      </c>
      <c r="C32" s="33" t="s">
        <v>312</v>
      </c>
      <c r="D32" s="33"/>
      <c r="E32" s="106" t="s">
        <v>57</v>
      </c>
      <c r="F32" s="108">
        <v>13.2</v>
      </c>
      <c r="G32" s="108"/>
      <c r="H32" s="108"/>
      <c r="I32" s="108"/>
      <c r="J32" s="108"/>
      <c r="N32" s="108">
        <f t="shared" si="0"/>
        <v>13.2</v>
      </c>
      <c r="O32" s="108">
        <f>IF(D32="X",0,IF(E32="X",0,VLOOKUP(E32,'22'!$K$3:$L$16,2,FALSE)))</f>
        <v>200</v>
      </c>
      <c r="P32" s="108">
        <f t="shared" si="1"/>
        <v>2640</v>
      </c>
    </row>
    <row r="33" spans="1:16">
      <c r="A33" s="30" t="s">
        <v>286</v>
      </c>
      <c r="B33" s="33">
        <v>33</v>
      </c>
      <c r="C33" s="33" t="s">
        <v>301</v>
      </c>
      <c r="D33" s="33"/>
      <c r="E33" s="106" t="s">
        <v>57</v>
      </c>
      <c r="F33" s="108">
        <v>7</v>
      </c>
      <c r="G33" s="108"/>
      <c r="H33" s="108"/>
      <c r="I33" s="108"/>
      <c r="J33" s="108"/>
      <c r="N33" s="108">
        <f t="shared" si="0"/>
        <v>7</v>
      </c>
      <c r="O33" s="108">
        <f>IF(D33="X",0,IF(E33="X",0,VLOOKUP(E33,'22'!$K$3:$L$16,2,FALSE)))</f>
        <v>200</v>
      </c>
      <c r="P33" s="108">
        <f t="shared" si="1"/>
        <v>1400</v>
      </c>
    </row>
    <row r="34" spans="1:16">
      <c r="A34" s="30" t="s">
        <v>286</v>
      </c>
      <c r="B34" s="33">
        <v>34</v>
      </c>
      <c r="C34" s="33" t="s">
        <v>310</v>
      </c>
      <c r="D34" s="33"/>
      <c r="E34" s="106" t="s">
        <v>55</v>
      </c>
      <c r="F34" s="108">
        <v>206.6</v>
      </c>
      <c r="G34" s="108"/>
      <c r="H34" s="108"/>
      <c r="I34" s="108"/>
      <c r="J34" s="108"/>
      <c r="N34" s="108">
        <f t="shared" si="0"/>
        <v>206.6</v>
      </c>
      <c r="O34" s="108">
        <f>IF(D34="X",0,IF(E34="X",0,VLOOKUP(E34,'22'!$K$3:$L$16,2,FALSE)))</f>
        <v>200</v>
      </c>
      <c r="P34" s="108">
        <f t="shared" si="1"/>
        <v>41320</v>
      </c>
    </row>
    <row r="35" spans="1:16">
      <c r="A35" s="30" t="s">
        <v>286</v>
      </c>
      <c r="B35" s="106" t="s">
        <v>384</v>
      </c>
      <c r="C35" s="33" t="s">
        <v>416</v>
      </c>
      <c r="D35" s="33"/>
      <c r="E35" s="106" t="s">
        <v>55</v>
      </c>
      <c r="G35" s="108"/>
      <c r="H35" s="108">
        <v>43.7</v>
      </c>
      <c r="I35" s="108"/>
      <c r="J35" s="108"/>
      <c r="N35" s="108">
        <f t="shared" si="0"/>
        <v>43.7</v>
      </c>
      <c r="O35" s="108">
        <f>IF(D35="X",0,IF(E35="X",0,VLOOKUP(E35,'22'!$K$3:$L$16,2,FALSE)))</f>
        <v>200</v>
      </c>
      <c r="P35" s="108">
        <f t="shared" si="1"/>
        <v>8740</v>
      </c>
    </row>
    <row r="36" spans="1:16">
      <c r="A36" s="30" t="s">
        <v>286</v>
      </c>
      <c r="B36" s="106" t="s">
        <v>417</v>
      </c>
      <c r="C36" s="33" t="s">
        <v>418</v>
      </c>
      <c r="D36" s="33"/>
      <c r="E36" s="106" t="s">
        <v>55</v>
      </c>
      <c r="F36" s="108">
        <v>16.5</v>
      </c>
      <c r="G36" s="108"/>
      <c r="H36" s="108"/>
      <c r="I36" s="108"/>
      <c r="J36" s="108"/>
      <c r="N36" s="108">
        <f t="shared" si="0"/>
        <v>16.5</v>
      </c>
      <c r="O36" s="108">
        <f>IF(D36="X",0,IF(E36="X",0,VLOOKUP(E36,'22'!$K$3:$L$16,2,FALSE)))</f>
        <v>200</v>
      </c>
      <c r="P36" s="108">
        <f t="shared" si="1"/>
        <v>3300</v>
      </c>
    </row>
    <row r="37" spans="1:16">
      <c r="A37" s="30" t="s">
        <v>286</v>
      </c>
      <c r="B37" s="33">
        <v>35</v>
      </c>
      <c r="C37" s="33" t="s">
        <v>412</v>
      </c>
      <c r="D37" s="33"/>
      <c r="E37" s="106" t="s">
        <v>55</v>
      </c>
      <c r="G37" s="108"/>
      <c r="H37" s="108"/>
      <c r="I37" s="108"/>
      <c r="J37" s="108"/>
      <c r="L37" s="108">
        <v>30.3</v>
      </c>
      <c r="N37" s="108">
        <f t="shared" si="0"/>
        <v>30.3</v>
      </c>
      <c r="O37" s="108">
        <f>IF(D37="X",0,IF(E37="X",0,VLOOKUP(E37,'22'!$K$3:$L$16,2,FALSE)))</f>
        <v>200</v>
      </c>
      <c r="P37" s="108">
        <f t="shared" si="1"/>
        <v>6060</v>
      </c>
    </row>
    <row r="38" spans="1:16">
      <c r="A38" s="30" t="s">
        <v>286</v>
      </c>
      <c r="B38" s="33">
        <v>36</v>
      </c>
      <c r="C38" s="33" t="s">
        <v>298</v>
      </c>
      <c r="D38" s="33"/>
      <c r="E38" s="106" t="s">
        <v>149</v>
      </c>
      <c r="G38" s="108"/>
      <c r="H38" s="108">
        <v>3.9</v>
      </c>
      <c r="I38" s="108"/>
      <c r="J38" s="108"/>
      <c r="N38" s="108">
        <f t="shared" si="0"/>
        <v>3.9</v>
      </c>
      <c r="O38" s="108">
        <f>IF(D38="X",0,IF(E38="X",0,VLOOKUP(E38,'22'!$K$3:$L$16,2,FALSE)))</f>
        <v>200</v>
      </c>
      <c r="P38" s="108">
        <f t="shared" si="1"/>
        <v>780</v>
      </c>
    </row>
    <row r="39" spans="1:16">
      <c r="A39" s="30" t="s">
        <v>286</v>
      </c>
      <c r="B39" s="33">
        <v>37</v>
      </c>
      <c r="C39" s="33" t="s">
        <v>308</v>
      </c>
      <c r="D39" s="33"/>
      <c r="E39" s="106" t="s">
        <v>60</v>
      </c>
      <c r="G39" s="108"/>
      <c r="H39" s="108"/>
      <c r="I39" s="108"/>
      <c r="J39" s="108"/>
      <c r="L39" s="108">
        <v>5.8</v>
      </c>
      <c r="N39" s="108">
        <f t="shared" si="0"/>
        <v>5.8</v>
      </c>
      <c r="O39" s="108">
        <f>IF(D39="X",0,IF(E39="X",0,VLOOKUP(E39,'22'!$K$3:$L$16,2,FALSE)))</f>
        <v>12</v>
      </c>
      <c r="P39" s="108">
        <f t="shared" si="1"/>
        <v>69.599999999999994</v>
      </c>
    </row>
    <row r="40" spans="1:16">
      <c r="A40" s="30" t="s">
        <v>286</v>
      </c>
      <c r="B40" s="33">
        <v>38</v>
      </c>
      <c r="C40" s="33" t="s">
        <v>308</v>
      </c>
      <c r="D40" s="33"/>
      <c r="E40" s="106" t="s">
        <v>60</v>
      </c>
      <c r="G40" s="108"/>
      <c r="H40" s="108">
        <v>12.6</v>
      </c>
      <c r="I40" s="108"/>
      <c r="J40" s="108"/>
      <c r="N40" s="108">
        <f t="shared" si="0"/>
        <v>12.6</v>
      </c>
      <c r="O40" s="108">
        <f>IF(D40="X",0,IF(E40="X",0,VLOOKUP(E40,'22'!$K$3:$L$16,2,FALSE)))</f>
        <v>12</v>
      </c>
      <c r="P40" s="108">
        <f t="shared" si="1"/>
        <v>151.19999999999999</v>
      </c>
    </row>
    <row r="41" spans="1:16">
      <c r="A41" s="30" t="s">
        <v>286</v>
      </c>
      <c r="B41" s="33">
        <v>39</v>
      </c>
      <c r="C41" s="33" t="s">
        <v>310</v>
      </c>
      <c r="D41" s="33"/>
      <c r="E41" s="106" t="s">
        <v>55</v>
      </c>
      <c r="F41" s="108">
        <v>60.9</v>
      </c>
      <c r="G41" s="108"/>
      <c r="H41" s="108"/>
      <c r="I41" s="108"/>
      <c r="J41" s="108"/>
      <c r="N41" s="108">
        <f t="shared" si="0"/>
        <v>60.9</v>
      </c>
      <c r="O41" s="108">
        <f>IF(D41="X",0,IF(E41="X",0,VLOOKUP(E41,'22'!$K$3:$L$16,2,FALSE)))</f>
        <v>200</v>
      </c>
      <c r="P41" s="108">
        <f t="shared" si="1"/>
        <v>12180</v>
      </c>
    </row>
    <row r="42" spans="1:16">
      <c r="A42" s="30" t="s">
        <v>286</v>
      </c>
      <c r="B42" s="33">
        <v>4</v>
      </c>
      <c r="C42" s="33" t="s">
        <v>298</v>
      </c>
      <c r="D42" s="33"/>
      <c r="E42" s="106" t="s">
        <v>149</v>
      </c>
      <c r="G42" s="108"/>
      <c r="H42" s="108">
        <v>1.5</v>
      </c>
      <c r="I42" s="108"/>
      <c r="J42" s="108"/>
      <c r="N42" s="108">
        <f t="shared" si="0"/>
        <v>1.5</v>
      </c>
      <c r="O42" s="108">
        <f>IF(D42="X",0,IF(E42="X",0,VLOOKUP(E42,'22'!$K$3:$L$16,2,FALSE)))</f>
        <v>200</v>
      </c>
      <c r="P42" s="108">
        <f t="shared" si="1"/>
        <v>300</v>
      </c>
    </row>
    <row r="43" spans="1:16">
      <c r="A43" s="30" t="s">
        <v>286</v>
      </c>
      <c r="B43" s="33">
        <v>40</v>
      </c>
      <c r="C43" s="33" t="s">
        <v>419</v>
      </c>
      <c r="D43" s="33"/>
      <c r="E43" s="106" t="s">
        <v>55</v>
      </c>
      <c r="G43" s="108"/>
      <c r="H43" s="108"/>
      <c r="I43" s="108"/>
      <c r="J43" s="108"/>
      <c r="L43" s="108">
        <v>3.6</v>
      </c>
      <c r="N43" s="108">
        <f t="shared" si="0"/>
        <v>3.6</v>
      </c>
      <c r="O43" s="108">
        <f>IF(D43="X",0,IF(E43="X",0,VLOOKUP(E43,'22'!$K$3:$L$16,2,FALSE)))</f>
        <v>200</v>
      </c>
      <c r="P43" s="108">
        <f t="shared" si="1"/>
        <v>720</v>
      </c>
    </row>
    <row r="44" spans="1:16">
      <c r="A44" s="30" t="s">
        <v>286</v>
      </c>
      <c r="B44" s="33">
        <v>41</v>
      </c>
      <c r="C44" s="33" t="s">
        <v>309</v>
      </c>
      <c r="D44" s="33"/>
      <c r="E44" s="106" t="s">
        <v>316</v>
      </c>
      <c r="F44" s="108"/>
      <c r="G44" s="108"/>
      <c r="H44" s="108"/>
      <c r="I44" s="108"/>
      <c r="J44" s="108"/>
      <c r="N44" s="108">
        <f t="shared" si="0"/>
        <v>0</v>
      </c>
      <c r="O44" s="108">
        <f>IF(D44="X",0,IF(E44="X",0,VLOOKUP(E44,'22'!$K$3:$L$16,2,FALSE)))</f>
        <v>0</v>
      </c>
      <c r="P44" s="108">
        <f t="shared" si="1"/>
        <v>0</v>
      </c>
    </row>
    <row r="45" spans="1:16">
      <c r="A45" s="30" t="s">
        <v>286</v>
      </c>
      <c r="B45" s="33">
        <v>42</v>
      </c>
      <c r="C45" s="33" t="s">
        <v>404</v>
      </c>
      <c r="D45" s="33"/>
      <c r="E45" s="106" t="s">
        <v>316</v>
      </c>
      <c r="F45" s="108"/>
      <c r="G45" s="108"/>
      <c r="H45" s="108"/>
      <c r="I45" s="108"/>
      <c r="J45" s="108"/>
      <c r="N45" s="108">
        <f t="shared" si="0"/>
        <v>0</v>
      </c>
      <c r="O45" s="108">
        <f>IF(D45="X",0,IF(E45="X",0,VLOOKUP(E45,'22'!$K$3:$L$16,2,FALSE)))</f>
        <v>0</v>
      </c>
      <c r="P45" s="108">
        <f t="shared" si="1"/>
        <v>0</v>
      </c>
    </row>
    <row r="46" spans="1:16">
      <c r="A46" s="30" t="s">
        <v>286</v>
      </c>
      <c r="B46" s="33">
        <v>5</v>
      </c>
      <c r="C46" s="33" t="s">
        <v>299</v>
      </c>
      <c r="D46" s="33"/>
      <c r="E46" s="106" t="s">
        <v>54</v>
      </c>
      <c r="F46" s="108">
        <v>45.8</v>
      </c>
      <c r="G46" s="108"/>
      <c r="H46" s="108"/>
      <c r="I46" s="108"/>
      <c r="J46" s="108"/>
      <c r="N46" s="108">
        <f t="shared" si="0"/>
        <v>45.8</v>
      </c>
      <c r="O46" s="108">
        <f>IF(D46="X",0,IF(E46="X",0,VLOOKUP(E46,'22'!$K$3:$L$16,2,FALSE)))</f>
        <v>200</v>
      </c>
      <c r="P46" s="108">
        <f t="shared" si="1"/>
        <v>9160</v>
      </c>
    </row>
    <row r="47" spans="1:16">
      <c r="A47" s="30" t="s">
        <v>286</v>
      </c>
      <c r="B47" s="33">
        <v>6</v>
      </c>
      <c r="C47" s="33" t="s">
        <v>310</v>
      </c>
      <c r="D47" s="33"/>
      <c r="E47" s="106" t="s">
        <v>55</v>
      </c>
      <c r="F47" s="108">
        <v>15.2</v>
      </c>
      <c r="G47" s="108"/>
      <c r="H47" s="108"/>
      <c r="I47" s="108"/>
      <c r="J47" s="108"/>
      <c r="N47" s="108">
        <f t="shared" si="0"/>
        <v>15.2</v>
      </c>
      <c r="O47" s="108">
        <f>IF(D47="X",0,IF(E47="X",0,VLOOKUP(E47,'22'!$K$3:$L$16,2,FALSE)))</f>
        <v>200</v>
      </c>
      <c r="P47" s="108">
        <f t="shared" si="1"/>
        <v>3040</v>
      </c>
    </row>
    <row r="48" spans="1:16">
      <c r="A48" s="30" t="s">
        <v>286</v>
      </c>
      <c r="B48" s="106" t="s">
        <v>359</v>
      </c>
      <c r="C48" s="33" t="s">
        <v>420</v>
      </c>
      <c r="D48" s="33"/>
      <c r="E48" s="106" t="s">
        <v>55</v>
      </c>
      <c r="G48" s="108"/>
      <c r="H48" s="108"/>
      <c r="I48" s="108"/>
      <c r="J48" s="108"/>
      <c r="L48" s="108">
        <v>7</v>
      </c>
      <c r="N48" s="108">
        <f t="shared" si="0"/>
        <v>7</v>
      </c>
      <c r="O48" s="108">
        <f>IF(D48="X",0,IF(E48="X",0,VLOOKUP(E48,'22'!$K$3:$L$16,2,FALSE)))</f>
        <v>200</v>
      </c>
      <c r="P48" s="108">
        <f t="shared" si="1"/>
        <v>1400</v>
      </c>
    </row>
    <row r="49" spans="1:16">
      <c r="A49" s="30" t="s">
        <v>286</v>
      </c>
      <c r="B49" s="33">
        <v>7</v>
      </c>
      <c r="C49" s="33" t="s">
        <v>308</v>
      </c>
      <c r="D49" s="33"/>
      <c r="E49" s="106" t="s">
        <v>60</v>
      </c>
      <c r="G49" s="108"/>
      <c r="H49" s="108">
        <v>5</v>
      </c>
      <c r="I49" s="108"/>
      <c r="J49" s="108"/>
      <c r="N49" s="108">
        <f t="shared" si="0"/>
        <v>5</v>
      </c>
      <c r="O49" s="108">
        <f>IF(D49="X",0,IF(E49="X",0,VLOOKUP(E49,'22'!$K$3:$L$16,2,FALSE)))</f>
        <v>12</v>
      </c>
      <c r="P49" s="108">
        <f t="shared" si="1"/>
        <v>60</v>
      </c>
    </row>
    <row r="50" spans="1:16">
      <c r="A50" s="30" t="s">
        <v>286</v>
      </c>
      <c r="B50" s="33">
        <v>8</v>
      </c>
      <c r="C50" s="33" t="s">
        <v>396</v>
      </c>
      <c r="D50" s="33"/>
      <c r="E50" s="106" t="s">
        <v>55</v>
      </c>
      <c r="G50" s="108"/>
      <c r="H50" s="108">
        <v>1.5</v>
      </c>
      <c r="I50" s="108"/>
      <c r="J50" s="108"/>
      <c r="N50" s="108">
        <f t="shared" si="0"/>
        <v>1.5</v>
      </c>
      <c r="O50" s="108">
        <f>IF(D50="X",0,IF(E50="X",0,VLOOKUP(E50,'22'!$K$3:$L$16,2,FALSE)))</f>
        <v>200</v>
      </c>
      <c r="P50" s="108">
        <f t="shared" si="1"/>
        <v>300</v>
      </c>
    </row>
    <row r="51" spans="1:16">
      <c r="A51" s="30" t="s">
        <v>286</v>
      </c>
      <c r="B51" s="33">
        <v>9</v>
      </c>
      <c r="C51" s="33" t="s">
        <v>407</v>
      </c>
      <c r="D51" s="33"/>
      <c r="E51" s="106" t="s">
        <v>59</v>
      </c>
      <c r="G51" s="108"/>
      <c r="H51" s="108">
        <v>15.9</v>
      </c>
      <c r="I51" s="108"/>
      <c r="J51" s="108"/>
      <c r="N51" s="108">
        <f t="shared" si="0"/>
        <v>15.9</v>
      </c>
      <c r="O51" s="108">
        <f>IF(D51="X",0,IF(E51="X",0,VLOOKUP(E51,'22'!$K$3:$L$16,2,FALSE)))</f>
        <v>200</v>
      </c>
      <c r="P51" s="108">
        <f t="shared" si="1"/>
        <v>3180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/>
      <c r="O52" s="108"/>
      <c r="P52" s="108"/>
    </row>
    <row r="53" spans="1:16">
      <c r="A53" s="30" t="s">
        <v>375</v>
      </c>
      <c r="B53" s="33">
        <v>1</v>
      </c>
      <c r="C53" s="33" t="s">
        <v>310</v>
      </c>
      <c r="D53" s="33"/>
      <c r="E53" s="106" t="s">
        <v>55</v>
      </c>
      <c r="F53" s="108">
        <v>97.7</v>
      </c>
      <c r="G53" s="108"/>
      <c r="H53" s="108"/>
      <c r="I53" s="108"/>
      <c r="J53" s="108"/>
      <c r="N53" s="108">
        <f t="shared" si="0"/>
        <v>97.7</v>
      </c>
      <c r="O53" s="108">
        <f>IF(D53="X",0,IF(E53="X",0,VLOOKUP(E53,'22'!$K$3:$L$16,2,FALSE)))</f>
        <v>200</v>
      </c>
      <c r="P53" s="108">
        <f t="shared" si="1"/>
        <v>19540</v>
      </c>
    </row>
    <row r="54" spans="1:16">
      <c r="A54" s="30" t="s">
        <v>375</v>
      </c>
      <c r="B54" s="33">
        <v>10</v>
      </c>
      <c r="C54" s="33" t="s">
        <v>299</v>
      </c>
      <c r="D54" s="33"/>
      <c r="E54" s="106" t="s">
        <v>54</v>
      </c>
      <c r="F54" s="108">
        <v>44.8</v>
      </c>
      <c r="G54" s="108"/>
      <c r="H54" s="108"/>
      <c r="I54" s="108"/>
      <c r="J54" s="108"/>
      <c r="N54" s="108">
        <f t="shared" si="0"/>
        <v>44.8</v>
      </c>
      <c r="O54" s="108">
        <f>IF(D54="X",0,IF(E54="X",0,VLOOKUP(E54,'22'!$K$3:$L$16,2,FALSE)))</f>
        <v>200</v>
      </c>
      <c r="P54" s="108">
        <f t="shared" si="1"/>
        <v>8960</v>
      </c>
    </row>
    <row r="55" spans="1:16">
      <c r="A55" s="30" t="s">
        <v>375</v>
      </c>
      <c r="B55" s="33">
        <v>11</v>
      </c>
      <c r="C55" s="33" t="s">
        <v>298</v>
      </c>
      <c r="D55" s="33"/>
      <c r="E55" s="106" t="s">
        <v>149</v>
      </c>
      <c r="G55" s="108"/>
      <c r="H55" s="108">
        <v>1.5</v>
      </c>
      <c r="I55" s="108"/>
      <c r="J55" s="108"/>
      <c r="N55" s="108">
        <f t="shared" si="0"/>
        <v>1.5</v>
      </c>
      <c r="O55" s="108">
        <f>IF(D55="X",0,IF(E55="X",0,VLOOKUP(E55,'22'!$K$3:$L$16,2,FALSE)))</f>
        <v>200</v>
      </c>
      <c r="P55" s="108">
        <f t="shared" si="1"/>
        <v>300</v>
      </c>
    </row>
    <row r="56" spans="1:16">
      <c r="A56" s="30" t="s">
        <v>375</v>
      </c>
      <c r="B56" s="33">
        <v>12</v>
      </c>
      <c r="C56" s="33" t="s">
        <v>298</v>
      </c>
      <c r="D56" s="33"/>
      <c r="E56" s="106" t="s">
        <v>149</v>
      </c>
      <c r="G56" s="108"/>
      <c r="H56" s="108">
        <v>1.5</v>
      </c>
      <c r="I56" s="108"/>
      <c r="J56" s="108"/>
      <c r="N56" s="108">
        <f t="shared" si="0"/>
        <v>1.5</v>
      </c>
      <c r="O56" s="108">
        <f>IF(D56="X",0,IF(E56="X",0,VLOOKUP(E56,'22'!$K$3:$L$16,2,FALSE)))</f>
        <v>200</v>
      </c>
      <c r="P56" s="108">
        <f t="shared" si="1"/>
        <v>300</v>
      </c>
    </row>
    <row r="57" spans="1:16">
      <c r="A57" s="30" t="s">
        <v>375</v>
      </c>
      <c r="B57" s="33">
        <v>13</v>
      </c>
      <c r="C57" s="33" t="s">
        <v>299</v>
      </c>
      <c r="D57" s="33"/>
      <c r="E57" s="106" t="s">
        <v>54</v>
      </c>
      <c r="F57" s="108">
        <v>46</v>
      </c>
      <c r="G57" s="108"/>
      <c r="H57" s="108"/>
      <c r="I57" s="108"/>
      <c r="J57" s="108"/>
      <c r="N57" s="108">
        <f t="shared" si="0"/>
        <v>46</v>
      </c>
      <c r="O57" s="108">
        <f>IF(D57="X",0,IF(E57="X",0,VLOOKUP(E57,'22'!$K$3:$L$16,2,FALSE)))</f>
        <v>200</v>
      </c>
      <c r="P57" s="108">
        <f t="shared" si="1"/>
        <v>9200</v>
      </c>
    </row>
    <row r="58" spans="1:16">
      <c r="A58" s="30" t="s">
        <v>375</v>
      </c>
      <c r="B58" s="33">
        <v>14</v>
      </c>
      <c r="C58" s="33" t="s">
        <v>311</v>
      </c>
      <c r="D58" s="33"/>
      <c r="E58" s="106" t="s">
        <v>58</v>
      </c>
      <c r="F58" s="108">
        <v>40</v>
      </c>
      <c r="G58" s="108"/>
      <c r="H58" s="108"/>
      <c r="I58" s="108"/>
      <c r="J58" s="108"/>
      <c r="N58" s="108">
        <f t="shared" si="0"/>
        <v>40</v>
      </c>
      <c r="O58" s="108">
        <f>IF(D58="X",0,IF(E58="X",0,VLOOKUP(E58,'22'!$K$3:$L$16,2,FALSE)))</f>
        <v>200</v>
      </c>
      <c r="P58" s="108">
        <f t="shared" si="1"/>
        <v>8000</v>
      </c>
    </row>
    <row r="59" spans="1:16">
      <c r="A59" s="30" t="s">
        <v>375</v>
      </c>
      <c r="B59" s="106" t="s">
        <v>322</v>
      </c>
      <c r="C59" s="33" t="s">
        <v>351</v>
      </c>
      <c r="D59" s="33"/>
      <c r="E59" s="106" t="s">
        <v>57</v>
      </c>
      <c r="F59" s="108">
        <v>25.8</v>
      </c>
      <c r="G59" s="108"/>
      <c r="H59" s="108"/>
      <c r="I59" s="108"/>
      <c r="J59" s="108"/>
      <c r="N59" s="108">
        <f t="shared" si="0"/>
        <v>25.8</v>
      </c>
      <c r="O59" s="108">
        <f>IF(D59="X",0,IF(E59="X",0,VLOOKUP(E59,'22'!$K$3:$L$16,2,FALSE)))</f>
        <v>200</v>
      </c>
      <c r="P59" s="108">
        <f t="shared" si="1"/>
        <v>5160</v>
      </c>
    </row>
    <row r="60" spans="1:16">
      <c r="A60" s="30" t="s">
        <v>375</v>
      </c>
      <c r="B60" s="33">
        <v>15</v>
      </c>
      <c r="C60" s="33" t="s">
        <v>301</v>
      </c>
      <c r="D60" s="33"/>
      <c r="E60" s="106" t="s">
        <v>57</v>
      </c>
      <c r="F60" s="108">
        <v>26</v>
      </c>
      <c r="G60" s="108"/>
      <c r="H60" s="108"/>
      <c r="I60" s="108"/>
      <c r="J60" s="108"/>
      <c r="N60" s="108">
        <f t="shared" si="0"/>
        <v>26</v>
      </c>
      <c r="O60" s="108">
        <f>IF(D60="X",0,IF(E60="X",0,VLOOKUP(E60,'22'!$K$3:$L$16,2,FALSE)))</f>
        <v>200</v>
      </c>
      <c r="P60" s="108">
        <f t="shared" si="1"/>
        <v>5200</v>
      </c>
    </row>
    <row r="61" spans="1:16">
      <c r="A61" s="30" t="s">
        <v>375</v>
      </c>
      <c r="B61" s="33">
        <v>16</v>
      </c>
      <c r="C61" s="33" t="s">
        <v>299</v>
      </c>
      <c r="D61" s="33"/>
      <c r="E61" s="106" t="s">
        <v>54</v>
      </c>
      <c r="F61" s="108">
        <v>46</v>
      </c>
      <c r="G61" s="108"/>
      <c r="H61" s="108"/>
      <c r="I61" s="108"/>
      <c r="J61" s="108"/>
      <c r="N61" s="108">
        <f t="shared" si="0"/>
        <v>46</v>
      </c>
      <c r="O61" s="108">
        <f>IF(D61="X",0,IF(E61="X",0,VLOOKUP(E61,'22'!$K$3:$L$16,2,FALSE)))</f>
        <v>200</v>
      </c>
      <c r="P61" s="108">
        <f t="shared" si="1"/>
        <v>9200</v>
      </c>
    </row>
    <row r="62" spans="1:16">
      <c r="A62" s="30" t="s">
        <v>375</v>
      </c>
      <c r="B62" s="33">
        <v>17</v>
      </c>
      <c r="C62" s="33" t="s">
        <v>298</v>
      </c>
      <c r="D62" s="33"/>
      <c r="E62" s="106" t="s">
        <v>149</v>
      </c>
      <c r="G62" s="108"/>
      <c r="H62" s="108">
        <v>1.5</v>
      </c>
      <c r="I62" s="108"/>
      <c r="J62" s="108"/>
      <c r="N62" s="108">
        <f t="shared" si="0"/>
        <v>1.5</v>
      </c>
      <c r="O62" s="108">
        <f>IF(D62="X",0,IF(E62="X",0,VLOOKUP(E62,'22'!$K$3:$L$16,2,FALSE)))</f>
        <v>200</v>
      </c>
      <c r="P62" s="108">
        <f t="shared" si="1"/>
        <v>300</v>
      </c>
    </row>
    <row r="63" spans="1:16">
      <c r="A63" s="30" t="s">
        <v>375</v>
      </c>
      <c r="B63" s="33">
        <v>18</v>
      </c>
      <c r="C63" s="33" t="s">
        <v>298</v>
      </c>
      <c r="D63" s="33"/>
      <c r="E63" s="106" t="s">
        <v>149</v>
      </c>
      <c r="G63" s="108"/>
      <c r="H63" s="108">
        <v>1.5</v>
      </c>
      <c r="I63" s="108"/>
      <c r="J63" s="108"/>
      <c r="N63" s="108">
        <f t="shared" si="0"/>
        <v>1.5</v>
      </c>
      <c r="O63" s="108">
        <f>IF(D63="X",0,IF(E63="X",0,VLOOKUP(E63,'22'!$K$3:$L$16,2,FALSE)))</f>
        <v>200</v>
      </c>
      <c r="P63" s="108">
        <f t="shared" si="1"/>
        <v>300</v>
      </c>
    </row>
    <row r="64" spans="1:16">
      <c r="A64" s="30" t="s">
        <v>375</v>
      </c>
      <c r="B64" s="33">
        <v>19</v>
      </c>
      <c r="C64" s="33" t="s">
        <v>299</v>
      </c>
      <c r="D64" s="33"/>
      <c r="E64" s="106" t="s">
        <v>54</v>
      </c>
      <c r="F64" s="108">
        <v>44</v>
      </c>
      <c r="G64" s="108"/>
      <c r="H64" s="108"/>
      <c r="I64" s="108"/>
      <c r="J64" s="108"/>
      <c r="N64" s="108">
        <f t="shared" si="0"/>
        <v>44</v>
      </c>
      <c r="O64" s="108">
        <f>IF(D64="X",0,IF(E64="X",0,VLOOKUP(E64,'22'!$K$3:$L$16,2,FALSE)))</f>
        <v>200</v>
      </c>
      <c r="P64" s="108">
        <f t="shared" si="1"/>
        <v>8800</v>
      </c>
    </row>
    <row r="65" spans="1:16">
      <c r="A65" s="30" t="s">
        <v>375</v>
      </c>
      <c r="B65" s="33">
        <v>2</v>
      </c>
      <c r="C65" s="33" t="s">
        <v>301</v>
      </c>
      <c r="D65" s="33"/>
      <c r="E65" s="106" t="s">
        <v>57</v>
      </c>
      <c r="F65" s="108">
        <v>16.7</v>
      </c>
      <c r="G65" s="108"/>
      <c r="H65" s="108"/>
      <c r="I65" s="108"/>
      <c r="J65" s="108"/>
      <c r="N65" s="108">
        <f t="shared" si="0"/>
        <v>16.7</v>
      </c>
      <c r="O65" s="108">
        <f>IF(D65="X",0,IF(E65="X",0,VLOOKUP(E65,'22'!$K$3:$L$16,2,FALSE)))</f>
        <v>200</v>
      </c>
      <c r="P65" s="108">
        <f t="shared" si="1"/>
        <v>3340</v>
      </c>
    </row>
    <row r="66" spans="1:16">
      <c r="A66" s="30" t="s">
        <v>375</v>
      </c>
      <c r="B66" s="33">
        <v>20</v>
      </c>
      <c r="C66" s="33" t="s">
        <v>308</v>
      </c>
      <c r="D66" s="33"/>
      <c r="E66" s="106" t="s">
        <v>60</v>
      </c>
      <c r="G66" s="108"/>
      <c r="H66" s="108">
        <v>4.5999999999999996</v>
      </c>
      <c r="I66" s="108"/>
      <c r="J66" s="108"/>
      <c r="N66" s="108">
        <f t="shared" si="0"/>
        <v>4.5999999999999996</v>
      </c>
      <c r="O66" s="108">
        <f>IF(D66="X",0,IF(E66="X",0,VLOOKUP(E66,'22'!$K$3:$L$16,2,FALSE)))</f>
        <v>12</v>
      </c>
      <c r="P66" s="108">
        <f t="shared" si="1"/>
        <v>55.199999999999996</v>
      </c>
    </row>
    <row r="67" spans="1:16">
      <c r="A67" s="30" t="s">
        <v>375</v>
      </c>
      <c r="B67" s="33">
        <v>21</v>
      </c>
      <c r="C67" s="33" t="s">
        <v>308</v>
      </c>
      <c r="D67" s="33"/>
      <c r="E67" s="106" t="s">
        <v>60</v>
      </c>
      <c r="G67" s="108"/>
      <c r="H67" s="108">
        <v>4.5999999999999996</v>
      </c>
      <c r="I67" s="108"/>
      <c r="J67" s="108"/>
      <c r="N67" s="108">
        <f t="shared" si="0"/>
        <v>4.5999999999999996</v>
      </c>
      <c r="O67" s="108">
        <f>IF(D67="X",0,IF(E67="X",0,VLOOKUP(E67,'22'!$K$3:$L$16,2,FALSE)))</f>
        <v>12</v>
      </c>
      <c r="P67" s="108">
        <f t="shared" si="1"/>
        <v>55.199999999999996</v>
      </c>
    </row>
    <row r="68" spans="1:16">
      <c r="A68" s="30" t="s">
        <v>375</v>
      </c>
      <c r="B68" s="33">
        <v>22</v>
      </c>
      <c r="C68" s="33" t="s">
        <v>299</v>
      </c>
      <c r="D68" s="33"/>
      <c r="E68" s="106" t="s">
        <v>54</v>
      </c>
      <c r="F68" s="108">
        <v>44</v>
      </c>
      <c r="G68" s="108"/>
      <c r="H68" s="108"/>
      <c r="I68" s="108"/>
      <c r="J68" s="108"/>
      <c r="N68" s="108">
        <f t="shared" ref="N68:N131" si="2">SUM(F68:M68)</f>
        <v>44</v>
      </c>
      <c r="O68" s="108">
        <f>IF(D68="X",0,IF(E68="X",0,VLOOKUP(E68,'22'!$K$3:$L$16,2,FALSE)))</f>
        <v>200</v>
      </c>
      <c r="P68" s="108">
        <f t="shared" ref="P68:P94" si="3">N68*O68</f>
        <v>8800</v>
      </c>
    </row>
    <row r="69" spans="1:16">
      <c r="A69" s="30" t="s">
        <v>375</v>
      </c>
      <c r="B69" s="33">
        <v>23</v>
      </c>
      <c r="C69" s="33" t="s">
        <v>298</v>
      </c>
      <c r="D69" s="33"/>
      <c r="E69" s="106" t="s">
        <v>149</v>
      </c>
      <c r="G69" s="108"/>
      <c r="H69" s="108">
        <v>1.5</v>
      </c>
      <c r="I69" s="108"/>
      <c r="J69" s="108"/>
      <c r="N69" s="108">
        <f t="shared" si="2"/>
        <v>1.5</v>
      </c>
      <c r="O69" s="108">
        <f>IF(D69="X",0,IF(E69="X",0,VLOOKUP(E69,'22'!$K$3:$L$16,2,FALSE)))</f>
        <v>200</v>
      </c>
      <c r="P69" s="108">
        <f t="shared" si="3"/>
        <v>300</v>
      </c>
    </row>
    <row r="70" spans="1:16">
      <c r="A70" s="30" t="s">
        <v>375</v>
      </c>
      <c r="B70" s="33">
        <v>24</v>
      </c>
      <c r="C70" s="33" t="s">
        <v>298</v>
      </c>
      <c r="D70" s="33"/>
      <c r="E70" s="106" t="s">
        <v>149</v>
      </c>
      <c r="G70" s="108"/>
      <c r="H70" s="108">
        <v>1.5</v>
      </c>
      <c r="I70" s="108"/>
      <c r="J70" s="108"/>
      <c r="N70" s="108">
        <f t="shared" si="2"/>
        <v>1.5</v>
      </c>
      <c r="O70" s="108">
        <f>IF(D70="X",0,IF(E70="X",0,VLOOKUP(E70,'22'!$K$3:$L$16,2,FALSE)))</f>
        <v>200</v>
      </c>
      <c r="P70" s="108">
        <f t="shared" si="3"/>
        <v>300</v>
      </c>
    </row>
    <row r="71" spans="1:16">
      <c r="A71" s="30" t="s">
        <v>375</v>
      </c>
      <c r="B71" s="33">
        <v>25</v>
      </c>
      <c r="C71" s="33" t="s">
        <v>299</v>
      </c>
      <c r="D71" s="33"/>
      <c r="E71" s="106" t="s">
        <v>54</v>
      </c>
      <c r="F71" s="108">
        <v>47.5</v>
      </c>
      <c r="G71" s="108"/>
      <c r="H71" s="108"/>
      <c r="I71" s="108"/>
      <c r="J71" s="108"/>
      <c r="N71" s="108">
        <f t="shared" si="2"/>
        <v>47.5</v>
      </c>
      <c r="O71" s="108">
        <f>IF(D71="X",0,IF(E71="X",0,VLOOKUP(E71,'22'!$K$3:$L$16,2,FALSE)))</f>
        <v>200</v>
      </c>
      <c r="P71" s="108">
        <f t="shared" si="3"/>
        <v>9500</v>
      </c>
    </row>
    <row r="72" spans="1:16">
      <c r="A72" s="30" t="s">
        <v>375</v>
      </c>
      <c r="B72" s="33">
        <v>26</v>
      </c>
      <c r="C72" s="33" t="s">
        <v>299</v>
      </c>
      <c r="D72" s="33"/>
      <c r="E72" s="106" t="s">
        <v>54</v>
      </c>
      <c r="F72" s="108">
        <v>33.799999999999997</v>
      </c>
      <c r="G72" s="108"/>
      <c r="H72" s="108"/>
      <c r="I72" s="108"/>
      <c r="J72" s="108"/>
      <c r="N72" s="108">
        <f t="shared" si="2"/>
        <v>33.799999999999997</v>
      </c>
      <c r="O72" s="108">
        <f>IF(D72="X",0,IF(E72="X",0,VLOOKUP(E72,'22'!$K$3:$L$16,2,FALSE)))</f>
        <v>200</v>
      </c>
      <c r="P72" s="108">
        <f t="shared" si="3"/>
        <v>6759.9999999999991</v>
      </c>
    </row>
    <row r="73" spans="1:16">
      <c r="A73" s="30" t="s">
        <v>375</v>
      </c>
      <c r="B73" s="106" t="s">
        <v>421</v>
      </c>
      <c r="C73" s="173" t="s">
        <v>303</v>
      </c>
      <c r="D73" s="173"/>
      <c r="E73" s="174" t="s">
        <v>54</v>
      </c>
      <c r="G73" s="175">
        <v>4</v>
      </c>
      <c r="H73" s="175"/>
      <c r="I73" s="175"/>
      <c r="J73" s="175"/>
      <c r="K73" s="177"/>
      <c r="L73" s="177"/>
      <c r="M73" s="177"/>
      <c r="N73" s="108">
        <f t="shared" si="2"/>
        <v>4</v>
      </c>
      <c r="O73" s="175">
        <f>IF(D73="X",0,IF(E73="X",0,VLOOKUP(E73,'22'!$K$3:$L$16,2,FALSE)))</f>
        <v>200</v>
      </c>
      <c r="P73" s="108">
        <f t="shared" si="3"/>
        <v>800</v>
      </c>
    </row>
    <row r="74" spans="1:16">
      <c r="A74" s="30" t="s">
        <v>375</v>
      </c>
      <c r="B74" s="33">
        <v>27</v>
      </c>
      <c r="C74" s="173" t="s">
        <v>310</v>
      </c>
      <c r="D74" s="173"/>
      <c r="E74" s="174" t="s">
        <v>55</v>
      </c>
      <c r="F74" s="175">
        <v>57</v>
      </c>
      <c r="G74" s="175"/>
      <c r="H74" s="175"/>
      <c r="I74" s="175"/>
      <c r="J74" s="175"/>
      <c r="K74" s="175"/>
      <c r="L74" s="175"/>
      <c r="M74" s="175"/>
      <c r="N74" s="108">
        <f t="shared" si="2"/>
        <v>57</v>
      </c>
      <c r="O74" s="175">
        <f>IF(D74="X",0,IF(E74="X",0,VLOOKUP(E74,'22'!$K$3:$L$16,2,FALSE)))</f>
        <v>200</v>
      </c>
      <c r="P74" s="108">
        <f t="shared" si="3"/>
        <v>11400</v>
      </c>
    </row>
    <row r="75" spans="1:16">
      <c r="A75" s="30" t="s">
        <v>375</v>
      </c>
      <c r="B75" s="33">
        <v>28</v>
      </c>
      <c r="C75" s="173" t="s">
        <v>398</v>
      </c>
      <c r="D75" s="173"/>
      <c r="E75" s="174" t="s">
        <v>55</v>
      </c>
      <c r="F75" s="175">
        <v>0.9</v>
      </c>
      <c r="G75" s="175"/>
      <c r="H75" s="175"/>
      <c r="I75" s="175"/>
      <c r="J75" s="175"/>
      <c r="K75" s="177"/>
      <c r="L75" s="177"/>
      <c r="M75" s="177"/>
      <c r="N75" s="108">
        <f t="shared" si="2"/>
        <v>0.9</v>
      </c>
      <c r="O75" s="175">
        <f>IF(D75="X",0,IF(E75="X",0,VLOOKUP(E75,'22'!$K$3:$L$16,2,FALSE)))</f>
        <v>200</v>
      </c>
      <c r="P75" s="108">
        <f t="shared" si="3"/>
        <v>180</v>
      </c>
    </row>
    <row r="76" spans="1:16">
      <c r="A76" s="30" t="s">
        <v>375</v>
      </c>
      <c r="B76" s="106" t="s">
        <v>422</v>
      </c>
      <c r="C76" s="173" t="s">
        <v>398</v>
      </c>
      <c r="D76" s="173"/>
      <c r="E76" s="174" t="s">
        <v>55</v>
      </c>
      <c r="G76" s="175"/>
      <c r="H76" s="175"/>
      <c r="I76" s="175">
        <v>2.6</v>
      </c>
      <c r="J76" s="175"/>
      <c r="K76" s="177"/>
      <c r="L76" s="177"/>
      <c r="M76" s="177"/>
      <c r="N76" s="108">
        <f t="shared" si="2"/>
        <v>2.6</v>
      </c>
      <c r="O76" s="175">
        <f>IF(D76="X",0,IF(E76="X",0,VLOOKUP(E76,'22'!$K$3:$L$16,2,FALSE)))</f>
        <v>200</v>
      </c>
      <c r="P76" s="108">
        <f t="shared" si="3"/>
        <v>520</v>
      </c>
    </row>
    <row r="77" spans="1:16">
      <c r="A77" s="30" t="s">
        <v>375</v>
      </c>
      <c r="B77" s="33">
        <v>29</v>
      </c>
      <c r="C77" s="173" t="s">
        <v>383</v>
      </c>
      <c r="D77" s="173"/>
      <c r="E77" s="174" t="s">
        <v>62</v>
      </c>
      <c r="G77" s="175"/>
      <c r="H77" s="175"/>
      <c r="I77" s="175"/>
      <c r="J77" s="175"/>
      <c r="K77" s="175">
        <v>32.200000000000003</v>
      </c>
      <c r="L77" s="177"/>
      <c r="M77" s="177"/>
      <c r="N77" s="108">
        <f t="shared" si="2"/>
        <v>32.200000000000003</v>
      </c>
      <c r="O77" s="175">
        <f>IF(D77="X",0,IF(E77="X",0,VLOOKUP(E77,'22'!$K$3:$L$16,2,FALSE)))</f>
        <v>200</v>
      </c>
      <c r="P77" s="108">
        <f t="shared" si="3"/>
        <v>6440.0000000000009</v>
      </c>
    </row>
    <row r="78" spans="1:16">
      <c r="A78" s="30" t="s">
        <v>375</v>
      </c>
      <c r="B78" s="33">
        <v>3</v>
      </c>
      <c r="C78" s="33" t="s">
        <v>301</v>
      </c>
      <c r="D78" s="33"/>
      <c r="E78" s="106" t="s">
        <v>57</v>
      </c>
      <c r="G78" s="108"/>
      <c r="H78" s="108">
        <v>16.7</v>
      </c>
      <c r="I78" s="108"/>
      <c r="J78" s="108"/>
      <c r="N78" s="108">
        <f t="shared" si="2"/>
        <v>16.7</v>
      </c>
      <c r="O78" s="108">
        <f>IF(D78="X",0,IF(E78="X",0,VLOOKUP(E78,'22'!$K$3:$L$16,2,FALSE)))</f>
        <v>200</v>
      </c>
      <c r="P78" s="108">
        <f t="shared" si="3"/>
        <v>3340</v>
      </c>
    </row>
    <row r="79" spans="1:16">
      <c r="A79" s="30" t="s">
        <v>375</v>
      </c>
      <c r="B79" s="33">
        <v>30</v>
      </c>
      <c r="C79" s="33" t="s">
        <v>423</v>
      </c>
      <c r="D79" s="33"/>
      <c r="E79" s="106" t="s">
        <v>55</v>
      </c>
      <c r="G79" s="108"/>
      <c r="H79" s="108">
        <v>7.9</v>
      </c>
      <c r="I79" s="108"/>
      <c r="J79" s="108"/>
      <c r="N79" s="108">
        <f t="shared" si="2"/>
        <v>7.9</v>
      </c>
      <c r="O79" s="108">
        <f>IF(D79="X",0,IF(E79="X",0,VLOOKUP(E79,'22'!$K$3:$L$16,2,FALSE)))</f>
        <v>200</v>
      </c>
      <c r="P79" s="108">
        <f t="shared" si="3"/>
        <v>1580</v>
      </c>
    </row>
    <row r="80" spans="1:16">
      <c r="A80" s="30" t="s">
        <v>375</v>
      </c>
      <c r="B80" s="33">
        <v>31</v>
      </c>
      <c r="C80" s="33" t="s">
        <v>424</v>
      </c>
      <c r="D80" s="33"/>
      <c r="E80" s="106" t="s">
        <v>55</v>
      </c>
      <c r="G80" s="108"/>
      <c r="H80" s="108">
        <v>22.2</v>
      </c>
      <c r="I80" s="108"/>
      <c r="J80" s="108"/>
      <c r="N80" s="108">
        <f t="shared" si="2"/>
        <v>22.2</v>
      </c>
      <c r="O80" s="108">
        <f>IF(D80="X",0,IF(E80="X",0,VLOOKUP(E80,'22'!$K$3:$L$16,2,FALSE)))</f>
        <v>200</v>
      </c>
      <c r="P80" s="108">
        <f t="shared" si="3"/>
        <v>4440</v>
      </c>
    </row>
    <row r="81" spans="1:20">
      <c r="A81" s="30" t="s">
        <v>375</v>
      </c>
      <c r="B81" s="33">
        <v>32</v>
      </c>
      <c r="C81" s="33" t="s">
        <v>298</v>
      </c>
      <c r="D81" s="33"/>
      <c r="E81" s="106" t="s">
        <v>149</v>
      </c>
      <c r="G81" s="108"/>
      <c r="H81" s="108">
        <v>1.3</v>
      </c>
      <c r="I81" s="108"/>
      <c r="J81" s="108"/>
      <c r="N81" s="108">
        <f t="shared" si="2"/>
        <v>1.3</v>
      </c>
      <c r="O81" s="108">
        <f>IF(D81="X",0,IF(E81="X",0,VLOOKUP(E81,'22'!$K$3:$L$16,2,FALSE)))</f>
        <v>200</v>
      </c>
      <c r="P81" s="108">
        <f t="shared" si="3"/>
        <v>260</v>
      </c>
    </row>
    <row r="82" spans="1:20">
      <c r="A82" s="30" t="s">
        <v>375</v>
      </c>
      <c r="B82" s="33">
        <v>33</v>
      </c>
      <c r="C82" s="33" t="s">
        <v>302</v>
      </c>
      <c r="D82" s="33"/>
      <c r="E82" s="106" t="s">
        <v>316</v>
      </c>
      <c r="G82" s="108"/>
      <c r="H82" s="108">
        <v>1.4</v>
      </c>
      <c r="I82" s="108"/>
      <c r="J82" s="108"/>
      <c r="N82" s="108">
        <f t="shared" si="2"/>
        <v>1.4</v>
      </c>
      <c r="O82" s="108">
        <f>IF(D82="X",0,IF(E82="X",0,VLOOKUP(E82,'22'!$K$3:$L$16,2,FALSE)))</f>
        <v>0</v>
      </c>
      <c r="P82" s="108">
        <f t="shared" si="3"/>
        <v>0</v>
      </c>
    </row>
    <row r="83" spans="1:20">
      <c r="A83" s="30" t="s">
        <v>375</v>
      </c>
      <c r="B83" s="33">
        <v>34</v>
      </c>
      <c r="C83" s="33" t="s">
        <v>425</v>
      </c>
      <c r="D83" s="33"/>
      <c r="E83" s="106" t="s">
        <v>55</v>
      </c>
      <c r="G83" s="108"/>
      <c r="H83" s="108">
        <v>14.8</v>
      </c>
      <c r="I83" s="108"/>
      <c r="J83" s="108"/>
      <c r="N83" s="108">
        <f t="shared" si="2"/>
        <v>14.8</v>
      </c>
      <c r="O83" s="108">
        <f>IF(D83="X",0,IF(E83="X",0,VLOOKUP(E83,'22'!$K$3:$L$16,2,FALSE)))</f>
        <v>200</v>
      </c>
      <c r="P83" s="108">
        <f t="shared" si="3"/>
        <v>2960</v>
      </c>
    </row>
    <row r="84" spans="1:20">
      <c r="A84" s="30" t="s">
        <v>375</v>
      </c>
      <c r="B84" s="33">
        <v>35</v>
      </c>
      <c r="C84" s="33" t="s">
        <v>298</v>
      </c>
      <c r="D84" s="33"/>
      <c r="E84" s="106" t="s">
        <v>149</v>
      </c>
      <c r="G84" s="108"/>
      <c r="H84" s="108">
        <v>1.3</v>
      </c>
      <c r="I84" s="108"/>
      <c r="J84" s="108"/>
      <c r="N84" s="108">
        <f t="shared" si="2"/>
        <v>1.3</v>
      </c>
      <c r="O84" s="108">
        <f>IF(D84="X",0,IF(E84="X",0,VLOOKUP(E84,'22'!$K$3:$L$16,2,FALSE)))</f>
        <v>200</v>
      </c>
      <c r="P84" s="108">
        <f t="shared" si="3"/>
        <v>260</v>
      </c>
    </row>
    <row r="85" spans="1:20">
      <c r="A85" s="30" t="s">
        <v>375</v>
      </c>
      <c r="B85" s="33">
        <v>36</v>
      </c>
      <c r="C85" s="33" t="s">
        <v>426</v>
      </c>
      <c r="D85" s="33"/>
      <c r="E85" s="106" t="s">
        <v>55</v>
      </c>
      <c r="G85" s="108"/>
      <c r="H85" s="108">
        <v>3.9</v>
      </c>
      <c r="I85" s="108"/>
      <c r="J85" s="108"/>
      <c r="N85" s="108">
        <f t="shared" si="2"/>
        <v>3.9</v>
      </c>
      <c r="O85" s="108">
        <f>IF(D85="X",0,IF(E85="X",0,VLOOKUP(E85,'22'!$K$3:$L$16,2,FALSE)))</f>
        <v>200</v>
      </c>
      <c r="P85" s="108">
        <f t="shared" si="3"/>
        <v>780</v>
      </c>
    </row>
    <row r="86" spans="1:20">
      <c r="A86" s="30" t="s">
        <v>375</v>
      </c>
      <c r="B86" s="33">
        <v>37</v>
      </c>
      <c r="C86" s="33" t="s">
        <v>298</v>
      </c>
      <c r="D86" s="33"/>
      <c r="E86" s="106" t="s">
        <v>149</v>
      </c>
      <c r="G86" s="108"/>
      <c r="H86" s="108">
        <v>2.8</v>
      </c>
      <c r="I86" s="108"/>
      <c r="J86" s="108"/>
      <c r="N86" s="108">
        <f t="shared" si="2"/>
        <v>2.8</v>
      </c>
      <c r="O86" s="108">
        <f>IF(D86="X",0,IF(E86="X",0,VLOOKUP(E86,'22'!$K$3:$L$16,2,FALSE)))</f>
        <v>200</v>
      </c>
      <c r="P86" s="108">
        <f t="shared" si="3"/>
        <v>560</v>
      </c>
    </row>
    <row r="87" spans="1:20">
      <c r="A87" s="30" t="s">
        <v>375</v>
      </c>
      <c r="B87" s="33">
        <v>38</v>
      </c>
      <c r="C87" s="33" t="s">
        <v>408</v>
      </c>
      <c r="D87" s="33"/>
      <c r="E87" s="106" t="s">
        <v>55</v>
      </c>
      <c r="G87" s="108"/>
      <c r="H87" s="108">
        <v>2.1</v>
      </c>
      <c r="I87" s="108"/>
      <c r="J87" s="108"/>
      <c r="N87" s="108">
        <f t="shared" si="2"/>
        <v>2.1</v>
      </c>
      <c r="O87" s="108">
        <f>IF(D87="X",0,IF(E87="X",0,VLOOKUP(E87,'22'!$K$3:$L$16,2,FALSE)))</f>
        <v>200</v>
      </c>
      <c r="P87" s="108">
        <f t="shared" si="3"/>
        <v>420</v>
      </c>
    </row>
    <row r="88" spans="1:20">
      <c r="A88" s="30" t="s">
        <v>375</v>
      </c>
      <c r="B88" s="33">
        <v>39</v>
      </c>
      <c r="C88" s="33" t="s">
        <v>427</v>
      </c>
      <c r="D88" s="33"/>
      <c r="E88" s="106" t="s">
        <v>62</v>
      </c>
      <c r="G88" s="108"/>
      <c r="H88" s="108"/>
      <c r="I88" s="108"/>
      <c r="J88" s="108"/>
      <c r="K88" s="108">
        <v>249.6</v>
      </c>
      <c r="N88" s="108">
        <f t="shared" si="2"/>
        <v>249.6</v>
      </c>
      <c r="O88" s="108">
        <f>IF(D88="X",0,IF(E88="X",0,VLOOKUP(E88,'22'!$K$3:$L$16,2,FALSE)))</f>
        <v>200</v>
      </c>
      <c r="P88" s="108">
        <f t="shared" si="3"/>
        <v>49920</v>
      </c>
    </row>
    <row r="89" spans="1:20">
      <c r="A89" s="30" t="s">
        <v>375</v>
      </c>
      <c r="B89" s="33">
        <v>4</v>
      </c>
      <c r="C89" s="33" t="s">
        <v>301</v>
      </c>
      <c r="D89" s="33"/>
      <c r="E89" s="106" t="s">
        <v>57</v>
      </c>
      <c r="F89" s="108">
        <v>16.7</v>
      </c>
      <c r="G89" s="108"/>
      <c r="H89" s="108"/>
      <c r="I89" s="108"/>
      <c r="J89" s="108"/>
      <c r="N89" s="108">
        <f t="shared" si="2"/>
        <v>16.7</v>
      </c>
      <c r="O89" s="108">
        <f>IF(D89="X",0,IF(E89="X",0,VLOOKUP(E89,'22'!$K$3:$L$16,2,FALSE)))</f>
        <v>200</v>
      </c>
      <c r="P89" s="108">
        <f t="shared" si="3"/>
        <v>3340</v>
      </c>
    </row>
    <row r="90" spans="1:20">
      <c r="A90" s="30" t="s">
        <v>375</v>
      </c>
      <c r="B90" s="33">
        <v>5</v>
      </c>
      <c r="C90" s="33" t="s">
        <v>299</v>
      </c>
      <c r="D90" s="33"/>
      <c r="E90" s="106" t="s">
        <v>54</v>
      </c>
      <c r="F90" s="108">
        <v>47.5</v>
      </c>
      <c r="G90" s="108"/>
      <c r="H90" s="108"/>
      <c r="I90" s="108"/>
      <c r="J90" s="108"/>
      <c r="N90" s="108">
        <f t="shared" si="2"/>
        <v>47.5</v>
      </c>
      <c r="O90" s="108">
        <f>IF(D90="X",0,IF(E90="X",0,VLOOKUP(E90,'22'!$K$3:$L$16,2,FALSE)))</f>
        <v>200</v>
      </c>
      <c r="P90" s="108">
        <f t="shared" si="3"/>
        <v>9500</v>
      </c>
    </row>
    <row r="91" spans="1:20">
      <c r="A91" s="30" t="s">
        <v>375</v>
      </c>
      <c r="B91" s="33">
        <v>6</v>
      </c>
      <c r="C91" s="33" t="s">
        <v>298</v>
      </c>
      <c r="D91" s="33"/>
      <c r="E91" s="106" t="s">
        <v>149</v>
      </c>
      <c r="G91" s="108"/>
      <c r="H91" s="108">
        <v>1.5</v>
      </c>
      <c r="I91" s="108"/>
      <c r="J91" s="108"/>
      <c r="N91" s="108">
        <f t="shared" si="2"/>
        <v>1.5</v>
      </c>
      <c r="O91" s="108">
        <f>IF(D91="X",0,IF(E91="X",0,VLOOKUP(E91,'22'!$K$3:$L$16,2,FALSE)))</f>
        <v>200</v>
      </c>
      <c r="P91" s="108">
        <f t="shared" si="3"/>
        <v>300</v>
      </c>
    </row>
    <row r="92" spans="1:20">
      <c r="A92" s="30" t="s">
        <v>375</v>
      </c>
      <c r="B92" s="33">
        <v>7</v>
      </c>
      <c r="C92" s="33" t="s">
        <v>298</v>
      </c>
      <c r="D92" s="33"/>
      <c r="E92" s="106" t="s">
        <v>149</v>
      </c>
      <c r="G92" s="108"/>
      <c r="H92" s="108">
        <v>1.5</v>
      </c>
      <c r="I92" s="108"/>
      <c r="J92" s="108"/>
      <c r="N92" s="108">
        <f t="shared" si="2"/>
        <v>1.5</v>
      </c>
      <c r="O92" s="108">
        <f>IF(D92="X",0,IF(E92="X",0,VLOOKUP(E92,'22'!$K$3:$L$16,2,FALSE)))</f>
        <v>200</v>
      </c>
      <c r="P92" s="108">
        <f t="shared" si="3"/>
        <v>300</v>
      </c>
    </row>
    <row r="93" spans="1:20">
      <c r="A93" s="30" t="s">
        <v>375</v>
      </c>
      <c r="B93" s="33">
        <v>8</v>
      </c>
      <c r="C93" s="33" t="s">
        <v>299</v>
      </c>
      <c r="D93" s="33"/>
      <c r="E93" s="106" t="s">
        <v>54</v>
      </c>
      <c r="F93" s="108">
        <v>43.5</v>
      </c>
      <c r="G93" s="108"/>
      <c r="H93" s="108"/>
      <c r="I93" s="108"/>
      <c r="J93" s="108"/>
      <c r="N93" s="108">
        <f t="shared" si="2"/>
        <v>43.5</v>
      </c>
      <c r="O93" s="108">
        <f>IF(D93="X",0,IF(E93="X",0,VLOOKUP(E93,'22'!$K$3:$L$16,2,FALSE)))</f>
        <v>200</v>
      </c>
      <c r="P93" s="108">
        <f t="shared" si="3"/>
        <v>8700</v>
      </c>
    </row>
    <row r="94" spans="1:20">
      <c r="A94" s="30" t="s">
        <v>375</v>
      </c>
      <c r="B94" s="33">
        <v>9</v>
      </c>
      <c r="C94" s="33" t="s">
        <v>308</v>
      </c>
      <c r="D94" s="33"/>
      <c r="E94" s="106" t="s">
        <v>60</v>
      </c>
      <c r="G94" s="108"/>
      <c r="H94" s="108">
        <v>5</v>
      </c>
      <c r="I94" s="108"/>
      <c r="J94" s="108"/>
      <c r="N94" s="108">
        <f t="shared" si="2"/>
        <v>5</v>
      </c>
      <c r="O94" s="108">
        <f>IF(D94="X",0,IF(E94="X",0,VLOOKUP(E94,'22'!$K$3:$L$16,2,FALSE)))</f>
        <v>12</v>
      </c>
      <c r="P94" s="108">
        <f t="shared" si="3"/>
        <v>60</v>
      </c>
      <c r="R94">
        <v>326</v>
      </c>
      <c r="S94">
        <v>326</v>
      </c>
      <c r="T94">
        <f>175*2</f>
        <v>350</v>
      </c>
    </row>
    <row r="95" spans="1:20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/>
      <c r="P95" s="108"/>
    </row>
    <row r="96" spans="1:20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/>
      <c r="P117" s="108"/>
    </row>
    <row r="118" spans="1:16" hidden="1">
      <c r="A118" s="3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/>
      <c r="P126" s="108"/>
    </row>
    <row r="127" spans="1:16" hidden="1">
      <c r="N127" s="108">
        <f t="shared" si="2"/>
        <v>0</v>
      </c>
      <c r="O127" s="108"/>
      <c r="P127" s="108"/>
    </row>
    <row r="128" spans="1:16" hidden="1">
      <c r="N128" s="108">
        <f t="shared" si="2"/>
        <v>0</v>
      </c>
      <c r="O128" s="108"/>
      <c r="P128" s="108"/>
    </row>
    <row r="129" spans="14:16" hidden="1">
      <c r="N129" s="108">
        <f t="shared" si="2"/>
        <v>0</v>
      </c>
      <c r="O129" s="108"/>
      <c r="P129" s="108"/>
    </row>
    <row r="130" spans="14:16" hidden="1">
      <c r="N130" s="108">
        <f t="shared" si="2"/>
        <v>0</v>
      </c>
      <c r="O130" s="108"/>
      <c r="P130" s="108"/>
    </row>
    <row r="131" spans="14:16" hidden="1">
      <c r="N131" s="108">
        <f t="shared" si="2"/>
        <v>0</v>
      </c>
      <c r="O131" s="108"/>
      <c r="P131" s="108"/>
    </row>
    <row r="132" spans="14:16" hidden="1">
      <c r="N132" s="108">
        <f t="shared" ref="N132:N195" si="4">SUM(F132:M132)</f>
        <v>0</v>
      </c>
      <c r="O132" s="108"/>
      <c r="P132" s="108"/>
    </row>
    <row r="133" spans="14:16" hidden="1">
      <c r="N133" s="108">
        <f t="shared" si="4"/>
        <v>0</v>
      </c>
      <c r="O133" s="108"/>
      <c r="P133" s="108"/>
    </row>
    <row r="134" spans="14:16" hidden="1">
      <c r="N134" s="108">
        <f t="shared" si="4"/>
        <v>0</v>
      </c>
      <c r="O134" s="108"/>
      <c r="P134" s="108"/>
    </row>
    <row r="135" spans="14:16" hidden="1">
      <c r="N135" s="108">
        <f t="shared" si="4"/>
        <v>0</v>
      </c>
      <c r="O135" s="108"/>
      <c r="P135" s="108"/>
    </row>
    <row r="136" spans="14:16" hidden="1">
      <c r="N136" s="108">
        <f t="shared" si="4"/>
        <v>0</v>
      </c>
      <c r="O136" s="108"/>
      <c r="P136" s="108"/>
    </row>
    <row r="137" spans="14:16" hidden="1">
      <c r="N137" s="108">
        <f t="shared" si="4"/>
        <v>0</v>
      </c>
      <c r="O137" s="108"/>
      <c r="P137" s="108"/>
    </row>
    <row r="138" spans="14:16" hidden="1">
      <c r="N138" s="108">
        <f t="shared" si="4"/>
        <v>0</v>
      </c>
      <c r="O138" s="108"/>
      <c r="P138" s="108"/>
    </row>
    <row r="139" spans="14:16" hidden="1">
      <c r="N139" s="108">
        <f t="shared" si="4"/>
        <v>0</v>
      </c>
      <c r="O139" s="108"/>
      <c r="P139" s="108"/>
    </row>
    <row r="140" spans="14:16" hidden="1">
      <c r="N140" s="108">
        <f t="shared" si="4"/>
        <v>0</v>
      </c>
      <c r="O140" s="108"/>
      <c r="P140" s="108"/>
    </row>
    <row r="141" spans="14:16" hidden="1">
      <c r="N141" s="108">
        <f t="shared" si="4"/>
        <v>0</v>
      </c>
      <c r="O141" s="108"/>
      <c r="P141" s="108"/>
    </row>
    <row r="142" spans="14:16" hidden="1">
      <c r="N142" s="108">
        <f t="shared" si="4"/>
        <v>0</v>
      </c>
      <c r="O142" s="108"/>
      <c r="P142" s="108"/>
    </row>
    <row r="143" spans="14:16" hidden="1">
      <c r="N143" s="108">
        <f t="shared" si="4"/>
        <v>0</v>
      </c>
      <c r="O143" s="108"/>
      <c r="P143" s="108"/>
    </row>
    <row r="144" spans="14:16" hidden="1">
      <c r="N144" s="108">
        <f t="shared" si="4"/>
        <v>0</v>
      </c>
      <c r="O144" s="108"/>
      <c r="P144" s="108"/>
    </row>
    <row r="145" spans="14:16" hidden="1">
      <c r="N145" s="108">
        <f t="shared" si="4"/>
        <v>0</v>
      </c>
      <c r="O145" s="108"/>
      <c r="P145" s="108"/>
    </row>
    <row r="146" spans="14:16" hidden="1">
      <c r="N146" s="108">
        <f t="shared" si="4"/>
        <v>0</v>
      </c>
      <c r="O146" s="108"/>
      <c r="P146" s="108"/>
    </row>
    <row r="147" spans="14:16" hidden="1">
      <c r="N147" s="108">
        <f t="shared" si="4"/>
        <v>0</v>
      </c>
      <c r="O147" s="108"/>
      <c r="P147" s="108"/>
    </row>
    <row r="148" spans="14:16" hidden="1">
      <c r="N148" s="108">
        <f t="shared" si="4"/>
        <v>0</v>
      </c>
      <c r="O148" s="108"/>
      <c r="P148" s="108"/>
    </row>
    <row r="149" spans="14:16" hidden="1">
      <c r="N149" s="108">
        <f t="shared" si="4"/>
        <v>0</v>
      </c>
      <c r="O149" s="108"/>
      <c r="P149" s="108"/>
    </row>
    <row r="150" spans="14:16" hidden="1">
      <c r="N150" s="108">
        <f t="shared" si="4"/>
        <v>0</v>
      </c>
      <c r="O150" s="108"/>
      <c r="P150" s="108"/>
    </row>
    <row r="151" spans="14:16" hidden="1">
      <c r="N151" s="108">
        <f t="shared" si="4"/>
        <v>0</v>
      </c>
      <c r="O151" s="108"/>
      <c r="P151" s="108"/>
    </row>
    <row r="152" spans="14:16" hidden="1">
      <c r="N152" s="108">
        <f t="shared" si="4"/>
        <v>0</v>
      </c>
      <c r="O152" s="108"/>
      <c r="P152" s="108"/>
    </row>
    <row r="153" spans="14:16" hidden="1">
      <c r="N153" s="108">
        <f t="shared" si="4"/>
        <v>0</v>
      </c>
      <c r="O153" s="108"/>
      <c r="P153" s="108"/>
    </row>
    <row r="154" spans="14:16" hidden="1">
      <c r="N154" s="108">
        <f t="shared" si="4"/>
        <v>0</v>
      </c>
      <c r="O154" s="108"/>
      <c r="P154" s="108"/>
    </row>
    <row r="155" spans="14:16" hidden="1">
      <c r="N155" s="108">
        <f t="shared" si="4"/>
        <v>0</v>
      </c>
      <c r="O155" s="108"/>
      <c r="P155" s="108"/>
    </row>
    <row r="156" spans="14:16" hidden="1">
      <c r="N156" s="108">
        <f t="shared" si="4"/>
        <v>0</v>
      </c>
      <c r="O156" s="108"/>
      <c r="P156" s="108"/>
    </row>
    <row r="157" spans="14:16" hidden="1">
      <c r="N157" s="108">
        <f t="shared" si="4"/>
        <v>0</v>
      </c>
      <c r="O157" s="108"/>
      <c r="P157" s="108"/>
    </row>
    <row r="158" spans="14:16" hidden="1">
      <c r="N158" s="108">
        <f t="shared" si="4"/>
        <v>0</v>
      </c>
      <c r="O158" s="108"/>
      <c r="P158" s="108"/>
    </row>
    <row r="159" spans="14:16" hidden="1">
      <c r="N159" s="108">
        <f t="shared" si="4"/>
        <v>0</v>
      </c>
      <c r="O159" s="108"/>
      <c r="P159" s="108"/>
    </row>
    <row r="160" spans="14:16" hidden="1">
      <c r="N160" s="108">
        <f t="shared" si="4"/>
        <v>0</v>
      </c>
      <c r="O160" s="108"/>
      <c r="P160" s="108"/>
    </row>
    <row r="161" spans="14:16" hidden="1">
      <c r="N161" s="108">
        <f t="shared" si="4"/>
        <v>0</v>
      </c>
      <c r="O161" s="108"/>
      <c r="P161" s="108"/>
    </row>
    <row r="162" spans="14:16" hidden="1">
      <c r="N162" s="108">
        <f t="shared" si="4"/>
        <v>0</v>
      </c>
      <c r="O162" s="108"/>
      <c r="P162" s="108"/>
    </row>
    <row r="163" spans="14:16" hidden="1">
      <c r="N163" s="108">
        <f t="shared" si="4"/>
        <v>0</v>
      </c>
      <c r="O163" s="108"/>
      <c r="P163" s="108"/>
    </row>
    <row r="164" spans="14:16" hidden="1">
      <c r="N164" s="108">
        <f t="shared" si="4"/>
        <v>0</v>
      </c>
      <c r="O164" s="108"/>
      <c r="P164" s="108"/>
    </row>
    <row r="165" spans="14:16" hidden="1">
      <c r="N165" s="108">
        <f t="shared" si="4"/>
        <v>0</v>
      </c>
      <c r="O165" s="108"/>
      <c r="P165" s="108"/>
    </row>
    <row r="166" spans="14:16" hidden="1">
      <c r="N166" s="108">
        <f t="shared" si="4"/>
        <v>0</v>
      </c>
      <c r="O166" s="108"/>
      <c r="P166" s="108"/>
    </row>
    <row r="167" spans="14:16" hidden="1">
      <c r="N167" s="108">
        <f t="shared" si="4"/>
        <v>0</v>
      </c>
      <c r="O167" s="108"/>
      <c r="P167" s="108"/>
    </row>
    <row r="168" spans="14:16" hidden="1">
      <c r="N168" s="108">
        <f t="shared" si="4"/>
        <v>0</v>
      </c>
      <c r="O168" s="108"/>
      <c r="P168" s="108"/>
    </row>
    <row r="169" spans="14:16" hidden="1">
      <c r="N169" s="108">
        <f t="shared" si="4"/>
        <v>0</v>
      </c>
      <c r="O169" s="108"/>
      <c r="P169" s="108"/>
    </row>
    <row r="170" spans="14:16" hidden="1">
      <c r="N170" s="108">
        <f t="shared" si="4"/>
        <v>0</v>
      </c>
      <c r="O170" s="108"/>
      <c r="P170" s="108"/>
    </row>
    <row r="171" spans="14:16" hidden="1">
      <c r="N171" s="108">
        <f t="shared" si="4"/>
        <v>0</v>
      </c>
      <c r="O171" s="108"/>
      <c r="P171" s="108"/>
    </row>
    <row r="172" spans="14:16" hidden="1">
      <c r="N172" s="108">
        <f t="shared" si="4"/>
        <v>0</v>
      </c>
      <c r="O172" s="108"/>
      <c r="P172" s="108"/>
    </row>
    <row r="173" spans="14:16" hidden="1">
      <c r="N173" s="108">
        <f t="shared" si="4"/>
        <v>0</v>
      </c>
      <c r="O173" s="108"/>
      <c r="P173" s="108"/>
    </row>
    <row r="174" spans="14:16" hidden="1">
      <c r="N174" s="108">
        <f t="shared" si="4"/>
        <v>0</v>
      </c>
      <c r="O174" s="108"/>
      <c r="P174" s="108"/>
    </row>
    <row r="175" spans="14:16" hidden="1">
      <c r="N175" s="108">
        <f t="shared" si="4"/>
        <v>0</v>
      </c>
      <c r="O175" s="108"/>
      <c r="P175" s="108"/>
    </row>
    <row r="176" spans="14:16" hidden="1">
      <c r="N176" s="108">
        <f t="shared" si="4"/>
        <v>0</v>
      </c>
      <c r="O176" s="108"/>
      <c r="P176" s="108"/>
    </row>
    <row r="177" spans="14:16" hidden="1">
      <c r="N177" s="108">
        <f t="shared" si="4"/>
        <v>0</v>
      </c>
      <c r="O177" s="108"/>
      <c r="P177" s="108"/>
    </row>
    <row r="178" spans="14:16" hidden="1">
      <c r="N178" s="108">
        <f t="shared" si="4"/>
        <v>0</v>
      </c>
      <c r="O178" s="108"/>
      <c r="P178" s="108"/>
    </row>
    <row r="179" spans="14:16" hidden="1">
      <c r="N179" s="108">
        <f t="shared" si="4"/>
        <v>0</v>
      </c>
      <c r="O179" s="108"/>
      <c r="P179" s="108"/>
    </row>
    <row r="180" spans="14:16" hidden="1">
      <c r="N180" s="108">
        <f t="shared" si="4"/>
        <v>0</v>
      </c>
      <c r="O180" s="108"/>
      <c r="P180" s="108"/>
    </row>
    <row r="181" spans="14:16" hidden="1">
      <c r="N181" s="108">
        <f t="shared" si="4"/>
        <v>0</v>
      </c>
      <c r="O181" s="108"/>
      <c r="P181" s="108"/>
    </row>
    <row r="182" spans="14:16" hidden="1">
      <c r="N182" s="108">
        <f t="shared" si="4"/>
        <v>0</v>
      </c>
      <c r="O182" s="108"/>
      <c r="P182" s="108"/>
    </row>
    <row r="183" spans="14:16" hidden="1">
      <c r="N183" s="108">
        <f t="shared" si="4"/>
        <v>0</v>
      </c>
      <c r="O183" s="108"/>
      <c r="P183" s="108"/>
    </row>
    <row r="184" spans="14:16" hidden="1">
      <c r="N184" s="108">
        <f t="shared" si="4"/>
        <v>0</v>
      </c>
      <c r="O184" s="108"/>
      <c r="P184" s="108"/>
    </row>
    <row r="185" spans="14:16" hidden="1">
      <c r="N185" s="108">
        <f t="shared" si="4"/>
        <v>0</v>
      </c>
      <c r="O185" s="108"/>
      <c r="P185" s="108"/>
    </row>
    <row r="186" spans="14:16" hidden="1">
      <c r="N186" s="108">
        <f t="shared" si="4"/>
        <v>0</v>
      </c>
      <c r="O186" s="108"/>
      <c r="P186" s="108"/>
    </row>
    <row r="187" spans="14:16" hidden="1">
      <c r="N187" s="108">
        <f t="shared" si="4"/>
        <v>0</v>
      </c>
      <c r="O187" s="108"/>
      <c r="P187" s="108"/>
    </row>
    <row r="188" spans="14:16" hidden="1">
      <c r="N188" s="108">
        <f t="shared" si="4"/>
        <v>0</v>
      </c>
      <c r="O188" s="108"/>
      <c r="P188" s="108"/>
    </row>
    <row r="189" spans="14:16" hidden="1">
      <c r="N189" s="108">
        <f t="shared" si="4"/>
        <v>0</v>
      </c>
      <c r="O189" s="108"/>
      <c r="P189" s="108"/>
    </row>
    <row r="190" spans="14:16" hidden="1">
      <c r="N190" s="108">
        <f t="shared" si="4"/>
        <v>0</v>
      </c>
      <c r="O190" s="108"/>
      <c r="P190" s="108"/>
    </row>
    <row r="191" spans="14:16" hidden="1">
      <c r="N191" s="108">
        <f t="shared" si="4"/>
        <v>0</v>
      </c>
      <c r="O191" s="108"/>
      <c r="P191" s="108"/>
    </row>
    <row r="192" spans="14:16" hidden="1">
      <c r="N192" s="108">
        <f t="shared" si="4"/>
        <v>0</v>
      </c>
      <c r="O192" s="108"/>
      <c r="P192" s="108"/>
    </row>
    <row r="193" spans="14:16" hidden="1">
      <c r="N193" s="108">
        <f t="shared" si="4"/>
        <v>0</v>
      </c>
      <c r="O193" s="108"/>
      <c r="P193" s="108"/>
    </row>
    <row r="194" spans="14:16" hidden="1">
      <c r="N194" s="108">
        <f t="shared" si="4"/>
        <v>0</v>
      </c>
      <c r="O194" s="108"/>
      <c r="P194" s="108"/>
    </row>
    <row r="195" spans="14:16" hidden="1">
      <c r="N195" s="108">
        <f t="shared" si="4"/>
        <v>0</v>
      </c>
      <c r="O195" s="108"/>
      <c r="P195" s="108"/>
    </row>
    <row r="196" spans="14:16" hidden="1">
      <c r="N196" s="108">
        <f t="shared" ref="N196:N259" si="5">SUM(F196:M196)</f>
        <v>0</v>
      </c>
      <c r="O196" s="108"/>
      <c r="P196" s="108"/>
    </row>
    <row r="197" spans="14:16" hidden="1">
      <c r="N197" s="108">
        <f t="shared" si="5"/>
        <v>0</v>
      </c>
      <c r="O197" s="108"/>
      <c r="P197" s="108"/>
    </row>
    <row r="198" spans="14:16" hidden="1">
      <c r="N198" s="108">
        <f t="shared" si="5"/>
        <v>0</v>
      </c>
      <c r="O198" s="108"/>
      <c r="P198" s="108"/>
    </row>
    <row r="199" spans="14:16" hidden="1">
      <c r="N199" s="108">
        <f t="shared" si="5"/>
        <v>0</v>
      </c>
      <c r="O199" s="108"/>
      <c r="P199" s="108"/>
    </row>
    <row r="200" spans="14:16" hidden="1">
      <c r="N200" s="108">
        <f t="shared" si="5"/>
        <v>0</v>
      </c>
      <c r="O200" s="108"/>
      <c r="P200" s="108"/>
    </row>
    <row r="201" spans="14:16" hidden="1">
      <c r="N201" s="108">
        <f t="shared" si="5"/>
        <v>0</v>
      </c>
      <c r="O201" s="108"/>
      <c r="P201" s="108"/>
    </row>
    <row r="202" spans="14:16" hidden="1">
      <c r="N202" s="108">
        <f t="shared" si="5"/>
        <v>0</v>
      </c>
      <c r="O202" s="108"/>
      <c r="P202" s="108"/>
    </row>
    <row r="203" spans="14:16" hidden="1">
      <c r="N203" s="108">
        <f t="shared" si="5"/>
        <v>0</v>
      </c>
      <c r="O203" s="108"/>
      <c r="P203" s="108"/>
    </row>
    <row r="204" spans="14:16" hidden="1">
      <c r="N204" s="108">
        <f t="shared" si="5"/>
        <v>0</v>
      </c>
      <c r="O204" s="108"/>
      <c r="P204" s="108"/>
    </row>
    <row r="205" spans="14:16" hidden="1">
      <c r="N205" s="108">
        <f t="shared" si="5"/>
        <v>0</v>
      </c>
      <c r="O205" s="108"/>
      <c r="P205" s="108"/>
    </row>
    <row r="206" spans="14:16" hidden="1">
      <c r="N206" s="108">
        <f t="shared" si="5"/>
        <v>0</v>
      </c>
      <c r="O206" s="108"/>
      <c r="P206" s="108"/>
    </row>
    <row r="207" spans="14:16" hidden="1">
      <c r="N207" s="108">
        <f t="shared" si="5"/>
        <v>0</v>
      </c>
      <c r="O207" s="108"/>
      <c r="P207" s="108"/>
    </row>
    <row r="208" spans="14:16" hidden="1">
      <c r="N208" s="108">
        <f t="shared" si="5"/>
        <v>0</v>
      </c>
      <c r="O208" s="108"/>
      <c r="P208" s="108"/>
    </row>
    <row r="209" spans="14:16" hidden="1">
      <c r="N209" s="108">
        <f t="shared" si="5"/>
        <v>0</v>
      </c>
      <c r="O209" s="108"/>
      <c r="P209" s="108"/>
    </row>
    <row r="210" spans="14:16" hidden="1">
      <c r="N210" s="108">
        <f t="shared" si="5"/>
        <v>0</v>
      </c>
      <c r="O210" s="108"/>
      <c r="P210" s="108"/>
    </row>
    <row r="211" spans="14:16" hidden="1">
      <c r="N211" s="108">
        <f t="shared" si="5"/>
        <v>0</v>
      </c>
      <c r="O211" s="108"/>
      <c r="P211" s="108"/>
    </row>
    <row r="212" spans="14:16" hidden="1">
      <c r="N212" s="108">
        <f t="shared" si="5"/>
        <v>0</v>
      </c>
      <c r="O212" s="108"/>
      <c r="P212" s="108"/>
    </row>
    <row r="213" spans="14:16" hidden="1">
      <c r="N213" s="108">
        <f t="shared" si="5"/>
        <v>0</v>
      </c>
      <c r="O213" s="108"/>
      <c r="P213" s="108"/>
    </row>
    <row r="214" spans="14:16" hidden="1">
      <c r="N214" s="108">
        <f t="shared" si="5"/>
        <v>0</v>
      </c>
      <c r="O214" s="108"/>
      <c r="P214" s="108"/>
    </row>
    <row r="215" spans="14:16" hidden="1">
      <c r="N215" s="108">
        <f t="shared" si="5"/>
        <v>0</v>
      </c>
      <c r="O215" s="108"/>
      <c r="P215" s="108"/>
    </row>
    <row r="216" spans="14:16" hidden="1">
      <c r="N216" s="108">
        <f t="shared" si="5"/>
        <v>0</v>
      </c>
      <c r="O216" s="108"/>
      <c r="P216" s="108"/>
    </row>
    <row r="217" spans="14:16" hidden="1">
      <c r="N217" s="108">
        <f t="shared" si="5"/>
        <v>0</v>
      </c>
      <c r="O217" s="108"/>
      <c r="P217" s="108"/>
    </row>
    <row r="218" spans="14:16" hidden="1">
      <c r="N218" s="108">
        <f t="shared" si="5"/>
        <v>0</v>
      </c>
      <c r="O218" s="108"/>
      <c r="P218" s="108"/>
    </row>
    <row r="219" spans="14:16" hidden="1">
      <c r="N219" s="108">
        <f t="shared" si="5"/>
        <v>0</v>
      </c>
      <c r="O219" s="108"/>
      <c r="P219" s="108"/>
    </row>
    <row r="220" spans="14:16" hidden="1">
      <c r="N220" s="108">
        <f t="shared" si="5"/>
        <v>0</v>
      </c>
      <c r="O220" s="108"/>
      <c r="P220" s="108"/>
    </row>
    <row r="221" spans="14:16" hidden="1">
      <c r="N221" s="108">
        <f t="shared" si="5"/>
        <v>0</v>
      </c>
      <c r="O221" s="108"/>
      <c r="P221" s="108"/>
    </row>
    <row r="222" spans="14:16" hidden="1">
      <c r="N222" s="108">
        <f t="shared" si="5"/>
        <v>0</v>
      </c>
      <c r="O222" s="108"/>
      <c r="P222" s="108"/>
    </row>
    <row r="223" spans="14:16" hidden="1">
      <c r="N223" s="108">
        <f t="shared" si="5"/>
        <v>0</v>
      </c>
      <c r="O223" s="108"/>
      <c r="P223" s="108"/>
    </row>
    <row r="224" spans="14:16" hidden="1">
      <c r="N224" s="108">
        <f t="shared" si="5"/>
        <v>0</v>
      </c>
      <c r="O224" s="108"/>
      <c r="P224" s="108"/>
    </row>
    <row r="225" spans="14:16" hidden="1">
      <c r="N225" s="108">
        <f t="shared" si="5"/>
        <v>0</v>
      </c>
      <c r="O225" s="108"/>
      <c r="P225" s="108"/>
    </row>
    <row r="226" spans="14:16" hidden="1">
      <c r="N226" s="108">
        <f t="shared" si="5"/>
        <v>0</v>
      </c>
      <c r="O226" s="108"/>
      <c r="P226" s="108"/>
    </row>
    <row r="227" spans="14:16" hidden="1">
      <c r="N227" s="108">
        <f t="shared" si="5"/>
        <v>0</v>
      </c>
      <c r="O227" s="108"/>
      <c r="P227" s="108"/>
    </row>
    <row r="228" spans="14:16" hidden="1">
      <c r="N228" s="108">
        <f t="shared" si="5"/>
        <v>0</v>
      </c>
      <c r="O228" s="108"/>
      <c r="P228" s="108"/>
    </row>
    <row r="229" spans="14:16" hidden="1">
      <c r="N229" s="108">
        <f t="shared" si="5"/>
        <v>0</v>
      </c>
      <c r="O229" s="108"/>
      <c r="P229" s="108"/>
    </row>
    <row r="230" spans="14:16" hidden="1">
      <c r="N230" s="108">
        <f t="shared" si="5"/>
        <v>0</v>
      </c>
      <c r="O230" s="108"/>
      <c r="P230" s="108"/>
    </row>
    <row r="231" spans="14:16" hidden="1">
      <c r="N231" s="108">
        <f t="shared" si="5"/>
        <v>0</v>
      </c>
      <c r="O231" s="108"/>
      <c r="P231" s="108"/>
    </row>
    <row r="232" spans="14:16" hidden="1">
      <c r="N232" s="108">
        <f t="shared" si="5"/>
        <v>0</v>
      </c>
      <c r="O232" s="108"/>
      <c r="P232" s="108"/>
    </row>
    <row r="233" spans="14:16" hidden="1">
      <c r="N233" s="108">
        <f t="shared" si="5"/>
        <v>0</v>
      </c>
      <c r="O233" s="108"/>
      <c r="P233" s="108"/>
    </row>
    <row r="234" spans="14:16" hidden="1">
      <c r="N234" s="108">
        <f t="shared" si="5"/>
        <v>0</v>
      </c>
      <c r="O234" s="108"/>
      <c r="P234" s="108"/>
    </row>
    <row r="235" spans="14:16" hidden="1">
      <c r="N235" s="108">
        <f t="shared" si="5"/>
        <v>0</v>
      </c>
      <c r="O235" s="108"/>
      <c r="P235" s="108"/>
    </row>
    <row r="236" spans="14:16" hidden="1">
      <c r="N236" s="108">
        <f t="shared" si="5"/>
        <v>0</v>
      </c>
      <c r="O236" s="108"/>
      <c r="P236" s="108"/>
    </row>
    <row r="237" spans="14:16" hidden="1">
      <c r="N237" s="108">
        <f t="shared" si="5"/>
        <v>0</v>
      </c>
      <c r="O237" s="108"/>
      <c r="P237" s="108"/>
    </row>
    <row r="238" spans="14:16" hidden="1">
      <c r="N238" s="108">
        <f t="shared" si="5"/>
        <v>0</v>
      </c>
      <c r="O238" s="108"/>
      <c r="P238" s="108"/>
    </row>
    <row r="239" spans="14:16" hidden="1">
      <c r="N239" s="108">
        <f t="shared" si="5"/>
        <v>0</v>
      </c>
      <c r="O239" s="108"/>
      <c r="P239" s="108"/>
    </row>
    <row r="240" spans="14:16" hidden="1">
      <c r="N240" s="108">
        <f t="shared" si="5"/>
        <v>0</v>
      </c>
      <c r="O240" s="108"/>
      <c r="P240" s="108"/>
    </row>
    <row r="241" spans="14:16" hidden="1">
      <c r="N241" s="108">
        <f t="shared" si="5"/>
        <v>0</v>
      </c>
      <c r="O241" s="108"/>
      <c r="P241" s="108"/>
    </row>
    <row r="242" spans="14:16" hidden="1">
      <c r="N242" s="108">
        <f t="shared" si="5"/>
        <v>0</v>
      </c>
      <c r="O242" s="108"/>
      <c r="P242" s="108"/>
    </row>
    <row r="243" spans="14:16" hidden="1">
      <c r="N243" s="108">
        <f t="shared" si="5"/>
        <v>0</v>
      </c>
      <c r="O243" s="108"/>
      <c r="P243" s="108"/>
    </row>
    <row r="244" spans="14:16" hidden="1">
      <c r="N244" s="108">
        <f t="shared" si="5"/>
        <v>0</v>
      </c>
      <c r="O244" s="108"/>
      <c r="P244" s="108"/>
    </row>
    <row r="245" spans="14:16" hidden="1">
      <c r="N245" s="108">
        <f t="shared" si="5"/>
        <v>0</v>
      </c>
      <c r="O245" s="108"/>
      <c r="P245" s="108"/>
    </row>
    <row r="246" spans="14:16" hidden="1">
      <c r="N246" s="108">
        <f t="shared" si="5"/>
        <v>0</v>
      </c>
      <c r="O246" s="108"/>
      <c r="P246" s="108"/>
    </row>
    <row r="247" spans="14:16" hidden="1">
      <c r="N247" s="108">
        <f t="shared" si="5"/>
        <v>0</v>
      </c>
      <c r="O247" s="108"/>
      <c r="P247" s="108"/>
    </row>
    <row r="248" spans="14:16" hidden="1">
      <c r="N248" s="108">
        <f t="shared" si="5"/>
        <v>0</v>
      </c>
      <c r="O248" s="108"/>
      <c r="P248" s="108"/>
    </row>
    <row r="249" spans="14:16" hidden="1">
      <c r="N249" s="108">
        <f t="shared" si="5"/>
        <v>0</v>
      </c>
      <c r="O249" s="108"/>
      <c r="P249" s="108"/>
    </row>
    <row r="250" spans="14:16" hidden="1">
      <c r="N250" s="108">
        <f t="shared" si="5"/>
        <v>0</v>
      </c>
      <c r="O250" s="108"/>
      <c r="P250" s="108"/>
    </row>
    <row r="251" spans="14:16" hidden="1">
      <c r="N251" s="108">
        <f t="shared" si="5"/>
        <v>0</v>
      </c>
      <c r="O251" s="108"/>
      <c r="P251" s="108"/>
    </row>
    <row r="252" spans="14:16" hidden="1">
      <c r="N252" s="108">
        <f t="shared" si="5"/>
        <v>0</v>
      </c>
      <c r="O252" s="108"/>
      <c r="P252" s="108"/>
    </row>
    <row r="253" spans="14:16" hidden="1">
      <c r="N253" s="108">
        <f t="shared" si="5"/>
        <v>0</v>
      </c>
      <c r="O253" s="108"/>
      <c r="P253" s="108"/>
    </row>
    <row r="254" spans="14:16" hidden="1">
      <c r="N254" s="108">
        <f t="shared" si="5"/>
        <v>0</v>
      </c>
      <c r="O254" s="108"/>
      <c r="P254" s="108"/>
    </row>
    <row r="255" spans="14:16" hidden="1">
      <c r="N255" s="108">
        <f t="shared" si="5"/>
        <v>0</v>
      </c>
      <c r="O255" s="108"/>
      <c r="P255" s="108"/>
    </row>
    <row r="256" spans="14:16" hidden="1">
      <c r="N256" s="108">
        <f t="shared" si="5"/>
        <v>0</v>
      </c>
      <c r="O256" s="108"/>
      <c r="P256" s="108"/>
    </row>
    <row r="257" spans="14:16" hidden="1">
      <c r="N257" s="108">
        <f t="shared" si="5"/>
        <v>0</v>
      </c>
      <c r="O257" s="108"/>
      <c r="P257" s="108"/>
    </row>
    <row r="258" spans="14:16" hidden="1">
      <c r="N258" s="108">
        <f t="shared" si="5"/>
        <v>0</v>
      </c>
      <c r="O258" s="108"/>
      <c r="P258" s="108"/>
    </row>
    <row r="259" spans="14:16" hidden="1">
      <c r="N259" s="108">
        <f t="shared" si="5"/>
        <v>0</v>
      </c>
      <c r="O259" s="108"/>
      <c r="P259" s="108"/>
    </row>
    <row r="260" spans="14:16" hidden="1">
      <c r="N260" s="108">
        <f t="shared" ref="N260:N323" si="6">SUM(F260:M260)</f>
        <v>0</v>
      </c>
      <c r="O260" s="108"/>
      <c r="P260" s="108"/>
    </row>
    <row r="261" spans="14:16" hidden="1">
      <c r="N261" s="108">
        <f t="shared" si="6"/>
        <v>0</v>
      </c>
      <c r="O261" s="108"/>
      <c r="P261" s="108"/>
    </row>
    <row r="262" spans="14:16" hidden="1">
      <c r="N262" s="108">
        <f t="shared" si="6"/>
        <v>0</v>
      </c>
      <c r="O262" s="108"/>
      <c r="P262" s="108"/>
    </row>
    <row r="263" spans="14:16" hidden="1">
      <c r="N263" s="108">
        <f t="shared" si="6"/>
        <v>0</v>
      </c>
      <c r="O263" s="108"/>
      <c r="P263" s="108"/>
    </row>
    <row r="264" spans="14:16" hidden="1">
      <c r="N264" s="108">
        <f t="shared" si="6"/>
        <v>0</v>
      </c>
      <c r="O264" s="108"/>
      <c r="P264" s="108"/>
    </row>
    <row r="265" spans="14:16" hidden="1">
      <c r="N265" s="108">
        <f t="shared" si="6"/>
        <v>0</v>
      </c>
      <c r="O265" s="108"/>
      <c r="P265" s="108"/>
    </row>
    <row r="266" spans="14:16" hidden="1">
      <c r="N266" s="108">
        <f t="shared" si="6"/>
        <v>0</v>
      </c>
      <c r="O266" s="108"/>
      <c r="P266" s="108"/>
    </row>
    <row r="267" spans="14:16" hidden="1">
      <c r="N267" s="108">
        <f t="shared" si="6"/>
        <v>0</v>
      </c>
      <c r="O267" s="108"/>
      <c r="P267" s="108"/>
    </row>
    <row r="268" spans="14:16" hidden="1">
      <c r="N268" s="108">
        <f t="shared" si="6"/>
        <v>0</v>
      </c>
      <c r="O268" s="108"/>
      <c r="P268" s="108"/>
    </row>
    <row r="269" spans="14:16" hidden="1">
      <c r="N269" s="108">
        <f t="shared" si="6"/>
        <v>0</v>
      </c>
      <c r="O269" s="108"/>
      <c r="P269" s="108"/>
    </row>
    <row r="270" spans="14:16" hidden="1">
      <c r="N270" s="108">
        <f t="shared" si="6"/>
        <v>0</v>
      </c>
      <c r="O270" s="108"/>
      <c r="P270" s="108"/>
    </row>
    <row r="271" spans="14:16" hidden="1">
      <c r="N271" s="108">
        <f t="shared" si="6"/>
        <v>0</v>
      </c>
      <c r="O271" s="108"/>
      <c r="P271" s="108"/>
    </row>
    <row r="272" spans="14:16" hidden="1">
      <c r="N272" s="108">
        <f t="shared" si="6"/>
        <v>0</v>
      </c>
      <c r="O272" s="108"/>
      <c r="P272" s="108"/>
    </row>
    <row r="273" spans="14:16" hidden="1">
      <c r="N273" s="108">
        <f t="shared" si="6"/>
        <v>0</v>
      </c>
      <c r="O273" s="108"/>
      <c r="P273" s="108"/>
    </row>
    <row r="274" spans="14:16" hidden="1">
      <c r="N274" s="108">
        <f t="shared" si="6"/>
        <v>0</v>
      </c>
      <c r="O274" s="108"/>
      <c r="P274" s="108"/>
    </row>
    <row r="275" spans="14:16" hidden="1">
      <c r="N275" s="108">
        <f t="shared" si="6"/>
        <v>0</v>
      </c>
      <c r="O275" s="108"/>
      <c r="P275" s="108"/>
    </row>
    <row r="276" spans="14:16" hidden="1">
      <c r="N276" s="108">
        <f t="shared" si="6"/>
        <v>0</v>
      </c>
      <c r="O276" s="108"/>
      <c r="P276" s="108"/>
    </row>
    <row r="277" spans="14:16" hidden="1">
      <c r="N277" s="108">
        <f t="shared" si="6"/>
        <v>0</v>
      </c>
      <c r="O277" s="108"/>
      <c r="P277" s="108"/>
    </row>
    <row r="278" spans="14:16" hidden="1">
      <c r="N278" s="108">
        <f t="shared" si="6"/>
        <v>0</v>
      </c>
      <c r="O278" s="108"/>
      <c r="P278" s="108"/>
    </row>
    <row r="279" spans="14:16" hidden="1">
      <c r="N279" s="108">
        <f t="shared" si="6"/>
        <v>0</v>
      </c>
      <c r="O279" s="108"/>
      <c r="P279" s="108"/>
    </row>
    <row r="280" spans="14:16" hidden="1">
      <c r="N280" s="108">
        <f t="shared" si="6"/>
        <v>0</v>
      </c>
      <c r="O280" s="108"/>
      <c r="P280" s="108"/>
    </row>
    <row r="281" spans="14:16" hidden="1">
      <c r="N281" s="108">
        <f t="shared" si="6"/>
        <v>0</v>
      </c>
      <c r="O281" s="108"/>
      <c r="P281" s="108"/>
    </row>
    <row r="282" spans="14:16" hidden="1">
      <c r="N282" s="108">
        <f t="shared" si="6"/>
        <v>0</v>
      </c>
      <c r="O282" s="108"/>
      <c r="P282" s="108"/>
    </row>
    <row r="283" spans="14:16" hidden="1">
      <c r="N283" s="108">
        <f t="shared" si="6"/>
        <v>0</v>
      </c>
      <c r="O283" s="108"/>
      <c r="P283" s="108"/>
    </row>
    <row r="284" spans="14:16" hidden="1">
      <c r="N284" s="108">
        <f t="shared" si="6"/>
        <v>0</v>
      </c>
      <c r="O284" s="108"/>
      <c r="P284" s="108"/>
    </row>
    <row r="285" spans="14:16" hidden="1">
      <c r="N285" s="108">
        <f t="shared" si="6"/>
        <v>0</v>
      </c>
      <c r="O285" s="108"/>
      <c r="P285" s="108"/>
    </row>
    <row r="286" spans="14:16" hidden="1">
      <c r="N286" s="108">
        <f t="shared" si="6"/>
        <v>0</v>
      </c>
      <c r="O286" s="108"/>
      <c r="P286" s="108"/>
    </row>
    <row r="287" spans="14:16" hidden="1">
      <c r="N287" s="108">
        <f t="shared" si="6"/>
        <v>0</v>
      </c>
      <c r="O287" s="108"/>
      <c r="P287" s="108"/>
    </row>
    <row r="288" spans="14:16" hidden="1">
      <c r="N288" s="108">
        <f t="shared" si="6"/>
        <v>0</v>
      </c>
      <c r="O288" s="108"/>
      <c r="P288" s="108"/>
    </row>
    <row r="289" spans="14:16" hidden="1">
      <c r="N289" s="108">
        <f t="shared" si="6"/>
        <v>0</v>
      </c>
      <c r="O289" s="108"/>
      <c r="P289" s="108"/>
    </row>
    <row r="290" spans="14:16" hidden="1">
      <c r="N290" s="108">
        <f t="shared" si="6"/>
        <v>0</v>
      </c>
      <c r="O290" s="108"/>
      <c r="P290" s="108"/>
    </row>
    <row r="291" spans="14:16" hidden="1">
      <c r="N291" s="108">
        <f t="shared" si="6"/>
        <v>0</v>
      </c>
      <c r="O291" s="108"/>
      <c r="P291" s="108"/>
    </row>
    <row r="292" spans="14:16" hidden="1">
      <c r="N292" s="108">
        <f t="shared" si="6"/>
        <v>0</v>
      </c>
      <c r="O292" s="108"/>
      <c r="P292" s="108"/>
    </row>
    <row r="293" spans="14:16" hidden="1">
      <c r="N293" s="108">
        <f t="shared" si="6"/>
        <v>0</v>
      </c>
      <c r="O293" s="108"/>
      <c r="P293" s="108"/>
    </row>
    <row r="294" spans="14:16" hidden="1">
      <c r="N294" s="108">
        <f t="shared" si="6"/>
        <v>0</v>
      </c>
      <c r="O294" s="108"/>
      <c r="P294" s="108"/>
    </row>
    <row r="295" spans="14:16" hidden="1">
      <c r="N295" s="108">
        <f t="shared" si="6"/>
        <v>0</v>
      </c>
      <c r="O295" s="108"/>
      <c r="P295" s="108"/>
    </row>
    <row r="296" spans="14:16" hidden="1">
      <c r="N296" s="108">
        <f t="shared" si="6"/>
        <v>0</v>
      </c>
      <c r="O296" s="108"/>
      <c r="P296" s="108"/>
    </row>
    <row r="297" spans="14:16" hidden="1">
      <c r="N297" s="108">
        <f t="shared" si="6"/>
        <v>0</v>
      </c>
      <c r="O297" s="108"/>
      <c r="P297" s="108"/>
    </row>
    <row r="298" spans="14:16" hidden="1">
      <c r="N298" s="108">
        <f t="shared" si="6"/>
        <v>0</v>
      </c>
      <c r="O298" s="108"/>
      <c r="P298" s="108"/>
    </row>
    <row r="299" spans="14:16" hidden="1">
      <c r="N299" s="108">
        <f t="shared" si="6"/>
        <v>0</v>
      </c>
      <c r="O299" s="108"/>
      <c r="P299" s="108"/>
    </row>
    <row r="300" spans="14:16" hidden="1">
      <c r="N300" s="108">
        <f t="shared" si="6"/>
        <v>0</v>
      </c>
      <c r="O300" s="108"/>
      <c r="P300" s="108"/>
    </row>
    <row r="301" spans="14:16" hidden="1">
      <c r="N301" s="108">
        <f t="shared" si="6"/>
        <v>0</v>
      </c>
      <c r="O301" s="108"/>
      <c r="P301" s="108"/>
    </row>
    <row r="302" spans="14:16" hidden="1">
      <c r="N302" s="108">
        <f t="shared" si="6"/>
        <v>0</v>
      </c>
      <c r="O302" s="108"/>
      <c r="P302" s="108"/>
    </row>
    <row r="303" spans="14:16" hidden="1">
      <c r="N303" s="108">
        <f t="shared" si="6"/>
        <v>0</v>
      </c>
      <c r="O303" s="108"/>
      <c r="P303" s="108"/>
    </row>
    <row r="304" spans="14:16" hidden="1">
      <c r="N304" s="108">
        <f t="shared" si="6"/>
        <v>0</v>
      </c>
      <c r="O304" s="108"/>
      <c r="P304" s="108"/>
    </row>
    <row r="305" spans="14:16" hidden="1">
      <c r="N305" s="108">
        <f t="shared" si="6"/>
        <v>0</v>
      </c>
      <c r="O305" s="108"/>
      <c r="P305" s="108"/>
    </row>
    <row r="306" spans="14:16" hidden="1">
      <c r="N306" s="108">
        <f t="shared" si="6"/>
        <v>0</v>
      </c>
      <c r="O306" s="108"/>
      <c r="P306" s="108"/>
    </row>
    <row r="307" spans="14:16" hidden="1">
      <c r="N307" s="108">
        <f t="shared" si="6"/>
        <v>0</v>
      </c>
      <c r="O307" s="108"/>
      <c r="P307" s="108"/>
    </row>
    <row r="308" spans="14:16" hidden="1">
      <c r="N308" s="108">
        <f t="shared" si="6"/>
        <v>0</v>
      </c>
      <c r="O308" s="108"/>
      <c r="P308" s="108"/>
    </row>
    <row r="309" spans="14:16" hidden="1">
      <c r="N309" s="108">
        <f t="shared" si="6"/>
        <v>0</v>
      </c>
      <c r="O309" s="108"/>
      <c r="P309" s="108"/>
    </row>
    <row r="310" spans="14:16" hidden="1">
      <c r="N310" s="108">
        <f t="shared" si="6"/>
        <v>0</v>
      </c>
      <c r="O310" s="108"/>
      <c r="P310" s="108"/>
    </row>
    <row r="311" spans="14:16" hidden="1">
      <c r="N311" s="108">
        <f t="shared" si="6"/>
        <v>0</v>
      </c>
      <c r="O311" s="108"/>
      <c r="P311" s="108"/>
    </row>
    <row r="312" spans="14:16" hidden="1">
      <c r="N312" s="108">
        <f t="shared" si="6"/>
        <v>0</v>
      </c>
      <c r="O312" s="108"/>
      <c r="P312" s="108"/>
    </row>
    <row r="313" spans="14:16" hidden="1">
      <c r="N313" s="108">
        <f t="shared" si="6"/>
        <v>0</v>
      </c>
      <c r="O313" s="108"/>
      <c r="P313" s="108"/>
    </row>
    <row r="314" spans="14:16" hidden="1">
      <c r="N314" s="108">
        <f t="shared" si="6"/>
        <v>0</v>
      </c>
      <c r="O314" s="108"/>
      <c r="P314" s="108"/>
    </row>
    <row r="315" spans="14:16" hidden="1">
      <c r="N315" s="108">
        <f t="shared" si="6"/>
        <v>0</v>
      </c>
      <c r="O315" s="108"/>
      <c r="P315" s="108"/>
    </row>
    <row r="316" spans="14:16" hidden="1">
      <c r="N316" s="108">
        <f t="shared" si="6"/>
        <v>0</v>
      </c>
      <c r="O316" s="108"/>
      <c r="P316" s="108"/>
    </row>
    <row r="317" spans="14:16" hidden="1">
      <c r="N317" s="108">
        <f t="shared" si="6"/>
        <v>0</v>
      </c>
      <c r="O317" s="108"/>
      <c r="P317" s="108"/>
    </row>
    <row r="318" spans="14:16" hidden="1">
      <c r="N318" s="108">
        <f t="shared" si="6"/>
        <v>0</v>
      </c>
      <c r="O318" s="108"/>
      <c r="P318" s="108"/>
    </row>
    <row r="319" spans="14:16" hidden="1">
      <c r="N319" s="108">
        <f t="shared" si="6"/>
        <v>0</v>
      </c>
      <c r="O319" s="108"/>
      <c r="P319" s="108"/>
    </row>
    <row r="320" spans="14:16" hidden="1">
      <c r="N320" s="108">
        <f t="shared" si="6"/>
        <v>0</v>
      </c>
      <c r="O320" s="108"/>
      <c r="P320" s="108"/>
    </row>
    <row r="321" spans="14:16" hidden="1">
      <c r="N321" s="108">
        <f t="shared" si="6"/>
        <v>0</v>
      </c>
      <c r="O321" s="108"/>
      <c r="P321" s="108"/>
    </row>
    <row r="322" spans="14:16" hidden="1">
      <c r="N322" s="108">
        <f t="shared" si="6"/>
        <v>0</v>
      </c>
      <c r="O322" s="108"/>
      <c r="P322" s="108"/>
    </row>
    <row r="323" spans="14:16" hidden="1">
      <c r="N323" s="108">
        <f t="shared" si="6"/>
        <v>0</v>
      </c>
      <c r="O323" s="108"/>
      <c r="P323" s="108"/>
    </row>
    <row r="324" spans="14:16" hidden="1">
      <c r="N324" s="108">
        <f t="shared" ref="N324:N387" si="7">SUM(F324:M324)</f>
        <v>0</v>
      </c>
      <c r="O324" s="108"/>
      <c r="P324" s="108"/>
    </row>
    <row r="325" spans="14:16" hidden="1">
      <c r="N325" s="108">
        <f t="shared" si="7"/>
        <v>0</v>
      </c>
      <c r="O325" s="108"/>
      <c r="P325" s="108"/>
    </row>
    <row r="326" spans="14:16" hidden="1">
      <c r="N326" s="108">
        <f t="shared" si="7"/>
        <v>0</v>
      </c>
      <c r="O326" s="108"/>
      <c r="P326" s="108"/>
    </row>
    <row r="327" spans="14:16" hidden="1">
      <c r="N327" s="108">
        <f t="shared" si="7"/>
        <v>0</v>
      </c>
      <c r="O327" s="108"/>
      <c r="P327" s="108"/>
    </row>
    <row r="328" spans="14:16" hidden="1">
      <c r="N328" s="108">
        <f t="shared" si="7"/>
        <v>0</v>
      </c>
      <c r="O328" s="108"/>
      <c r="P328" s="108"/>
    </row>
    <row r="329" spans="14:16" hidden="1">
      <c r="N329" s="108">
        <f t="shared" si="7"/>
        <v>0</v>
      </c>
      <c r="O329" s="108"/>
      <c r="P329" s="108"/>
    </row>
    <row r="330" spans="14:16" hidden="1">
      <c r="N330" s="108">
        <f t="shared" si="7"/>
        <v>0</v>
      </c>
      <c r="O330" s="108"/>
      <c r="P330" s="108"/>
    </row>
    <row r="331" spans="14:16" hidden="1">
      <c r="N331" s="108">
        <f t="shared" si="7"/>
        <v>0</v>
      </c>
      <c r="O331" s="108"/>
      <c r="P331" s="108"/>
    </row>
    <row r="332" spans="14:16" hidden="1">
      <c r="N332" s="108">
        <f t="shared" si="7"/>
        <v>0</v>
      </c>
      <c r="O332" s="108"/>
      <c r="P332" s="108"/>
    </row>
    <row r="333" spans="14:16" hidden="1">
      <c r="N333" s="108">
        <f t="shared" si="7"/>
        <v>0</v>
      </c>
      <c r="O333" s="108"/>
      <c r="P333" s="108"/>
    </row>
    <row r="334" spans="14:16" hidden="1">
      <c r="N334" s="108">
        <f t="shared" si="7"/>
        <v>0</v>
      </c>
      <c r="O334" s="108"/>
      <c r="P334" s="108"/>
    </row>
    <row r="335" spans="14:16" hidden="1">
      <c r="N335" s="108">
        <f t="shared" si="7"/>
        <v>0</v>
      </c>
      <c r="O335" s="108"/>
      <c r="P335" s="108"/>
    </row>
    <row r="336" spans="14:16" hidden="1">
      <c r="N336" s="108">
        <f t="shared" si="7"/>
        <v>0</v>
      </c>
      <c r="O336" s="108"/>
      <c r="P336" s="108"/>
    </row>
    <row r="337" spans="14:16" hidden="1">
      <c r="N337" s="108">
        <f t="shared" si="7"/>
        <v>0</v>
      </c>
      <c r="O337" s="108"/>
      <c r="P337" s="108"/>
    </row>
    <row r="338" spans="14:16" hidden="1">
      <c r="N338" s="108">
        <f t="shared" si="7"/>
        <v>0</v>
      </c>
      <c r="O338" s="108"/>
      <c r="P338" s="108"/>
    </row>
    <row r="339" spans="14:16" hidden="1">
      <c r="N339" s="108">
        <f t="shared" si="7"/>
        <v>0</v>
      </c>
      <c r="O339" s="108"/>
      <c r="P339" s="108"/>
    </row>
    <row r="340" spans="14:16" hidden="1">
      <c r="N340" s="108">
        <f t="shared" si="7"/>
        <v>0</v>
      </c>
      <c r="O340" s="108"/>
      <c r="P340" s="108"/>
    </row>
    <row r="341" spans="14:16" hidden="1">
      <c r="N341" s="108">
        <f t="shared" si="7"/>
        <v>0</v>
      </c>
      <c r="O341" s="108"/>
      <c r="P341" s="108"/>
    </row>
    <row r="342" spans="14:16" hidden="1">
      <c r="N342" s="108">
        <f t="shared" si="7"/>
        <v>0</v>
      </c>
      <c r="O342" s="108"/>
      <c r="P342" s="108"/>
    </row>
    <row r="343" spans="14:16" hidden="1">
      <c r="N343" s="108">
        <f t="shared" si="7"/>
        <v>0</v>
      </c>
      <c r="O343" s="108"/>
      <c r="P343" s="108"/>
    </row>
    <row r="344" spans="14:16" hidden="1">
      <c r="N344" s="108">
        <f t="shared" si="7"/>
        <v>0</v>
      </c>
      <c r="O344" s="108"/>
      <c r="P344" s="108"/>
    </row>
    <row r="345" spans="14:16" hidden="1">
      <c r="N345" s="108">
        <f t="shared" si="7"/>
        <v>0</v>
      </c>
      <c r="O345" s="108"/>
      <c r="P345" s="108"/>
    </row>
    <row r="346" spans="14:16" hidden="1">
      <c r="N346" s="108">
        <f t="shared" si="7"/>
        <v>0</v>
      </c>
      <c r="O346" s="108"/>
      <c r="P346" s="108"/>
    </row>
    <row r="347" spans="14:16" hidden="1">
      <c r="N347" s="108">
        <f t="shared" si="7"/>
        <v>0</v>
      </c>
      <c r="O347" s="108"/>
      <c r="P347" s="108"/>
    </row>
    <row r="348" spans="14:16" hidden="1">
      <c r="N348" s="108">
        <f t="shared" si="7"/>
        <v>0</v>
      </c>
      <c r="O348" s="108"/>
      <c r="P348" s="108"/>
    </row>
    <row r="349" spans="14:16" hidden="1">
      <c r="N349" s="108">
        <f t="shared" si="7"/>
        <v>0</v>
      </c>
      <c r="O349" s="108"/>
      <c r="P349" s="108"/>
    </row>
    <row r="350" spans="14:16" hidden="1">
      <c r="N350" s="108">
        <f t="shared" si="7"/>
        <v>0</v>
      </c>
      <c r="O350" s="108"/>
      <c r="P350" s="108"/>
    </row>
    <row r="351" spans="14:16" hidden="1">
      <c r="N351" s="108">
        <f t="shared" si="7"/>
        <v>0</v>
      </c>
      <c r="O351" s="108"/>
      <c r="P351" s="108"/>
    </row>
    <row r="352" spans="14:16" hidden="1">
      <c r="N352" s="108">
        <f t="shared" si="7"/>
        <v>0</v>
      </c>
      <c r="O352" s="108"/>
      <c r="P352" s="108"/>
    </row>
    <row r="353" spans="14:16" hidden="1">
      <c r="N353" s="108">
        <f t="shared" si="7"/>
        <v>0</v>
      </c>
      <c r="O353" s="108"/>
      <c r="P353" s="108"/>
    </row>
    <row r="354" spans="14:16" hidden="1">
      <c r="N354" s="108">
        <f t="shared" si="7"/>
        <v>0</v>
      </c>
      <c r="O354" s="108"/>
      <c r="P354" s="108"/>
    </row>
    <row r="355" spans="14:16" hidden="1">
      <c r="N355" s="108">
        <f t="shared" si="7"/>
        <v>0</v>
      </c>
      <c r="O355" s="108"/>
      <c r="P355" s="108"/>
    </row>
    <row r="356" spans="14:16" hidden="1">
      <c r="N356" s="108">
        <f t="shared" si="7"/>
        <v>0</v>
      </c>
      <c r="O356" s="108"/>
      <c r="P356" s="108"/>
    </row>
    <row r="357" spans="14:16" hidden="1">
      <c r="N357" s="108">
        <f t="shared" si="7"/>
        <v>0</v>
      </c>
      <c r="O357" s="108"/>
      <c r="P357" s="108"/>
    </row>
    <row r="358" spans="14:16" hidden="1">
      <c r="N358" s="108">
        <f t="shared" si="7"/>
        <v>0</v>
      </c>
      <c r="O358" s="108"/>
      <c r="P358" s="108"/>
    </row>
    <row r="359" spans="14:16" hidden="1">
      <c r="N359" s="108">
        <f t="shared" si="7"/>
        <v>0</v>
      </c>
      <c r="O359" s="108"/>
      <c r="P359" s="108"/>
    </row>
    <row r="360" spans="14:16" hidden="1">
      <c r="N360" s="108">
        <f t="shared" si="7"/>
        <v>0</v>
      </c>
      <c r="O360" s="108"/>
      <c r="P360" s="108"/>
    </row>
    <row r="361" spans="14:16" hidden="1">
      <c r="N361" s="108">
        <f t="shared" si="7"/>
        <v>0</v>
      </c>
      <c r="O361" s="108"/>
      <c r="P361" s="108"/>
    </row>
    <row r="362" spans="14:16" hidden="1">
      <c r="N362" s="108">
        <f t="shared" si="7"/>
        <v>0</v>
      </c>
      <c r="O362" s="108"/>
      <c r="P362" s="108"/>
    </row>
    <row r="363" spans="14:16" hidden="1">
      <c r="N363" s="108">
        <f t="shared" si="7"/>
        <v>0</v>
      </c>
      <c r="O363" s="108"/>
      <c r="P363" s="108"/>
    </row>
    <row r="364" spans="14:16" hidden="1">
      <c r="N364" s="108">
        <f t="shared" si="7"/>
        <v>0</v>
      </c>
      <c r="O364" s="108"/>
      <c r="P364" s="108"/>
    </row>
    <row r="365" spans="14:16" hidden="1">
      <c r="N365" s="108">
        <f t="shared" si="7"/>
        <v>0</v>
      </c>
      <c r="O365" s="108"/>
      <c r="P365" s="108"/>
    </row>
    <row r="366" spans="14:16" hidden="1">
      <c r="N366" s="108">
        <f t="shared" si="7"/>
        <v>0</v>
      </c>
      <c r="O366" s="108"/>
      <c r="P366" s="108"/>
    </row>
    <row r="367" spans="14:16" hidden="1">
      <c r="N367" s="108">
        <f t="shared" si="7"/>
        <v>0</v>
      </c>
      <c r="O367" s="108"/>
      <c r="P367" s="108"/>
    </row>
    <row r="368" spans="14:16" hidden="1">
      <c r="N368" s="108">
        <f t="shared" si="7"/>
        <v>0</v>
      </c>
      <c r="O368" s="108"/>
      <c r="P368" s="108"/>
    </row>
    <row r="369" spans="14:16" hidden="1">
      <c r="N369" s="108">
        <f t="shared" si="7"/>
        <v>0</v>
      </c>
      <c r="O369" s="108"/>
      <c r="P369" s="108"/>
    </row>
    <row r="370" spans="14:16" hidden="1">
      <c r="N370" s="108">
        <f t="shared" si="7"/>
        <v>0</v>
      </c>
      <c r="O370" s="108"/>
      <c r="P370" s="108"/>
    </row>
    <row r="371" spans="14:16" hidden="1">
      <c r="N371" s="108">
        <f t="shared" si="7"/>
        <v>0</v>
      </c>
      <c r="O371" s="108"/>
      <c r="P371" s="108"/>
    </row>
    <row r="372" spans="14:16" hidden="1">
      <c r="N372" s="108">
        <f t="shared" si="7"/>
        <v>0</v>
      </c>
      <c r="O372" s="108"/>
      <c r="P372" s="108"/>
    </row>
    <row r="373" spans="14:16" hidden="1">
      <c r="N373" s="108">
        <f t="shared" si="7"/>
        <v>0</v>
      </c>
      <c r="O373" s="108"/>
      <c r="P373" s="108"/>
    </row>
    <row r="374" spans="14:16" hidden="1">
      <c r="N374" s="108">
        <f t="shared" si="7"/>
        <v>0</v>
      </c>
      <c r="O374" s="108"/>
      <c r="P374" s="108"/>
    </row>
    <row r="375" spans="14:16" hidden="1">
      <c r="N375" s="108">
        <f t="shared" si="7"/>
        <v>0</v>
      </c>
      <c r="O375" s="108"/>
      <c r="P375" s="108"/>
    </row>
    <row r="376" spans="14:16" hidden="1">
      <c r="N376" s="108">
        <f t="shared" si="7"/>
        <v>0</v>
      </c>
      <c r="O376" s="108"/>
      <c r="P376" s="108"/>
    </row>
    <row r="377" spans="14:16" hidden="1">
      <c r="N377" s="108">
        <f t="shared" si="7"/>
        <v>0</v>
      </c>
      <c r="O377" s="108"/>
      <c r="P377" s="108"/>
    </row>
    <row r="378" spans="14:16" hidden="1">
      <c r="N378" s="108">
        <f t="shared" si="7"/>
        <v>0</v>
      </c>
      <c r="O378" s="108"/>
      <c r="P378" s="108"/>
    </row>
    <row r="379" spans="14:16" hidden="1">
      <c r="N379" s="108">
        <f t="shared" si="7"/>
        <v>0</v>
      </c>
      <c r="O379" s="108"/>
      <c r="P379" s="108"/>
    </row>
    <row r="380" spans="14:16" hidden="1">
      <c r="N380" s="108">
        <f t="shared" si="7"/>
        <v>0</v>
      </c>
      <c r="O380" s="108"/>
      <c r="P380" s="108"/>
    </row>
    <row r="381" spans="14:16" hidden="1">
      <c r="N381" s="108">
        <f t="shared" si="7"/>
        <v>0</v>
      </c>
      <c r="O381" s="108"/>
      <c r="P381" s="108"/>
    </row>
    <row r="382" spans="14:16" hidden="1">
      <c r="N382" s="108">
        <f t="shared" si="7"/>
        <v>0</v>
      </c>
      <c r="O382" s="108"/>
      <c r="P382" s="108"/>
    </row>
    <row r="383" spans="14:16" hidden="1">
      <c r="N383" s="108">
        <f t="shared" si="7"/>
        <v>0</v>
      </c>
      <c r="O383" s="108"/>
      <c r="P383" s="108"/>
    </row>
    <row r="384" spans="14:16" hidden="1">
      <c r="N384" s="108">
        <f t="shared" si="7"/>
        <v>0</v>
      </c>
      <c r="O384" s="108"/>
      <c r="P384" s="108"/>
    </row>
    <row r="385" spans="14:16" hidden="1">
      <c r="N385" s="108">
        <f t="shared" si="7"/>
        <v>0</v>
      </c>
      <c r="O385" s="108"/>
      <c r="P385" s="108"/>
    </row>
    <row r="386" spans="14:16" hidden="1">
      <c r="N386" s="108">
        <f t="shared" si="7"/>
        <v>0</v>
      </c>
      <c r="O386" s="108"/>
      <c r="P386" s="108"/>
    </row>
    <row r="387" spans="14:16" hidden="1">
      <c r="N387" s="108">
        <f t="shared" si="7"/>
        <v>0</v>
      </c>
      <c r="O387" s="108"/>
      <c r="P387" s="108"/>
    </row>
    <row r="388" spans="14:16" hidden="1">
      <c r="N388" s="108">
        <f t="shared" ref="N388:N451" si="8">SUM(F388:M388)</f>
        <v>0</v>
      </c>
      <c r="O388" s="108"/>
      <c r="P388" s="108"/>
    </row>
    <row r="389" spans="14:16" hidden="1">
      <c r="N389" s="108">
        <f t="shared" si="8"/>
        <v>0</v>
      </c>
      <c r="O389" s="108"/>
      <c r="P389" s="108"/>
    </row>
    <row r="390" spans="14:16" hidden="1">
      <c r="N390" s="108">
        <f t="shared" si="8"/>
        <v>0</v>
      </c>
      <c r="O390" s="108"/>
      <c r="P390" s="108"/>
    </row>
    <row r="391" spans="14:16" hidden="1">
      <c r="N391" s="108">
        <f t="shared" si="8"/>
        <v>0</v>
      </c>
      <c r="O391" s="108"/>
      <c r="P391" s="108"/>
    </row>
    <row r="392" spans="14:16" hidden="1">
      <c r="N392" s="108">
        <f t="shared" si="8"/>
        <v>0</v>
      </c>
      <c r="O392" s="108"/>
      <c r="P392" s="108"/>
    </row>
    <row r="393" spans="14:16" hidden="1">
      <c r="N393" s="108">
        <f t="shared" si="8"/>
        <v>0</v>
      </c>
      <c r="O393" s="108"/>
      <c r="P393" s="108"/>
    </row>
    <row r="394" spans="14:16" hidden="1">
      <c r="N394" s="108">
        <f t="shared" si="8"/>
        <v>0</v>
      </c>
      <c r="O394" s="108"/>
      <c r="P394" s="108"/>
    </row>
    <row r="395" spans="14:16" hidden="1">
      <c r="N395" s="108">
        <f t="shared" si="8"/>
        <v>0</v>
      </c>
      <c r="O395" s="108"/>
      <c r="P395" s="108"/>
    </row>
    <row r="396" spans="14:16" hidden="1">
      <c r="N396" s="108">
        <f t="shared" si="8"/>
        <v>0</v>
      </c>
      <c r="O396" s="108"/>
      <c r="P396" s="108"/>
    </row>
    <row r="397" spans="14:16" hidden="1">
      <c r="N397" s="108">
        <f t="shared" si="8"/>
        <v>0</v>
      </c>
      <c r="O397" s="108"/>
      <c r="P397" s="108"/>
    </row>
    <row r="398" spans="14:16" hidden="1">
      <c r="N398" s="108">
        <f t="shared" si="8"/>
        <v>0</v>
      </c>
      <c r="O398" s="108"/>
      <c r="P398" s="108"/>
    </row>
    <row r="399" spans="14:16" hidden="1">
      <c r="N399" s="108">
        <f t="shared" si="8"/>
        <v>0</v>
      </c>
      <c r="O399" s="108"/>
      <c r="P399" s="108"/>
    </row>
    <row r="400" spans="14:16" hidden="1">
      <c r="N400" s="108">
        <f t="shared" si="8"/>
        <v>0</v>
      </c>
      <c r="O400" s="108"/>
      <c r="P400" s="108"/>
    </row>
    <row r="401" spans="14:16" hidden="1">
      <c r="N401" s="108">
        <f t="shared" si="8"/>
        <v>0</v>
      </c>
      <c r="O401" s="108"/>
      <c r="P401" s="108"/>
    </row>
    <row r="402" spans="14:16" hidden="1">
      <c r="N402" s="108">
        <f t="shared" si="8"/>
        <v>0</v>
      </c>
      <c r="O402" s="108"/>
      <c r="P402" s="108"/>
    </row>
    <row r="403" spans="14:16" hidden="1">
      <c r="N403" s="108">
        <f t="shared" si="8"/>
        <v>0</v>
      </c>
      <c r="O403" s="108"/>
      <c r="P403" s="108"/>
    </row>
    <row r="404" spans="14:16" hidden="1">
      <c r="N404" s="108">
        <f t="shared" si="8"/>
        <v>0</v>
      </c>
      <c r="O404" s="108"/>
      <c r="P404" s="108"/>
    </row>
    <row r="405" spans="14:16" hidden="1">
      <c r="N405" s="108">
        <f t="shared" si="8"/>
        <v>0</v>
      </c>
      <c r="O405" s="108"/>
      <c r="P405" s="108"/>
    </row>
    <row r="406" spans="14:16" hidden="1">
      <c r="N406" s="108">
        <f t="shared" si="8"/>
        <v>0</v>
      </c>
      <c r="O406" s="108"/>
      <c r="P406" s="108"/>
    </row>
    <row r="407" spans="14:16" hidden="1">
      <c r="N407" s="108">
        <f t="shared" si="8"/>
        <v>0</v>
      </c>
      <c r="O407" s="108"/>
      <c r="P407" s="108"/>
    </row>
    <row r="408" spans="14:16" hidden="1">
      <c r="N408" s="108">
        <f t="shared" si="8"/>
        <v>0</v>
      </c>
      <c r="O408" s="108"/>
      <c r="P408" s="108"/>
    </row>
    <row r="409" spans="14:16" hidden="1">
      <c r="N409" s="108">
        <f t="shared" si="8"/>
        <v>0</v>
      </c>
      <c r="O409" s="108"/>
      <c r="P409" s="108"/>
    </row>
    <row r="410" spans="14:16" hidden="1">
      <c r="N410" s="108">
        <f t="shared" si="8"/>
        <v>0</v>
      </c>
      <c r="O410" s="108"/>
      <c r="P410" s="108"/>
    </row>
    <row r="411" spans="14:16" hidden="1">
      <c r="N411" s="108">
        <f t="shared" si="8"/>
        <v>0</v>
      </c>
      <c r="O411" s="108"/>
      <c r="P411" s="108"/>
    </row>
    <row r="412" spans="14:16" hidden="1">
      <c r="N412" s="108">
        <f t="shared" si="8"/>
        <v>0</v>
      </c>
      <c r="O412" s="108"/>
      <c r="P412" s="108"/>
    </row>
    <row r="413" spans="14:16" hidden="1">
      <c r="N413" s="108">
        <f t="shared" si="8"/>
        <v>0</v>
      </c>
      <c r="O413" s="108"/>
      <c r="P413" s="108"/>
    </row>
    <row r="414" spans="14:16" hidden="1">
      <c r="N414" s="108">
        <f t="shared" si="8"/>
        <v>0</v>
      </c>
      <c r="O414" s="108"/>
      <c r="P414" s="108"/>
    </row>
    <row r="415" spans="14:16" hidden="1">
      <c r="N415" s="108">
        <f t="shared" si="8"/>
        <v>0</v>
      </c>
      <c r="O415" s="108"/>
      <c r="P415" s="108"/>
    </row>
    <row r="416" spans="14:16" hidden="1">
      <c r="N416" s="108">
        <f t="shared" si="8"/>
        <v>0</v>
      </c>
      <c r="O416" s="108"/>
      <c r="P416" s="108"/>
    </row>
    <row r="417" spans="14:16" hidden="1">
      <c r="N417" s="108">
        <f t="shared" si="8"/>
        <v>0</v>
      </c>
      <c r="O417" s="108"/>
      <c r="P417" s="108"/>
    </row>
    <row r="418" spans="14:16" hidden="1">
      <c r="N418" s="108">
        <f t="shared" si="8"/>
        <v>0</v>
      </c>
      <c r="O418" s="108"/>
      <c r="P418" s="108"/>
    </row>
    <row r="419" spans="14:16" hidden="1">
      <c r="N419" s="108">
        <f t="shared" si="8"/>
        <v>0</v>
      </c>
      <c r="O419" s="108"/>
      <c r="P419" s="108"/>
    </row>
    <row r="420" spans="14:16" hidden="1">
      <c r="N420" s="108">
        <f t="shared" si="8"/>
        <v>0</v>
      </c>
      <c r="O420" s="108"/>
      <c r="P420" s="108"/>
    </row>
    <row r="421" spans="14:16" hidden="1">
      <c r="N421" s="108">
        <f t="shared" si="8"/>
        <v>0</v>
      </c>
      <c r="O421" s="108"/>
      <c r="P421" s="108"/>
    </row>
    <row r="422" spans="14:16" hidden="1">
      <c r="N422" s="108">
        <f t="shared" si="8"/>
        <v>0</v>
      </c>
      <c r="O422" s="108"/>
      <c r="P422" s="108"/>
    </row>
    <row r="423" spans="14:16" hidden="1">
      <c r="N423" s="108">
        <f t="shared" si="8"/>
        <v>0</v>
      </c>
      <c r="O423" s="108"/>
      <c r="P423" s="108"/>
    </row>
    <row r="424" spans="14:16" hidden="1">
      <c r="N424" s="108">
        <f t="shared" si="8"/>
        <v>0</v>
      </c>
      <c r="O424" s="108"/>
      <c r="P424" s="108"/>
    </row>
    <row r="425" spans="14:16" hidden="1">
      <c r="N425" s="108">
        <f t="shared" si="8"/>
        <v>0</v>
      </c>
      <c r="O425" s="108"/>
      <c r="P425" s="108"/>
    </row>
    <row r="426" spans="14:16" hidden="1">
      <c r="N426" s="108">
        <f t="shared" si="8"/>
        <v>0</v>
      </c>
      <c r="O426" s="108"/>
      <c r="P426" s="108"/>
    </row>
    <row r="427" spans="14:16" hidden="1">
      <c r="N427" s="108">
        <f t="shared" si="8"/>
        <v>0</v>
      </c>
      <c r="O427" s="108"/>
      <c r="P427" s="108"/>
    </row>
    <row r="428" spans="14:16" hidden="1">
      <c r="N428" s="108">
        <f t="shared" si="8"/>
        <v>0</v>
      </c>
      <c r="O428" s="108"/>
      <c r="P428" s="108"/>
    </row>
    <row r="429" spans="14:16" hidden="1">
      <c r="N429" s="108">
        <f t="shared" si="8"/>
        <v>0</v>
      </c>
      <c r="O429" s="108"/>
      <c r="P429" s="108"/>
    </row>
    <row r="430" spans="14:16" hidden="1">
      <c r="N430" s="108">
        <f t="shared" si="8"/>
        <v>0</v>
      </c>
      <c r="O430" s="108"/>
      <c r="P430" s="108"/>
    </row>
    <row r="431" spans="14:16" hidden="1">
      <c r="N431" s="108">
        <f t="shared" si="8"/>
        <v>0</v>
      </c>
      <c r="O431" s="108"/>
      <c r="P431" s="108"/>
    </row>
    <row r="432" spans="14:16" hidden="1">
      <c r="N432" s="108">
        <f t="shared" si="8"/>
        <v>0</v>
      </c>
      <c r="O432" s="108"/>
      <c r="P432" s="108"/>
    </row>
    <row r="433" spans="14:16" hidden="1">
      <c r="N433" s="108">
        <f t="shared" si="8"/>
        <v>0</v>
      </c>
      <c r="O433" s="108"/>
      <c r="P433" s="108"/>
    </row>
    <row r="434" spans="14:16" hidden="1">
      <c r="N434" s="108">
        <f t="shared" si="8"/>
        <v>0</v>
      </c>
      <c r="O434" s="108"/>
      <c r="P434" s="108"/>
    </row>
    <row r="435" spans="14:16" hidden="1">
      <c r="N435" s="108">
        <f t="shared" si="8"/>
        <v>0</v>
      </c>
      <c r="O435" s="108"/>
      <c r="P435" s="108"/>
    </row>
    <row r="436" spans="14:16" hidden="1">
      <c r="N436" s="108">
        <f t="shared" si="8"/>
        <v>0</v>
      </c>
      <c r="O436" s="108"/>
      <c r="P436" s="108"/>
    </row>
    <row r="437" spans="14:16" hidden="1">
      <c r="N437" s="108">
        <f t="shared" si="8"/>
        <v>0</v>
      </c>
      <c r="O437" s="108"/>
      <c r="P437" s="108"/>
    </row>
    <row r="438" spans="14:16" hidden="1">
      <c r="N438" s="108">
        <f t="shared" si="8"/>
        <v>0</v>
      </c>
      <c r="O438" s="108"/>
      <c r="P438" s="108"/>
    </row>
    <row r="439" spans="14:16" hidden="1">
      <c r="N439" s="108">
        <f t="shared" si="8"/>
        <v>0</v>
      </c>
      <c r="O439" s="108"/>
      <c r="P439" s="108"/>
    </row>
    <row r="440" spans="14:16" hidden="1">
      <c r="N440" s="108">
        <f t="shared" si="8"/>
        <v>0</v>
      </c>
      <c r="O440" s="108"/>
      <c r="P440" s="108"/>
    </row>
    <row r="441" spans="14:16" hidden="1">
      <c r="N441" s="108">
        <f t="shared" si="8"/>
        <v>0</v>
      </c>
      <c r="O441" s="108"/>
      <c r="P441" s="108"/>
    </row>
    <row r="442" spans="14:16" hidden="1">
      <c r="N442" s="108">
        <f t="shared" si="8"/>
        <v>0</v>
      </c>
      <c r="O442" s="108"/>
      <c r="P442" s="108"/>
    </row>
    <row r="443" spans="14:16" hidden="1">
      <c r="N443" s="108">
        <f t="shared" si="8"/>
        <v>0</v>
      </c>
      <c r="O443" s="108"/>
      <c r="P443" s="108"/>
    </row>
    <row r="444" spans="14:16" hidden="1">
      <c r="N444" s="108">
        <f t="shared" si="8"/>
        <v>0</v>
      </c>
      <c r="O444" s="108"/>
      <c r="P444" s="108"/>
    </row>
    <row r="445" spans="14:16" hidden="1">
      <c r="N445" s="108">
        <f t="shared" si="8"/>
        <v>0</v>
      </c>
      <c r="O445" s="108"/>
      <c r="P445" s="108"/>
    </row>
    <row r="446" spans="14:16" hidden="1">
      <c r="N446" s="108">
        <f t="shared" si="8"/>
        <v>0</v>
      </c>
      <c r="O446" s="108"/>
      <c r="P446" s="108"/>
    </row>
    <row r="447" spans="14:16" hidden="1">
      <c r="N447" s="108">
        <f t="shared" si="8"/>
        <v>0</v>
      </c>
      <c r="O447" s="108"/>
      <c r="P447" s="108"/>
    </row>
    <row r="448" spans="14:16" hidden="1">
      <c r="N448" s="108">
        <f t="shared" si="8"/>
        <v>0</v>
      </c>
      <c r="O448" s="108"/>
      <c r="P448" s="108"/>
    </row>
    <row r="449" spans="14:16" hidden="1">
      <c r="N449" s="108">
        <f t="shared" si="8"/>
        <v>0</v>
      </c>
      <c r="O449" s="108"/>
      <c r="P449" s="108"/>
    </row>
    <row r="450" spans="14:16" hidden="1">
      <c r="N450" s="108">
        <f t="shared" si="8"/>
        <v>0</v>
      </c>
      <c r="O450" s="108"/>
      <c r="P450" s="108"/>
    </row>
    <row r="451" spans="14:16" hidden="1">
      <c r="N451" s="108">
        <f t="shared" si="8"/>
        <v>0</v>
      </c>
      <c r="O451" s="108"/>
      <c r="P451" s="108"/>
    </row>
    <row r="452" spans="14:16" hidden="1">
      <c r="N452" s="108">
        <f t="shared" ref="N452:N494" si="9">SUM(F452:M452)</f>
        <v>0</v>
      </c>
      <c r="O452" s="108"/>
      <c r="P452" s="108"/>
    </row>
    <row r="453" spans="14:16" hidden="1">
      <c r="N453" s="108">
        <f t="shared" si="9"/>
        <v>0</v>
      </c>
      <c r="O453" s="108"/>
      <c r="P453" s="108"/>
    </row>
    <row r="454" spans="14:16" hidden="1">
      <c r="N454" s="108">
        <f t="shared" si="9"/>
        <v>0</v>
      </c>
      <c r="O454" s="108"/>
      <c r="P454" s="108"/>
    </row>
    <row r="455" spans="14:16" hidden="1">
      <c r="N455" s="108">
        <f t="shared" si="9"/>
        <v>0</v>
      </c>
      <c r="O455" s="108"/>
      <c r="P455" s="108"/>
    </row>
    <row r="456" spans="14:16" hidden="1">
      <c r="N456" s="108">
        <f t="shared" si="9"/>
        <v>0</v>
      </c>
      <c r="O456" s="108"/>
      <c r="P456" s="108"/>
    </row>
    <row r="457" spans="14:16" hidden="1">
      <c r="N457" s="108">
        <f t="shared" si="9"/>
        <v>0</v>
      </c>
      <c r="O457" s="108"/>
      <c r="P457" s="108"/>
    </row>
    <row r="458" spans="14:16" hidden="1">
      <c r="N458" s="108">
        <f t="shared" si="9"/>
        <v>0</v>
      </c>
      <c r="O458" s="108"/>
      <c r="P458" s="108"/>
    </row>
    <row r="459" spans="14:16" hidden="1">
      <c r="N459" s="108">
        <f t="shared" si="9"/>
        <v>0</v>
      </c>
      <c r="O459" s="108"/>
      <c r="P459" s="108"/>
    </row>
    <row r="460" spans="14:16" hidden="1">
      <c r="N460" s="108">
        <f t="shared" si="9"/>
        <v>0</v>
      </c>
      <c r="O460" s="108"/>
      <c r="P460" s="108"/>
    </row>
    <row r="461" spans="14:16" hidden="1">
      <c r="N461" s="108">
        <f t="shared" si="9"/>
        <v>0</v>
      </c>
      <c r="O461" s="108"/>
      <c r="P461" s="108"/>
    </row>
    <row r="462" spans="14:16" hidden="1">
      <c r="N462" s="108">
        <f t="shared" si="9"/>
        <v>0</v>
      </c>
      <c r="O462" s="108"/>
      <c r="P462" s="108"/>
    </row>
    <row r="463" spans="14:16" hidden="1">
      <c r="N463" s="108">
        <f t="shared" si="9"/>
        <v>0</v>
      </c>
      <c r="O463" s="108"/>
      <c r="P463" s="108"/>
    </row>
    <row r="464" spans="14:16" hidden="1">
      <c r="N464" s="108">
        <f t="shared" si="9"/>
        <v>0</v>
      </c>
      <c r="O464" s="108"/>
      <c r="P464" s="108"/>
    </row>
    <row r="465" spans="14:16" hidden="1">
      <c r="N465" s="108">
        <f t="shared" si="9"/>
        <v>0</v>
      </c>
      <c r="O465" s="108"/>
      <c r="P465" s="108"/>
    </row>
    <row r="466" spans="14:16" hidden="1">
      <c r="N466" s="108">
        <f t="shared" si="9"/>
        <v>0</v>
      </c>
      <c r="O466" s="108"/>
      <c r="P466" s="108"/>
    </row>
    <row r="467" spans="14:16" hidden="1">
      <c r="N467" s="108">
        <f t="shared" si="9"/>
        <v>0</v>
      </c>
      <c r="O467" s="108"/>
      <c r="P467" s="108"/>
    </row>
    <row r="468" spans="14:16" hidden="1">
      <c r="N468" s="108">
        <f t="shared" si="9"/>
        <v>0</v>
      </c>
      <c r="O468" s="108"/>
      <c r="P468" s="108"/>
    </row>
    <row r="469" spans="14:16" hidden="1">
      <c r="N469" s="108">
        <f t="shared" si="9"/>
        <v>0</v>
      </c>
      <c r="O469" s="108"/>
      <c r="P469" s="108"/>
    </row>
    <row r="470" spans="14:16" hidden="1">
      <c r="N470" s="108">
        <f t="shared" si="9"/>
        <v>0</v>
      </c>
      <c r="O470" s="108"/>
      <c r="P470" s="108"/>
    </row>
    <row r="471" spans="14:16" hidden="1">
      <c r="N471" s="108">
        <f t="shared" si="9"/>
        <v>0</v>
      </c>
      <c r="O471" s="108"/>
      <c r="P471" s="108"/>
    </row>
    <row r="472" spans="14:16" hidden="1">
      <c r="N472" s="108">
        <f t="shared" si="9"/>
        <v>0</v>
      </c>
      <c r="O472" s="108"/>
      <c r="P472" s="108"/>
    </row>
    <row r="473" spans="14:16" hidden="1">
      <c r="N473" s="108">
        <f t="shared" si="9"/>
        <v>0</v>
      </c>
      <c r="O473" s="108"/>
      <c r="P473" s="108"/>
    </row>
    <row r="474" spans="14:16" hidden="1">
      <c r="N474" s="108">
        <f t="shared" si="9"/>
        <v>0</v>
      </c>
      <c r="O474" s="108"/>
      <c r="P474" s="108"/>
    </row>
    <row r="475" spans="14:16" hidden="1">
      <c r="N475" s="108">
        <f t="shared" si="9"/>
        <v>0</v>
      </c>
      <c r="O475" s="108"/>
      <c r="P475" s="108"/>
    </row>
    <row r="476" spans="14:16" hidden="1">
      <c r="N476" s="108">
        <f t="shared" si="9"/>
        <v>0</v>
      </c>
      <c r="O476" s="108"/>
      <c r="P476" s="108"/>
    </row>
    <row r="477" spans="14:16" hidden="1">
      <c r="N477" s="108">
        <f t="shared" si="9"/>
        <v>0</v>
      </c>
      <c r="O477" s="108"/>
      <c r="P477" s="108"/>
    </row>
    <row r="478" spans="14:16" hidden="1">
      <c r="N478" s="108">
        <f t="shared" si="9"/>
        <v>0</v>
      </c>
      <c r="O478" s="108"/>
      <c r="P478" s="108"/>
    </row>
    <row r="479" spans="14:16" hidden="1">
      <c r="N479" s="108">
        <f t="shared" si="9"/>
        <v>0</v>
      </c>
      <c r="O479" s="108"/>
      <c r="P479" s="108"/>
    </row>
    <row r="480" spans="14:16" hidden="1">
      <c r="N480" s="108">
        <f t="shared" si="9"/>
        <v>0</v>
      </c>
      <c r="O480" s="108"/>
      <c r="P480" s="108"/>
    </row>
    <row r="481" spans="3:23" hidden="1">
      <c r="N481" s="108">
        <f t="shared" si="9"/>
        <v>0</v>
      </c>
      <c r="O481" s="108"/>
      <c r="P481" s="108"/>
    </row>
    <row r="482" spans="3:23" hidden="1">
      <c r="N482" s="108">
        <f t="shared" si="9"/>
        <v>0</v>
      </c>
      <c r="O482" s="108"/>
      <c r="P482" s="108"/>
    </row>
    <row r="483" spans="3:23" hidden="1">
      <c r="N483" s="108">
        <f t="shared" si="9"/>
        <v>0</v>
      </c>
      <c r="O483" s="108"/>
      <c r="P483" s="108"/>
    </row>
    <row r="484" spans="3:23" hidden="1">
      <c r="N484" s="108">
        <f t="shared" si="9"/>
        <v>0</v>
      </c>
      <c r="O484" s="108"/>
      <c r="P484" s="108"/>
    </row>
    <row r="485" spans="3:23" hidden="1">
      <c r="N485" s="108">
        <f t="shared" si="9"/>
        <v>0</v>
      </c>
      <c r="O485" s="108"/>
      <c r="P485" s="108"/>
    </row>
    <row r="486" spans="3:23" hidden="1">
      <c r="N486" s="108">
        <f t="shared" si="9"/>
        <v>0</v>
      </c>
      <c r="O486" s="108"/>
      <c r="P486" s="108"/>
    </row>
    <row r="487" spans="3:23" hidden="1">
      <c r="N487" s="108">
        <f t="shared" si="9"/>
        <v>0</v>
      </c>
      <c r="O487" s="108"/>
      <c r="P487" s="108"/>
    </row>
    <row r="488" spans="3:23" hidden="1">
      <c r="N488" s="108">
        <f t="shared" si="9"/>
        <v>0</v>
      </c>
      <c r="O488" s="108"/>
      <c r="P488" s="108"/>
    </row>
    <row r="489" spans="3:23" hidden="1">
      <c r="N489" s="108">
        <f t="shared" si="9"/>
        <v>0</v>
      </c>
      <c r="O489" s="108"/>
      <c r="P489" s="108"/>
    </row>
    <row r="490" spans="3:23" hidden="1">
      <c r="N490" s="108">
        <f t="shared" si="9"/>
        <v>0</v>
      </c>
      <c r="O490" s="108"/>
      <c r="P490" s="108"/>
    </row>
    <row r="491" spans="3:23" hidden="1">
      <c r="N491" s="108">
        <f t="shared" si="9"/>
        <v>0</v>
      </c>
      <c r="O491" s="108"/>
      <c r="P491" s="108"/>
    </row>
    <row r="492" spans="3:23" hidden="1">
      <c r="N492" s="108">
        <f t="shared" si="9"/>
        <v>0</v>
      </c>
      <c r="O492" s="108"/>
      <c r="P492" s="108"/>
    </row>
    <row r="493" spans="3:23" hidden="1">
      <c r="N493" s="108">
        <f t="shared" si="9"/>
        <v>0</v>
      </c>
      <c r="O493" s="108"/>
      <c r="P493" s="108"/>
    </row>
    <row r="494" spans="3:23" hidden="1">
      <c r="N494" s="108">
        <f t="shared" si="9"/>
        <v>0</v>
      </c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10">SUM(F4:F494)</f>
        <v>1374.8</v>
      </c>
      <c r="G495" s="91">
        <f t="shared" si="10"/>
        <v>4</v>
      </c>
      <c r="H495" s="91">
        <f t="shared" si="10"/>
        <v>395</v>
      </c>
      <c r="I495" s="91">
        <f t="shared" si="10"/>
        <v>2.6</v>
      </c>
      <c r="J495" s="91">
        <f t="shared" si="10"/>
        <v>0</v>
      </c>
      <c r="K495" s="91">
        <f t="shared" si="10"/>
        <v>281.8</v>
      </c>
      <c r="L495" s="91">
        <f t="shared" si="10"/>
        <v>46.7</v>
      </c>
      <c r="M495" s="91">
        <f t="shared" si="10"/>
        <v>0</v>
      </c>
      <c r="Q495" s="79" t="s">
        <v>136</v>
      </c>
      <c r="R495" s="91">
        <f t="shared" ref="R495:W495" si="11">SUM(R4:R494)</f>
        <v>326</v>
      </c>
      <c r="S495" s="91">
        <f t="shared" si="11"/>
        <v>326</v>
      </c>
      <c r="T495" s="91">
        <f t="shared" si="11"/>
        <v>350</v>
      </c>
      <c r="U495" s="91">
        <f t="shared" si="11"/>
        <v>0</v>
      </c>
      <c r="V495" s="91">
        <f t="shared" si="11"/>
        <v>0</v>
      </c>
      <c r="W495" s="91">
        <f t="shared" si="11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IF('22'!K3="", "Vrije categorie",'22'!K3)</f>
        <v>A</v>
      </c>
      <c r="F499" s="92" cm="1">
        <f t="array" ref="F499">SUMPRODUCT(--($E$4:$E$494=C499),--($D$4:$D$494=""),$F$4:$F$494)</f>
        <v>698.9</v>
      </c>
      <c r="G499" s="92" cm="1">
        <f t="array" ref="G499">SUMPRODUCT(--($E$4:$E$494=C499),--($D$4:$D$494=""),$G$4:$G$494)</f>
        <v>4</v>
      </c>
      <c r="H499" s="92" cm="1">
        <f t="array" ref="H499">SUMPRODUCT(--($E$4:$E$494=C499),--($D$4:$D$494=""),$H$4:$H$494)</f>
        <v>185.7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888.59999999999991</v>
      </c>
      <c r="O499" s="81"/>
      <c r="P499" s="92" cm="1">
        <f t="array" ref="P499">SUMPRODUCT(--($E$4:$E$494=C499),--($D$4:$D$494=""),$P$4:$P$494)</f>
        <v>177720</v>
      </c>
    </row>
    <row r="500" spans="3:16">
      <c r="C500" s="81" t="str">
        <f>IF('22'!K4="", "Vrije categorie",'22'!K4)</f>
        <v>B</v>
      </c>
      <c r="F500" s="92" cm="1">
        <f t="array" ref="F500">SUMPRODUCT(--($E$4:$E$494=C500),--($D$4:$D$494=""),$F$4:$F$494)</f>
        <v>160.29999999999998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16.7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2">SUM(F500:M500)</f>
        <v>176.99999999999997</v>
      </c>
      <c r="O500" s="81"/>
      <c r="P500" s="92" cm="1">
        <f t="array" ref="P500">SUMPRODUCT(--($E$4:$E$494=C500),--($D$4:$D$494=""),$P$4:$P$494)</f>
        <v>35400</v>
      </c>
    </row>
    <row r="501" spans="3:16">
      <c r="C501" s="81" t="str">
        <f>IF('22'!K5="", "Vrije categorie",'22'!K5)</f>
        <v>C</v>
      </c>
      <c r="F501" s="92" cm="1">
        <f t="array" ref="F501">SUMPRODUCT(--($E$4:$E$494=C501),--($D$4:$D$494=""),$F$4:$F$494)</f>
        <v>40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2"/>
        <v>40</v>
      </c>
      <c r="O501" s="81"/>
      <c r="P501" s="92" cm="1">
        <f t="array" ref="P501">SUMPRODUCT(--($E$4:$E$494=C501),--($D$4:$D$494=""),$P$4:$P$494)</f>
        <v>8000</v>
      </c>
    </row>
    <row r="502" spans="3:16">
      <c r="C502" s="81" t="str">
        <f>IF('22'!K6="", "Vrije categorie",'22'!K6)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15.9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2"/>
        <v>15.9</v>
      </c>
      <c r="O502" s="81"/>
      <c r="P502" s="92" cm="1">
        <f t="array" ref="P502">SUMPRODUCT(--($E$4:$E$494=C502),--($D$4:$D$494=""),$P$4:$P$494)</f>
        <v>3180</v>
      </c>
    </row>
    <row r="503" spans="3:16">
      <c r="C503" s="81" t="str">
        <f>IF('22'!K7="", "Vrije categorie",'22'!K7)</f>
        <v>E</v>
      </c>
      <c r="F503" s="92" cm="1">
        <f t="array" ref="F503">SUMPRODUCT(--($E$4:$E$494=C503),--($D$4:$D$494=""),$F$4:$F$494)</f>
        <v>475.59999999999997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96.1</v>
      </c>
      <c r="I503" s="92" cm="1">
        <f t="array" ref="I503">SUMPRODUCT(--($E$4:$E$494=C503),--($D$4:$D$494=""),$I$4:$I$494)</f>
        <v>2.6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40.9</v>
      </c>
      <c r="M503" s="92" cm="1">
        <f t="array" ref="M503">SUMPRODUCT(--($E$4:$E$494=C503),--($D$4:$D$494=""),$M$4:$M$494)</f>
        <v>0</v>
      </c>
      <c r="N503" s="92">
        <f t="shared" si="12"/>
        <v>615.19999999999993</v>
      </c>
      <c r="O503" s="81"/>
      <c r="P503" s="92" cm="1">
        <f t="array" ref="P503">SUMPRODUCT(--($E$4:$E$494=C503),--($D$4:$D$494=""),$P$4:$P$494)</f>
        <v>123040</v>
      </c>
    </row>
    <row r="504" spans="3:16">
      <c r="C504" s="81" t="str">
        <f>IF('22'!K8="", "Vrije categorie",'22'!K8)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37.4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5.8</v>
      </c>
      <c r="M504" s="92" cm="1">
        <f t="array" ref="M504">SUMPRODUCT(--($E$4:$E$494=C504),--($D$4:$D$494=""),$M$4:$M$494)</f>
        <v>0</v>
      </c>
      <c r="N504" s="92">
        <f t="shared" si="12"/>
        <v>43.199999999999996</v>
      </c>
      <c r="O504" s="81"/>
      <c r="P504" s="92" cm="1">
        <f t="array" ref="P504">SUMPRODUCT(--($E$4:$E$494=C504),--($D$4:$D$494=""),$P$4:$P$494)</f>
        <v>518.4</v>
      </c>
    </row>
    <row r="505" spans="3:16">
      <c r="C505" s="81" t="str">
        <f>IF('22'!K9="", "Vrije categorie",'22'!K9)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37.299999999999997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2"/>
        <v>37.299999999999997</v>
      </c>
      <c r="O505" s="81"/>
      <c r="P505" s="92" cm="1">
        <f t="array" ref="P505">SUMPRODUCT(--($E$4:$E$494=C505),--($D$4:$D$494=""),$P$4:$P$494)</f>
        <v>7460</v>
      </c>
    </row>
    <row r="506" spans="3:16">
      <c r="C506" s="81" t="str">
        <f>IF('22'!K10="", "Vrije categorie",'22'!K10)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2"/>
        <v>0</v>
      </c>
      <c r="O506" s="81"/>
      <c r="P506" s="92" cm="1">
        <f t="array" ref="P506">SUMPRODUCT(--($E$4:$E$494=C506),--($D$4:$D$494=""),$P$4:$P$494)</f>
        <v>0</v>
      </c>
    </row>
    <row r="507" spans="3:16">
      <c r="C507" s="81" t="str">
        <f>IF('22'!K11="", "Vrije categorie",'22'!K11)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281.8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2"/>
        <v>281.8</v>
      </c>
      <c r="O507" s="81"/>
      <c r="P507" s="92" cm="1">
        <f t="array" ref="P507">SUMPRODUCT(--($E$4:$E$494=C507),--($D$4:$D$494=""),$P$4:$P$494)</f>
        <v>56360</v>
      </c>
    </row>
    <row r="508" spans="3:16">
      <c r="C508" s="81" t="str">
        <f>IF('22'!K12="", "Vrije categorie",'22'!K12)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2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IF('22'!K13="", "Vrije categorie",'22'!K13)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2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IF('22'!K14="", "Vrije categorie",'22'!K14)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2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IF('22'!K15="", "Vrije categorie",'22'!K15)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2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1374.8</v>
      </c>
      <c r="G512" s="93">
        <f t="shared" ref="G512:M512" si="13">SUM(G499:G511)</f>
        <v>4</v>
      </c>
      <c r="H512" s="93">
        <f t="shared" si="13"/>
        <v>389.09999999999997</v>
      </c>
      <c r="I512" s="93">
        <f t="shared" si="13"/>
        <v>2.6</v>
      </c>
      <c r="J512" s="93">
        <f t="shared" si="13"/>
        <v>0</v>
      </c>
      <c r="K512" s="93">
        <f t="shared" si="13"/>
        <v>281.8</v>
      </c>
      <c r="L512" s="93">
        <f t="shared" si="13"/>
        <v>46.699999999999996</v>
      </c>
      <c r="M512" s="93">
        <f t="shared" si="13"/>
        <v>0</v>
      </c>
      <c r="N512" s="93">
        <f t="shared" si="12"/>
        <v>2098.9999999999995</v>
      </c>
      <c r="O512" s="93"/>
      <c r="P512" s="93">
        <f>SUM(P499:P511)</f>
        <v>411678.4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5.9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14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15">SUM(F519:M519)</f>
        <v>0</v>
      </c>
    </row>
    <row r="520" spans="3:16">
      <c r="C520" s="95" t="str">
        <f t="shared" si="14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15"/>
        <v>0</v>
      </c>
    </row>
    <row r="521" spans="3:16">
      <c r="C521" s="95" t="str">
        <f t="shared" si="14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15"/>
        <v>0</v>
      </c>
    </row>
    <row r="522" spans="3:16">
      <c r="C522" s="95" t="str">
        <f t="shared" si="14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15"/>
        <v>0</v>
      </c>
    </row>
    <row r="523" spans="3:16">
      <c r="C523" s="95" t="str">
        <f t="shared" si="14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15"/>
        <v>0</v>
      </c>
    </row>
    <row r="524" spans="3:16">
      <c r="C524" s="95" t="str">
        <f t="shared" si="14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15"/>
        <v>0</v>
      </c>
    </row>
    <row r="525" spans="3:16">
      <c r="C525" s="95" t="str">
        <f t="shared" si="14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15"/>
        <v>0</v>
      </c>
    </row>
    <row r="526" spans="3:16">
      <c r="C526" s="95" t="str">
        <f t="shared" si="14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15"/>
        <v>0</v>
      </c>
    </row>
    <row r="527" spans="3:16">
      <c r="C527" s="95" t="str">
        <f t="shared" si="14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15"/>
        <v>0</v>
      </c>
    </row>
    <row r="528" spans="3:16">
      <c r="C528" s="95" t="str">
        <f t="shared" si="14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15"/>
        <v>0</v>
      </c>
    </row>
    <row r="529" spans="3:14">
      <c r="C529" s="95" t="str">
        <f t="shared" si="14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15"/>
        <v>0</v>
      </c>
    </row>
    <row r="530" spans="3:14">
      <c r="C530" s="95" t="str">
        <f t="shared" si="14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15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16">SUM(G518:G530)</f>
        <v>0</v>
      </c>
      <c r="H531" s="100">
        <f t="shared" si="16"/>
        <v>0</v>
      </c>
      <c r="I531" s="100">
        <f t="shared" si="16"/>
        <v>0</v>
      </c>
      <c r="J531" s="100">
        <f t="shared" si="16"/>
        <v>0</v>
      </c>
      <c r="K531" s="100">
        <f t="shared" si="16"/>
        <v>0</v>
      </c>
      <c r="L531" s="100">
        <f t="shared" si="16"/>
        <v>0</v>
      </c>
      <c r="M531" s="100">
        <f t="shared" si="16"/>
        <v>0</v>
      </c>
      <c r="N531" s="100">
        <f>SUM(N518:N530)</f>
        <v>0</v>
      </c>
    </row>
    <row r="532" spans="3:14" ht="15.75" thickTop="1"/>
  </sheetData>
  <sheetProtection algorithmName="SHA-512" hashValue="JRVrZ+G0a2q1d+VJegoEcJ5BW9lm5q2KXOPpgrbaFKmJjjVGynD6l0WI6NauDwrkyNLnExAlmeLmwFs2bBiUPQ==" saltValue="Jn/s9R91Z+Gl0Z6YGICaS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EAD3-2C35-4864-8F68-F78CA3227E9A}">
  <sheetPr>
    <tabColor rgb="FFC2E76B"/>
  </sheetPr>
  <dimension ref="A2:N63"/>
  <sheetViews>
    <sheetView showGridLines="0" topLeftCell="A16" workbookViewId="0">
      <selection activeCell="J40" sqref="J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23,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'23a'!P499/M3</f>
        <v>#DIV/0!</v>
      </c>
    </row>
    <row r="4" spans="1:14">
      <c r="A4" s="42" t="s">
        <v>82</v>
      </c>
      <c r="B4" s="195" t="str">
        <f>VLOOKUP(H5,'Kosten VSR (her)controles'!A5:E54,3)</f>
        <v>AZC de Hesselanden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'23a'!P500/M4</f>
        <v>#DIV/0!</v>
      </c>
    </row>
    <row r="5" spans="1:14">
      <c r="A5" s="43" t="s">
        <v>83</v>
      </c>
      <c r="B5" s="196" t="str">
        <f>VLOOKUP(H5,'Kosten VSR (her)controles'!A5:E54,4)</f>
        <v>Wilhelmsweg 85a</v>
      </c>
      <c r="C5" s="196"/>
      <c r="D5" s="196"/>
      <c r="E5" s="196"/>
      <c r="F5" s="192" t="s">
        <v>85</v>
      </c>
      <c r="G5" s="192"/>
      <c r="H5" s="39">
        <f>'Kosten VSR (her)controles'!A27</f>
        <v>23</v>
      </c>
      <c r="K5" s="60" t="s">
        <v>58</v>
      </c>
      <c r="L5" s="72">
        <v>200</v>
      </c>
      <c r="M5" s="249"/>
      <c r="N5" s="113" t="e">
        <f>'23a'!P501/M5</f>
        <v>#DIV/0!</v>
      </c>
    </row>
    <row r="6" spans="1:14">
      <c r="A6" s="44" t="s">
        <v>84</v>
      </c>
      <c r="B6" s="197" t="str">
        <f>VLOOKUP(H5,'Kosten VSR (her)controles'!A5:E54,5)</f>
        <v>Emmen</v>
      </c>
      <c r="C6" s="197"/>
      <c r="D6" s="197"/>
      <c r="E6" s="197"/>
      <c r="F6" s="193" t="s">
        <v>86</v>
      </c>
      <c r="G6" s="193"/>
      <c r="H6" s="40" t="str">
        <f>CONCATENATE(H5,"a")</f>
        <v>23a</v>
      </c>
      <c r="K6" s="60" t="s">
        <v>59</v>
      </c>
      <c r="L6" s="72">
        <v>200</v>
      </c>
      <c r="M6" s="249"/>
      <c r="N6" s="113" t="e">
        <f>'23a'!P502/M6</f>
        <v>#DIV/0!</v>
      </c>
    </row>
    <row r="7" spans="1:14">
      <c r="K7" s="60" t="s">
        <v>55</v>
      </c>
      <c r="L7" s="72">
        <v>200</v>
      </c>
      <c r="M7" s="249"/>
      <c r="N7" s="113" t="e">
        <f>'23a'!P503/M7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'23a'!P504/M8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'23a'!P505/M9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'23a'!P506/M10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'23a'!P507/M11</f>
        <v>#DIV/0!</v>
      </c>
    </row>
    <row r="12" spans="1:14">
      <c r="F12" s="33" t="s">
        <v>64</v>
      </c>
      <c r="G12" s="33" t="s">
        <v>90</v>
      </c>
      <c r="K12" s="60" t="s">
        <v>63</v>
      </c>
      <c r="L12" s="72">
        <v>200</v>
      </c>
      <c r="M12" s="249"/>
      <c r="N12" s="113" t="e">
        <f>'23a'!P508/M12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'23a'!N512</f>
        <v>351.1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'23a'!P509/M13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49"/>
      <c r="N14" s="113"/>
    </row>
    <row r="15" spans="1:14">
      <c r="K15" s="60"/>
      <c r="L15" s="72"/>
      <c r="M15" s="249"/>
      <c r="N15" s="113"/>
    </row>
    <row r="16" spans="1:14">
      <c r="A16" t="s">
        <v>127</v>
      </c>
      <c r="K16" s="62"/>
      <c r="L16" s="73"/>
      <c r="M16" s="259"/>
      <c r="N16" s="114"/>
    </row>
    <row r="17" spans="1:9">
      <c r="A17" s="188" t="s">
        <v>128</v>
      </c>
      <c r="B17" s="188"/>
      <c r="C17" s="188"/>
      <c r="D17" s="70">
        <f>'23a'!P512</f>
        <v>70220</v>
      </c>
      <c r="E17" s="188" t="s">
        <v>129</v>
      </c>
      <c r="F17" s="188"/>
      <c r="G17" s="70">
        <f>D17/E8</f>
        <v>351.1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'23a'!G512</f>
        <v>223.5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223.5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223.5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223.5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'23a'!F512-E27</f>
        <v>0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'23a'!S495</f>
        <v>11.6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'23a'!R495</f>
        <v>11.6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'23a'!T495</f>
        <v>0.6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'23a'!U495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'23a'!V495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'23a'!W495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'23a'!N505</f>
        <v>15.8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mCxmH2iF1Gw5PRKxbi9FvJOm2l8G4waci+MuQFO2Yk6DdVnN+SVx2tln2s0uZ9fR8g4bcioZGl/B9PK7hgsnSQ==" saltValue="NxkzjCQSDsk3iO62GTKC2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37F9-3F27-4831-9F5D-422487DE58BC}">
  <sheetPr codeName="Blad5">
    <tabColor rgb="FFC2E76B"/>
  </sheetPr>
  <dimension ref="A2:N63"/>
  <sheetViews>
    <sheetView showGridLines="0" topLeftCell="A25" workbookViewId="0">
      <selection activeCell="F45" sqref="F4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1,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'1a'!P499/M3</f>
        <v>#DIV/0!</v>
      </c>
    </row>
    <row r="4" spans="1:14">
      <c r="A4" s="42" t="s">
        <v>82</v>
      </c>
      <c r="B4" s="195" t="str">
        <f>VLOOKUP(H5,'Kosten VSR (her)controles'!A5:E54,3)</f>
        <v>OBS het Eenspan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'1a'!P500/M4</f>
        <v>#DIV/0!</v>
      </c>
    </row>
    <row r="5" spans="1:14">
      <c r="A5" s="43" t="s">
        <v>83</v>
      </c>
      <c r="B5" s="196" t="str">
        <f>VLOOKUP(H5,'Kosten VSR (her)controles'!A5:E54,4)</f>
        <v>Oosterstraat 58</v>
      </c>
      <c r="C5" s="196"/>
      <c r="D5" s="196"/>
      <c r="E5" s="196"/>
      <c r="F5" s="192" t="s">
        <v>85</v>
      </c>
      <c r="G5" s="192"/>
      <c r="H5" s="39">
        <f>'Kosten VSR (her)controles'!A5</f>
        <v>1</v>
      </c>
      <c r="K5" s="60" t="s">
        <v>58</v>
      </c>
      <c r="L5" s="72">
        <v>200</v>
      </c>
      <c r="M5" s="249"/>
      <c r="N5" s="113" t="e">
        <f>'1a'!P501/M5</f>
        <v>#DIV/0!</v>
      </c>
    </row>
    <row r="6" spans="1:14">
      <c r="A6" s="44" t="s">
        <v>84</v>
      </c>
      <c r="B6" s="197" t="str">
        <f>VLOOKUP(H5,'Kosten VSR (her)controles'!A5:E54,5)</f>
        <v>Emmen</v>
      </c>
      <c r="C6" s="197"/>
      <c r="D6" s="197"/>
      <c r="E6" s="197"/>
      <c r="F6" s="193" t="s">
        <v>86</v>
      </c>
      <c r="G6" s="193"/>
      <c r="H6" s="40" t="str">
        <f>CONCATENATE(H5,"a")</f>
        <v>1a</v>
      </c>
      <c r="K6" s="60" t="s">
        <v>59</v>
      </c>
      <c r="L6" s="72">
        <v>200</v>
      </c>
      <c r="M6" s="249"/>
      <c r="N6" s="113" t="e">
        <f>'1a'!P502/M6</f>
        <v>#DIV/0!</v>
      </c>
    </row>
    <row r="7" spans="1:14">
      <c r="K7" s="60" t="s">
        <v>55</v>
      </c>
      <c r="L7" s="72">
        <v>200</v>
      </c>
      <c r="M7" s="249"/>
      <c r="N7" s="113" t="e">
        <f>'1a'!P503/M7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'1a'!P504/M8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'1a'!P505/M9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'1a'!P506/M10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'1a'!P507/M11</f>
        <v>#DIV/0!</v>
      </c>
    </row>
    <row r="12" spans="1:14">
      <c r="E12" t="s">
        <v>199</v>
      </c>
      <c r="F12" s="33" t="s">
        <v>64</v>
      </c>
      <c r="G12" s="33" t="s">
        <v>90</v>
      </c>
      <c r="H12" s="33"/>
      <c r="K12" s="60" t="s">
        <v>63</v>
      </c>
      <c r="L12" s="72">
        <v>200</v>
      </c>
      <c r="M12" s="249"/>
      <c r="N12" s="113" t="e">
        <f>'1a'!P508/M12</f>
        <v>#DIV/0!</v>
      </c>
    </row>
    <row r="13" spans="1:14">
      <c r="A13" s="12" t="s">
        <v>200</v>
      </c>
      <c r="B13" s="12"/>
      <c r="C13" s="12"/>
      <c r="D13" s="12"/>
      <c r="E13" s="154">
        <v>4</v>
      </c>
      <c r="F13" s="69">
        <f>'1a'!N512</f>
        <v>1129.5000000000002</v>
      </c>
      <c r="G13" s="247"/>
      <c r="H13" s="49">
        <f>(F13*G13)*E13</f>
        <v>0</v>
      </c>
      <c r="K13" s="60" t="s">
        <v>56</v>
      </c>
      <c r="L13" s="72">
        <v>200</v>
      </c>
      <c r="M13" s="249"/>
      <c r="N13" s="113" t="e">
        <f>'1a'!P509/M13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50"/>
      <c r="N14" s="113"/>
    </row>
    <row r="15" spans="1:14">
      <c r="K15" s="60"/>
      <c r="L15" s="72"/>
      <c r="M15" s="250"/>
      <c r="N15" s="113"/>
    </row>
    <row r="16" spans="1:14">
      <c r="A16" t="s">
        <v>127</v>
      </c>
      <c r="K16" s="62"/>
      <c r="L16" s="73"/>
      <c r="M16" s="251"/>
      <c r="N16" s="114"/>
    </row>
    <row r="17" spans="1:9">
      <c r="A17" s="188" t="s">
        <v>128</v>
      </c>
      <c r="B17" s="188"/>
      <c r="C17" s="188"/>
      <c r="D17" s="70">
        <f>'1a'!P512</f>
        <v>216387.20000000001</v>
      </c>
      <c r="E17" s="188" t="s">
        <v>129</v>
      </c>
      <c r="F17" s="188"/>
      <c r="G17" s="70">
        <f>D17/E8</f>
        <v>1081.9360000000001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 t="s">
        <v>151</v>
      </c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'1a'!G512</f>
        <v>753.7</v>
      </c>
      <c r="F22" s="252"/>
      <c r="G22" s="123">
        <f t="shared" ref="G22:G34" si="0">E22*F22</f>
        <v>0</v>
      </c>
      <c r="H22" s="124">
        <v>0.2</v>
      </c>
      <c r="I22" s="123">
        <f t="shared" ref="I22:I37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753.7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753.7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753.7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'1a'!F512-E27</f>
        <v>331.1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/>
      <c r="H27" s="129"/>
      <c r="I27" s="128"/>
    </row>
    <row r="28" spans="1:9">
      <c r="A28" s="125" t="s">
        <v>152</v>
      </c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'1a'!S495</f>
        <v>178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'1a'!R495</f>
        <v>178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'1a'!T495</f>
        <v>98.2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'1a'!U495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'1a'!V495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'1a'!W495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3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'1a'!N505</f>
        <v>44.7</v>
      </c>
      <c r="F41" s="256"/>
      <c r="G41" s="82">
        <f>E41*F41</f>
        <v>0</v>
      </c>
      <c r="H41" s="59" t="s">
        <v>126</v>
      </c>
      <c r="I41" s="83"/>
    </row>
    <row r="42" spans="1:9">
      <c r="A42" s="200"/>
      <c r="B42" s="201"/>
      <c r="C42" s="201"/>
      <c r="D42" s="35"/>
      <c r="E42" s="35"/>
      <c r="F42" s="257"/>
      <c r="G42" s="83"/>
      <c r="H42" s="61"/>
      <c r="I42" s="83">
        <f t="shared" ref="I42:I51" si="2">G42*H42</f>
        <v>0</v>
      </c>
    </row>
    <row r="43" spans="1:9">
      <c r="A43" s="200"/>
      <c r="B43" s="201"/>
      <c r="C43" s="201"/>
      <c r="D43" s="35"/>
      <c r="E43" s="35"/>
      <c r="F43" s="257"/>
      <c r="G43" s="83"/>
      <c r="H43" s="61"/>
      <c r="I43" s="83">
        <f t="shared" si="2"/>
        <v>0</v>
      </c>
    </row>
    <row r="44" spans="1:9">
      <c r="A44" s="200"/>
      <c r="B44" s="201"/>
      <c r="C44" s="201"/>
      <c r="D44" s="35"/>
      <c r="E44" s="35"/>
      <c r="F44" s="257"/>
      <c r="G44" s="83"/>
      <c r="H44" s="61"/>
      <c r="I44" s="83">
        <f t="shared" si="2"/>
        <v>0</v>
      </c>
    </row>
    <row r="45" spans="1:9">
      <c r="A45" s="200"/>
      <c r="B45" s="201"/>
      <c r="C45" s="201"/>
      <c r="D45" s="35"/>
      <c r="E45" s="35"/>
      <c r="F45" s="257"/>
      <c r="G45" s="83"/>
      <c r="H45" s="61"/>
      <c r="I45" s="83">
        <f t="shared" si="2"/>
        <v>0</v>
      </c>
    </row>
    <row r="46" spans="1:9">
      <c r="A46" s="200"/>
      <c r="B46" s="201"/>
      <c r="C46" s="201"/>
      <c r="D46" s="35"/>
      <c r="E46" s="35"/>
      <c r="F46" s="257"/>
      <c r="G46" s="83"/>
      <c r="H46" s="61"/>
      <c r="I46" s="83">
        <f t="shared" si="2"/>
        <v>0</v>
      </c>
    </row>
    <row r="47" spans="1:9">
      <c r="A47" s="200"/>
      <c r="B47" s="201"/>
      <c r="C47" s="201"/>
      <c r="D47" s="35"/>
      <c r="E47" s="35"/>
      <c r="F47" s="257"/>
      <c r="G47" s="83"/>
      <c r="H47" s="61"/>
      <c r="I47" s="83">
        <f t="shared" si="2"/>
        <v>0</v>
      </c>
    </row>
    <row r="48" spans="1:9">
      <c r="A48" s="200"/>
      <c r="B48" s="201"/>
      <c r="C48" s="201"/>
      <c r="D48" s="35"/>
      <c r="E48" s="35"/>
      <c r="F48" s="257"/>
      <c r="G48" s="83"/>
      <c r="H48" s="61"/>
      <c r="I48" s="83">
        <f t="shared" si="2"/>
        <v>0</v>
      </c>
    </row>
    <row r="49" spans="1:9">
      <c r="A49" s="200"/>
      <c r="B49" s="201"/>
      <c r="C49" s="201"/>
      <c r="D49" s="35"/>
      <c r="E49" s="35"/>
      <c r="F49" s="257"/>
      <c r="G49" s="83"/>
      <c r="H49" s="61"/>
      <c r="I49" s="83">
        <f t="shared" si="2"/>
        <v>0</v>
      </c>
    </row>
    <row r="50" spans="1:9">
      <c r="A50" s="200"/>
      <c r="B50" s="201"/>
      <c r="C50" s="201"/>
      <c r="D50" s="35"/>
      <c r="E50" s="35"/>
      <c r="F50" s="257"/>
      <c r="G50" s="83"/>
      <c r="H50" s="61"/>
      <c r="I50" s="83">
        <f t="shared" si="2"/>
        <v>0</v>
      </c>
    </row>
    <row r="51" spans="1:9">
      <c r="A51" s="198"/>
      <c r="B51" s="199"/>
      <c r="C51" s="199"/>
      <c r="D51" s="36"/>
      <c r="E51" s="36"/>
      <c r="F51" s="258"/>
      <c r="G51" s="84"/>
      <c r="H51" s="63"/>
      <c r="I51" s="83">
        <f t="shared" si="2"/>
        <v>0</v>
      </c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2KGjEV66eQNzKSMhTzKJjcXG6YfgFEKcOUe3x3GUnqKtErjOHSWaxdxNq0RAj+QiTn+z20Bg1XQEpoNkJnQcaw==" saltValue="/w7JaFdoy4Zi6TN6Hu/NIg==" spinCount="100000" sheet="1" objects="1" scenarios="1"/>
  <mergeCells count="36">
    <mergeCell ref="A26:D26"/>
    <mergeCell ref="A25:D25"/>
    <mergeCell ref="A24:D24"/>
    <mergeCell ref="A23:D23"/>
    <mergeCell ref="A59:I63"/>
    <mergeCell ref="A35:D35"/>
    <mergeCell ref="A34:D34"/>
    <mergeCell ref="A33:D33"/>
    <mergeCell ref="E28:H28"/>
    <mergeCell ref="A32:D32"/>
    <mergeCell ref="A31:D31"/>
    <mergeCell ref="A30:D30"/>
    <mergeCell ref="A29:D29"/>
    <mergeCell ref="A27:D27"/>
    <mergeCell ref="B4:E4"/>
    <mergeCell ref="B5:E5"/>
    <mergeCell ref="B6:E6"/>
    <mergeCell ref="A51:C51"/>
    <mergeCell ref="A50:C50"/>
    <mergeCell ref="A49:C49"/>
    <mergeCell ref="A48:C48"/>
    <mergeCell ref="A46:C46"/>
    <mergeCell ref="A47:C47"/>
    <mergeCell ref="A45:C45"/>
    <mergeCell ref="A44:C44"/>
    <mergeCell ref="A43:C43"/>
    <mergeCell ref="A41:C41"/>
    <mergeCell ref="A42:C42"/>
    <mergeCell ref="A37:D37"/>
    <mergeCell ref="A36:D36"/>
    <mergeCell ref="E17:F17"/>
    <mergeCell ref="A17:C17"/>
    <mergeCell ref="A22:D22"/>
    <mergeCell ref="F5:G5"/>
    <mergeCell ref="F6:G6"/>
    <mergeCell ref="E21:H21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4B88-067A-4F18-B1BB-18DF2E738631}">
  <sheetPr>
    <tabColor rgb="FF173583"/>
  </sheetPr>
  <dimension ref="A1:Z532"/>
  <sheetViews>
    <sheetView workbookViewId="0">
      <selection activeCell="U23" sqref="U23"/>
    </sheetView>
  </sheetViews>
  <sheetFormatPr defaultRowHeight="15"/>
  <cols>
    <col min="1" max="1" width="5.42578125" bestFit="1" customWidth="1"/>
    <col min="2" max="2" width="3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'23'!H5</f>
        <v>23</v>
      </c>
      <c r="B1" s="219" t="s">
        <v>82</v>
      </c>
      <c r="C1" s="220"/>
      <c r="D1" s="221" t="str">
        <f>VLOOKUP(A1,'Kosten VSR (her)controles'!A5:J54,3)</f>
        <v>AZC de Hesselanden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>Wilhelmsweg 85a te Emmen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/>
      <c r="O4" s="108"/>
      <c r="P4" s="108"/>
    </row>
    <row r="5" spans="1:24">
      <c r="A5" s="30"/>
      <c r="B5" s="33">
        <v>1</v>
      </c>
      <c r="C5" s="33" t="s">
        <v>299</v>
      </c>
      <c r="D5" s="33"/>
      <c r="E5" s="106" t="s">
        <v>54</v>
      </c>
      <c r="G5" s="108"/>
      <c r="H5" s="108">
        <v>52.6</v>
      </c>
      <c r="I5" s="108"/>
      <c r="J5" s="108"/>
      <c r="N5" s="108">
        <f t="shared" ref="N5:N23" si="0">SUM(G5:M5)</f>
        <v>52.6</v>
      </c>
      <c r="O5" s="108">
        <f>IF(D5="X",0,IF(E5="X",0,VLOOKUP(E5,'23'!$K$3:$L$16,2,FALSE)))</f>
        <v>200</v>
      </c>
      <c r="P5" s="108">
        <f t="shared" ref="P5:P23" si="1">N5*O5</f>
        <v>10520</v>
      </c>
    </row>
    <row r="6" spans="1:24">
      <c r="A6" s="30"/>
      <c r="B6" s="33">
        <v>2</v>
      </c>
      <c r="C6" s="33" t="s">
        <v>297</v>
      </c>
      <c r="D6" s="33"/>
      <c r="E6" s="106" t="s">
        <v>55</v>
      </c>
      <c r="G6" s="108"/>
      <c r="H6" s="108">
        <v>9.1</v>
      </c>
      <c r="I6" s="108"/>
      <c r="J6" s="108"/>
      <c r="N6" s="108">
        <f t="shared" si="0"/>
        <v>9.1</v>
      </c>
      <c r="O6" s="108">
        <f>IF(D6="X",0,IF(E6="X",0,VLOOKUP(E6,'23'!$K$3:$L$16,2,FALSE)))</f>
        <v>200</v>
      </c>
      <c r="P6" s="108">
        <f t="shared" si="1"/>
        <v>1820</v>
      </c>
    </row>
    <row r="7" spans="1:24">
      <c r="A7" s="30"/>
      <c r="B7" s="33">
        <v>3</v>
      </c>
      <c r="C7" s="33" t="s">
        <v>298</v>
      </c>
      <c r="D7" s="33"/>
      <c r="E7" s="106" t="s">
        <v>149</v>
      </c>
      <c r="G7" s="108"/>
      <c r="H7" s="108">
        <v>1.1000000000000001</v>
      </c>
      <c r="I7" s="108"/>
      <c r="J7" s="108"/>
      <c r="N7" s="108">
        <f t="shared" si="0"/>
        <v>1.1000000000000001</v>
      </c>
      <c r="O7" s="108">
        <f>IF(D7="X",0,IF(E7="X",0,VLOOKUP(E7,'23'!$K$3:$L$16,2,FALSE)))</f>
        <v>200</v>
      </c>
      <c r="P7" s="108">
        <f t="shared" si="1"/>
        <v>220.00000000000003</v>
      </c>
    </row>
    <row r="8" spans="1:24">
      <c r="A8" s="30"/>
      <c r="B8" s="33">
        <v>4</v>
      </c>
      <c r="C8" s="33" t="s">
        <v>298</v>
      </c>
      <c r="D8" s="33"/>
      <c r="E8" s="106" t="s">
        <v>149</v>
      </c>
      <c r="G8" s="108"/>
      <c r="H8" s="108">
        <v>1.1000000000000001</v>
      </c>
      <c r="I8" s="108"/>
      <c r="J8" s="108"/>
      <c r="N8" s="108">
        <f t="shared" si="0"/>
        <v>1.1000000000000001</v>
      </c>
      <c r="O8" s="108">
        <f>IF(D8="X",0,IF(E8="X",0,VLOOKUP(E8,'23'!$K$3:$L$16,2,FALSE)))</f>
        <v>200</v>
      </c>
      <c r="P8" s="108">
        <f t="shared" si="1"/>
        <v>220.00000000000003</v>
      </c>
    </row>
    <row r="9" spans="1:24">
      <c r="A9" s="30"/>
      <c r="B9" s="33">
        <v>5</v>
      </c>
      <c r="C9" s="33" t="s">
        <v>302</v>
      </c>
      <c r="D9" s="33"/>
      <c r="E9" s="106" t="s">
        <v>316</v>
      </c>
      <c r="G9" s="108"/>
      <c r="H9" s="108">
        <v>1.1000000000000001</v>
      </c>
      <c r="I9" s="108"/>
      <c r="J9" s="108"/>
      <c r="N9" s="108">
        <f t="shared" si="0"/>
        <v>1.1000000000000001</v>
      </c>
      <c r="O9" s="108">
        <f>IF(D9="X",0,IF(E9="X",0,VLOOKUP(E9,'23'!$K$3:$L$16,2,FALSE)))</f>
        <v>0</v>
      </c>
      <c r="P9" s="108">
        <f t="shared" si="1"/>
        <v>0</v>
      </c>
    </row>
    <row r="10" spans="1:24">
      <c r="A10" s="30"/>
      <c r="B10" s="33">
        <v>6</v>
      </c>
      <c r="C10" s="33" t="s">
        <v>298</v>
      </c>
      <c r="D10" s="33"/>
      <c r="E10" s="106" t="s">
        <v>149</v>
      </c>
      <c r="G10" s="108"/>
      <c r="H10" s="108">
        <v>4.0999999999999996</v>
      </c>
      <c r="I10" s="108"/>
      <c r="J10" s="108"/>
      <c r="N10" s="108">
        <f t="shared" si="0"/>
        <v>4.0999999999999996</v>
      </c>
      <c r="O10" s="108">
        <f>IF(D10="X",0,IF(E10="X",0,VLOOKUP(E10,'23'!$K$3:$L$16,2,FALSE)))</f>
        <v>200</v>
      </c>
      <c r="P10" s="108">
        <f t="shared" si="1"/>
        <v>819.99999999999989</v>
      </c>
    </row>
    <row r="11" spans="1:24">
      <c r="A11" s="30"/>
      <c r="B11" s="33">
        <v>7</v>
      </c>
      <c r="C11" s="33" t="s">
        <v>299</v>
      </c>
      <c r="D11" s="33"/>
      <c r="E11" s="106" t="s">
        <v>54</v>
      </c>
      <c r="G11" s="108"/>
      <c r="H11" s="108">
        <v>52.6</v>
      </c>
      <c r="I11" s="108"/>
      <c r="J11" s="108"/>
      <c r="N11" s="108">
        <f t="shared" si="0"/>
        <v>52.6</v>
      </c>
      <c r="O11" s="108">
        <f>IF(D11="X",0,IF(E11="X",0,VLOOKUP(E11,'23'!$K$3:$L$16,2,FALSE)))</f>
        <v>200</v>
      </c>
      <c r="P11" s="108">
        <f t="shared" si="1"/>
        <v>10520</v>
      </c>
    </row>
    <row r="12" spans="1:24">
      <c r="A12" s="30"/>
      <c r="B12" s="33">
        <v>25</v>
      </c>
      <c r="C12" s="33" t="s">
        <v>299</v>
      </c>
      <c r="D12" s="33"/>
      <c r="E12" s="106" t="s">
        <v>54</v>
      </c>
      <c r="G12" s="108">
        <v>50</v>
      </c>
      <c r="H12" s="108"/>
      <c r="I12" s="108"/>
      <c r="J12" s="108"/>
      <c r="N12" s="108">
        <f t="shared" si="0"/>
        <v>50</v>
      </c>
      <c r="O12" s="108">
        <f>IF(D12="X",0,IF(E12="X",0,VLOOKUP(E12,'23'!$K$3:$L$16,2,FALSE)))</f>
        <v>200</v>
      </c>
      <c r="P12" s="108">
        <f t="shared" si="1"/>
        <v>10000</v>
      </c>
    </row>
    <row r="13" spans="1:24">
      <c r="A13" s="30"/>
      <c r="B13" s="33">
        <v>26</v>
      </c>
      <c r="C13" s="33" t="s">
        <v>301</v>
      </c>
      <c r="D13" s="33"/>
      <c r="E13" s="106" t="s">
        <v>57</v>
      </c>
      <c r="G13" s="108">
        <v>7.5</v>
      </c>
      <c r="H13" s="108"/>
      <c r="I13" s="108"/>
      <c r="J13" s="108"/>
      <c r="N13" s="108">
        <f t="shared" si="0"/>
        <v>7.5</v>
      </c>
      <c r="O13" s="108">
        <f>IF(D13="X",0,IF(E13="X",0,VLOOKUP(E13,'23'!$K$3:$L$16,2,FALSE)))</f>
        <v>200</v>
      </c>
      <c r="P13" s="108">
        <f t="shared" si="1"/>
        <v>1500</v>
      </c>
    </row>
    <row r="14" spans="1:24">
      <c r="A14" s="30"/>
      <c r="B14" s="33">
        <v>27</v>
      </c>
      <c r="C14" s="33" t="s">
        <v>301</v>
      </c>
      <c r="D14" s="33"/>
      <c r="E14" s="106" t="s">
        <v>57</v>
      </c>
      <c r="G14" s="108">
        <v>7.5</v>
      </c>
      <c r="H14" s="108"/>
      <c r="I14" s="108"/>
      <c r="J14" s="108"/>
      <c r="N14" s="108">
        <f t="shared" si="0"/>
        <v>7.5</v>
      </c>
      <c r="O14" s="108">
        <f>IF(D14="X",0,IF(E14="X",0,VLOOKUP(E14,'23'!$K$3:$L$16,2,FALSE)))</f>
        <v>200</v>
      </c>
      <c r="P14" s="108">
        <f t="shared" si="1"/>
        <v>1500</v>
      </c>
    </row>
    <row r="15" spans="1:24">
      <c r="A15" s="30"/>
      <c r="B15" s="33">
        <v>28</v>
      </c>
      <c r="C15" s="33" t="s">
        <v>310</v>
      </c>
      <c r="D15" s="33"/>
      <c r="E15" s="106" t="s">
        <v>55</v>
      </c>
      <c r="G15" s="108">
        <v>28.5</v>
      </c>
      <c r="H15" s="108"/>
      <c r="I15" s="108"/>
      <c r="J15" s="108"/>
      <c r="N15" s="108">
        <f t="shared" si="0"/>
        <v>28.5</v>
      </c>
      <c r="O15" s="108">
        <f>IF(D15="X",0,IF(E15="X",0,VLOOKUP(E15,'23'!$K$3:$L$16,2,FALSE)))</f>
        <v>200</v>
      </c>
      <c r="P15" s="108">
        <f t="shared" si="1"/>
        <v>5700</v>
      </c>
    </row>
    <row r="16" spans="1:24">
      <c r="A16" s="30"/>
      <c r="B16" s="33">
        <v>29</v>
      </c>
      <c r="C16" s="33" t="s">
        <v>298</v>
      </c>
      <c r="D16" s="33"/>
      <c r="E16" s="106" t="s">
        <v>149</v>
      </c>
      <c r="G16" s="108">
        <v>1.5</v>
      </c>
      <c r="H16" s="108"/>
      <c r="I16" s="108"/>
      <c r="J16" s="108"/>
      <c r="N16" s="108">
        <f t="shared" si="0"/>
        <v>1.5</v>
      </c>
      <c r="O16" s="108">
        <f>IF(D16="X",0,IF(E16="X",0,VLOOKUP(E16,'23'!$K$3:$L$16,2,FALSE)))</f>
        <v>200</v>
      </c>
      <c r="P16" s="108">
        <f t="shared" si="1"/>
        <v>300</v>
      </c>
    </row>
    <row r="17" spans="1:20">
      <c r="A17" s="30"/>
      <c r="B17" s="33">
        <v>30</v>
      </c>
      <c r="C17" s="33" t="s">
        <v>298</v>
      </c>
      <c r="D17" s="33"/>
      <c r="E17" s="106" t="s">
        <v>149</v>
      </c>
      <c r="G17" s="108">
        <v>1.5</v>
      </c>
      <c r="H17" s="108"/>
      <c r="I17" s="108"/>
      <c r="J17" s="108"/>
      <c r="N17" s="108">
        <f t="shared" si="0"/>
        <v>1.5</v>
      </c>
      <c r="O17" s="108">
        <f>IF(D17="X",0,IF(E17="X",0,VLOOKUP(E17,'23'!$K$3:$L$16,2,FALSE)))</f>
        <v>200</v>
      </c>
      <c r="P17" s="108">
        <f t="shared" si="1"/>
        <v>300</v>
      </c>
    </row>
    <row r="18" spans="1:20">
      <c r="A18" s="30"/>
      <c r="B18" s="33">
        <v>31</v>
      </c>
      <c r="C18" s="33" t="s">
        <v>298</v>
      </c>
      <c r="D18" s="33"/>
      <c r="E18" s="106" t="s">
        <v>149</v>
      </c>
      <c r="G18" s="108">
        <v>1.5</v>
      </c>
      <c r="H18" s="108"/>
      <c r="I18" s="108"/>
      <c r="J18" s="108"/>
      <c r="N18" s="108">
        <f t="shared" si="0"/>
        <v>1.5</v>
      </c>
      <c r="O18" s="108">
        <f>IF(D18="X",0,IF(E18="X",0,VLOOKUP(E18,'23'!$K$3:$L$16,2,FALSE)))</f>
        <v>200</v>
      </c>
      <c r="P18" s="108">
        <f t="shared" si="1"/>
        <v>300</v>
      </c>
    </row>
    <row r="19" spans="1:20">
      <c r="A19" s="30"/>
      <c r="B19" s="33">
        <v>32</v>
      </c>
      <c r="C19" s="33" t="s">
        <v>298</v>
      </c>
      <c r="D19" s="33"/>
      <c r="E19" s="106" t="s">
        <v>149</v>
      </c>
      <c r="G19" s="108">
        <v>5</v>
      </c>
      <c r="H19" s="108"/>
      <c r="I19" s="108"/>
      <c r="J19" s="108"/>
      <c r="N19" s="108">
        <f t="shared" si="0"/>
        <v>5</v>
      </c>
      <c r="O19" s="108">
        <f>IF(D19="X",0,IF(E19="X",0,VLOOKUP(E19,'23'!$K$3:$L$16,2,FALSE)))</f>
        <v>200</v>
      </c>
      <c r="P19" s="108">
        <f t="shared" si="1"/>
        <v>1000</v>
      </c>
    </row>
    <row r="20" spans="1:20">
      <c r="A20" s="30"/>
      <c r="B20" s="33">
        <v>33</v>
      </c>
      <c r="C20" s="33" t="s">
        <v>299</v>
      </c>
      <c r="D20" s="33"/>
      <c r="E20" s="106" t="s">
        <v>54</v>
      </c>
      <c r="G20" s="108">
        <v>53</v>
      </c>
      <c r="H20" s="108"/>
      <c r="I20" s="108"/>
      <c r="J20" s="108"/>
      <c r="N20" s="108">
        <f t="shared" si="0"/>
        <v>53</v>
      </c>
      <c r="O20" s="108">
        <f>IF(D20="X",0,IF(E20="X",0,VLOOKUP(E20,'23'!$K$3:$L$16,2,FALSE)))</f>
        <v>200</v>
      </c>
      <c r="P20" s="108">
        <f t="shared" si="1"/>
        <v>10600</v>
      </c>
    </row>
    <row r="21" spans="1:20">
      <c r="A21" s="30"/>
      <c r="B21" s="33">
        <v>34</v>
      </c>
      <c r="C21" s="33" t="s">
        <v>299</v>
      </c>
      <c r="D21" s="33"/>
      <c r="E21" s="106" t="s">
        <v>54</v>
      </c>
      <c r="G21" s="108">
        <v>53</v>
      </c>
      <c r="H21" s="108"/>
      <c r="I21" s="108"/>
      <c r="J21" s="108"/>
      <c r="N21" s="108">
        <f t="shared" si="0"/>
        <v>53</v>
      </c>
      <c r="O21" s="108">
        <f>IF(D21="X",0,IF(E21="X",0,VLOOKUP(E21,'23'!$K$3:$L$16,2,FALSE)))</f>
        <v>200</v>
      </c>
      <c r="P21" s="108">
        <f t="shared" si="1"/>
        <v>10600</v>
      </c>
    </row>
    <row r="22" spans="1:20">
      <c r="A22" s="30"/>
      <c r="B22" s="33">
        <v>35</v>
      </c>
      <c r="C22" s="33" t="s">
        <v>310</v>
      </c>
      <c r="D22" s="33"/>
      <c r="E22" s="106" t="s">
        <v>55</v>
      </c>
      <c r="G22" s="108">
        <v>14.5</v>
      </c>
      <c r="H22" s="108"/>
      <c r="I22" s="108"/>
      <c r="J22" s="108"/>
      <c r="N22" s="108">
        <f t="shared" si="0"/>
        <v>14.5</v>
      </c>
      <c r="O22" s="108">
        <f>IF(D22="X",0,IF(E22="X",0,VLOOKUP(E22,'23'!$K$3:$L$16,2,FALSE)))</f>
        <v>200</v>
      </c>
      <c r="P22" s="108">
        <f t="shared" si="1"/>
        <v>2900</v>
      </c>
    </row>
    <row r="23" spans="1:20">
      <c r="A23" s="30"/>
      <c r="B23" s="33">
        <v>36</v>
      </c>
      <c r="C23" s="33" t="s">
        <v>398</v>
      </c>
      <c r="D23" s="33"/>
      <c r="E23" s="106" t="s">
        <v>55</v>
      </c>
      <c r="G23" s="108"/>
      <c r="H23" s="108"/>
      <c r="I23" s="108">
        <v>7</v>
      </c>
      <c r="J23" s="108"/>
      <c r="N23" s="108">
        <f t="shared" si="0"/>
        <v>7</v>
      </c>
      <c r="O23" s="108">
        <f>IF(D23="X",0,IF(E23="X",0,VLOOKUP(E23,'23'!$K$3:$L$16,2,FALSE)))</f>
        <v>200</v>
      </c>
      <c r="P23" s="108">
        <f t="shared" si="1"/>
        <v>1400</v>
      </c>
      <c r="R23">
        <v>11.6</v>
      </c>
      <c r="S23">
        <v>11.6</v>
      </c>
      <c r="T23">
        <v>0.6</v>
      </c>
    </row>
    <row r="24" spans="1:20" hidden="1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/>
      <c r="O24" s="108"/>
      <c r="P24" s="108"/>
    </row>
    <row r="25" spans="1:20" hidden="1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/>
      <c r="O25" s="108"/>
      <c r="P25" s="108"/>
    </row>
    <row r="26" spans="1:20" hidden="1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/>
      <c r="O26" s="108"/>
      <c r="P26" s="108"/>
    </row>
    <row r="27" spans="1:20" hidden="1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/>
      <c r="O27" s="108"/>
      <c r="P27" s="108"/>
    </row>
    <row r="28" spans="1:20" hidden="1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/>
      <c r="O28" s="108"/>
      <c r="P28" s="108"/>
    </row>
    <row r="29" spans="1:20" hidden="1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/>
      <c r="O29" s="108"/>
      <c r="P29" s="108"/>
    </row>
    <row r="30" spans="1:20" hidden="1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/>
      <c r="O30" s="108"/>
      <c r="P30" s="108"/>
    </row>
    <row r="31" spans="1:20" hidden="1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/>
      <c r="O31" s="108"/>
      <c r="P31" s="108"/>
    </row>
    <row r="32" spans="1:20" hidden="1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/>
      <c r="O32" s="108"/>
      <c r="P32" s="108"/>
    </row>
    <row r="33" spans="1:16" hidden="1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/>
      <c r="O33" s="108"/>
      <c r="P33" s="108"/>
    </row>
    <row r="34" spans="1:16" hidden="1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/>
      <c r="O34" s="108"/>
      <c r="P34" s="108"/>
    </row>
    <row r="35" spans="1:16" hidden="1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/>
      <c r="O35" s="108"/>
      <c r="P35" s="108"/>
    </row>
    <row r="36" spans="1:16" hidden="1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/>
      <c r="O36" s="108"/>
      <c r="P36" s="108"/>
    </row>
    <row r="37" spans="1:16" hidden="1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/>
      <c r="O37" s="108"/>
      <c r="P37" s="108"/>
    </row>
    <row r="38" spans="1:16" hidden="1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/>
      <c r="O38" s="108"/>
      <c r="P38" s="108"/>
    </row>
    <row r="39" spans="1:16" hidden="1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/>
      <c r="O39" s="108"/>
      <c r="P39" s="108"/>
    </row>
    <row r="40" spans="1:16" hidden="1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/>
      <c r="O40" s="108"/>
      <c r="P40" s="108"/>
    </row>
    <row r="41" spans="1:16" hidden="1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/>
      <c r="O41" s="108"/>
      <c r="P41" s="108"/>
    </row>
    <row r="42" spans="1:16" hidden="1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/>
      <c r="O42" s="108"/>
      <c r="P42" s="108"/>
    </row>
    <row r="43" spans="1:16" hidden="1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/>
      <c r="O43" s="108"/>
      <c r="P43" s="108"/>
    </row>
    <row r="44" spans="1:16" hidden="1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/>
      <c r="O44" s="108"/>
      <c r="P44" s="108"/>
    </row>
    <row r="45" spans="1:16" hidden="1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/>
      <c r="O45" s="108"/>
      <c r="P45" s="108"/>
    </row>
    <row r="46" spans="1:16" hidden="1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/>
      <c r="O46" s="108"/>
      <c r="P46" s="108"/>
    </row>
    <row r="47" spans="1:16" hidden="1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/>
      <c r="O47" s="108"/>
      <c r="P47" s="108"/>
    </row>
    <row r="48" spans="1:16" hidden="1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/>
      <c r="O48" s="108"/>
      <c r="P48" s="108"/>
    </row>
    <row r="49" spans="1:16" hidden="1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/>
      <c r="O49" s="108"/>
      <c r="P49" s="108"/>
    </row>
    <row r="50" spans="1:16" hidden="1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/>
      <c r="O50" s="108"/>
      <c r="P50" s="108"/>
    </row>
    <row r="51" spans="1:16" hidden="1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/>
      <c r="O51" s="108"/>
      <c r="P51" s="108"/>
    </row>
    <row r="52" spans="1:16" hidden="1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/>
      <c r="O52" s="108"/>
      <c r="P52" s="108"/>
    </row>
    <row r="53" spans="1:16" hidden="1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/>
      <c r="O53" s="108"/>
      <c r="P53" s="108"/>
    </row>
    <row r="54" spans="1:16" hidden="1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/>
      <c r="O54" s="108"/>
      <c r="P54" s="108"/>
    </row>
    <row r="55" spans="1:16" hidden="1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/>
      <c r="O55" s="108"/>
      <c r="P55" s="108"/>
    </row>
    <row r="56" spans="1:16" hidden="1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/>
      <c r="O56" s="108"/>
      <c r="P56" s="108"/>
    </row>
    <row r="57" spans="1:16" hidden="1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/>
      <c r="O57" s="108"/>
      <c r="P57" s="108"/>
    </row>
    <row r="58" spans="1:16" hidden="1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/>
      <c r="O58" s="108"/>
      <c r="P58" s="108"/>
    </row>
    <row r="59" spans="1:16" hidden="1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/>
      <c r="O59" s="108"/>
      <c r="P59" s="108"/>
    </row>
    <row r="60" spans="1:16" hidden="1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/>
      <c r="O60" s="108"/>
      <c r="P60" s="108"/>
    </row>
    <row r="61" spans="1:16" hidden="1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/>
      <c r="O61" s="108"/>
      <c r="P61" s="108"/>
    </row>
    <row r="62" spans="1:16" hidden="1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/>
      <c r="O62" s="108"/>
      <c r="P62" s="108"/>
    </row>
    <row r="63" spans="1:16" hidden="1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/>
      <c r="O63" s="108"/>
      <c r="P63" s="108"/>
    </row>
    <row r="64" spans="1:16" hidden="1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/>
      <c r="O64" s="108"/>
      <c r="P64" s="108"/>
    </row>
    <row r="65" spans="1:16" hidden="1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/>
      <c r="O65" s="108"/>
      <c r="P65" s="108"/>
    </row>
    <row r="66" spans="1:16" hidden="1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/>
      <c r="O66" s="108"/>
      <c r="P66" s="108"/>
    </row>
    <row r="67" spans="1:16" hidden="1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/>
      <c r="O67" s="108"/>
      <c r="P67" s="108"/>
    </row>
    <row r="68" spans="1:16" hidden="1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/>
      <c r="O68" s="108"/>
      <c r="P68" s="108"/>
    </row>
    <row r="69" spans="1:16" hidden="1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/>
      <c r="O69" s="108"/>
      <c r="P69" s="108"/>
    </row>
    <row r="70" spans="1:16" hidden="1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/>
      <c r="O70" s="108"/>
      <c r="P70" s="108"/>
    </row>
    <row r="71" spans="1:16" hidden="1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/>
      <c r="O71" s="108"/>
      <c r="P71" s="108"/>
    </row>
    <row r="72" spans="1:16" hidden="1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/>
      <c r="O72" s="108"/>
      <c r="P72" s="108"/>
    </row>
    <row r="73" spans="1:16" hidden="1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/>
      <c r="O73" s="108"/>
      <c r="P73" s="108"/>
    </row>
    <row r="74" spans="1:16" hidden="1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/>
      <c r="O74" s="108"/>
      <c r="P74" s="108"/>
    </row>
    <row r="75" spans="1:16" hidden="1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/>
      <c r="O75" s="108"/>
      <c r="P75" s="108"/>
    </row>
    <row r="76" spans="1:16" hidden="1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/>
      <c r="O76" s="108"/>
      <c r="P76" s="108"/>
    </row>
    <row r="77" spans="1:16" hidden="1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/>
      <c r="O77" s="108"/>
      <c r="P77" s="108"/>
    </row>
    <row r="78" spans="1:16" hidden="1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/>
      <c r="O78" s="108"/>
      <c r="P78" s="108"/>
    </row>
    <row r="79" spans="1:16" hidden="1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/>
      <c r="O79" s="108"/>
      <c r="P79" s="108"/>
    </row>
    <row r="80" spans="1:16" hidden="1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/>
      <c r="O80" s="108"/>
      <c r="P80" s="108"/>
    </row>
    <row r="81" spans="1:16" hidden="1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/>
      <c r="O81" s="108"/>
      <c r="P81" s="108"/>
    </row>
    <row r="82" spans="1:16" hidden="1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/>
      <c r="O82" s="108"/>
      <c r="P82" s="108"/>
    </row>
    <row r="83" spans="1:16" hidden="1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/>
      <c r="O83" s="108"/>
      <c r="P83" s="108"/>
    </row>
    <row r="84" spans="1:16" hidden="1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/>
      <c r="O84" s="108"/>
      <c r="P84" s="108"/>
    </row>
    <row r="85" spans="1:16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/>
      <c r="O85" s="108"/>
      <c r="P85" s="108"/>
    </row>
    <row r="86" spans="1:16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/>
      <c r="O86" s="108"/>
      <c r="P86" s="108"/>
    </row>
    <row r="87" spans="1:16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/>
      <c r="O87" s="108"/>
      <c r="P87" s="108"/>
    </row>
    <row r="88" spans="1:16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/>
      <c r="O88" s="108"/>
      <c r="P88" s="108"/>
    </row>
    <row r="89" spans="1:16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/>
      <c r="O89" s="108"/>
      <c r="P89" s="108"/>
    </row>
    <row r="90" spans="1:16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/>
      <c r="O90" s="108"/>
      <c r="P90" s="108"/>
    </row>
    <row r="91" spans="1:16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/>
      <c r="O91" s="108"/>
      <c r="P91" s="108"/>
    </row>
    <row r="92" spans="1:16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/>
      <c r="O92" s="108"/>
      <c r="P92" s="108"/>
    </row>
    <row r="93" spans="1:16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/>
      <c r="O93" s="108"/>
      <c r="P93" s="108"/>
    </row>
    <row r="94" spans="1:16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/>
      <c r="O94" s="108"/>
      <c r="P94" s="108"/>
    </row>
    <row r="95" spans="1:16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/>
      <c r="O95" s="108"/>
      <c r="P95" s="108"/>
    </row>
    <row r="96" spans="1:16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/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/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/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/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/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/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/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/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/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/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/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/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/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/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/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/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/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/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/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/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/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/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/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/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/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/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/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/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/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/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/>
      <c r="O126" s="108"/>
      <c r="P126" s="108"/>
    </row>
    <row r="127" spans="1:16" hidden="1">
      <c r="N127" s="108"/>
      <c r="O127" s="108"/>
      <c r="P127" s="108"/>
    </row>
    <row r="128" spans="1:16" hidden="1">
      <c r="N128" s="108"/>
      <c r="O128" s="108"/>
      <c r="P128" s="108"/>
    </row>
    <row r="129" spans="14:16" hidden="1">
      <c r="N129" s="108"/>
      <c r="O129" s="108"/>
      <c r="P129" s="108"/>
    </row>
    <row r="130" spans="14:16" hidden="1">
      <c r="N130" s="108"/>
      <c r="O130" s="108"/>
      <c r="P130" s="108"/>
    </row>
    <row r="131" spans="14:16" hidden="1">
      <c r="N131" s="108"/>
      <c r="O131" s="108"/>
      <c r="P131" s="108"/>
    </row>
    <row r="132" spans="14:16" hidden="1">
      <c r="N132" s="108"/>
      <c r="O132" s="108"/>
      <c r="P132" s="108"/>
    </row>
    <row r="133" spans="14:16" hidden="1">
      <c r="N133" s="108"/>
      <c r="O133" s="108"/>
      <c r="P133" s="108"/>
    </row>
    <row r="134" spans="14:16" hidden="1">
      <c r="N134" s="108"/>
      <c r="O134" s="108"/>
      <c r="P134" s="108"/>
    </row>
    <row r="135" spans="14:16" hidden="1">
      <c r="N135" s="108"/>
      <c r="O135" s="108"/>
      <c r="P135" s="108"/>
    </row>
    <row r="136" spans="14:16" hidden="1">
      <c r="N136" s="108"/>
      <c r="O136" s="108"/>
      <c r="P136" s="108"/>
    </row>
    <row r="137" spans="14:16" hidden="1">
      <c r="N137" s="108"/>
      <c r="O137" s="108"/>
      <c r="P137" s="108"/>
    </row>
    <row r="138" spans="14:16" hidden="1">
      <c r="N138" s="108"/>
      <c r="O138" s="108"/>
      <c r="P138" s="108"/>
    </row>
    <row r="139" spans="14:16" hidden="1">
      <c r="N139" s="108"/>
      <c r="O139" s="108"/>
      <c r="P139" s="108"/>
    </row>
    <row r="140" spans="14:16" hidden="1">
      <c r="N140" s="108"/>
      <c r="O140" s="108"/>
      <c r="P140" s="108"/>
    </row>
    <row r="141" spans="14:16" hidden="1">
      <c r="N141" s="108"/>
      <c r="O141" s="108"/>
      <c r="P141" s="108"/>
    </row>
    <row r="142" spans="14:16" hidden="1">
      <c r="N142" s="108"/>
      <c r="O142" s="108"/>
      <c r="P142" s="108"/>
    </row>
    <row r="143" spans="14:16" hidden="1">
      <c r="N143" s="108"/>
      <c r="O143" s="108"/>
      <c r="P143" s="108"/>
    </row>
    <row r="144" spans="14:16" hidden="1">
      <c r="N144" s="108"/>
      <c r="O144" s="108"/>
      <c r="P144" s="108"/>
    </row>
    <row r="145" spans="14:16" hidden="1">
      <c r="N145" s="108"/>
      <c r="O145" s="108"/>
      <c r="P145" s="108"/>
    </row>
    <row r="146" spans="14:16" hidden="1">
      <c r="N146" s="108"/>
      <c r="O146" s="108"/>
      <c r="P146" s="108"/>
    </row>
    <row r="147" spans="14:16" hidden="1">
      <c r="N147" s="108"/>
      <c r="O147" s="108"/>
      <c r="P147" s="108"/>
    </row>
    <row r="148" spans="14:16" hidden="1">
      <c r="N148" s="108"/>
      <c r="O148" s="108"/>
      <c r="P148" s="108"/>
    </row>
    <row r="149" spans="14:16" hidden="1">
      <c r="N149" s="108"/>
      <c r="O149" s="108"/>
      <c r="P149" s="108"/>
    </row>
    <row r="150" spans="14:16" hidden="1">
      <c r="N150" s="108"/>
      <c r="O150" s="108"/>
      <c r="P150" s="108"/>
    </row>
    <row r="151" spans="14:16" hidden="1">
      <c r="N151" s="108"/>
      <c r="O151" s="108"/>
      <c r="P151" s="108"/>
    </row>
    <row r="152" spans="14:16" hidden="1">
      <c r="N152" s="108"/>
      <c r="O152" s="108"/>
      <c r="P152" s="108"/>
    </row>
    <row r="153" spans="14:16" hidden="1">
      <c r="N153" s="108"/>
      <c r="O153" s="108"/>
      <c r="P153" s="108"/>
    </row>
    <row r="154" spans="14:16" hidden="1">
      <c r="N154" s="108"/>
      <c r="O154" s="108"/>
      <c r="P154" s="108"/>
    </row>
    <row r="155" spans="14:16" hidden="1">
      <c r="N155" s="108"/>
      <c r="O155" s="108"/>
      <c r="P155" s="108"/>
    </row>
    <row r="156" spans="14:16" hidden="1">
      <c r="N156" s="108"/>
      <c r="O156" s="108"/>
      <c r="P156" s="108"/>
    </row>
    <row r="157" spans="14:16" hidden="1">
      <c r="N157" s="108"/>
      <c r="O157" s="108"/>
      <c r="P157" s="108"/>
    </row>
    <row r="158" spans="14:16" hidden="1">
      <c r="N158" s="108"/>
      <c r="O158" s="108"/>
      <c r="P158" s="108"/>
    </row>
    <row r="159" spans="14:16" hidden="1">
      <c r="N159" s="108"/>
      <c r="O159" s="108"/>
      <c r="P159" s="108"/>
    </row>
    <row r="160" spans="14:16" hidden="1">
      <c r="N160" s="108"/>
      <c r="O160" s="108"/>
      <c r="P160" s="108"/>
    </row>
    <row r="161" spans="14:16" hidden="1">
      <c r="N161" s="108"/>
      <c r="O161" s="108"/>
      <c r="P161" s="108"/>
    </row>
    <row r="162" spans="14:16" hidden="1">
      <c r="N162" s="108"/>
      <c r="O162" s="108"/>
      <c r="P162" s="108"/>
    </row>
    <row r="163" spans="14:16" hidden="1">
      <c r="N163" s="108"/>
      <c r="O163" s="108"/>
      <c r="P163" s="108"/>
    </row>
    <row r="164" spans="14:16" hidden="1">
      <c r="N164" s="108"/>
      <c r="O164" s="108"/>
      <c r="P164" s="108"/>
    </row>
    <row r="165" spans="14:16" hidden="1">
      <c r="N165" s="108"/>
      <c r="O165" s="108"/>
      <c r="P165" s="108"/>
    </row>
    <row r="166" spans="14:16" hidden="1">
      <c r="N166" s="108"/>
      <c r="O166" s="108"/>
      <c r="P166" s="108"/>
    </row>
    <row r="167" spans="14:16" hidden="1">
      <c r="N167" s="108"/>
      <c r="O167" s="108"/>
      <c r="P167" s="108"/>
    </row>
    <row r="168" spans="14:16" hidden="1">
      <c r="N168" s="108"/>
      <c r="O168" s="108"/>
      <c r="P168" s="108"/>
    </row>
    <row r="169" spans="14:16" hidden="1">
      <c r="N169" s="108"/>
      <c r="O169" s="108"/>
      <c r="P169" s="108"/>
    </row>
    <row r="170" spans="14:16" hidden="1">
      <c r="N170" s="108"/>
      <c r="O170" s="108"/>
      <c r="P170" s="108"/>
    </row>
    <row r="171" spans="14:16" hidden="1">
      <c r="N171" s="108"/>
      <c r="O171" s="108"/>
      <c r="P171" s="108"/>
    </row>
    <row r="172" spans="14:16" hidden="1">
      <c r="N172" s="108"/>
      <c r="O172" s="108"/>
      <c r="P172" s="108"/>
    </row>
    <row r="173" spans="14:16" hidden="1">
      <c r="N173" s="108"/>
      <c r="O173" s="108"/>
      <c r="P173" s="108"/>
    </row>
    <row r="174" spans="14:16" hidden="1">
      <c r="N174" s="108"/>
      <c r="O174" s="108"/>
      <c r="P174" s="108"/>
    </row>
    <row r="175" spans="14:16" hidden="1">
      <c r="N175" s="108"/>
      <c r="O175" s="108"/>
      <c r="P175" s="108"/>
    </row>
    <row r="176" spans="14:16" hidden="1">
      <c r="N176" s="108"/>
      <c r="O176" s="108"/>
      <c r="P176" s="108"/>
    </row>
    <row r="177" spans="14:16" hidden="1">
      <c r="N177" s="108"/>
      <c r="O177" s="108"/>
      <c r="P177" s="108"/>
    </row>
    <row r="178" spans="14:16" hidden="1">
      <c r="N178" s="108"/>
      <c r="O178" s="108"/>
      <c r="P178" s="108"/>
    </row>
    <row r="179" spans="14:16" hidden="1">
      <c r="N179" s="108"/>
      <c r="O179" s="108"/>
      <c r="P179" s="108"/>
    </row>
    <row r="180" spans="14:16" hidden="1">
      <c r="N180" s="108"/>
      <c r="O180" s="108"/>
      <c r="P180" s="108"/>
    </row>
    <row r="181" spans="14:16" hidden="1">
      <c r="N181" s="108"/>
      <c r="O181" s="108"/>
      <c r="P181" s="108"/>
    </row>
    <row r="182" spans="14:16" hidden="1">
      <c r="N182" s="108"/>
      <c r="O182" s="108"/>
      <c r="P182" s="108"/>
    </row>
    <row r="183" spans="14:16" hidden="1">
      <c r="N183" s="108"/>
      <c r="O183" s="108"/>
      <c r="P183" s="108"/>
    </row>
    <row r="184" spans="14:16" hidden="1">
      <c r="N184" s="108"/>
      <c r="O184" s="108"/>
      <c r="P184" s="108"/>
    </row>
    <row r="185" spans="14:16" hidden="1">
      <c r="N185" s="108"/>
      <c r="O185" s="108"/>
      <c r="P185" s="108"/>
    </row>
    <row r="186" spans="14:16" hidden="1">
      <c r="N186" s="108"/>
      <c r="O186" s="108"/>
      <c r="P186" s="108"/>
    </row>
    <row r="187" spans="14:16" hidden="1">
      <c r="N187" s="108"/>
      <c r="O187" s="108"/>
      <c r="P187" s="108"/>
    </row>
    <row r="188" spans="14:16" hidden="1">
      <c r="N188" s="108"/>
      <c r="O188" s="108"/>
      <c r="P188" s="108"/>
    </row>
    <row r="189" spans="14:16" hidden="1">
      <c r="N189" s="108"/>
      <c r="O189" s="108"/>
      <c r="P189" s="108"/>
    </row>
    <row r="190" spans="14:16" hidden="1">
      <c r="N190" s="108"/>
      <c r="O190" s="108"/>
      <c r="P190" s="108"/>
    </row>
    <row r="191" spans="14:16" hidden="1">
      <c r="N191" s="108"/>
      <c r="O191" s="108"/>
      <c r="P191" s="108"/>
    </row>
    <row r="192" spans="14:16" hidden="1">
      <c r="N192" s="108"/>
      <c r="O192" s="108"/>
      <c r="P192" s="108"/>
    </row>
    <row r="193" spans="14:16" hidden="1">
      <c r="N193" s="108"/>
      <c r="O193" s="108"/>
      <c r="P193" s="108"/>
    </row>
    <row r="194" spans="14:16" hidden="1">
      <c r="N194" s="108"/>
      <c r="O194" s="108"/>
      <c r="P194" s="108"/>
    </row>
    <row r="195" spans="14:16" hidden="1">
      <c r="N195" s="108"/>
      <c r="O195" s="108"/>
      <c r="P195" s="108"/>
    </row>
    <row r="196" spans="14:16" hidden="1">
      <c r="N196" s="108"/>
      <c r="O196" s="108"/>
      <c r="P196" s="108"/>
    </row>
    <row r="197" spans="14:16" hidden="1">
      <c r="N197" s="108"/>
      <c r="O197" s="108"/>
      <c r="P197" s="108"/>
    </row>
    <row r="198" spans="14:16" hidden="1">
      <c r="N198" s="108"/>
      <c r="O198" s="108"/>
      <c r="P198" s="108"/>
    </row>
    <row r="199" spans="14:16" hidden="1">
      <c r="N199" s="108"/>
      <c r="O199" s="108"/>
      <c r="P199" s="108"/>
    </row>
    <row r="200" spans="14:16" hidden="1">
      <c r="N200" s="108"/>
      <c r="O200" s="108"/>
      <c r="P200" s="108"/>
    </row>
    <row r="201" spans="14:16" hidden="1">
      <c r="N201" s="108"/>
      <c r="O201" s="108"/>
      <c r="P201" s="108"/>
    </row>
    <row r="202" spans="14:16" hidden="1">
      <c r="N202" s="108"/>
      <c r="O202" s="108"/>
      <c r="P202" s="108"/>
    </row>
    <row r="203" spans="14:16" hidden="1">
      <c r="N203" s="108"/>
      <c r="O203" s="108"/>
      <c r="P203" s="108"/>
    </row>
    <row r="204" spans="14:16" hidden="1">
      <c r="N204" s="108"/>
      <c r="O204" s="108"/>
      <c r="P204" s="108"/>
    </row>
    <row r="205" spans="14:16" hidden="1">
      <c r="N205" s="108"/>
      <c r="O205" s="108"/>
      <c r="P205" s="108"/>
    </row>
    <row r="206" spans="14:16" hidden="1">
      <c r="N206" s="108"/>
      <c r="O206" s="108"/>
      <c r="P206" s="108"/>
    </row>
    <row r="207" spans="14:16" hidden="1">
      <c r="N207" s="108"/>
      <c r="O207" s="108"/>
      <c r="P207" s="108"/>
    </row>
    <row r="208" spans="14:16" hidden="1">
      <c r="N208" s="108"/>
      <c r="O208" s="108"/>
      <c r="P208" s="108"/>
    </row>
    <row r="209" spans="14:16" hidden="1">
      <c r="N209" s="108"/>
      <c r="O209" s="108"/>
      <c r="P209" s="108"/>
    </row>
    <row r="210" spans="14:16" hidden="1">
      <c r="N210" s="108"/>
      <c r="O210" s="108"/>
      <c r="P210" s="108"/>
    </row>
    <row r="211" spans="14:16" hidden="1">
      <c r="N211" s="108"/>
      <c r="O211" s="108"/>
      <c r="P211" s="108"/>
    </row>
    <row r="212" spans="14:16" hidden="1">
      <c r="N212" s="108"/>
      <c r="O212" s="108"/>
      <c r="P212" s="108"/>
    </row>
    <row r="213" spans="14:16" hidden="1">
      <c r="N213" s="108"/>
      <c r="O213" s="108"/>
      <c r="P213" s="108"/>
    </row>
    <row r="214" spans="14:16" hidden="1">
      <c r="N214" s="108"/>
      <c r="O214" s="108"/>
      <c r="P214" s="108"/>
    </row>
    <row r="215" spans="14:16" hidden="1">
      <c r="N215" s="108"/>
      <c r="O215" s="108"/>
      <c r="P215" s="108"/>
    </row>
    <row r="216" spans="14:16" hidden="1">
      <c r="N216" s="108"/>
      <c r="O216" s="108"/>
      <c r="P216" s="108"/>
    </row>
    <row r="217" spans="14:16" hidden="1">
      <c r="N217" s="108"/>
      <c r="O217" s="108"/>
      <c r="P217" s="108"/>
    </row>
    <row r="218" spans="14:16" hidden="1">
      <c r="N218" s="108"/>
      <c r="O218" s="108"/>
      <c r="P218" s="108"/>
    </row>
    <row r="219" spans="14:16" hidden="1">
      <c r="N219" s="108"/>
      <c r="O219" s="108"/>
      <c r="P219" s="108"/>
    </row>
    <row r="220" spans="14:16" hidden="1">
      <c r="N220" s="108"/>
      <c r="O220" s="108"/>
      <c r="P220" s="108"/>
    </row>
    <row r="221" spans="14:16" hidden="1">
      <c r="N221" s="108"/>
      <c r="O221" s="108"/>
      <c r="P221" s="108"/>
    </row>
    <row r="222" spans="14:16" hidden="1">
      <c r="N222" s="108"/>
      <c r="O222" s="108"/>
      <c r="P222" s="108"/>
    </row>
    <row r="223" spans="14:16" hidden="1">
      <c r="N223" s="108"/>
      <c r="O223" s="108"/>
      <c r="P223" s="108"/>
    </row>
    <row r="224" spans="14:16" hidden="1">
      <c r="N224" s="108"/>
      <c r="O224" s="108"/>
      <c r="P224" s="108"/>
    </row>
    <row r="225" spans="14:16" hidden="1">
      <c r="N225" s="108"/>
      <c r="O225" s="108"/>
      <c r="P225" s="108"/>
    </row>
    <row r="226" spans="14:16" hidden="1">
      <c r="N226" s="108"/>
      <c r="O226" s="108"/>
      <c r="P226" s="108"/>
    </row>
    <row r="227" spans="14:16" hidden="1">
      <c r="N227" s="108"/>
      <c r="O227" s="108"/>
      <c r="P227" s="108"/>
    </row>
    <row r="228" spans="14:16" hidden="1">
      <c r="N228" s="108"/>
      <c r="O228" s="108"/>
      <c r="P228" s="108"/>
    </row>
    <row r="229" spans="14:16" hidden="1">
      <c r="N229" s="108"/>
      <c r="O229" s="108"/>
      <c r="P229" s="108"/>
    </row>
    <row r="230" spans="14:16" hidden="1">
      <c r="N230" s="108"/>
      <c r="O230" s="108"/>
      <c r="P230" s="108"/>
    </row>
    <row r="231" spans="14:16" hidden="1">
      <c r="N231" s="108"/>
      <c r="O231" s="108"/>
      <c r="P231" s="108"/>
    </row>
    <row r="232" spans="14:16" hidden="1">
      <c r="N232" s="108"/>
      <c r="O232" s="108"/>
      <c r="P232" s="108"/>
    </row>
    <row r="233" spans="14:16" hidden="1">
      <c r="N233" s="108"/>
      <c r="O233" s="108"/>
      <c r="P233" s="108"/>
    </row>
    <row r="234" spans="14:16" hidden="1">
      <c r="N234" s="108"/>
      <c r="O234" s="108"/>
      <c r="P234" s="108"/>
    </row>
    <row r="235" spans="14:16" hidden="1">
      <c r="N235" s="108"/>
      <c r="O235" s="108"/>
      <c r="P235" s="108"/>
    </row>
    <row r="236" spans="14:16" hidden="1">
      <c r="N236" s="108"/>
      <c r="O236" s="108"/>
      <c r="P236" s="108"/>
    </row>
    <row r="237" spans="14:16" hidden="1">
      <c r="N237" s="108"/>
      <c r="O237" s="108"/>
      <c r="P237" s="108"/>
    </row>
    <row r="238" spans="14:16" hidden="1">
      <c r="N238" s="108"/>
      <c r="O238" s="108"/>
      <c r="P238" s="108"/>
    </row>
    <row r="239" spans="14:16" hidden="1">
      <c r="N239" s="108"/>
      <c r="O239" s="108"/>
      <c r="P239" s="108"/>
    </row>
    <row r="240" spans="14:16" hidden="1">
      <c r="N240" s="108"/>
      <c r="O240" s="108"/>
      <c r="P240" s="108"/>
    </row>
    <row r="241" spans="14:16" hidden="1">
      <c r="N241" s="108"/>
      <c r="O241" s="108"/>
      <c r="P241" s="108"/>
    </row>
    <row r="242" spans="14:16" hidden="1">
      <c r="N242" s="108"/>
      <c r="O242" s="108"/>
      <c r="P242" s="108"/>
    </row>
    <row r="243" spans="14:16" hidden="1">
      <c r="N243" s="108"/>
      <c r="O243" s="108"/>
      <c r="P243" s="108"/>
    </row>
    <row r="244" spans="14:16" hidden="1">
      <c r="N244" s="108"/>
      <c r="O244" s="108"/>
      <c r="P244" s="108"/>
    </row>
    <row r="245" spans="14:16" hidden="1">
      <c r="N245" s="108"/>
      <c r="O245" s="108"/>
      <c r="P245" s="108"/>
    </row>
    <row r="246" spans="14:16" hidden="1">
      <c r="N246" s="108"/>
      <c r="O246" s="108"/>
      <c r="P246" s="108"/>
    </row>
    <row r="247" spans="14:16" hidden="1">
      <c r="N247" s="108"/>
      <c r="O247" s="108"/>
      <c r="P247" s="108"/>
    </row>
    <row r="248" spans="14:16" hidden="1">
      <c r="N248" s="108"/>
      <c r="O248" s="108"/>
      <c r="P248" s="108"/>
    </row>
    <row r="249" spans="14:16" hidden="1">
      <c r="N249" s="108"/>
      <c r="O249" s="108"/>
      <c r="P249" s="108"/>
    </row>
    <row r="250" spans="14:16" hidden="1">
      <c r="N250" s="108"/>
      <c r="O250" s="108"/>
      <c r="P250" s="108"/>
    </row>
    <row r="251" spans="14:16" hidden="1">
      <c r="N251" s="108"/>
      <c r="O251" s="108"/>
      <c r="P251" s="108"/>
    </row>
    <row r="252" spans="14:16" hidden="1">
      <c r="N252" s="108"/>
      <c r="O252" s="108"/>
      <c r="P252" s="108"/>
    </row>
    <row r="253" spans="14:16" hidden="1">
      <c r="N253" s="108"/>
      <c r="O253" s="108"/>
      <c r="P253" s="108"/>
    </row>
    <row r="254" spans="14:16" hidden="1">
      <c r="N254" s="108"/>
      <c r="O254" s="108"/>
      <c r="P254" s="108"/>
    </row>
    <row r="255" spans="14:16" hidden="1">
      <c r="N255" s="108"/>
      <c r="O255" s="108"/>
      <c r="P255" s="108"/>
    </row>
    <row r="256" spans="14:16" hidden="1">
      <c r="N256" s="108"/>
      <c r="O256" s="108"/>
      <c r="P256" s="108"/>
    </row>
    <row r="257" spans="14:16" hidden="1">
      <c r="N257" s="108"/>
      <c r="O257" s="108"/>
      <c r="P257" s="108"/>
    </row>
    <row r="258" spans="14:16" hidden="1">
      <c r="N258" s="108"/>
      <c r="O258" s="108"/>
      <c r="P258" s="108"/>
    </row>
    <row r="259" spans="14:16" hidden="1">
      <c r="N259" s="108"/>
      <c r="O259" s="108"/>
      <c r="P259" s="108"/>
    </row>
    <row r="260" spans="14:16" hidden="1">
      <c r="N260" s="108"/>
      <c r="O260" s="108"/>
      <c r="P260" s="108"/>
    </row>
    <row r="261" spans="14:16" hidden="1">
      <c r="N261" s="108"/>
      <c r="O261" s="108"/>
      <c r="P261" s="108"/>
    </row>
    <row r="262" spans="14:16" hidden="1">
      <c r="N262" s="108"/>
      <c r="O262" s="108"/>
      <c r="P262" s="108"/>
    </row>
    <row r="263" spans="14:16" hidden="1">
      <c r="N263" s="108"/>
      <c r="O263" s="108"/>
      <c r="P263" s="108"/>
    </row>
    <row r="264" spans="14:16" hidden="1">
      <c r="N264" s="108"/>
      <c r="O264" s="108"/>
      <c r="P264" s="108"/>
    </row>
    <row r="265" spans="14:16" hidden="1">
      <c r="N265" s="108"/>
      <c r="O265" s="108"/>
      <c r="P265" s="108"/>
    </row>
    <row r="266" spans="14:16" hidden="1">
      <c r="N266" s="108"/>
      <c r="O266" s="108"/>
      <c r="P266" s="108"/>
    </row>
    <row r="267" spans="14:16" hidden="1">
      <c r="N267" s="108"/>
      <c r="O267" s="108"/>
      <c r="P267" s="108"/>
    </row>
    <row r="268" spans="14:16" hidden="1">
      <c r="N268" s="108"/>
      <c r="O268" s="108"/>
      <c r="P268" s="108"/>
    </row>
    <row r="269" spans="14:16" hidden="1">
      <c r="N269" s="108"/>
      <c r="O269" s="108"/>
      <c r="P269" s="108"/>
    </row>
    <row r="270" spans="14:16" hidden="1">
      <c r="N270" s="108"/>
      <c r="O270" s="108"/>
      <c r="P270" s="108"/>
    </row>
    <row r="271" spans="14:16" hidden="1">
      <c r="N271" s="108"/>
      <c r="O271" s="108"/>
      <c r="P271" s="108"/>
    </row>
    <row r="272" spans="14:16" hidden="1">
      <c r="N272" s="108"/>
      <c r="O272" s="108"/>
      <c r="P272" s="108"/>
    </row>
    <row r="273" spans="14:16" hidden="1">
      <c r="N273" s="108"/>
      <c r="O273" s="108"/>
      <c r="P273" s="108"/>
    </row>
    <row r="274" spans="14:16" hidden="1">
      <c r="N274" s="108"/>
      <c r="O274" s="108"/>
      <c r="P274" s="108"/>
    </row>
    <row r="275" spans="14:16" hidden="1">
      <c r="N275" s="108"/>
      <c r="O275" s="108"/>
      <c r="P275" s="108"/>
    </row>
    <row r="276" spans="14:16" hidden="1">
      <c r="N276" s="108"/>
      <c r="O276" s="108"/>
      <c r="P276" s="108"/>
    </row>
    <row r="277" spans="14:16" hidden="1">
      <c r="N277" s="108"/>
      <c r="O277" s="108"/>
      <c r="P277" s="108"/>
    </row>
    <row r="278" spans="14:16" hidden="1">
      <c r="N278" s="108"/>
      <c r="O278" s="108"/>
      <c r="P278" s="108"/>
    </row>
    <row r="279" spans="14:16" hidden="1">
      <c r="N279" s="108"/>
      <c r="O279" s="108"/>
      <c r="P279" s="108"/>
    </row>
    <row r="280" spans="14:16" hidden="1">
      <c r="N280" s="108"/>
      <c r="O280" s="108"/>
      <c r="P280" s="108"/>
    </row>
    <row r="281" spans="14:16" hidden="1">
      <c r="N281" s="108"/>
      <c r="O281" s="108"/>
      <c r="P281" s="108"/>
    </row>
    <row r="282" spans="14:16" hidden="1">
      <c r="N282" s="108"/>
      <c r="O282" s="108"/>
      <c r="P282" s="108"/>
    </row>
    <row r="283" spans="14:16" hidden="1">
      <c r="N283" s="108"/>
      <c r="O283" s="108"/>
      <c r="P283" s="108"/>
    </row>
    <row r="284" spans="14:16" hidden="1">
      <c r="N284" s="108"/>
      <c r="O284" s="108"/>
      <c r="P284" s="108"/>
    </row>
    <row r="285" spans="14:16" hidden="1">
      <c r="N285" s="108"/>
      <c r="O285" s="108"/>
      <c r="P285" s="108"/>
    </row>
    <row r="286" spans="14:16" hidden="1">
      <c r="N286" s="108"/>
      <c r="O286" s="108"/>
      <c r="P286" s="108"/>
    </row>
    <row r="287" spans="14:16" hidden="1">
      <c r="N287" s="108"/>
      <c r="O287" s="108"/>
      <c r="P287" s="108"/>
    </row>
    <row r="288" spans="14:16" hidden="1">
      <c r="N288" s="108"/>
      <c r="O288" s="108"/>
      <c r="P288" s="108"/>
    </row>
    <row r="289" spans="14:16" hidden="1">
      <c r="N289" s="108"/>
      <c r="O289" s="108"/>
      <c r="P289" s="108"/>
    </row>
    <row r="290" spans="14:16" hidden="1">
      <c r="N290" s="108"/>
      <c r="O290" s="108"/>
      <c r="P290" s="108"/>
    </row>
    <row r="291" spans="14:16" hidden="1">
      <c r="N291" s="108"/>
      <c r="O291" s="108"/>
      <c r="P291" s="108"/>
    </row>
    <row r="292" spans="14:16" hidden="1">
      <c r="N292" s="108"/>
      <c r="O292" s="108"/>
      <c r="P292" s="108"/>
    </row>
    <row r="293" spans="14:16" hidden="1">
      <c r="N293" s="108"/>
      <c r="O293" s="108"/>
      <c r="P293" s="108"/>
    </row>
    <row r="294" spans="14:16" hidden="1">
      <c r="N294" s="108"/>
      <c r="O294" s="108"/>
      <c r="P294" s="108"/>
    </row>
    <row r="295" spans="14:16" hidden="1">
      <c r="N295" s="108"/>
      <c r="O295" s="108"/>
      <c r="P295" s="108"/>
    </row>
    <row r="296" spans="14:16" hidden="1">
      <c r="N296" s="108"/>
      <c r="O296" s="108"/>
      <c r="P296" s="108"/>
    </row>
    <row r="297" spans="14:16" hidden="1">
      <c r="N297" s="108"/>
      <c r="O297" s="108"/>
      <c r="P297" s="108"/>
    </row>
    <row r="298" spans="14:16" hidden="1">
      <c r="N298" s="108"/>
      <c r="O298" s="108"/>
      <c r="P298" s="108"/>
    </row>
    <row r="299" spans="14:16" hidden="1">
      <c r="N299" s="108"/>
      <c r="O299" s="108"/>
      <c r="P299" s="108"/>
    </row>
    <row r="300" spans="14:16" hidden="1">
      <c r="N300" s="108"/>
      <c r="O300" s="108"/>
      <c r="P300" s="108"/>
    </row>
    <row r="301" spans="14:16" hidden="1">
      <c r="N301" s="108"/>
      <c r="O301" s="108"/>
      <c r="P301" s="108"/>
    </row>
    <row r="302" spans="14:16" hidden="1">
      <c r="N302" s="108"/>
      <c r="O302" s="108"/>
      <c r="P302" s="108"/>
    </row>
    <row r="303" spans="14:16" hidden="1">
      <c r="N303" s="108"/>
      <c r="O303" s="108"/>
      <c r="P303" s="108"/>
    </row>
    <row r="304" spans="14:16" hidden="1">
      <c r="N304" s="108"/>
      <c r="O304" s="108"/>
      <c r="P304" s="108"/>
    </row>
    <row r="305" spans="14:16" hidden="1">
      <c r="N305" s="108"/>
      <c r="O305" s="108"/>
      <c r="P305" s="108"/>
    </row>
    <row r="306" spans="14:16" hidden="1">
      <c r="N306" s="108"/>
      <c r="O306" s="108"/>
      <c r="P306" s="108"/>
    </row>
    <row r="307" spans="14:16" hidden="1">
      <c r="N307" s="108"/>
      <c r="O307" s="108"/>
      <c r="P307" s="108"/>
    </row>
    <row r="308" spans="14:16" hidden="1">
      <c r="N308" s="108"/>
      <c r="O308" s="108"/>
      <c r="P308" s="108"/>
    </row>
    <row r="309" spans="14:16" hidden="1">
      <c r="N309" s="108"/>
      <c r="O309" s="108"/>
      <c r="P309" s="108"/>
    </row>
    <row r="310" spans="14:16" hidden="1">
      <c r="N310" s="108"/>
      <c r="O310" s="108"/>
      <c r="P310" s="108"/>
    </row>
    <row r="311" spans="14:16" hidden="1">
      <c r="N311" s="108"/>
      <c r="O311" s="108"/>
      <c r="P311" s="108"/>
    </row>
    <row r="312" spans="14:16" hidden="1">
      <c r="N312" s="108"/>
      <c r="O312" s="108"/>
      <c r="P312" s="108"/>
    </row>
    <row r="313" spans="14:16" hidden="1">
      <c r="N313" s="108"/>
      <c r="O313" s="108"/>
      <c r="P313" s="108"/>
    </row>
    <row r="314" spans="14:16" hidden="1">
      <c r="N314" s="108"/>
      <c r="O314" s="108"/>
      <c r="P314" s="108"/>
    </row>
    <row r="315" spans="14:16" hidden="1">
      <c r="N315" s="108"/>
      <c r="O315" s="108"/>
      <c r="P315" s="108"/>
    </row>
    <row r="316" spans="14:16" hidden="1">
      <c r="N316" s="108"/>
      <c r="O316" s="108"/>
      <c r="P316" s="108"/>
    </row>
    <row r="317" spans="14:16" hidden="1">
      <c r="N317" s="108"/>
      <c r="O317" s="108"/>
      <c r="P317" s="108"/>
    </row>
    <row r="318" spans="14:16" hidden="1">
      <c r="N318" s="108"/>
      <c r="O318" s="108"/>
      <c r="P318" s="108"/>
    </row>
    <row r="319" spans="14:16" hidden="1">
      <c r="N319" s="108"/>
      <c r="O319" s="108"/>
      <c r="P319" s="108"/>
    </row>
    <row r="320" spans="14:16" hidden="1">
      <c r="N320" s="108"/>
      <c r="O320" s="108"/>
      <c r="P320" s="108"/>
    </row>
    <row r="321" spans="14:16" hidden="1">
      <c r="N321" s="108"/>
      <c r="O321" s="108"/>
      <c r="P321" s="108"/>
    </row>
    <row r="322" spans="14:16" hidden="1">
      <c r="N322" s="108"/>
      <c r="O322" s="108"/>
      <c r="P322" s="108"/>
    </row>
    <row r="323" spans="14:16" hidden="1">
      <c r="N323" s="108"/>
      <c r="O323" s="108"/>
      <c r="P323" s="108"/>
    </row>
    <row r="324" spans="14:16" hidden="1">
      <c r="N324" s="108"/>
      <c r="O324" s="108"/>
      <c r="P324" s="108"/>
    </row>
    <row r="325" spans="14:16" hidden="1">
      <c r="N325" s="108"/>
      <c r="O325" s="108"/>
      <c r="P325" s="108"/>
    </row>
    <row r="326" spans="14:16" hidden="1">
      <c r="N326" s="108"/>
      <c r="O326" s="108"/>
      <c r="P326" s="108"/>
    </row>
    <row r="327" spans="14:16" hidden="1">
      <c r="N327" s="108"/>
      <c r="O327" s="108"/>
      <c r="P327" s="108"/>
    </row>
    <row r="328" spans="14:16" hidden="1">
      <c r="N328" s="108"/>
      <c r="O328" s="108"/>
      <c r="P328" s="108"/>
    </row>
    <row r="329" spans="14:16" hidden="1">
      <c r="N329" s="108"/>
      <c r="O329" s="108"/>
      <c r="P329" s="108"/>
    </row>
    <row r="330" spans="14:16" hidden="1">
      <c r="N330" s="108"/>
      <c r="O330" s="108"/>
      <c r="P330" s="108"/>
    </row>
    <row r="331" spans="14:16" hidden="1">
      <c r="N331" s="108"/>
      <c r="O331" s="108"/>
      <c r="P331" s="108"/>
    </row>
    <row r="332" spans="14:16" hidden="1">
      <c r="N332" s="108"/>
      <c r="O332" s="108"/>
      <c r="P332" s="108"/>
    </row>
    <row r="333" spans="14:16" hidden="1">
      <c r="N333" s="108"/>
      <c r="O333" s="108"/>
      <c r="P333" s="108"/>
    </row>
    <row r="334" spans="14:16" hidden="1">
      <c r="N334" s="108"/>
      <c r="O334" s="108"/>
      <c r="P334" s="108"/>
    </row>
    <row r="335" spans="14:16" hidden="1">
      <c r="N335" s="108"/>
      <c r="O335" s="108"/>
      <c r="P335" s="108"/>
    </row>
    <row r="336" spans="14:16" hidden="1">
      <c r="N336" s="108"/>
      <c r="O336" s="108"/>
      <c r="P336" s="108"/>
    </row>
    <row r="337" spans="14:16" hidden="1">
      <c r="N337" s="108"/>
      <c r="O337" s="108"/>
      <c r="P337" s="108"/>
    </row>
    <row r="338" spans="14:16" hidden="1">
      <c r="N338" s="108"/>
      <c r="O338" s="108"/>
      <c r="P338" s="108"/>
    </row>
    <row r="339" spans="14:16" hidden="1">
      <c r="N339" s="108"/>
      <c r="O339" s="108"/>
      <c r="P339" s="108"/>
    </row>
    <row r="340" spans="14:16" hidden="1">
      <c r="N340" s="108"/>
      <c r="O340" s="108"/>
      <c r="P340" s="108"/>
    </row>
    <row r="341" spans="14:16" hidden="1">
      <c r="N341" s="108"/>
      <c r="O341" s="108"/>
      <c r="P341" s="108"/>
    </row>
    <row r="342" spans="14:16" hidden="1">
      <c r="N342" s="108"/>
      <c r="O342" s="108"/>
      <c r="P342" s="108"/>
    </row>
    <row r="343" spans="14:16" hidden="1">
      <c r="N343" s="108"/>
      <c r="O343" s="108"/>
      <c r="P343" s="108"/>
    </row>
    <row r="344" spans="14:16" hidden="1">
      <c r="N344" s="108"/>
      <c r="O344" s="108"/>
      <c r="P344" s="108"/>
    </row>
    <row r="345" spans="14:16" hidden="1">
      <c r="N345" s="108"/>
      <c r="O345" s="108"/>
      <c r="P345" s="108"/>
    </row>
    <row r="346" spans="14:16" hidden="1">
      <c r="N346" s="108"/>
      <c r="O346" s="108"/>
      <c r="P346" s="108"/>
    </row>
    <row r="347" spans="14:16" hidden="1">
      <c r="N347" s="108"/>
      <c r="O347" s="108"/>
      <c r="P347" s="108"/>
    </row>
    <row r="348" spans="14:16" hidden="1">
      <c r="N348" s="108"/>
      <c r="O348" s="108"/>
      <c r="P348" s="108"/>
    </row>
    <row r="349" spans="14:16" hidden="1">
      <c r="N349" s="108"/>
      <c r="O349" s="108"/>
      <c r="P349" s="108"/>
    </row>
    <row r="350" spans="14:16" hidden="1">
      <c r="N350" s="108"/>
      <c r="O350" s="108"/>
      <c r="P350" s="108"/>
    </row>
    <row r="351" spans="14:16" hidden="1">
      <c r="N351" s="108"/>
      <c r="O351" s="108"/>
      <c r="P351" s="108"/>
    </row>
    <row r="352" spans="14:16" hidden="1">
      <c r="N352" s="108"/>
      <c r="O352" s="108"/>
      <c r="P352" s="108"/>
    </row>
    <row r="353" spans="14:16" hidden="1">
      <c r="N353" s="108"/>
      <c r="O353" s="108"/>
      <c r="P353" s="108"/>
    </row>
    <row r="354" spans="14:16" hidden="1">
      <c r="N354" s="108"/>
      <c r="O354" s="108"/>
      <c r="P354" s="108"/>
    </row>
    <row r="355" spans="14:16" hidden="1">
      <c r="N355" s="108"/>
      <c r="O355" s="108"/>
      <c r="P355" s="108"/>
    </row>
    <row r="356" spans="14:16" hidden="1">
      <c r="N356" s="108"/>
      <c r="O356" s="108"/>
      <c r="P356" s="108"/>
    </row>
    <row r="357" spans="14:16" hidden="1">
      <c r="N357" s="108"/>
      <c r="O357" s="108"/>
      <c r="P357" s="108"/>
    </row>
    <row r="358" spans="14:16" hidden="1">
      <c r="N358" s="108"/>
      <c r="O358" s="108"/>
      <c r="P358" s="108"/>
    </row>
    <row r="359" spans="14:16" hidden="1">
      <c r="N359" s="108"/>
      <c r="O359" s="108"/>
      <c r="P359" s="108"/>
    </row>
    <row r="360" spans="14:16" hidden="1">
      <c r="N360" s="108"/>
      <c r="O360" s="108"/>
      <c r="P360" s="108"/>
    </row>
    <row r="361" spans="14:16" hidden="1">
      <c r="N361" s="108"/>
      <c r="O361" s="108"/>
      <c r="P361" s="108"/>
    </row>
    <row r="362" spans="14:16" hidden="1">
      <c r="N362" s="108"/>
      <c r="O362" s="108"/>
      <c r="P362" s="108"/>
    </row>
    <row r="363" spans="14:16" hidden="1">
      <c r="N363" s="108"/>
      <c r="O363" s="108"/>
      <c r="P363" s="108"/>
    </row>
    <row r="364" spans="14:16" hidden="1">
      <c r="N364" s="108"/>
      <c r="O364" s="108"/>
      <c r="P364" s="108"/>
    </row>
    <row r="365" spans="14:16" hidden="1">
      <c r="N365" s="108"/>
      <c r="O365" s="108"/>
      <c r="P365" s="108"/>
    </row>
    <row r="366" spans="14:16" hidden="1">
      <c r="N366" s="108"/>
      <c r="O366" s="108"/>
      <c r="P366" s="108"/>
    </row>
    <row r="367" spans="14:16" hidden="1">
      <c r="N367" s="108"/>
      <c r="O367" s="108"/>
      <c r="P367" s="108"/>
    </row>
    <row r="368" spans="14:16" hidden="1">
      <c r="N368" s="108"/>
      <c r="O368" s="108"/>
      <c r="P368" s="108"/>
    </row>
    <row r="369" spans="14:16" hidden="1">
      <c r="N369" s="108"/>
      <c r="O369" s="108"/>
      <c r="P369" s="108"/>
    </row>
    <row r="370" spans="14:16" hidden="1">
      <c r="N370" s="108"/>
      <c r="O370" s="108"/>
      <c r="P370" s="108"/>
    </row>
    <row r="371" spans="14:16" hidden="1">
      <c r="N371" s="108"/>
      <c r="O371" s="108"/>
      <c r="P371" s="108"/>
    </row>
    <row r="372" spans="14:16" hidden="1">
      <c r="N372" s="108"/>
      <c r="O372" s="108"/>
      <c r="P372" s="108"/>
    </row>
    <row r="373" spans="14:16" hidden="1">
      <c r="N373" s="108"/>
      <c r="O373" s="108"/>
      <c r="P373" s="108"/>
    </row>
    <row r="374" spans="14:16" hidden="1">
      <c r="N374" s="108"/>
      <c r="O374" s="108"/>
      <c r="P374" s="108"/>
    </row>
    <row r="375" spans="14:16" hidden="1">
      <c r="N375" s="108"/>
      <c r="O375" s="108"/>
      <c r="P375" s="108"/>
    </row>
    <row r="376" spans="14:16" hidden="1">
      <c r="N376" s="108"/>
      <c r="O376" s="108"/>
      <c r="P376" s="108"/>
    </row>
    <row r="377" spans="14:16" hidden="1">
      <c r="N377" s="108"/>
      <c r="O377" s="108"/>
      <c r="P377" s="108"/>
    </row>
    <row r="378" spans="14:16" hidden="1">
      <c r="N378" s="108"/>
      <c r="O378" s="108"/>
      <c r="P378" s="108"/>
    </row>
    <row r="379" spans="14:16" hidden="1">
      <c r="N379" s="108"/>
      <c r="O379" s="108"/>
      <c r="P379" s="108"/>
    </row>
    <row r="380" spans="14:16" hidden="1">
      <c r="N380" s="108"/>
      <c r="O380" s="108"/>
      <c r="P380" s="108"/>
    </row>
    <row r="381" spans="14:16" hidden="1">
      <c r="N381" s="108"/>
      <c r="O381" s="108"/>
      <c r="P381" s="108"/>
    </row>
    <row r="382" spans="14:16" hidden="1">
      <c r="N382" s="108"/>
      <c r="O382" s="108"/>
      <c r="P382" s="108"/>
    </row>
    <row r="383" spans="14:16" hidden="1">
      <c r="N383" s="108"/>
      <c r="O383" s="108"/>
      <c r="P383" s="108"/>
    </row>
    <row r="384" spans="14:16" hidden="1">
      <c r="N384" s="108"/>
      <c r="O384" s="108"/>
      <c r="P384" s="108"/>
    </row>
    <row r="385" spans="14:16" hidden="1">
      <c r="N385" s="108"/>
      <c r="O385" s="108"/>
      <c r="P385" s="108"/>
    </row>
    <row r="386" spans="14:16" hidden="1">
      <c r="N386" s="108"/>
      <c r="O386" s="108"/>
      <c r="P386" s="108"/>
    </row>
    <row r="387" spans="14:16" hidden="1">
      <c r="N387" s="108"/>
      <c r="O387" s="108"/>
      <c r="P387" s="108"/>
    </row>
    <row r="388" spans="14:16" hidden="1">
      <c r="N388" s="108"/>
      <c r="O388" s="108"/>
      <c r="P388" s="108"/>
    </row>
    <row r="389" spans="14:16" hidden="1">
      <c r="N389" s="108"/>
      <c r="O389" s="108"/>
      <c r="P389" s="108"/>
    </row>
    <row r="390" spans="14:16" hidden="1">
      <c r="N390" s="108"/>
      <c r="O390" s="108"/>
      <c r="P390" s="108"/>
    </row>
    <row r="391" spans="14:16" hidden="1">
      <c r="N391" s="108"/>
      <c r="O391" s="108"/>
      <c r="P391" s="108"/>
    </row>
    <row r="392" spans="14:16" hidden="1">
      <c r="N392" s="108"/>
      <c r="O392" s="108"/>
      <c r="P392" s="108"/>
    </row>
    <row r="393" spans="14:16" hidden="1">
      <c r="N393" s="108"/>
      <c r="O393" s="108"/>
      <c r="P393" s="108"/>
    </row>
    <row r="394" spans="14:16" hidden="1">
      <c r="N394" s="108"/>
      <c r="O394" s="108"/>
      <c r="P394" s="108"/>
    </row>
    <row r="395" spans="14:16" hidden="1">
      <c r="N395" s="108"/>
      <c r="O395" s="108"/>
      <c r="P395" s="108"/>
    </row>
    <row r="396" spans="14:16" hidden="1">
      <c r="N396" s="108"/>
      <c r="O396" s="108"/>
      <c r="P396" s="108"/>
    </row>
    <row r="397" spans="14:16" hidden="1">
      <c r="N397" s="108"/>
      <c r="O397" s="108"/>
      <c r="P397" s="108"/>
    </row>
    <row r="398" spans="14:16" hidden="1">
      <c r="N398" s="108"/>
      <c r="O398" s="108"/>
      <c r="P398" s="108"/>
    </row>
    <row r="399" spans="14:16" hidden="1">
      <c r="N399" s="108"/>
      <c r="O399" s="108"/>
      <c r="P399" s="108"/>
    </row>
    <row r="400" spans="14:16" hidden="1">
      <c r="N400" s="108"/>
      <c r="O400" s="108"/>
      <c r="P400" s="108"/>
    </row>
    <row r="401" spans="14:16" hidden="1">
      <c r="N401" s="108"/>
      <c r="O401" s="108"/>
      <c r="P401" s="108"/>
    </row>
    <row r="402" spans="14:16" hidden="1">
      <c r="N402" s="108"/>
      <c r="O402" s="108"/>
      <c r="P402" s="108"/>
    </row>
    <row r="403" spans="14:16" hidden="1">
      <c r="N403" s="108"/>
      <c r="O403" s="108"/>
      <c r="P403" s="108"/>
    </row>
    <row r="404" spans="14:16" hidden="1">
      <c r="N404" s="108"/>
      <c r="O404" s="108"/>
      <c r="P404" s="108"/>
    </row>
    <row r="405" spans="14:16" hidden="1">
      <c r="N405" s="108"/>
      <c r="O405" s="108"/>
      <c r="P405" s="108"/>
    </row>
    <row r="406" spans="14:16" hidden="1">
      <c r="N406" s="108"/>
      <c r="O406" s="108"/>
      <c r="P406" s="108"/>
    </row>
    <row r="407" spans="14:16" hidden="1">
      <c r="N407" s="108"/>
      <c r="O407" s="108"/>
      <c r="P407" s="108"/>
    </row>
    <row r="408" spans="14:16" hidden="1">
      <c r="N408" s="108"/>
      <c r="O408" s="108"/>
      <c r="P408" s="108"/>
    </row>
    <row r="409" spans="14:16" hidden="1">
      <c r="N409" s="108"/>
      <c r="O409" s="108"/>
      <c r="P409" s="108"/>
    </row>
    <row r="410" spans="14:16" hidden="1">
      <c r="N410" s="108"/>
      <c r="O410" s="108"/>
      <c r="P410" s="108"/>
    </row>
    <row r="411" spans="14:16" hidden="1">
      <c r="N411" s="108"/>
      <c r="O411" s="108"/>
      <c r="P411" s="108"/>
    </row>
    <row r="412" spans="14:16" hidden="1">
      <c r="N412" s="108"/>
      <c r="O412" s="108"/>
      <c r="P412" s="108"/>
    </row>
    <row r="413" spans="14:16" hidden="1">
      <c r="N413" s="108"/>
      <c r="O413" s="108"/>
      <c r="P413" s="108"/>
    </row>
    <row r="414" spans="14:16" hidden="1">
      <c r="N414" s="108"/>
      <c r="O414" s="108"/>
      <c r="P414" s="108"/>
    </row>
    <row r="415" spans="14:16" hidden="1">
      <c r="N415" s="108"/>
      <c r="O415" s="108"/>
      <c r="P415" s="108"/>
    </row>
    <row r="416" spans="14:16" hidden="1">
      <c r="N416" s="108"/>
      <c r="O416" s="108"/>
      <c r="P416" s="108"/>
    </row>
    <row r="417" spans="14:16" hidden="1">
      <c r="N417" s="108"/>
      <c r="O417" s="108"/>
      <c r="P417" s="108"/>
    </row>
    <row r="418" spans="14:16" hidden="1">
      <c r="N418" s="108"/>
      <c r="O418" s="108"/>
      <c r="P418" s="108"/>
    </row>
    <row r="419" spans="14:16" hidden="1">
      <c r="N419" s="108"/>
      <c r="O419" s="108"/>
      <c r="P419" s="108"/>
    </row>
    <row r="420" spans="14:16" hidden="1">
      <c r="N420" s="108"/>
      <c r="O420" s="108"/>
      <c r="P420" s="108"/>
    </row>
    <row r="421" spans="14:16" hidden="1">
      <c r="N421" s="108"/>
      <c r="O421" s="108"/>
      <c r="P421" s="108"/>
    </row>
    <row r="422" spans="14:16" hidden="1">
      <c r="N422" s="108"/>
      <c r="O422" s="108"/>
      <c r="P422" s="108"/>
    </row>
    <row r="423" spans="14:16" hidden="1">
      <c r="N423" s="108"/>
      <c r="O423" s="108"/>
      <c r="P423" s="108"/>
    </row>
    <row r="424" spans="14:16" hidden="1">
      <c r="N424" s="108"/>
      <c r="O424" s="108"/>
      <c r="P424" s="108"/>
    </row>
    <row r="425" spans="14:16" hidden="1">
      <c r="N425" s="108"/>
      <c r="O425" s="108"/>
      <c r="P425" s="108"/>
    </row>
    <row r="426" spans="14:16" hidden="1">
      <c r="N426" s="108"/>
      <c r="O426" s="108"/>
      <c r="P426" s="108"/>
    </row>
    <row r="427" spans="14:16" hidden="1">
      <c r="N427" s="108"/>
      <c r="O427" s="108"/>
      <c r="P427" s="108"/>
    </row>
    <row r="428" spans="14:16" hidden="1">
      <c r="N428" s="108"/>
      <c r="O428" s="108"/>
      <c r="P428" s="108"/>
    </row>
    <row r="429" spans="14:16" hidden="1">
      <c r="N429" s="108"/>
      <c r="O429" s="108"/>
      <c r="P429" s="108"/>
    </row>
    <row r="430" spans="14:16" hidden="1">
      <c r="N430" s="108"/>
      <c r="O430" s="108"/>
      <c r="P430" s="108"/>
    </row>
    <row r="431" spans="14:16" hidden="1">
      <c r="N431" s="108"/>
      <c r="O431" s="108"/>
      <c r="P431" s="108"/>
    </row>
    <row r="432" spans="14:16" hidden="1">
      <c r="N432" s="108"/>
      <c r="O432" s="108"/>
      <c r="P432" s="108"/>
    </row>
    <row r="433" spans="14:16" hidden="1">
      <c r="N433" s="108"/>
      <c r="O433" s="108"/>
      <c r="P433" s="108"/>
    </row>
    <row r="434" spans="14:16" hidden="1">
      <c r="N434" s="108"/>
      <c r="O434" s="108"/>
      <c r="P434" s="108"/>
    </row>
    <row r="435" spans="14:16" hidden="1">
      <c r="N435" s="108"/>
      <c r="O435" s="108"/>
      <c r="P435" s="108"/>
    </row>
    <row r="436" spans="14:16" hidden="1">
      <c r="N436" s="108"/>
      <c r="O436" s="108"/>
      <c r="P436" s="108"/>
    </row>
    <row r="437" spans="14:16" hidden="1">
      <c r="N437" s="108"/>
      <c r="O437" s="108"/>
      <c r="P437" s="108"/>
    </row>
    <row r="438" spans="14:16" hidden="1">
      <c r="N438" s="108"/>
      <c r="O438" s="108"/>
      <c r="P438" s="108"/>
    </row>
    <row r="439" spans="14:16" hidden="1">
      <c r="N439" s="108"/>
      <c r="O439" s="108"/>
      <c r="P439" s="108"/>
    </row>
    <row r="440" spans="14:16" hidden="1">
      <c r="N440" s="108"/>
      <c r="O440" s="108"/>
      <c r="P440" s="108"/>
    </row>
    <row r="441" spans="14:16" hidden="1">
      <c r="N441" s="108"/>
      <c r="O441" s="108"/>
      <c r="P441" s="108"/>
    </row>
    <row r="442" spans="14:16" hidden="1">
      <c r="N442" s="108"/>
      <c r="O442" s="108"/>
      <c r="P442" s="108"/>
    </row>
    <row r="443" spans="14:16" hidden="1">
      <c r="N443" s="108"/>
      <c r="O443" s="108"/>
      <c r="P443" s="108"/>
    </row>
    <row r="444" spans="14:16" hidden="1">
      <c r="N444" s="108"/>
      <c r="O444" s="108"/>
      <c r="P444" s="108"/>
    </row>
    <row r="445" spans="14:16" hidden="1">
      <c r="N445" s="108"/>
      <c r="O445" s="108"/>
      <c r="P445" s="108"/>
    </row>
    <row r="446" spans="14:16" hidden="1">
      <c r="N446" s="108"/>
      <c r="O446" s="108"/>
      <c r="P446" s="108"/>
    </row>
    <row r="447" spans="14:16" hidden="1">
      <c r="N447" s="108"/>
      <c r="O447" s="108"/>
      <c r="P447" s="108"/>
    </row>
    <row r="448" spans="14:16" hidden="1">
      <c r="N448" s="108"/>
      <c r="O448" s="108"/>
      <c r="P448" s="108"/>
    </row>
    <row r="449" spans="14:16" hidden="1">
      <c r="N449" s="108"/>
      <c r="O449" s="108"/>
      <c r="P449" s="108"/>
    </row>
    <row r="450" spans="14:16" hidden="1">
      <c r="N450" s="108"/>
      <c r="O450" s="108"/>
      <c r="P450" s="108"/>
    </row>
    <row r="451" spans="14:16" hidden="1">
      <c r="N451" s="108"/>
      <c r="O451" s="108"/>
      <c r="P451" s="108"/>
    </row>
    <row r="452" spans="14:16" hidden="1">
      <c r="N452" s="108"/>
      <c r="O452" s="108"/>
      <c r="P452" s="108"/>
    </row>
    <row r="453" spans="14:16" hidden="1">
      <c r="N453" s="108"/>
      <c r="O453" s="108"/>
      <c r="P453" s="108"/>
    </row>
    <row r="454" spans="14:16" hidden="1">
      <c r="N454" s="108"/>
      <c r="O454" s="108"/>
      <c r="P454" s="108"/>
    </row>
    <row r="455" spans="14:16" hidden="1">
      <c r="N455" s="108"/>
      <c r="O455" s="108"/>
      <c r="P455" s="108"/>
    </row>
    <row r="456" spans="14:16" hidden="1">
      <c r="N456" s="108"/>
      <c r="O456" s="108"/>
      <c r="P456" s="108"/>
    </row>
    <row r="457" spans="14:16" hidden="1">
      <c r="N457" s="108"/>
      <c r="O457" s="108"/>
      <c r="P457" s="108"/>
    </row>
    <row r="458" spans="14:16" hidden="1">
      <c r="N458" s="108"/>
      <c r="O458" s="108"/>
      <c r="P458" s="108"/>
    </row>
    <row r="459" spans="14:16" hidden="1">
      <c r="N459" s="108"/>
      <c r="O459" s="108"/>
      <c r="P459" s="108"/>
    </row>
    <row r="460" spans="14:16" hidden="1">
      <c r="N460" s="108"/>
      <c r="O460" s="108"/>
      <c r="P460" s="108"/>
    </row>
    <row r="461" spans="14:16" hidden="1">
      <c r="N461" s="108"/>
      <c r="O461" s="108"/>
      <c r="P461" s="108"/>
    </row>
    <row r="462" spans="14:16" hidden="1">
      <c r="N462" s="108"/>
      <c r="O462" s="108"/>
      <c r="P462" s="108"/>
    </row>
    <row r="463" spans="14:16" hidden="1">
      <c r="N463" s="108"/>
      <c r="O463" s="108"/>
      <c r="P463" s="108"/>
    </row>
    <row r="464" spans="14:16" hidden="1">
      <c r="N464" s="108"/>
      <c r="O464" s="108"/>
      <c r="P464" s="108"/>
    </row>
    <row r="465" spans="14:16" hidden="1">
      <c r="N465" s="108"/>
      <c r="O465" s="108"/>
      <c r="P465" s="108"/>
    </row>
    <row r="466" spans="14:16" hidden="1">
      <c r="N466" s="108"/>
      <c r="O466" s="108"/>
      <c r="P466" s="108"/>
    </row>
    <row r="467" spans="14:16" hidden="1">
      <c r="N467" s="108"/>
      <c r="O467" s="108"/>
      <c r="P467" s="108"/>
    </row>
    <row r="468" spans="14:16" hidden="1">
      <c r="N468" s="108"/>
      <c r="O468" s="108"/>
      <c r="P468" s="108"/>
    </row>
    <row r="469" spans="14:16" hidden="1">
      <c r="N469" s="108"/>
      <c r="O469" s="108"/>
      <c r="P469" s="108"/>
    </row>
    <row r="470" spans="14:16" hidden="1">
      <c r="N470" s="108"/>
      <c r="O470" s="108"/>
      <c r="P470" s="108"/>
    </row>
    <row r="471" spans="14:16" hidden="1">
      <c r="N471" s="108"/>
      <c r="O471" s="108"/>
      <c r="P471" s="108"/>
    </row>
    <row r="472" spans="14:16" hidden="1">
      <c r="N472" s="108"/>
      <c r="O472" s="108"/>
      <c r="P472" s="108"/>
    </row>
    <row r="473" spans="14:16" hidden="1">
      <c r="N473" s="108"/>
      <c r="O473" s="108"/>
      <c r="P473" s="108"/>
    </row>
    <row r="474" spans="14:16" hidden="1">
      <c r="N474" s="108"/>
      <c r="O474" s="108"/>
      <c r="P474" s="108"/>
    </row>
    <row r="475" spans="14:16" hidden="1">
      <c r="N475" s="108"/>
      <c r="O475" s="108"/>
      <c r="P475" s="108"/>
    </row>
    <row r="476" spans="14:16" hidden="1">
      <c r="N476" s="108"/>
      <c r="O476" s="108"/>
      <c r="P476" s="108"/>
    </row>
    <row r="477" spans="14:16" hidden="1">
      <c r="N477" s="108"/>
      <c r="O477" s="108"/>
      <c r="P477" s="108"/>
    </row>
    <row r="478" spans="14:16" hidden="1">
      <c r="N478" s="108"/>
      <c r="O478" s="108"/>
      <c r="P478" s="108"/>
    </row>
    <row r="479" spans="14:16" hidden="1">
      <c r="N479" s="108"/>
      <c r="O479" s="108"/>
      <c r="P479" s="108"/>
    </row>
    <row r="480" spans="14:16" hidden="1">
      <c r="N480" s="108"/>
      <c r="O480" s="108"/>
      <c r="P480" s="108"/>
    </row>
    <row r="481" spans="3:23" hidden="1">
      <c r="N481" s="108"/>
      <c r="O481" s="108"/>
      <c r="P481" s="108"/>
    </row>
    <row r="482" spans="3:23" hidden="1">
      <c r="N482" s="108"/>
      <c r="O482" s="108"/>
      <c r="P482" s="108"/>
    </row>
    <row r="483" spans="3:23" hidden="1">
      <c r="N483" s="108"/>
      <c r="O483" s="108"/>
      <c r="P483" s="108"/>
    </row>
    <row r="484" spans="3:23" hidden="1">
      <c r="N484" s="108"/>
      <c r="O484" s="108"/>
      <c r="P484" s="108"/>
    </row>
    <row r="485" spans="3:23" hidden="1">
      <c r="N485" s="108"/>
      <c r="O485" s="108"/>
      <c r="P485" s="108"/>
    </row>
    <row r="486" spans="3:23" hidden="1">
      <c r="N486" s="108"/>
      <c r="O486" s="108"/>
      <c r="P486" s="108"/>
    </row>
    <row r="487" spans="3:23" hidden="1">
      <c r="N487" s="108"/>
      <c r="O487" s="108"/>
      <c r="P487" s="108"/>
    </row>
    <row r="488" spans="3:23" hidden="1">
      <c r="N488" s="108"/>
      <c r="O488" s="108"/>
      <c r="P488" s="108"/>
    </row>
    <row r="489" spans="3:23" hidden="1">
      <c r="N489" s="108"/>
      <c r="O489" s="108"/>
      <c r="P489" s="108"/>
    </row>
    <row r="490" spans="3:23" hidden="1">
      <c r="N490" s="108"/>
      <c r="O490" s="108"/>
      <c r="P490" s="108"/>
    </row>
    <row r="491" spans="3:23" hidden="1">
      <c r="N491" s="108"/>
      <c r="O491" s="108"/>
      <c r="P491" s="108"/>
    </row>
    <row r="492" spans="3:23" hidden="1">
      <c r="N492" s="108"/>
      <c r="O492" s="108"/>
      <c r="P492" s="108"/>
    </row>
    <row r="493" spans="3:23" hidden="1">
      <c r="N493" s="108"/>
      <c r="O493" s="108"/>
      <c r="P493" s="108"/>
    </row>
    <row r="494" spans="3:23" hidden="1">
      <c r="N494" s="108"/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2">SUM(F4:F494)</f>
        <v>0</v>
      </c>
      <c r="G495" s="91">
        <f t="shared" si="2"/>
        <v>223.5</v>
      </c>
      <c r="H495" s="91">
        <f t="shared" si="2"/>
        <v>121.69999999999999</v>
      </c>
      <c r="I495" s="91">
        <f t="shared" si="2"/>
        <v>7</v>
      </c>
      <c r="J495" s="91">
        <f t="shared" si="2"/>
        <v>0</v>
      </c>
      <c r="K495" s="91">
        <f t="shared" si="2"/>
        <v>0</v>
      </c>
      <c r="L495" s="91">
        <f t="shared" si="2"/>
        <v>0</v>
      </c>
      <c r="M495" s="91">
        <f t="shared" si="2"/>
        <v>0</v>
      </c>
      <c r="Q495" s="79" t="s">
        <v>136</v>
      </c>
      <c r="R495" s="91">
        <f t="shared" ref="R495:W495" si="3">SUM(R4:R494)</f>
        <v>11.6</v>
      </c>
      <c r="S495" s="91">
        <f t="shared" si="3"/>
        <v>11.6</v>
      </c>
      <c r="T495" s="91">
        <f t="shared" si="3"/>
        <v>0.6</v>
      </c>
      <c r="U495" s="91">
        <f t="shared" si="3"/>
        <v>0</v>
      </c>
      <c r="V495" s="91">
        <f t="shared" si="3"/>
        <v>0</v>
      </c>
      <c r="W495" s="91">
        <f t="shared" si="3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IF('23'!K3="", "Vrije categorie",'23'!K3)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156</v>
      </c>
      <c r="H499" s="92" cm="1">
        <f t="array" ref="H499">SUMPRODUCT(--($E$4:$E$494=C499),--($D$4:$D$494=""),$H$4:$H$494)</f>
        <v>105.2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261.2</v>
      </c>
      <c r="O499" s="81"/>
      <c r="P499" s="92" cm="1">
        <f t="array" ref="P499">SUMPRODUCT(--($E$4:$E$494=C499),--($D$4:$D$494=""),$P$4:$P$494)</f>
        <v>52240</v>
      </c>
    </row>
    <row r="500" spans="3:16">
      <c r="C500" s="81" t="str">
        <f>IF('23'!K4="", "Vrije categorie",'23'!K4)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15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4">SUM(F500:M500)</f>
        <v>15</v>
      </c>
      <c r="O500" s="81"/>
      <c r="P500" s="92" cm="1">
        <f t="array" ref="P500">SUMPRODUCT(--($E$4:$E$494=C500),--($D$4:$D$494=""),$P$4:$P$494)</f>
        <v>3000</v>
      </c>
    </row>
    <row r="501" spans="3:16">
      <c r="C501" s="81" t="str">
        <f>IF('23'!K5="", "Vrije categorie",'23'!K5)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4"/>
        <v>0</v>
      </c>
      <c r="O501" s="81"/>
      <c r="P501" s="92" cm="1">
        <f t="array" ref="P501">SUMPRODUCT(--($E$4:$E$494=C501),--($D$4:$D$494=""),$P$4:$P$494)</f>
        <v>0</v>
      </c>
    </row>
    <row r="502" spans="3:16">
      <c r="C502" s="81" t="str">
        <f>IF('23'!K6="", "Vrije categorie",'23'!K6)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4"/>
        <v>0</v>
      </c>
      <c r="O502" s="81"/>
      <c r="P502" s="92" cm="1">
        <f t="array" ref="P502">SUMPRODUCT(--($E$4:$E$494=C502),--($D$4:$D$494=""),$P$4:$P$494)</f>
        <v>0</v>
      </c>
    </row>
    <row r="503" spans="3:16">
      <c r="C503" s="81" t="str">
        <f>IF('23'!K7="", "Vrije categorie",'23'!K7)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43</v>
      </c>
      <c r="H503" s="92" cm="1">
        <f t="array" ref="H503">SUMPRODUCT(--($E$4:$E$494=C503),--($D$4:$D$494=""),$H$4:$H$494)</f>
        <v>9.1</v>
      </c>
      <c r="I503" s="92" cm="1">
        <f t="array" ref="I503">SUMPRODUCT(--($E$4:$E$494=C503),--($D$4:$D$494=""),$I$4:$I$494)</f>
        <v>7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4"/>
        <v>59.1</v>
      </c>
      <c r="O503" s="81"/>
      <c r="P503" s="92" cm="1">
        <f t="array" ref="P503">SUMPRODUCT(--($E$4:$E$494=C503),--($D$4:$D$494=""),$P$4:$P$494)</f>
        <v>11820</v>
      </c>
    </row>
    <row r="504" spans="3:16">
      <c r="C504" s="81" t="str">
        <f>IF('23'!K8="", "Vrije categorie",'23'!K8)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4"/>
        <v>0</v>
      </c>
      <c r="O504" s="81"/>
      <c r="P504" s="92" cm="1">
        <f t="array" ref="P504">SUMPRODUCT(--($E$4:$E$494=C504),--($D$4:$D$494=""),$P$4:$P$494)</f>
        <v>0</v>
      </c>
    </row>
    <row r="505" spans="3:16">
      <c r="C505" s="81" t="str">
        <f>IF('23'!K9="", "Vrije categorie",'23'!K9)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9.5</v>
      </c>
      <c r="H505" s="92" cm="1">
        <f t="array" ref="H505">SUMPRODUCT(--($E$4:$E$494=C505),--($D$4:$D$494=""),$H$4:$H$494)</f>
        <v>6.3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4"/>
        <v>15.8</v>
      </c>
      <c r="O505" s="81"/>
      <c r="P505" s="92" cm="1">
        <f t="array" ref="P505">SUMPRODUCT(--($E$4:$E$494=C505),--($D$4:$D$494=""),$P$4:$P$494)</f>
        <v>3160</v>
      </c>
    </row>
    <row r="506" spans="3:16">
      <c r="C506" s="81" t="str">
        <f>IF('23'!K10="", "Vrije categorie",'23'!K10)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4"/>
        <v>0</v>
      </c>
      <c r="O506" s="81"/>
      <c r="P506" s="92" cm="1">
        <f t="array" ref="P506">SUMPRODUCT(--($E$4:$E$494=C506),--($D$4:$D$494=""),$P$4:$P$494)</f>
        <v>0</v>
      </c>
    </row>
    <row r="507" spans="3:16">
      <c r="C507" s="81" t="str">
        <f>IF('23'!K11="", "Vrije categorie",'23'!K11)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4"/>
        <v>0</v>
      </c>
      <c r="O507" s="81"/>
      <c r="P507" s="92" cm="1">
        <f t="array" ref="P507">SUMPRODUCT(--($E$4:$E$494=C507),--($D$4:$D$494=""),$P$4:$P$494)</f>
        <v>0</v>
      </c>
    </row>
    <row r="508" spans="3:16">
      <c r="C508" s="81" t="str">
        <f>IF('23'!K12="", "Vrije categorie",'23'!K12)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4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IF('23'!K13="", "Vrije categorie",'23'!K13)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4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IF('23'!K14="", "Vrije categorie",'23'!K14)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4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IF('23'!K15="", "Vrije categorie",'23'!K15)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4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0</v>
      </c>
      <c r="G512" s="93">
        <f t="shared" ref="G512:M512" si="5">SUM(G499:G511)</f>
        <v>223.5</v>
      </c>
      <c r="H512" s="93">
        <f t="shared" si="5"/>
        <v>120.6</v>
      </c>
      <c r="I512" s="93">
        <f t="shared" si="5"/>
        <v>7</v>
      </c>
      <c r="J512" s="93">
        <f t="shared" si="5"/>
        <v>0</v>
      </c>
      <c r="K512" s="93">
        <f t="shared" si="5"/>
        <v>0</v>
      </c>
      <c r="L512" s="93">
        <f t="shared" si="5"/>
        <v>0</v>
      </c>
      <c r="M512" s="93">
        <f t="shared" si="5"/>
        <v>0</v>
      </c>
      <c r="N512" s="93">
        <f t="shared" si="4"/>
        <v>351.1</v>
      </c>
      <c r="O512" s="93"/>
      <c r="P512" s="93">
        <f>SUM(P499:P511)</f>
        <v>70220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1.1000000000000001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6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7">SUM(F519:M519)</f>
        <v>0</v>
      </c>
    </row>
    <row r="520" spans="3:16">
      <c r="C520" s="95" t="str">
        <f t="shared" si="6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7"/>
        <v>0</v>
      </c>
    </row>
    <row r="521" spans="3:16">
      <c r="C521" s="95" t="str">
        <f t="shared" si="6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7"/>
        <v>0</v>
      </c>
    </row>
    <row r="522" spans="3:16">
      <c r="C522" s="95" t="str">
        <f t="shared" si="6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7"/>
        <v>0</v>
      </c>
    </row>
    <row r="523" spans="3:16">
      <c r="C523" s="95" t="str">
        <f t="shared" si="6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7"/>
        <v>0</v>
      </c>
    </row>
    <row r="524" spans="3:16">
      <c r="C524" s="95" t="str">
        <f t="shared" si="6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7"/>
        <v>0</v>
      </c>
    </row>
    <row r="525" spans="3:16">
      <c r="C525" s="95" t="str">
        <f t="shared" si="6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7"/>
        <v>0</v>
      </c>
    </row>
    <row r="526" spans="3:16">
      <c r="C526" s="95" t="str">
        <f t="shared" si="6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7"/>
        <v>0</v>
      </c>
    </row>
    <row r="527" spans="3:16">
      <c r="C527" s="95" t="str">
        <f t="shared" si="6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7"/>
        <v>0</v>
      </c>
    </row>
    <row r="528" spans="3:16">
      <c r="C528" s="95" t="str">
        <f t="shared" si="6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7"/>
        <v>0</v>
      </c>
    </row>
    <row r="529" spans="3:14">
      <c r="C529" s="95" t="str">
        <f t="shared" si="6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7"/>
        <v>0</v>
      </c>
    </row>
    <row r="530" spans="3:14">
      <c r="C530" s="95" t="str">
        <f t="shared" si="6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7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8">SUM(G518:G530)</f>
        <v>0</v>
      </c>
      <c r="H531" s="100">
        <f t="shared" si="8"/>
        <v>0</v>
      </c>
      <c r="I531" s="100">
        <f t="shared" si="8"/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>SUM(N518:N530)</f>
        <v>0</v>
      </c>
    </row>
    <row r="532" spans="3:14" ht="15.75" thickTop="1"/>
  </sheetData>
  <sheetProtection algorithmName="SHA-512" hashValue="1cS4yqk560pvliZjgczSe2z70o4RTnDZaoZm0kQtlkPuMus5WkGGFk3R5QZJ746BmR1fAr8KUFVNVNErrx/x2w==" saltValue="U6DLEn2qeTw4pxwrQ/7TE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047C3-E1EF-4868-B6E9-6BF4438A1EC2}">
  <sheetPr>
    <tabColor rgb="FFC2E76B"/>
  </sheetPr>
  <dimension ref="A2:N63"/>
  <sheetViews>
    <sheetView showGridLines="0" topLeftCell="A12" workbookViewId="0">
      <selection activeCell="J40" sqref="J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24,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'24a'!P499/M3</f>
        <v>#DIV/0!</v>
      </c>
    </row>
    <row r="4" spans="1:14">
      <c r="A4" s="42" t="s">
        <v>82</v>
      </c>
      <c r="B4" s="195" t="str">
        <f>VLOOKUP(H5,'Kosten VSR (her)controles'!A5:E54,3)</f>
        <v>OBS de Lisdodde dislocatie E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'24a'!P500/M4</f>
        <v>#DIV/0!</v>
      </c>
    </row>
    <row r="5" spans="1:14">
      <c r="A5" s="43" t="s">
        <v>83</v>
      </c>
      <c r="B5" s="196" t="str">
        <f>VLOOKUP(H5,'Kosten VSR (her)controles'!A5:E54,4)</f>
        <v>Eidereend 20</v>
      </c>
      <c r="C5" s="196"/>
      <c r="D5" s="196"/>
      <c r="E5" s="196"/>
      <c r="F5" s="192" t="s">
        <v>85</v>
      </c>
      <c r="G5" s="192"/>
      <c r="H5" s="39">
        <f>'Kosten VSR (her)controles'!A28</f>
        <v>24</v>
      </c>
      <c r="K5" s="60" t="s">
        <v>58</v>
      </c>
      <c r="L5" s="72">
        <v>200</v>
      </c>
      <c r="M5" s="249"/>
      <c r="N5" s="113" t="e">
        <f>'24a'!P501/M5</f>
        <v>#DIV/0!</v>
      </c>
    </row>
    <row r="6" spans="1:14">
      <c r="A6" s="44" t="s">
        <v>84</v>
      </c>
      <c r="B6" s="197" t="str">
        <f>VLOOKUP(H5,'Kosten VSR (her)controles'!A5:E54,5)</f>
        <v>Emmen</v>
      </c>
      <c r="C6" s="197"/>
      <c r="D6" s="197"/>
      <c r="E6" s="197"/>
      <c r="F6" s="193" t="s">
        <v>86</v>
      </c>
      <c r="G6" s="193"/>
      <c r="H6" s="40" t="str">
        <f>CONCATENATE(H5,"a")</f>
        <v>24a</v>
      </c>
      <c r="K6" s="60" t="s">
        <v>59</v>
      </c>
      <c r="L6" s="72">
        <v>200</v>
      </c>
      <c r="M6" s="249"/>
      <c r="N6" s="113" t="e">
        <f>'24a'!P502/M6</f>
        <v>#DIV/0!</v>
      </c>
    </row>
    <row r="7" spans="1:14">
      <c r="K7" s="60" t="s">
        <v>55</v>
      </c>
      <c r="L7" s="72">
        <v>200</v>
      </c>
      <c r="M7" s="249"/>
      <c r="N7" s="113" t="e">
        <f>'24a'!P503/M7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'24a'!P504/M8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'24a'!P505/M9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'24a'!P506/M10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'24a'!P507/M11</f>
        <v>#DIV/0!</v>
      </c>
    </row>
    <row r="12" spans="1:14">
      <c r="F12" s="33" t="s">
        <v>64</v>
      </c>
      <c r="G12" s="33" t="s">
        <v>90</v>
      </c>
      <c r="K12" s="60" t="s">
        <v>63</v>
      </c>
      <c r="L12" s="72">
        <v>200</v>
      </c>
      <c r="M12" s="249"/>
      <c r="N12" s="113" t="e">
        <f>'24a'!P508/M12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'24a'!N512</f>
        <v>765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'24a'!P509/M13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49"/>
      <c r="N14" s="113"/>
    </row>
    <row r="15" spans="1:14">
      <c r="K15" s="60"/>
      <c r="L15" s="72"/>
      <c r="M15" s="249"/>
      <c r="N15" s="113"/>
    </row>
    <row r="16" spans="1:14">
      <c r="A16" t="s">
        <v>127</v>
      </c>
      <c r="K16" s="62"/>
      <c r="L16" s="73"/>
      <c r="M16" s="259"/>
      <c r="N16" s="114"/>
    </row>
    <row r="17" spans="1:9">
      <c r="A17" s="188" t="s">
        <v>128</v>
      </c>
      <c r="B17" s="188"/>
      <c r="C17" s="188"/>
      <c r="D17" s="70">
        <f>'24a'!P512</f>
        <v>147021.6</v>
      </c>
      <c r="E17" s="188" t="s">
        <v>129</v>
      </c>
      <c r="F17" s="188"/>
      <c r="G17" s="70">
        <f>D17/E8</f>
        <v>735.10800000000006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'24a'!G512</f>
        <v>126.5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126.5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126.5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126.5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'24a'!F512-E27</f>
        <v>602.69999999999993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'24a'!S495</f>
        <v>258.3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'24a'!R495</f>
        <v>258.3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'24a'!T495</f>
        <v>100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'24a'!U495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'24a'!V495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'24a'!W495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'24a'!N505</f>
        <v>24.5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GIHC5ECQZNVruH3po+PyNmgOhWhgo4WwdXr6cxiB0IALCKij/xE+3kjfjP2q71VfKw5z/bRTFtP+CUA+AYelJw==" saltValue="1y6Lq99G8oyQ23c+HiLiz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AD54-6DB7-48C5-9143-B612A4D08070}">
  <sheetPr>
    <tabColor rgb="FF173583"/>
  </sheetPr>
  <dimension ref="A1:Z532"/>
  <sheetViews>
    <sheetView topLeftCell="A9" workbookViewId="0">
      <selection activeCell="C33" sqref="C33"/>
    </sheetView>
  </sheetViews>
  <sheetFormatPr defaultRowHeight="1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'24'!H5</f>
        <v>24</v>
      </c>
      <c r="B1" s="219" t="s">
        <v>82</v>
      </c>
      <c r="C1" s="220"/>
      <c r="D1" s="221" t="str">
        <f>VLOOKUP(A1,'Kosten VSR (her)controles'!A5:J54,3)</f>
        <v>OBS de Lisdodde dislocatie E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>Eidereend 20 te Emmen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305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/>
      <c r="O4" s="108"/>
      <c r="P4" s="108"/>
    </row>
    <row r="5" spans="1:24">
      <c r="A5" s="30" t="s">
        <v>286</v>
      </c>
      <c r="B5" s="33">
        <v>1</v>
      </c>
      <c r="C5" s="33" t="s">
        <v>297</v>
      </c>
      <c r="D5" s="33"/>
      <c r="E5" s="106" t="s">
        <v>55</v>
      </c>
      <c r="F5" s="108">
        <v>6.1</v>
      </c>
      <c r="G5" s="108"/>
      <c r="H5" s="108"/>
      <c r="I5" s="108"/>
      <c r="J5" s="108"/>
      <c r="N5" s="108">
        <f t="shared" ref="N5:N39" si="0">SUM(F5:M5)</f>
        <v>6.1</v>
      </c>
      <c r="O5" s="108">
        <f>IF(D5="X",0,IF(E5="X",0,VLOOKUP(E5,'24'!$K$3:$L$16,2,FALSE)))</f>
        <v>200</v>
      </c>
      <c r="P5" s="108">
        <f t="shared" ref="P5:P39" si="1">N5*O5</f>
        <v>1220</v>
      </c>
    </row>
    <row r="6" spans="1:24">
      <c r="A6" s="30" t="s">
        <v>286</v>
      </c>
      <c r="B6" s="33">
        <v>10</v>
      </c>
      <c r="C6" s="33" t="s">
        <v>299</v>
      </c>
      <c r="D6" s="33"/>
      <c r="E6" s="106" t="s">
        <v>54</v>
      </c>
      <c r="F6" s="108">
        <v>35.299999999999997</v>
      </c>
      <c r="G6" s="108"/>
      <c r="H6" s="108"/>
      <c r="I6" s="108"/>
      <c r="J6" s="108"/>
      <c r="N6" s="108">
        <f t="shared" si="0"/>
        <v>35.299999999999997</v>
      </c>
      <c r="O6" s="108">
        <f>IF(D6="X",0,IF(E6="X",0,VLOOKUP(E6,'24'!$K$3:$L$16,2,FALSE)))</f>
        <v>200</v>
      </c>
      <c r="P6" s="108">
        <f t="shared" si="1"/>
        <v>7059.9999999999991</v>
      </c>
    </row>
    <row r="7" spans="1:24">
      <c r="A7" s="30" t="s">
        <v>286</v>
      </c>
      <c r="B7" s="106" t="s">
        <v>361</v>
      </c>
      <c r="C7" s="33" t="s">
        <v>299</v>
      </c>
      <c r="D7" s="33"/>
      <c r="E7" s="106" t="s">
        <v>54</v>
      </c>
      <c r="G7" s="108">
        <v>20.6</v>
      </c>
      <c r="H7" s="108"/>
      <c r="I7" s="108"/>
      <c r="J7" s="108"/>
      <c r="N7" s="108">
        <f t="shared" si="0"/>
        <v>20.6</v>
      </c>
      <c r="O7" s="108">
        <f>IF(D7="X",0,IF(E7="X",0,VLOOKUP(E7,'24'!$K$3:$L$16,2,FALSE)))</f>
        <v>200</v>
      </c>
      <c r="P7" s="108">
        <f t="shared" si="1"/>
        <v>4120</v>
      </c>
    </row>
    <row r="8" spans="1:24">
      <c r="A8" s="30" t="s">
        <v>286</v>
      </c>
      <c r="B8" s="33">
        <v>11</v>
      </c>
      <c r="C8" s="33" t="s">
        <v>299</v>
      </c>
      <c r="D8" s="33"/>
      <c r="E8" s="106" t="s">
        <v>54</v>
      </c>
      <c r="F8" s="108">
        <v>35.299999999999997</v>
      </c>
      <c r="G8" s="108"/>
      <c r="H8" s="108"/>
      <c r="I8" s="108"/>
      <c r="J8" s="108"/>
      <c r="N8" s="108">
        <f t="shared" si="0"/>
        <v>35.299999999999997</v>
      </c>
      <c r="O8" s="108">
        <f>IF(D8="X",0,IF(E8="X",0,VLOOKUP(E8,'24'!$K$3:$L$16,2,FALSE)))</f>
        <v>200</v>
      </c>
      <c r="P8" s="108">
        <f t="shared" si="1"/>
        <v>7059.9999999999991</v>
      </c>
    </row>
    <row r="9" spans="1:24">
      <c r="A9" s="30" t="s">
        <v>286</v>
      </c>
      <c r="B9" s="106" t="s">
        <v>287</v>
      </c>
      <c r="C9" s="33" t="s">
        <v>299</v>
      </c>
      <c r="D9" s="33"/>
      <c r="E9" s="106" t="s">
        <v>54</v>
      </c>
      <c r="G9" s="108">
        <v>20.6</v>
      </c>
      <c r="H9" s="108"/>
      <c r="I9" s="108"/>
      <c r="J9" s="108"/>
      <c r="N9" s="108">
        <f t="shared" si="0"/>
        <v>20.6</v>
      </c>
      <c r="O9" s="108">
        <f>IF(D9="X",0,IF(E9="X",0,VLOOKUP(E9,'24'!$K$3:$L$16,2,FALSE)))</f>
        <v>200</v>
      </c>
      <c r="P9" s="108">
        <f t="shared" si="1"/>
        <v>4120</v>
      </c>
    </row>
    <row r="10" spans="1:24">
      <c r="A10" s="30" t="s">
        <v>286</v>
      </c>
      <c r="B10" s="33">
        <v>12</v>
      </c>
      <c r="C10" s="33" t="s">
        <v>320</v>
      </c>
      <c r="D10" s="33"/>
      <c r="E10" s="106" t="s">
        <v>54</v>
      </c>
      <c r="F10" s="108">
        <v>93.9</v>
      </c>
      <c r="G10" s="108"/>
      <c r="H10" s="108"/>
      <c r="I10" s="108"/>
      <c r="J10" s="108"/>
      <c r="N10" s="108">
        <f t="shared" si="0"/>
        <v>93.9</v>
      </c>
      <c r="O10" s="108">
        <f>IF(D10="X",0,IF(E10="X",0,VLOOKUP(E10,'24'!$K$3:$L$16,2,FALSE)))</f>
        <v>200</v>
      </c>
      <c r="P10" s="108">
        <f t="shared" si="1"/>
        <v>18780</v>
      </c>
    </row>
    <row r="11" spans="1:24">
      <c r="A11" s="30" t="s">
        <v>286</v>
      </c>
      <c r="B11" s="33">
        <v>13</v>
      </c>
      <c r="C11" s="33" t="s">
        <v>299</v>
      </c>
      <c r="D11" s="33"/>
      <c r="E11" s="106" t="s">
        <v>54</v>
      </c>
      <c r="F11" s="108">
        <v>38.5</v>
      </c>
      <c r="G11" s="108"/>
      <c r="H11" s="108"/>
      <c r="I11" s="108"/>
      <c r="J11" s="108"/>
      <c r="N11" s="108">
        <f t="shared" si="0"/>
        <v>38.5</v>
      </c>
      <c r="O11" s="108">
        <f>IF(D11="X",0,IF(E11="X",0,VLOOKUP(E11,'24'!$K$3:$L$16,2,FALSE)))</f>
        <v>200</v>
      </c>
      <c r="P11" s="108">
        <f t="shared" si="1"/>
        <v>7700</v>
      </c>
    </row>
    <row r="12" spans="1:24">
      <c r="A12" s="30" t="s">
        <v>286</v>
      </c>
      <c r="B12" s="106" t="s">
        <v>288</v>
      </c>
      <c r="C12" s="33" t="s">
        <v>299</v>
      </c>
      <c r="D12" s="33"/>
      <c r="E12" s="106" t="s">
        <v>54</v>
      </c>
      <c r="G12" s="108">
        <v>17.2</v>
      </c>
      <c r="H12" s="108"/>
      <c r="I12" s="108"/>
      <c r="J12" s="108"/>
      <c r="N12" s="108">
        <f t="shared" si="0"/>
        <v>17.2</v>
      </c>
      <c r="O12" s="108">
        <f>IF(D12="X",0,IF(E12="X",0,VLOOKUP(E12,'24'!$K$3:$L$16,2,FALSE)))</f>
        <v>200</v>
      </c>
      <c r="P12" s="108">
        <f t="shared" si="1"/>
        <v>3440</v>
      </c>
    </row>
    <row r="13" spans="1:24">
      <c r="A13" s="30" t="s">
        <v>286</v>
      </c>
      <c r="B13" s="33">
        <v>14</v>
      </c>
      <c r="C13" s="33" t="s">
        <v>299</v>
      </c>
      <c r="D13" s="33"/>
      <c r="E13" s="106" t="s">
        <v>54</v>
      </c>
      <c r="F13" s="108">
        <v>38.5</v>
      </c>
      <c r="G13" s="108"/>
      <c r="H13" s="108"/>
      <c r="I13" s="108"/>
      <c r="J13" s="108"/>
      <c r="N13" s="108">
        <f t="shared" si="0"/>
        <v>38.5</v>
      </c>
      <c r="O13" s="108">
        <f>IF(D13="X",0,IF(E13="X",0,VLOOKUP(E13,'24'!$K$3:$L$16,2,FALSE)))</f>
        <v>200</v>
      </c>
      <c r="P13" s="108">
        <f t="shared" si="1"/>
        <v>7700</v>
      </c>
    </row>
    <row r="14" spans="1:24">
      <c r="A14" s="30" t="s">
        <v>286</v>
      </c>
      <c r="B14" s="106" t="s">
        <v>322</v>
      </c>
      <c r="C14" s="33" t="s">
        <v>299</v>
      </c>
      <c r="D14" s="33"/>
      <c r="E14" s="106" t="s">
        <v>54</v>
      </c>
      <c r="G14" s="108">
        <v>17.2</v>
      </c>
      <c r="H14" s="108"/>
      <c r="I14" s="108"/>
      <c r="J14" s="108"/>
      <c r="N14" s="108">
        <f t="shared" si="0"/>
        <v>17.2</v>
      </c>
      <c r="O14" s="108">
        <f>IF(D14="X",0,IF(E14="X",0,VLOOKUP(E14,'24'!$K$3:$L$16,2,FALSE)))</f>
        <v>200</v>
      </c>
      <c r="P14" s="108">
        <f t="shared" si="1"/>
        <v>3440</v>
      </c>
    </row>
    <row r="15" spans="1:24">
      <c r="A15" s="30" t="s">
        <v>286</v>
      </c>
      <c r="B15" s="33">
        <v>16</v>
      </c>
      <c r="C15" s="33" t="s">
        <v>299</v>
      </c>
      <c r="D15" s="33"/>
      <c r="E15" s="106" t="s">
        <v>54</v>
      </c>
      <c r="F15" s="108">
        <v>38.9</v>
      </c>
      <c r="G15" s="108"/>
      <c r="H15" s="108"/>
      <c r="I15" s="108"/>
      <c r="J15" s="108"/>
      <c r="N15" s="108">
        <f t="shared" si="0"/>
        <v>38.9</v>
      </c>
      <c r="O15" s="108">
        <f>IF(D15="X",0,IF(E15="X",0,VLOOKUP(E15,'24'!$K$3:$L$16,2,FALSE)))</f>
        <v>200</v>
      </c>
      <c r="P15" s="108">
        <f t="shared" si="1"/>
        <v>7780</v>
      </c>
    </row>
    <row r="16" spans="1:24">
      <c r="A16" s="30" t="s">
        <v>286</v>
      </c>
      <c r="B16" s="106" t="s">
        <v>373</v>
      </c>
      <c r="C16" s="33" t="s">
        <v>299</v>
      </c>
      <c r="D16" s="33"/>
      <c r="E16" s="106" t="s">
        <v>54</v>
      </c>
      <c r="G16" s="108">
        <v>16.8</v>
      </c>
      <c r="H16" s="108"/>
      <c r="I16" s="108"/>
      <c r="J16" s="108"/>
      <c r="N16" s="108">
        <f t="shared" si="0"/>
        <v>16.8</v>
      </c>
      <c r="O16" s="108">
        <f>IF(D16="X",0,IF(E16="X",0,VLOOKUP(E16,'24'!$K$3:$L$16,2,FALSE)))</f>
        <v>200</v>
      </c>
      <c r="P16" s="108">
        <f t="shared" si="1"/>
        <v>3360</v>
      </c>
    </row>
    <row r="17" spans="1:16">
      <c r="A17" s="30" t="s">
        <v>286</v>
      </c>
      <c r="B17" s="33">
        <v>17</v>
      </c>
      <c r="C17" s="33" t="s">
        <v>297</v>
      </c>
      <c r="D17" s="33"/>
      <c r="E17" s="106" t="s">
        <v>55</v>
      </c>
      <c r="F17" s="108">
        <v>6.1</v>
      </c>
      <c r="G17" s="108"/>
      <c r="H17" s="108"/>
      <c r="I17" s="108"/>
      <c r="J17" s="108"/>
      <c r="N17" s="108">
        <f t="shared" si="0"/>
        <v>6.1</v>
      </c>
      <c r="O17" s="108">
        <f>IF(D17="X",0,IF(E17="X",0,VLOOKUP(E17,'24'!$K$3:$L$16,2,FALSE)))</f>
        <v>200</v>
      </c>
      <c r="P17" s="108">
        <f t="shared" si="1"/>
        <v>1220</v>
      </c>
    </row>
    <row r="18" spans="1:16">
      <c r="A18" s="30" t="s">
        <v>286</v>
      </c>
      <c r="B18" s="33">
        <v>18</v>
      </c>
      <c r="C18" s="33" t="s">
        <v>306</v>
      </c>
      <c r="D18" s="33"/>
      <c r="E18" s="106" t="s">
        <v>316</v>
      </c>
      <c r="F18" s="108"/>
      <c r="G18" s="108"/>
      <c r="H18" s="108"/>
      <c r="I18" s="108"/>
      <c r="J18" s="108"/>
      <c r="N18" s="108">
        <f t="shared" si="0"/>
        <v>0</v>
      </c>
      <c r="O18" s="108">
        <f>IF(D18="X",0,IF(E18="X",0,VLOOKUP(E18,'24'!$K$3:$L$16,2,FALSE)))</f>
        <v>0</v>
      </c>
      <c r="P18" s="108">
        <f t="shared" si="1"/>
        <v>0</v>
      </c>
    </row>
    <row r="19" spans="1:16">
      <c r="A19" s="30" t="s">
        <v>286</v>
      </c>
      <c r="B19" s="33">
        <v>19</v>
      </c>
      <c r="C19" s="33" t="s">
        <v>298</v>
      </c>
      <c r="D19" s="33"/>
      <c r="E19" s="106" t="s">
        <v>149</v>
      </c>
      <c r="G19" s="108"/>
      <c r="H19" s="108"/>
      <c r="I19" s="108"/>
      <c r="J19" s="108">
        <v>4.8</v>
      </c>
      <c r="N19" s="108">
        <f t="shared" si="0"/>
        <v>4.8</v>
      </c>
      <c r="O19" s="108">
        <f>IF(D19="X",0,IF(E19="X",0,VLOOKUP(E19,'24'!$K$3:$L$16,2,FALSE)))</f>
        <v>200</v>
      </c>
      <c r="P19" s="108">
        <f t="shared" si="1"/>
        <v>960</v>
      </c>
    </row>
    <row r="20" spans="1:16">
      <c r="A20" s="30" t="s">
        <v>286</v>
      </c>
      <c r="B20" s="33">
        <v>2</v>
      </c>
      <c r="C20" s="33" t="s">
        <v>310</v>
      </c>
      <c r="D20" s="33"/>
      <c r="E20" s="106" t="s">
        <v>55</v>
      </c>
      <c r="F20" s="108">
        <v>130.5</v>
      </c>
      <c r="G20" s="108"/>
      <c r="H20" s="108"/>
      <c r="I20" s="108"/>
      <c r="J20" s="108"/>
      <c r="N20" s="108">
        <f t="shared" si="0"/>
        <v>130.5</v>
      </c>
      <c r="O20" s="108">
        <f>IF(D20="X",0,IF(E20="X",0,VLOOKUP(E20,'24'!$K$3:$L$16,2,FALSE)))</f>
        <v>200</v>
      </c>
      <c r="P20" s="108">
        <f t="shared" si="1"/>
        <v>26100</v>
      </c>
    </row>
    <row r="21" spans="1:16">
      <c r="A21" s="30" t="s">
        <v>286</v>
      </c>
      <c r="B21" s="33">
        <v>20</v>
      </c>
      <c r="C21" s="33" t="s">
        <v>406</v>
      </c>
      <c r="D21" s="33"/>
      <c r="E21" s="106" t="s">
        <v>60</v>
      </c>
      <c r="G21" s="108">
        <v>8.4</v>
      </c>
      <c r="H21" s="108"/>
      <c r="I21" s="108"/>
      <c r="J21" s="108"/>
      <c r="N21" s="108">
        <f t="shared" si="0"/>
        <v>8.4</v>
      </c>
      <c r="O21" s="108">
        <f>IF(D21="X",0,IF(E21="X",0,VLOOKUP(E21,'24'!$K$3:$L$16,2,FALSE)))</f>
        <v>12</v>
      </c>
      <c r="P21" s="108">
        <f t="shared" si="1"/>
        <v>100.80000000000001</v>
      </c>
    </row>
    <row r="22" spans="1:16">
      <c r="A22" s="30" t="s">
        <v>286</v>
      </c>
      <c r="B22" s="33">
        <v>21</v>
      </c>
      <c r="C22" s="33" t="s">
        <v>298</v>
      </c>
      <c r="D22" s="33"/>
      <c r="E22" s="106" t="s">
        <v>149</v>
      </c>
      <c r="G22" s="108"/>
      <c r="H22" s="108"/>
      <c r="I22" s="108"/>
      <c r="J22" s="108">
        <v>5</v>
      </c>
      <c r="N22" s="108">
        <f t="shared" si="0"/>
        <v>5</v>
      </c>
      <c r="O22" s="108">
        <f>IF(D22="X",0,IF(E22="X",0,VLOOKUP(E22,'24'!$K$3:$L$16,2,FALSE)))</f>
        <v>200</v>
      </c>
      <c r="P22" s="108">
        <f t="shared" si="1"/>
        <v>1000</v>
      </c>
    </row>
    <row r="23" spans="1:16">
      <c r="A23" s="30" t="s">
        <v>286</v>
      </c>
      <c r="B23" s="33">
        <v>22</v>
      </c>
      <c r="C23" s="33" t="s">
        <v>300</v>
      </c>
      <c r="D23" s="33"/>
      <c r="E23" s="106" t="s">
        <v>59</v>
      </c>
      <c r="G23" s="108">
        <v>5.6</v>
      </c>
      <c r="H23" s="108"/>
      <c r="I23" s="108"/>
      <c r="J23" s="108"/>
      <c r="N23" s="108">
        <f t="shared" si="0"/>
        <v>5.6</v>
      </c>
      <c r="O23" s="108">
        <f>IF(D23="X",0,IF(E23="X",0,VLOOKUP(E23,'24'!$K$3:$L$16,2,FALSE)))</f>
        <v>200</v>
      </c>
      <c r="P23" s="108">
        <f t="shared" si="1"/>
        <v>1120</v>
      </c>
    </row>
    <row r="24" spans="1:16">
      <c r="A24" s="30" t="s">
        <v>286</v>
      </c>
      <c r="B24" s="33">
        <v>23</v>
      </c>
      <c r="C24" s="33" t="s">
        <v>302</v>
      </c>
      <c r="D24" s="33"/>
      <c r="E24" s="106" t="s">
        <v>316</v>
      </c>
      <c r="G24" s="108"/>
      <c r="H24" s="108"/>
      <c r="J24" s="108">
        <v>3.1</v>
      </c>
      <c r="N24" s="108">
        <f t="shared" si="0"/>
        <v>3.1</v>
      </c>
      <c r="O24" s="108">
        <f>IF(D24="X",0,IF(E24="X",0,VLOOKUP(E24,'24'!$K$3:$L$16,2,FALSE)))</f>
        <v>0</v>
      </c>
      <c r="P24" s="108">
        <f t="shared" si="1"/>
        <v>0</v>
      </c>
    </row>
    <row r="25" spans="1:16">
      <c r="A25" s="30" t="s">
        <v>286</v>
      </c>
      <c r="B25" s="33">
        <v>24</v>
      </c>
      <c r="C25" s="33" t="s">
        <v>298</v>
      </c>
      <c r="D25" s="33"/>
      <c r="E25" s="106" t="s">
        <v>149</v>
      </c>
      <c r="G25" s="108"/>
      <c r="H25" s="108"/>
      <c r="J25" s="108">
        <v>5.2</v>
      </c>
      <c r="N25" s="108">
        <f t="shared" si="0"/>
        <v>5.2</v>
      </c>
      <c r="O25" s="108">
        <f>IF(D25="X",0,IF(E25="X",0,VLOOKUP(E25,'24'!$K$3:$L$16,2,FALSE)))</f>
        <v>200</v>
      </c>
      <c r="P25" s="108">
        <f t="shared" si="1"/>
        <v>1040</v>
      </c>
    </row>
    <row r="26" spans="1:16">
      <c r="A26" s="30" t="s">
        <v>286</v>
      </c>
      <c r="B26" s="33">
        <v>25</v>
      </c>
      <c r="C26" s="33" t="s">
        <v>308</v>
      </c>
      <c r="D26" s="33"/>
      <c r="E26" s="106" t="s">
        <v>60</v>
      </c>
      <c r="G26" s="108">
        <v>5.2</v>
      </c>
      <c r="H26" s="108"/>
      <c r="I26" s="108"/>
      <c r="J26" s="108"/>
      <c r="N26" s="108">
        <f t="shared" si="0"/>
        <v>5.2</v>
      </c>
      <c r="O26" s="108">
        <f>IF(D26="X",0,IF(E26="X",0,VLOOKUP(E26,'24'!$K$3:$L$16,2,FALSE)))</f>
        <v>12</v>
      </c>
      <c r="P26" s="108">
        <f t="shared" si="1"/>
        <v>62.400000000000006</v>
      </c>
    </row>
    <row r="27" spans="1:16">
      <c r="A27" s="30" t="s">
        <v>286</v>
      </c>
      <c r="B27" s="33">
        <v>26</v>
      </c>
      <c r="C27" s="33" t="s">
        <v>313</v>
      </c>
      <c r="D27" s="33"/>
      <c r="E27" s="106" t="s">
        <v>149</v>
      </c>
      <c r="G27" s="108"/>
      <c r="H27" s="108"/>
      <c r="I27" s="108"/>
      <c r="J27" s="108">
        <v>4.8</v>
      </c>
      <c r="N27" s="108">
        <f t="shared" si="0"/>
        <v>4.8</v>
      </c>
      <c r="O27" s="108">
        <f>IF(D27="X",0,IF(E27="X",0,VLOOKUP(E27,'24'!$K$3:$L$16,2,FALSE)))</f>
        <v>200</v>
      </c>
      <c r="P27" s="108">
        <f t="shared" si="1"/>
        <v>960</v>
      </c>
    </row>
    <row r="28" spans="1:16">
      <c r="A28" s="30" t="s">
        <v>286</v>
      </c>
      <c r="B28" s="33">
        <v>27</v>
      </c>
      <c r="C28" s="33" t="s">
        <v>307</v>
      </c>
      <c r="D28" s="33"/>
      <c r="E28" s="106" t="s">
        <v>61</v>
      </c>
      <c r="F28" s="108">
        <v>83.5</v>
      </c>
      <c r="G28" s="108"/>
      <c r="H28" s="108"/>
      <c r="I28" s="108"/>
      <c r="J28" s="108"/>
      <c r="N28" s="108">
        <f t="shared" si="0"/>
        <v>83.5</v>
      </c>
      <c r="O28" s="108">
        <f>IF(D28="X",0,IF(E28="X",0,VLOOKUP(E28,'24'!$K$3:$L$16,2,FALSE)))</f>
        <v>200</v>
      </c>
      <c r="P28" s="108">
        <f t="shared" si="1"/>
        <v>16700</v>
      </c>
    </row>
    <row r="29" spans="1:16">
      <c r="A29" s="30" t="s">
        <v>286</v>
      </c>
      <c r="B29" s="33">
        <v>28</v>
      </c>
      <c r="C29" s="33" t="s">
        <v>298</v>
      </c>
      <c r="D29" s="33"/>
      <c r="E29" s="106" t="s">
        <v>149</v>
      </c>
      <c r="G29" s="108"/>
      <c r="H29" s="108"/>
      <c r="I29" s="108"/>
      <c r="J29" s="108"/>
      <c r="L29" s="108">
        <v>4.7</v>
      </c>
      <c r="N29" s="108">
        <f t="shared" si="0"/>
        <v>4.7</v>
      </c>
      <c r="O29" s="108">
        <f>IF(D29="X",0,IF(E29="X",0,VLOOKUP(E29,'24'!$K$3:$L$16,2,FALSE)))</f>
        <v>200</v>
      </c>
      <c r="P29" s="108">
        <f t="shared" si="1"/>
        <v>940</v>
      </c>
    </row>
    <row r="30" spans="1:16">
      <c r="A30" s="30" t="s">
        <v>286</v>
      </c>
      <c r="B30" s="33">
        <v>29</v>
      </c>
      <c r="C30" s="33" t="s">
        <v>309</v>
      </c>
      <c r="D30" s="33"/>
      <c r="E30" s="106" t="s">
        <v>316</v>
      </c>
      <c r="F30" s="108"/>
      <c r="G30" s="108"/>
      <c r="H30" s="108"/>
      <c r="I30" s="108"/>
      <c r="J30" s="108"/>
      <c r="N30" s="108">
        <f t="shared" si="0"/>
        <v>0</v>
      </c>
      <c r="O30" s="108">
        <f>IF(D30="X",0,IF(E30="X",0,VLOOKUP(E30,'24'!$K$3:$L$16,2,FALSE)))</f>
        <v>0</v>
      </c>
      <c r="P30" s="108">
        <f t="shared" si="1"/>
        <v>0</v>
      </c>
    </row>
    <row r="31" spans="1:16">
      <c r="A31" s="30" t="s">
        <v>286</v>
      </c>
      <c r="B31" s="33">
        <v>3</v>
      </c>
      <c r="C31" s="33" t="s">
        <v>310</v>
      </c>
      <c r="D31" s="33"/>
      <c r="E31" s="106" t="s">
        <v>55</v>
      </c>
      <c r="F31" s="108">
        <v>12</v>
      </c>
      <c r="G31" s="108"/>
      <c r="H31" s="108"/>
      <c r="I31" s="108"/>
      <c r="J31" s="108"/>
      <c r="N31" s="108">
        <f t="shared" si="0"/>
        <v>12</v>
      </c>
      <c r="O31" s="108">
        <f>IF(D31="X",0,IF(E31="X",0,VLOOKUP(E31,'24'!$K$3:$L$16,2,FALSE)))</f>
        <v>200</v>
      </c>
      <c r="P31" s="108">
        <f t="shared" si="1"/>
        <v>2400</v>
      </c>
    </row>
    <row r="32" spans="1:16">
      <c r="A32" s="30" t="s">
        <v>286</v>
      </c>
      <c r="B32" s="33">
        <v>30</v>
      </c>
      <c r="C32" s="33" t="s">
        <v>319</v>
      </c>
      <c r="D32" s="33"/>
      <c r="E32" s="106" t="s">
        <v>316</v>
      </c>
      <c r="F32" s="108"/>
      <c r="G32" s="108"/>
      <c r="H32" s="108"/>
      <c r="I32" s="108"/>
      <c r="J32" s="108"/>
      <c r="N32" s="108">
        <f t="shared" si="0"/>
        <v>0</v>
      </c>
      <c r="O32" s="108">
        <f>IF(D32="X",0,IF(E32="X",0,VLOOKUP(E32,'24'!$K$3:$L$16,2,FALSE)))</f>
        <v>0</v>
      </c>
      <c r="P32" s="108">
        <f t="shared" si="1"/>
        <v>0</v>
      </c>
    </row>
    <row r="33" spans="1:20">
      <c r="A33" s="30" t="s">
        <v>286</v>
      </c>
      <c r="B33" s="33">
        <v>4</v>
      </c>
      <c r="C33" s="33" t="s">
        <v>311</v>
      </c>
      <c r="D33" s="33"/>
      <c r="E33" s="106" t="s">
        <v>58</v>
      </c>
      <c r="F33" s="108">
        <v>21.4</v>
      </c>
      <c r="G33" s="108"/>
      <c r="H33" s="108"/>
      <c r="I33" s="108"/>
      <c r="J33" s="108"/>
      <c r="N33" s="108">
        <f t="shared" si="0"/>
        <v>21.4</v>
      </c>
      <c r="O33" s="108">
        <f>IF(D33="X",0,IF(E33="X",0,VLOOKUP(E33,'24'!$K$3:$L$16,2,FALSE)))</f>
        <v>200</v>
      </c>
      <c r="P33" s="108">
        <f t="shared" si="1"/>
        <v>4280</v>
      </c>
    </row>
    <row r="34" spans="1:20">
      <c r="A34" s="30" t="s">
        <v>286</v>
      </c>
      <c r="B34" s="33">
        <v>5</v>
      </c>
      <c r="C34" s="33" t="s">
        <v>301</v>
      </c>
      <c r="D34" s="33"/>
      <c r="E34" s="106" t="s">
        <v>57</v>
      </c>
      <c r="F34" s="108">
        <v>11.9</v>
      </c>
      <c r="G34" s="108"/>
      <c r="H34" s="108"/>
      <c r="I34" s="108"/>
      <c r="J34" s="108"/>
      <c r="N34" s="108">
        <f t="shared" si="0"/>
        <v>11.9</v>
      </c>
      <c r="O34" s="108">
        <f>IF(D34="X",0,IF(E34="X",0,VLOOKUP(E34,'24'!$K$3:$L$16,2,FALSE)))</f>
        <v>200</v>
      </c>
      <c r="P34" s="108">
        <f t="shared" si="1"/>
        <v>2380</v>
      </c>
    </row>
    <row r="35" spans="1:20">
      <c r="A35" s="30" t="s">
        <v>286</v>
      </c>
      <c r="B35" s="33">
        <v>6</v>
      </c>
      <c r="C35" s="33" t="s">
        <v>308</v>
      </c>
      <c r="D35" s="33"/>
      <c r="E35" s="106" t="s">
        <v>60</v>
      </c>
      <c r="G35" s="108">
        <v>6.9</v>
      </c>
      <c r="H35" s="108"/>
      <c r="I35" s="108"/>
      <c r="J35" s="108"/>
      <c r="N35" s="108">
        <f t="shared" si="0"/>
        <v>6.9</v>
      </c>
      <c r="O35" s="108">
        <f>IF(D35="X",0,IF(E35="X",0,VLOOKUP(E35,'24'!$K$3:$L$16,2,FALSE)))</f>
        <v>12</v>
      </c>
      <c r="P35" s="108">
        <f t="shared" si="1"/>
        <v>82.800000000000011</v>
      </c>
    </row>
    <row r="36" spans="1:20">
      <c r="A36" s="30" t="s">
        <v>286</v>
      </c>
      <c r="B36" s="33">
        <v>7</v>
      </c>
      <c r="C36" s="33" t="s">
        <v>308</v>
      </c>
      <c r="D36" s="33"/>
      <c r="E36" s="106" t="s">
        <v>60</v>
      </c>
      <c r="H36" s="108"/>
      <c r="I36" s="108"/>
      <c r="J36" s="108">
        <v>11.3</v>
      </c>
      <c r="N36" s="108">
        <f t="shared" si="0"/>
        <v>11.3</v>
      </c>
      <c r="O36" s="108">
        <f>IF(D36="X",0,IF(E36="X",0,VLOOKUP(E36,'24'!$K$3:$L$16,2,FALSE)))</f>
        <v>12</v>
      </c>
      <c r="P36" s="108">
        <f t="shared" si="1"/>
        <v>135.60000000000002</v>
      </c>
    </row>
    <row r="37" spans="1:20">
      <c r="A37" s="30" t="s">
        <v>286</v>
      </c>
      <c r="B37" s="33">
        <v>8</v>
      </c>
      <c r="C37" s="33" t="s">
        <v>299</v>
      </c>
      <c r="D37" s="33"/>
      <c r="E37" s="106" t="s">
        <v>54</v>
      </c>
      <c r="F37" s="108">
        <v>44.9</v>
      </c>
      <c r="G37" s="108"/>
      <c r="H37" s="108"/>
      <c r="I37" s="108"/>
      <c r="J37" s="108"/>
      <c r="N37" s="108">
        <f t="shared" si="0"/>
        <v>44.9</v>
      </c>
      <c r="O37" s="108">
        <f>IF(D37="X",0,IF(E37="X",0,VLOOKUP(E37,'24'!$K$3:$L$16,2,FALSE)))</f>
        <v>200</v>
      </c>
      <c r="P37" s="108">
        <f t="shared" si="1"/>
        <v>8980</v>
      </c>
    </row>
    <row r="38" spans="1:20">
      <c r="A38" s="30" t="s">
        <v>286</v>
      </c>
      <c r="B38" s="106" t="s">
        <v>296</v>
      </c>
      <c r="C38" s="33" t="s">
        <v>299</v>
      </c>
      <c r="D38" s="33"/>
      <c r="E38" s="106" t="s">
        <v>54</v>
      </c>
      <c r="G38" s="108">
        <v>8</v>
      </c>
      <c r="H38" s="108"/>
      <c r="I38" s="108"/>
      <c r="J38" s="108"/>
      <c r="N38" s="108">
        <f t="shared" si="0"/>
        <v>8</v>
      </c>
      <c r="O38" s="108">
        <f>IF(D38="X",0,IF(E38="X",0,VLOOKUP(E38,'24'!$K$3:$L$16,2,FALSE)))</f>
        <v>200</v>
      </c>
      <c r="P38" s="108">
        <f t="shared" si="1"/>
        <v>1600</v>
      </c>
    </row>
    <row r="39" spans="1:20">
      <c r="A39" s="30" t="s">
        <v>286</v>
      </c>
      <c r="B39" s="33">
        <v>9</v>
      </c>
      <c r="C39" s="33" t="s">
        <v>301</v>
      </c>
      <c r="D39" s="33"/>
      <c r="E39" s="106" t="s">
        <v>57</v>
      </c>
      <c r="F39" s="108">
        <v>5.9</v>
      </c>
      <c r="G39" s="108"/>
      <c r="H39" s="108"/>
      <c r="I39" s="108"/>
      <c r="J39" s="108"/>
      <c r="N39" s="108">
        <f t="shared" si="0"/>
        <v>5.9</v>
      </c>
      <c r="O39" s="108">
        <f>IF(D39="X",0,IF(E39="X",0,VLOOKUP(E39,'24'!$K$3:$L$16,2,FALSE)))</f>
        <v>200</v>
      </c>
      <c r="P39" s="108">
        <f t="shared" si="1"/>
        <v>1180</v>
      </c>
      <c r="R39">
        <v>258.3</v>
      </c>
      <c r="S39">
        <v>258.3</v>
      </c>
      <c r="T39">
        <v>100</v>
      </c>
    </row>
    <row r="40" spans="1:20" hidden="1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/>
      <c r="O40" s="108"/>
      <c r="P40" s="108"/>
    </row>
    <row r="41" spans="1:20" hidden="1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/>
      <c r="O41" s="108"/>
      <c r="P41" s="108"/>
    </row>
    <row r="42" spans="1:20" hidden="1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/>
      <c r="O42" s="108"/>
      <c r="P42" s="108"/>
    </row>
    <row r="43" spans="1:20" hidden="1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/>
      <c r="O43" s="108"/>
      <c r="P43" s="108"/>
    </row>
    <row r="44" spans="1:20" hidden="1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/>
      <c r="O44" s="108"/>
      <c r="P44" s="108"/>
    </row>
    <row r="45" spans="1:20" hidden="1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/>
      <c r="O45" s="108"/>
      <c r="P45" s="108"/>
    </row>
    <row r="46" spans="1:20" hidden="1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/>
      <c r="O46" s="108"/>
      <c r="P46" s="108"/>
    </row>
    <row r="47" spans="1:20" hidden="1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/>
      <c r="O47" s="108"/>
      <c r="P47" s="108"/>
    </row>
    <row r="48" spans="1:20" hidden="1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/>
      <c r="O48" s="108"/>
      <c r="P48" s="108"/>
    </row>
    <row r="49" spans="1:16" hidden="1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/>
      <c r="O49" s="108"/>
      <c r="P49" s="108"/>
    </row>
    <row r="50" spans="1:16" hidden="1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/>
      <c r="O50" s="108"/>
      <c r="P50" s="108"/>
    </row>
    <row r="51" spans="1:16" hidden="1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/>
      <c r="O51" s="108"/>
      <c r="P51" s="108"/>
    </row>
    <row r="52" spans="1:16" hidden="1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/>
      <c r="O52" s="108"/>
      <c r="P52" s="108"/>
    </row>
    <row r="53" spans="1:16" hidden="1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/>
      <c r="O53" s="108"/>
      <c r="P53" s="108"/>
    </row>
    <row r="54" spans="1:16" hidden="1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/>
      <c r="O54" s="108"/>
      <c r="P54" s="108"/>
    </row>
    <row r="55" spans="1:16" hidden="1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/>
      <c r="O55" s="108"/>
      <c r="P55" s="108"/>
    </row>
    <row r="56" spans="1:16" hidden="1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/>
      <c r="O56" s="108"/>
      <c r="P56" s="108"/>
    </row>
    <row r="57" spans="1:16" hidden="1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/>
      <c r="O57" s="108"/>
      <c r="P57" s="108"/>
    </row>
    <row r="58" spans="1:16" hidden="1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/>
      <c r="O58" s="108"/>
      <c r="P58" s="108"/>
    </row>
    <row r="59" spans="1:16" hidden="1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/>
      <c r="O59" s="108"/>
      <c r="P59" s="108"/>
    </row>
    <row r="60" spans="1:16" hidden="1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/>
      <c r="O60" s="108"/>
      <c r="P60" s="108"/>
    </row>
    <row r="61" spans="1:16" hidden="1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/>
      <c r="O61" s="108"/>
      <c r="P61" s="108"/>
    </row>
    <row r="62" spans="1:16" hidden="1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/>
      <c r="O62" s="108"/>
      <c r="P62" s="108"/>
    </row>
    <row r="63" spans="1:16" hidden="1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/>
      <c r="O63" s="108"/>
      <c r="P63" s="108"/>
    </row>
    <row r="64" spans="1:16" hidden="1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/>
      <c r="O64" s="108"/>
      <c r="P64" s="108"/>
    </row>
    <row r="65" spans="1:16" hidden="1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/>
      <c r="O65" s="108"/>
      <c r="P65" s="108"/>
    </row>
    <row r="66" spans="1:16" hidden="1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/>
      <c r="O66" s="108"/>
      <c r="P66" s="108"/>
    </row>
    <row r="67" spans="1:16" hidden="1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/>
      <c r="O67" s="108"/>
      <c r="P67" s="108"/>
    </row>
    <row r="68" spans="1:16" hidden="1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/>
      <c r="O68" s="108"/>
      <c r="P68" s="108"/>
    </row>
    <row r="69" spans="1:16" hidden="1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/>
      <c r="O69" s="108"/>
      <c r="P69" s="108"/>
    </row>
    <row r="70" spans="1:16" hidden="1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/>
      <c r="O70" s="108"/>
      <c r="P70" s="108"/>
    </row>
    <row r="71" spans="1:16" hidden="1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/>
      <c r="O71" s="108"/>
      <c r="P71" s="108"/>
    </row>
    <row r="72" spans="1:16" hidden="1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/>
      <c r="O72" s="108"/>
      <c r="P72" s="108"/>
    </row>
    <row r="73" spans="1:16" hidden="1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/>
      <c r="O73" s="108"/>
      <c r="P73" s="108"/>
    </row>
    <row r="74" spans="1:16" hidden="1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/>
      <c r="O74" s="108"/>
      <c r="P74" s="108"/>
    </row>
    <row r="75" spans="1:16" hidden="1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/>
      <c r="O75" s="108"/>
      <c r="P75" s="108"/>
    </row>
    <row r="76" spans="1:16" hidden="1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/>
      <c r="O76" s="108"/>
      <c r="P76" s="108"/>
    </row>
    <row r="77" spans="1:16" hidden="1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/>
      <c r="O77" s="108"/>
      <c r="P77" s="108"/>
    </row>
    <row r="78" spans="1:16" hidden="1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/>
      <c r="O78" s="108"/>
      <c r="P78" s="108"/>
    </row>
    <row r="79" spans="1:16" hidden="1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/>
      <c r="O79" s="108"/>
      <c r="P79" s="108"/>
    </row>
    <row r="80" spans="1:16" hidden="1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/>
      <c r="O80" s="108"/>
      <c r="P80" s="108"/>
    </row>
    <row r="81" spans="1:16" hidden="1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/>
      <c r="O81" s="108"/>
      <c r="P81" s="108"/>
    </row>
    <row r="82" spans="1:16" hidden="1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/>
      <c r="O82" s="108"/>
      <c r="P82" s="108"/>
    </row>
    <row r="83" spans="1:16" hidden="1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/>
      <c r="O83" s="108"/>
      <c r="P83" s="108"/>
    </row>
    <row r="84" spans="1:16" hidden="1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/>
      <c r="O84" s="108"/>
      <c r="P84" s="108"/>
    </row>
    <row r="85" spans="1:16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/>
      <c r="O85" s="108"/>
      <c r="P85" s="108"/>
    </row>
    <row r="86" spans="1:16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/>
      <c r="O86" s="108"/>
      <c r="P86" s="108"/>
    </row>
    <row r="87" spans="1:16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/>
      <c r="O87" s="108"/>
      <c r="P87" s="108"/>
    </row>
    <row r="88" spans="1:16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/>
      <c r="O88" s="108"/>
      <c r="P88" s="108"/>
    </row>
    <row r="89" spans="1:16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/>
      <c r="O89" s="108"/>
      <c r="P89" s="108"/>
    </row>
    <row r="90" spans="1:16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/>
      <c r="O90" s="108"/>
      <c r="P90" s="108"/>
    </row>
    <row r="91" spans="1:16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/>
      <c r="O91" s="108"/>
      <c r="P91" s="108"/>
    </row>
    <row r="92" spans="1:16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/>
      <c r="O92" s="108"/>
      <c r="P92" s="108"/>
    </row>
    <row r="93" spans="1:16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/>
      <c r="O93" s="108"/>
      <c r="P93" s="108"/>
    </row>
    <row r="94" spans="1:16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/>
      <c r="O94" s="108"/>
      <c r="P94" s="108"/>
    </row>
    <row r="95" spans="1:16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/>
      <c r="O95" s="108"/>
      <c r="P95" s="108"/>
    </row>
    <row r="96" spans="1:16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/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/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/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/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/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/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/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/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/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/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/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/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/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/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/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/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/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/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/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/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/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/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/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/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/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/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/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/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/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/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/>
      <c r="O126" s="108"/>
      <c r="P126" s="108"/>
    </row>
    <row r="127" spans="1:16" hidden="1">
      <c r="N127" s="108"/>
      <c r="O127" s="108"/>
      <c r="P127" s="108"/>
    </row>
    <row r="128" spans="1:16" hidden="1">
      <c r="N128" s="108"/>
      <c r="O128" s="108"/>
      <c r="P128" s="108"/>
    </row>
    <row r="129" spans="14:16" hidden="1">
      <c r="N129" s="108"/>
      <c r="O129" s="108"/>
      <c r="P129" s="108"/>
    </row>
    <row r="130" spans="14:16" hidden="1">
      <c r="N130" s="108"/>
      <c r="O130" s="108"/>
      <c r="P130" s="108"/>
    </row>
    <row r="131" spans="14:16" hidden="1">
      <c r="N131" s="108"/>
      <c r="O131" s="108"/>
      <c r="P131" s="108"/>
    </row>
    <row r="132" spans="14:16" hidden="1">
      <c r="N132" s="108"/>
      <c r="O132" s="108"/>
      <c r="P132" s="108"/>
    </row>
    <row r="133" spans="14:16" hidden="1">
      <c r="N133" s="108"/>
      <c r="O133" s="108"/>
      <c r="P133" s="108"/>
    </row>
    <row r="134" spans="14:16" hidden="1">
      <c r="N134" s="108"/>
      <c r="O134" s="108"/>
      <c r="P134" s="108"/>
    </row>
    <row r="135" spans="14:16" hidden="1">
      <c r="N135" s="108"/>
      <c r="O135" s="108"/>
      <c r="P135" s="108"/>
    </row>
    <row r="136" spans="14:16" hidden="1">
      <c r="N136" s="108"/>
      <c r="O136" s="108"/>
      <c r="P136" s="108"/>
    </row>
    <row r="137" spans="14:16" hidden="1">
      <c r="N137" s="108"/>
      <c r="O137" s="108"/>
      <c r="P137" s="108"/>
    </row>
    <row r="138" spans="14:16" hidden="1">
      <c r="N138" s="108"/>
      <c r="O138" s="108"/>
      <c r="P138" s="108"/>
    </row>
    <row r="139" spans="14:16" hidden="1">
      <c r="N139" s="108"/>
      <c r="O139" s="108"/>
      <c r="P139" s="108"/>
    </row>
    <row r="140" spans="14:16" hidden="1">
      <c r="N140" s="108"/>
      <c r="O140" s="108"/>
      <c r="P140" s="108"/>
    </row>
    <row r="141" spans="14:16" hidden="1">
      <c r="N141" s="108"/>
      <c r="O141" s="108"/>
      <c r="P141" s="108"/>
    </row>
    <row r="142" spans="14:16" hidden="1">
      <c r="N142" s="108"/>
      <c r="O142" s="108"/>
      <c r="P142" s="108"/>
    </row>
    <row r="143" spans="14:16" hidden="1">
      <c r="N143" s="108"/>
      <c r="O143" s="108"/>
      <c r="P143" s="108"/>
    </row>
    <row r="144" spans="14:16" hidden="1">
      <c r="N144" s="108"/>
      <c r="O144" s="108"/>
      <c r="P144" s="108"/>
    </row>
    <row r="145" spans="14:16" hidden="1">
      <c r="N145" s="108"/>
      <c r="O145" s="108"/>
      <c r="P145" s="108"/>
    </row>
    <row r="146" spans="14:16" hidden="1">
      <c r="N146" s="108"/>
      <c r="O146" s="108"/>
      <c r="P146" s="108"/>
    </row>
    <row r="147" spans="14:16" hidden="1">
      <c r="N147" s="108"/>
      <c r="O147" s="108"/>
      <c r="P147" s="108"/>
    </row>
    <row r="148" spans="14:16" hidden="1">
      <c r="N148" s="108"/>
      <c r="O148" s="108"/>
      <c r="P148" s="108"/>
    </row>
    <row r="149" spans="14:16" hidden="1">
      <c r="N149" s="108"/>
      <c r="O149" s="108"/>
      <c r="P149" s="108"/>
    </row>
    <row r="150" spans="14:16" hidden="1">
      <c r="N150" s="108"/>
      <c r="O150" s="108"/>
      <c r="P150" s="108"/>
    </row>
    <row r="151" spans="14:16" hidden="1">
      <c r="N151" s="108"/>
      <c r="O151" s="108"/>
      <c r="P151" s="108"/>
    </row>
    <row r="152" spans="14:16" hidden="1">
      <c r="N152" s="108"/>
      <c r="O152" s="108"/>
      <c r="P152" s="108"/>
    </row>
    <row r="153" spans="14:16" hidden="1">
      <c r="N153" s="108"/>
      <c r="O153" s="108"/>
      <c r="P153" s="108"/>
    </row>
    <row r="154" spans="14:16" hidden="1">
      <c r="N154" s="108"/>
      <c r="O154" s="108"/>
      <c r="P154" s="108"/>
    </row>
    <row r="155" spans="14:16" hidden="1">
      <c r="N155" s="108"/>
      <c r="O155" s="108"/>
      <c r="P155" s="108"/>
    </row>
    <row r="156" spans="14:16" hidden="1">
      <c r="N156" s="108"/>
      <c r="O156" s="108"/>
      <c r="P156" s="108"/>
    </row>
    <row r="157" spans="14:16" hidden="1">
      <c r="N157" s="108"/>
      <c r="O157" s="108"/>
      <c r="P157" s="108"/>
    </row>
    <row r="158" spans="14:16" hidden="1">
      <c r="N158" s="108"/>
      <c r="O158" s="108"/>
      <c r="P158" s="108"/>
    </row>
    <row r="159" spans="14:16" hidden="1">
      <c r="N159" s="108"/>
      <c r="O159" s="108"/>
      <c r="P159" s="108"/>
    </row>
    <row r="160" spans="14:16" hidden="1">
      <c r="N160" s="108"/>
      <c r="O160" s="108"/>
      <c r="P160" s="108"/>
    </row>
    <row r="161" spans="14:16" hidden="1">
      <c r="N161" s="108"/>
      <c r="O161" s="108"/>
      <c r="P161" s="108"/>
    </row>
    <row r="162" spans="14:16" hidden="1">
      <c r="N162" s="108"/>
      <c r="O162" s="108"/>
      <c r="P162" s="108"/>
    </row>
    <row r="163" spans="14:16" hidden="1">
      <c r="N163" s="108"/>
      <c r="O163" s="108"/>
      <c r="P163" s="108"/>
    </row>
    <row r="164" spans="14:16" hidden="1">
      <c r="N164" s="108"/>
      <c r="O164" s="108"/>
      <c r="P164" s="108"/>
    </row>
    <row r="165" spans="14:16" hidden="1">
      <c r="N165" s="108"/>
      <c r="O165" s="108"/>
      <c r="P165" s="108"/>
    </row>
    <row r="166" spans="14:16" hidden="1">
      <c r="N166" s="108"/>
      <c r="O166" s="108"/>
      <c r="P166" s="108"/>
    </row>
    <row r="167" spans="14:16" hidden="1">
      <c r="N167" s="108"/>
      <c r="O167" s="108"/>
      <c r="P167" s="108"/>
    </row>
    <row r="168" spans="14:16" hidden="1">
      <c r="N168" s="108"/>
      <c r="O168" s="108"/>
      <c r="P168" s="108"/>
    </row>
    <row r="169" spans="14:16" hidden="1">
      <c r="N169" s="108"/>
      <c r="O169" s="108"/>
      <c r="P169" s="108"/>
    </row>
    <row r="170" spans="14:16" hidden="1">
      <c r="N170" s="108"/>
      <c r="O170" s="108"/>
      <c r="P170" s="108"/>
    </row>
    <row r="171" spans="14:16" hidden="1">
      <c r="N171" s="108"/>
      <c r="O171" s="108"/>
      <c r="P171" s="108"/>
    </row>
    <row r="172" spans="14:16" hidden="1">
      <c r="N172" s="108"/>
      <c r="O172" s="108"/>
      <c r="P172" s="108"/>
    </row>
    <row r="173" spans="14:16" hidden="1">
      <c r="N173" s="108"/>
      <c r="O173" s="108"/>
      <c r="P173" s="108"/>
    </row>
    <row r="174" spans="14:16" hidden="1">
      <c r="N174" s="108"/>
      <c r="O174" s="108"/>
      <c r="P174" s="108"/>
    </row>
    <row r="175" spans="14:16" hidden="1">
      <c r="N175" s="108"/>
      <c r="O175" s="108"/>
      <c r="P175" s="108"/>
    </row>
    <row r="176" spans="14:16" hidden="1">
      <c r="N176" s="108"/>
      <c r="O176" s="108"/>
      <c r="P176" s="108"/>
    </row>
    <row r="177" spans="14:16" hidden="1">
      <c r="N177" s="108"/>
      <c r="O177" s="108"/>
      <c r="P177" s="108"/>
    </row>
    <row r="178" spans="14:16" hidden="1">
      <c r="N178" s="108"/>
      <c r="O178" s="108"/>
      <c r="P178" s="108"/>
    </row>
    <row r="179" spans="14:16" hidden="1">
      <c r="N179" s="108"/>
      <c r="O179" s="108"/>
      <c r="P179" s="108"/>
    </row>
    <row r="180" spans="14:16" hidden="1">
      <c r="N180" s="108"/>
      <c r="O180" s="108"/>
      <c r="P180" s="108"/>
    </row>
    <row r="181" spans="14:16" hidden="1">
      <c r="N181" s="108"/>
      <c r="O181" s="108"/>
      <c r="P181" s="108"/>
    </row>
    <row r="182" spans="14:16" hidden="1">
      <c r="N182" s="108"/>
      <c r="O182" s="108"/>
      <c r="P182" s="108"/>
    </row>
    <row r="183" spans="14:16" hidden="1">
      <c r="N183" s="108"/>
      <c r="O183" s="108"/>
      <c r="P183" s="108"/>
    </row>
    <row r="184" spans="14:16" hidden="1">
      <c r="N184" s="108"/>
      <c r="O184" s="108"/>
      <c r="P184" s="108"/>
    </row>
    <row r="185" spans="14:16" hidden="1">
      <c r="N185" s="108"/>
      <c r="O185" s="108"/>
      <c r="P185" s="108"/>
    </row>
    <row r="186" spans="14:16" hidden="1">
      <c r="N186" s="108"/>
      <c r="O186" s="108"/>
      <c r="P186" s="108"/>
    </row>
    <row r="187" spans="14:16" hidden="1">
      <c r="N187" s="108"/>
      <c r="O187" s="108"/>
      <c r="P187" s="108"/>
    </row>
    <row r="188" spans="14:16" hidden="1">
      <c r="N188" s="108"/>
      <c r="O188" s="108"/>
      <c r="P188" s="108"/>
    </row>
    <row r="189" spans="14:16" hidden="1">
      <c r="N189" s="108"/>
      <c r="O189" s="108"/>
      <c r="P189" s="108"/>
    </row>
    <row r="190" spans="14:16" hidden="1">
      <c r="N190" s="108"/>
      <c r="O190" s="108"/>
      <c r="P190" s="108"/>
    </row>
    <row r="191" spans="14:16" hidden="1">
      <c r="N191" s="108"/>
      <c r="O191" s="108"/>
      <c r="P191" s="108"/>
    </row>
    <row r="192" spans="14:16" hidden="1">
      <c r="N192" s="108"/>
      <c r="O192" s="108"/>
      <c r="P192" s="108"/>
    </row>
    <row r="193" spans="14:16" hidden="1">
      <c r="N193" s="108"/>
      <c r="O193" s="108"/>
      <c r="P193" s="108"/>
    </row>
    <row r="194" spans="14:16" hidden="1">
      <c r="N194" s="108"/>
      <c r="O194" s="108"/>
      <c r="P194" s="108"/>
    </row>
    <row r="195" spans="14:16" hidden="1">
      <c r="N195" s="108"/>
      <c r="O195" s="108"/>
      <c r="P195" s="108"/>
    </row>
    <row r="196" spans="14:16" hidden="1">
      <c r="N196" s="108"/>
      <c r="O196" s="108"/>
      <c r="P196" s="108"/>
    </row>
    <row r="197" spans="14:16" hidden="1">
      <c r="N197" s="108"/>
      <c r="O197" s="108"/>
      <c r="P197" s="108"/>
    </row>
    <row r="198" spans="14:16" hidden="1">
      <c r="N198" s="108"/>
      <c r="O198" s="108"/>
      <c r="P198" s="108"/>
    </row>
    <row r="199" spans="14:16" hidden="1">
      <c r="N199" s="108"/>
      <c r="O199" s="108"/>
      <c r="P199" s="108"/>
    </row>
    <row r="200" spans="14:16" hidden="1">
      <c r="N200" s="108"/>
      <c r="O200" s="108"/>
      <c r="P200" s="108"/>
    </row>
    <row r="201" spans="14:16" hidden="1">
      <c r="N201" s="108"/>
      <c r="O201" s="108"/>
      <c r="P201" s="108"/>
    </row>
    <row r="202" spans="14:16" hidden="1">
      <c r="N202" s="108"/>
      <c r="O202" s="108"/>
      <c r="P202" s="108"/>
    </row>
    <row r="203" spans="14:16" hidden="1">
      <c r="N203" s="108"/>
      <c r="O203" s="108"/>
      <c r="P203" s="108"/>
    </row>
    <row r="204" spans="14:16" hidden="1">
      <c r="N204" s="108"/>
      <c r="O204" s="108"/>
      <c r="P204" s="108"/>
    </row>
    <row r="205" spans="14:16" hidden="1">
      <c r="N205" s="108"/>
      <c r="O205" s="108"/>
      <c r="P205" s="108"/>
    </row>
    <row r="206" spans="14:16" hidden="1">
      <c r="N206" s="108"/>
      <c r="O206" s="108"/>
      <c r="P206" s="108"/>
    </row>
    <row r="207" spans="14:16" hidden="1">
      <c r="N207" s="108"/>
      <c r="O207" s="108"/>
      <c r="P207" s="108"/>
    </row>
    <row r="208" spans="14:16" hidden="1">
      <c r="N208" s="108"/>
      <c r="O208" s="108"/>
      <c r="P208" s="108"/>
    </row>
    <row r="209" spans="14:16" hidden="1">
      <c r="N209" s="108"/>
      <c r="O209" s="108"/>
      <c r="P209" s="108"/>
    </row>
    <row r="210" spans="14:16" hidden="1">
      <c r="N210" s="108"/>
      <c r="O210" s="108"/>
      <c r="P210" s="108"/>
    </row>
    <row r="211" spans="14:16" hidden="1">
      <c r="N211" s="108"/>
      <c r="O211" s="108"/>
      <c r="P211" s="108"/>
    </row>
    <row r="212" spans="14:16" hidden="1">
      <c r="N212" s="108"/>
      <c r="O212" s="108"/>
      <c r="P212" s="108"/>
    </row>
    <row r="213" spans="14:16" hidden="1">
      <c r="N213" s="108"/>
      <c r="O213" s="108"/>
      <c r="P213" s="108"/>
    </row>
    <row r="214" spans="14:16" hidden="1">
      <c r="N214" s="108"/>
      <c r="O214" s="108"/>
      <c r="P214" s="108"/>
    </row>
    <row r="215" spans="14:16" hidden="1">
      <c r="N215" s="108"/>
      <c r="O215" s="108"/>
      <c r="P215" s="108"/>
    </row>
    <row r="216" spans="14:16" hidden="1">
      <c r="N216" s="108"/>
      <c r="O216" s="108"/>
      <c r="P216" s="108"/>
    </row>
    <row r="217" spans="14:16" hidden="1">
      <c r="N217" s="108"/>
      <c r="O217" s="108"/>
      <c r="P217" s="108"/>
    </row>
    <row r="218" spans="14:16" hidden="1">
      <c r="N218" s="108"/>
      <c r="O218" s="108"/>
      <c r="P218" s="108"/>
    </row>
    <row r="219" spans="14:16" hidden="1">
      <c r="N219" s="108"/>
      <c r="O219" s="108"/>
      <c r="P219" s="108"/>
    </row>
    <row r="220" spans="14:16" hidden="1">
      <c r="N220" s="108"/>
      <c r="O220" s="108"/>
      <c r="P220" s="108"/>
    </row>
    <row r="221" spans="14:16" hidden="1">
      <c r="N221" s="108"/>
      <c r="O221" s="108"/>
      <c r="P221" s="108"/>
    </row>
    <row r="222" spans="14:16" hidden="1">
      <c r="N222" s="108"/>
      <c r="O222" s="108"/>
      <c r="P222" s="108"/>
    </row>
    <row r="223" spans="14:16" hidden="1">
      <c r="N223" s="108"/>
      <c r="O223" s="108"/>
      <c r="P223" s="108"/>
    </row>
    <row r="224" spans="14:16" hidden="1">
      <c r="N224" s="108"/>
      <c r="O224" s="108"/>
      <c r="P224" s="108"/>
    </row>
    <row r="225" spans="14:16" hidden="1">
      <c r="N225" s="108"/>
      <c r="O225" s="108"/>
      <c r="P225" s="108"/>
    </row>
    <row r="226" spans="14:16" hidden="1">
      <c r="N226" s="108"/>
      <c r="O226" s="108"/>
      <c r="P226" s="108"/>
    </row>
    <row r="227" spans="14:16" hidden="1">
      <c r="N227" s="108"/>
      <c r="O227" s="108"/>
      <c r="P227" s="108"/>
    </row>
    <row r="228" spans="14:16" hidden="1">
      <c r="N228" s="108"/>
      <c r="O228" s="108"/>
      <c r="P228" s="108"/>
    </row>
    <row r="229" spans="14:16" hidden="1">
      <c r="N229" s="108"/>
      <c r="O229" s="108"/>
      <c r="P229" s="108"/>
    </row>
    <row r="230" spans="14:16" hidden="1">
      <c r="N230" s="108"/>
      <c r="O230" s="108"/>
      <c r="P230" s="108"/>
    </row>
    <row r="231" spans="14:16" hidden="1">
      <c r="N231" s="108"/>
      <c r="O231" s="108"/>
      <c r="P231" s="108"/>
    </row>
    <row r="232" spans="14:16" hidden="1">
      <c r="N232" s="108"/>
      <c r="O232" s="108"/>
      <c r="P232" s="108"/>
    </row>
    <row r="233" spans="14:16" hidden="1">
      <c r="N233" s="108"/>
      <c r="O233" s="108"/>
      <c r="P233" s="108"/>
    </row>
    <row r="234" spans="14:16" hidden="1">
      <c r="N234" s="108"/>
      <c r="O234" s="108"/>
      <c r="P234" s="108"/>
    </row>
    <row r="235" spans="14:16" hidden="1">
      <c r="N235" s="108"/>
      <c r="O235" s="108"/>
      <c r="P235" s="108"/>
    </row>
    <row r="236" spans="14:16" hidden="1">
      <c r="N236" s="108"/>
      <c r="O236" s="108"/>
      <c r="P236" s="108"/>
    </row>
    <row r="237" spans="14:16" hidden="1">
      <c r="N237" s="108"/>
      <c r="O237" s="108"/>
      <c r="P237" s="108"/>
    </row>
    <row r="238" spans="14:16" hidden="1">
      <c r="N238" s="108"/>
      <c r="O238" s="108"/>
      <c r="P238" s="108"/>
    </row>
    <row r="239" spans="14:16" hidden="1">
      <c r="N239" s="108"/>
      <c r="O239" s="108"/>
      <c r="P239" s="108"/>
    </row>
    <row r="240" spans="14:16" hidden="1">
      <c r="N240" s="108"/>
      <c r="O240" s="108"/>
      <c r="P240" s="108"/>
    </row>
    <row r="241" spans="14:16" hidden="1">
      <c r="N241" s="108"/>
      <c r="O241" s="108"/>
      <c r="P241" s="108"/>
    </row>
    <row r="242" spans="14:16" hidden="1">
      <c r="N242" s="108"/>
      <c r="O242" s="108"/>
      <c r="P242" s="108"/>
    </row>
    <row r="243" spans="14:16" hidden="1">
      <c r="N243" s="108"/>
      <c r="O243" s="108"/>
      <c r="P243" s="108"/>
    </row>
    <row r="244" spans="14:16" hidden="1">
      <c r="N244" s="108"/>
      <c r="O244" s="108"/>
      <c r="P244" s="108"/>
    </row>
    <row r="245" spans="14:16" hidden="1">
      <c r="N245" s="108"/>
      <c r="O245" s="108"/>
      <c r="P245" s="108"/>
    </row>
    <row r="246" spans="14:16" hidden="1">
      <c r="N246" s="108"/>
      <c r="O246" s="108"/>
      <c r="P246" s="108"/>
    </row>
    <row r="247" spans="14:16" hidden="1">
      <c r="N247" s="108"/>
      <c r="O247" s="108"/>
      <c r="P247" s="108"/>
    </row>
    <row r="248" spans="14:16" hidden="1">
      <c r="N248" s="108"/>
      <c r="O248" s="108"/>
      <c r="P248" s="108"/>
    </row>
    <row r="249" spans="14:16" hidden="1">
      <c r="N249" s="108"/>
      <c r="O249" s="108"/>
      <c r="P249" s="108"/>
    </row>
    <row r="250" spans="14:16" hidden="1">
      <c r="N250" s="108"/>
      <c r="O250" s="108"/>
      <c r="P250" s="108"/>
    </row>
    <row r="251" spans="14:16" hidden="1">
      <c r="N251" s="108"/>
      <c r="O251" s="108"/>
      <c r="P251" s="108"/>
    </row>
    <row r="252" spans="14:16" hidden="1">
      <c r="N252" s="108"/>
      <c r="O252" s="108"/>
      <c r="P252" s="108"/>
    </row>
    <row r="253" spans="14:16" hidden="1">
      <c r="N253" s="108"/>
      <c r="O253" s="108"/>
      <c r="P253" s="108"/>
    </row>
    <row r="254" spans="14:16" hidden="1">
      <c r="N254" s="108"/>
      <c r="O254" s="108"/>
      <c r="P254" s="108"/>
    </row>
    <row r="255" spans="14:16" hidden="1">
      <c r="N255" s="108"/>
      <c r="O255" s="108"/>
      <c r="P255" s="108"/>
    </row>
    <row r="256" spans="14:16" hidden="1">
      <c r="N256" s="108"/>
      <c r="O256" s="108"/>
      <c r="P256" s="108"/>
    </row>
    <row r="257" spans="14:16" hidden="1">
      <c r="N257" s="108"/>
      <c r="O257" s="108"/>
      <c r="P257" s="108"/>
    </row>
    <row r="258" spans="14:16" hidden="1">
      <c r="N258" s="108"/>
      <c r="O258" s="108"/>
      <c r="P258" s="108"/>
    </row>
    <row r="259" spans="14:16" hidden="1">
      <c r="N259" s="108"/>
      <c r="O259" s="108"/>
      <c r="P259" s="108"/>
    </row>
    <row r="260" spans="14:16" hidden="1">
      <c r="N260" s="108"/>
      <c r="O260" s="108"/>
      <c r="P260" s="108"/>
    </row>
    <row r="261" spans="14:16" hidden="1">
      <c r="N261" s="108"/>
      <c r="O261" s="108"/>
      <c r="P261" s="108"/>
    </row>
    <row r="262" spans="14:16" hidden="1">
      <c r="N262" s="108"/>
      <c r="O262" s="108"/>
      <c r="P262" s="108"/>
    </row>
    <row r="263" spans="14:16" hidden="1">
      <c r="N263" s="108"/>
      <c r="O263" s="108"/>
      <c r="P263" s="108"/>
    </row>
    <row r="264" spans="14:16" hidden="1">
      <c r="N264" s="108"/>
      <c r="O264" s="108"/>
      <c r="P264" s="108"/>
    </row>
    <row r="265" spans="14:16" hidden="1">
      <c r="N265" s="108"/>
      <c r="O265" s="108"/>
      <c r="P265" s="108"/>
    </row>
    <row r="266" spans="14:16" hidden="1">
      <c r="N266" s="108"/>
      <c r="O266" s="108"/>
      <c r="P266" s="108"/>
    </row>
    <row r="267" spans="14:16" hidden="1">
      <c r="N267" s="108"/>
      <c r="O267" s="108"/>
      <c r="P267" s="108"/>
    </row>
    <row r="268" spans="14:16" hidden="1">
      <c r="N268" s="108"/>
      <c r="O268" s="108"/>
      <c r="P268" s="108"/>
    </row>
    <row r="269" spans="14:16" hidden="1">
      <c r="N269" s="108"/>
      <c r="O269" s="108"/>
      <c r="P269" s="108"/>
    </row>
    <row r="270" spans="14:16" hidden="1">
      <c r="N270" s="108"/>
      <c r="O270" s="108"/>
      <c r="P270" s="108"/>
    </row>
    <row r="271" spans="14:16" hidden="1">
      <c r="N271" s="108"/>
      <c r="O271" s="108"/>
      <c r="P271" s="108"/>
    </row>
    <row r="272" spans="14:16" hidden="1">
      <c r="N272" s="108"/>
      <c r="O272" s="108"/>
      <c r="P272" s="108"/>
    </row>
    <row r="273" spans="14:16" hidden="1">
      <c r="N273" s="108"/>
      <c r="O273" s="108"/>
      <c r="P273" s="108"/>
    </row>
    <row r="274" spans="14:16" hidden="1">
      <c r="N274" s="108"/>
      <c r="O274" s="108"/>
      <c r="P274" s="108"/>
    </row>
    <row r="275" spans="14:16" hidden="1">
      <c r="N275" s="108"/>
      <c r="O275" s="108"/>
      <c r="P275" s="108"/>
    </row>
    <row r="276" spans="14:16" hidden="1">
      <c r="N276" s="108"/>
      <c r="O276" s="108"/>
      <c r="P276" s="108"/>
    </row>
    <row r="277" spans="14:16" hidden="1">
      <c r="N277" s="108"/>
      <c r="O277" s="108"/>
      <c r="P277" s="108"/>
    </row>
    <row r="278" spans="14:16" hidden="1">
      <c r="N278" s="108"/>
      <c r="O278" s="108"/>
      <c r="P278" s="108"/>
    </row>
    <row r="279" spans="14:16" hidden="1">
      <c r="N279" s="108"/>
      <c r="O279" s="108"/>
      <c r="P279" s="108"/>
    </row>
    <row r="280" spans="14:16" hidden="1">
      <c r="N280" s="108"/>
      <c r="O280" s="108"/>
      <c r="P280" s="108"/>
    </row>
    <row r="281" spans="14:16" hidden="1">
      <c r="N281" s="108"/>
      <c r="O281" s="108"/>
      <c r="P281" s="108"/>
    </row>
    <row r="282" spans="14:16" hidden="1">
      <c r="N282" s="108"/>
      <c r="O282" s="108"/>
      <c r="P282" s="108"/>
    </row>
    <row r="283" spans="14:16" hidden="1">
      <c r="N283" s="108"/>
      <c r="O283" s="108"/>
      <c r="P283" s="108"/>
    </row>
    <row r="284" spans="14:16" hidden="1">
      <c r="N284" s="108"/>
      <c r="O284" s="108"/>
      <c r="P284" s="108"/>
    </row>
    <row r="285" spans="14:16" hidden="1">
      <c r="N285" s="108"/>
      <c r="O285" s="108"/>
      <c r="P285" s="108"/>
    </row>
    <row r="286" spans="14:16" hidden="1">
      <c r="N286" s="108"/>
      <c r="O286" s="108"/>
      <c r="P286" s="108"/>
    </row>
    <row r="287" spans="14:16" hidden="1">
      <c r="N287" s="108"/>
      <c r="O287" s="108"/>
      <c r="P287" s="108"/>
    </row>
    <row r="288" spans="14:16" hidden="1">
      <c r="N288" s="108"/>
      <c r="O288" s="108"/>
      <c r="P288" s="108"/>
    </row>
    <row r="289" spans="14:16" hidden="1">
      <c r="N289" s="108"/>
      <c r="O289" s="108"/>
      <c r="P289" s="108"/>
    </row>
    <row r="290" spans="14:16" hidden="1">
      <c r="N290" s="108"/>
      <c r="O290" s="108"/>
      <c r="P290" s="108"/>
    </row>
    <row r="291" spans="14:16" hidden="1">
      <c r="N291" s="108"/>
      <c r="O291" s="108"/>
      <c r="P291" s="108"/>
    </row>
    <row r="292" spans="14:16" hidden="1">
      <c r="N292" s="108"/>
      <c r="O292" s="108"/>
      <c r="P292" s="108"/>
    </row>
    <row r="293" spans="14:16" hidden="1">
      <c r="N293" s="108"/>
      <c r="O293" s="108"/>
      <c r="P293" s="108"/>
    </row>
    <row r="294" spans="14:16" hidden="1">
      <c r="N294" s="108"/>
      <c r="O294" s="108"/>
      <c r="P294" s="108"/>
    </row>
    <row r="295" spans="14:16" hidden="1">
      <c r="N295" s="108"/>
      <c r="O295" s="108"/>
      <c r="P295" s="108"/>
    </row>
    <row r="296" spans="14:16" hidden="1">
      <c r="N296" s="108"/>
      <c r="O296" s="108"/>
      <c r="P296" s="108"/>
    </row>
    <row r="297" spans="14:16" hidden="1">
      <c r="N297" s="108"/>
      <c r="O297" s="108"/>
      <c r="P297" s="108"/>
    </row>
    <row r="298" spans="14:16" hidden="1">
      <c r="N298" s="108"/>
      <c r="O298" s="108"/>
      <c r="P298" s="108"/>
    </row>
    <row r="299" spans="14:16" hidden="1">
      <c r="N299" s="108"/>
      <c r="O299" s="108"/>
      <c r="P299" s="108"/>
    </row>
    <row r="300" spans="14:16" hidden="1">
      <c r="N300" s="108"/>
      <c r="O300" s="108"/>
      <c r="P300" s="108"/>
    </row>
    <row r="301" spans="14:16" hidden="1">
      <c r="N301" s="108"/>
      <c r="O301" s="108"/>
      <c r="P301" s="108"/>
    </row>
    <row r="302" spans="14:16" hidden="1">
      <c r="N302" s="108"/>
      <c r="O302" s="108"/>
      <c r="P302" s="108"/>
    </row>
    <row r="303" spans="14:16" hidden="1">
      <c r="N303" s="108"/>
      <c r="O303" s="108"/>
      <c r="P303" s="108"/>
    </row>
    <row r="304" spans="14:16" hidden="1">
      <c r="N304" s="108"/>
      <c r="O304" s="108"/>
      <c r="P304" s="108"/>
    </row>
    <row r="305" spans="14:16" hidden="1">
      <c r="N305" s="108"/>
      <c r="O305" s="108"/>
      <c r="P305" s="108"/>
    </row>
    <row r="306" spans="14:16" hidden="1">
      <c r="N306" s="108"/>
      <c r="O306" s="108"/>
      <c r="P306" s="108"/>
    </row>
    <row r="307" spans="14:16" hidden="1">
      <c r="N307" s="108"/>
      <c r="O307" s="108"/>
      <c r="P307" s="108"/>
    </row>
    <row r="308" spans="14:16" hidden="1">
      <c r="N308" s="108"/>
      <c r="O308" s="108"/>
      <c r="P308" s="108"/>
    </row>
    <row r="309" spans="14:16" hidden="1">
      <c r="N309" s="108"/>
      <c r="O309" s="108"/>
      <c r="P309" s="108"/>
    </row>
    <row r="310" spans="14:16" hidden="1">
      <c r="N310" s="108"/>
      <c r="O310" s="108"/>
      <c r="P310" s="108"/>
    </row>
    <row r="311" spans="14:16" hidden="1">
      <c r="N311" s="108"/>
      <c r="O311" s="108"/>
      <c r="P311" s="108"/>
    </row>
    <row r="312" spans="14:16" hidden="1">
      <c r="N312" s="108"/>
      <c r="O312" s="108"/>
      <c r="P312" s="108"/>
    </row>
    <row r="313" spans="14:16" hidden="1">
      <c r="N313" s="108"/>
      <c r="O313" s="108"/>
      <c r="P313" s="108"/>
    </row>
    <row r="314" spans="14:16" hidden="1">
      <c r="N314" s="108"/>
      <c r="O314" s="108"/>
      <c r="P314" s="108"/>
    </row>
    <row r="315" spans="14:16" hidden="1">
      <c r="N315" s="108"/>
      <c r="O315" s="108"/>
      <c r="P315" s="108"/>
    </row>
    <row r="316" spans="14:16" hidden="1">
      <c r="N316" s="108"/>
      <c r="O316" s="108"/>
      <c r="P316" s="108"/>
    </row>
    <row r="317" spans="14:16" hidden="1">
      <c r="N317" s="108"/>
      <c r="O317" s="108"/>
      <c r="P317" s="108"/>
    </row>
    <row r="318" spans="14:16" hidden="1">
      <c r="N318" s="108"/>
      <c r="O318" s="108"/>
      <c r="P318" s="108"/>
    </row>
    <row r="319" spans="14:16" hidden="1">
      <c r="N319" s="108"/>
      <c r="O319" s="108"/>
      <c r="P319" s="108"/>
    </row>
    <row r="320" spans="14:16" hidden="1">
      <c r="N320" s="108"/>
      <c r="O320" s="108"/>
      <c r="P320" s="108"/>
    </row>
    <row r="321" spans="14:16" hidden="1">
      <c r="N321" s="108"/>
      <c r="O321" s="108"/>
      <c r="P321" s="108"/>
    </row>
    <row r="322" spans="14:16" hidden="1">
      <c r="N322" s="108"/>
      <c r="O322" s="108"/>
      <c r="P322" s="108"/>
    </row>
    <row r="323" spans="14:16" hidden="1">
      <c r="N323" s="108"/>
      <c r="O323" s="108"/>
      <c r="P323" s="108"/>
    </row>
    <row r="324" spans="14:16" hidden="1">
      <c r="N324" s="108"/>
      <c r="O324" s="108"/>
      <c r="P324" s="108"/>
    </row>
    <row r="325" spans="14:16" hidden="1">
      <c r="N325" s="108"/>
      <c r="O325" s="108"/>
      <c r="P325" s="108"/>
    </row>
    <row r="326" spans="14:16" hidden="1">
      <c r="N326" s="108"/>
      <c r="O326" s="108"/>
      <c r="P326" s="108"/>
    </row>
    <row r="327" spans="14:16" hidden="1">
      <c r="N327" s="108"/>
      <c r="O327" s="108"/>
      <c r="P327" s="108"/>
    </row>
    <row r="328" spans="14:16" hidden="1">
      <c r="N328" s="108"/>
      <c r="O328" s="108"/>
      <c r="P328" s="108"/>
    </row>
    <row r="329" spans="14:16" hidden="1">
      <c r="N329" s="108"/>
      <c r="O329" s="108"/>
      <c r="P329" s="108"/>
    </row>
    <row r="330" spans="14:16" hidden="1">
      <c r="N330" s="108"/>
      <c r="O330" s="108"/>
      <c r="P330" s="108"/>
    </row>
    <row r="331" spans="14:16" hidden="1">
      <c r="N331" s="108"/>
      <c r="O331" s="108"/>
      <c r="P331" s="108"/>
    </row>
    <row r="332" spans="14:16" hidden="1">
      <c r="N332" s="108"/>
      <c r="O332" s="108"/>
      <c r="P332" s="108"/>
    </row>
    <row r="333" spans="14:16" hidden="1">
      <c r="N333" s="108"/>
      <c r="O333" s="108"/>
      <c r="P333" s="108"/>
    </row>
    <row r="334" spans="14:16" hidden="1">
      <c r="N334" s="108"/>
      <c r="O334" s="108"/>
      <c r="P334" s="108"/>
    </row>
    <row r="335" spans="14:16" hidden="1">
      <c r="N335" s="108"/>
      <c r="O335" s="108"/>
      <c r="P335" s="108"/>
    </row>
    <row r="336" spans="14:16" hidden="1">
      <c r="N336" s="108"/>
      <c r="O336" s="108"/>
      <c r="P336" s="108"/>
    </row>
    <row r="337" spans="14:16" hidden="1">
      <c r="N337" s="108"/>
      <c r="O337" s="108"/>
      <c r="P337" s="108"/>
    </row>
    <row r="338" spans="14:16" hidden="1">
      <c r="N338" s="108"/>
      <c r="O338" s="108"/>
      <c r="P338" s="108"/>
    </row>
    <row r="339" spans="14:16" hidden="1">
      <c r="N339" s="108"/>
      <c r="O339" s="108"/>
      <c r="P339" s="108"/>
    </row>
    <row r="340" spans="14:16" hidden="1">
      <c r="N340" s="108"/>
      <c r="O340" s="108"/>
      <c r="P340" s="108"/>
    </row>
    <row r="341" spans="14:16" hidden="1">
      <c r="N341" s="108"/>
      <c r="O341" s="108"/>
      <c r="P341" s="108"/>
    </row>
    <row r="342" spans="14:16" hidden="1">
      <c r="N342" s="108"/>
      <c r="O342" s="108"/>
      <c r="P342" s="108"/>
    </row>
    <row r="343" spans="14:16" hidden="1">
      <c r="N343" s="108"/>
      <c r="O343" s="108"/>
      <c r="P343" s="108"/>
    </row>
    <row r="344" spans="14:16" hidden="1">
      <c r="N344" s="108"/>
      <c r="O344" s="108"/>
      <c r="P344" s="108"/>
    </row>
    <row r="345" spans="14:16" hidden="1">
      <c r="N345" s="108"/>
      <c r="O345" s="108"/>
      <c r="P345" s="108"/>
    </row>
    <row r="346" spans="14:16" hidden="1">
      <c r="N346" s="108"/>
      <c r="O346" s="108"/>
      <c r="P346" s="108"/>
    </row>
    <row r="347" spans="14:16" hidden="1">
      <c r="N347" s="108"/>
      <c r="O347" s="108"/>
      <c r="P347" s="108"/>
    </row>
    <row r="348" spans="14:16" hidden="1">
      <c r="N348" s="108"/>
      <c r="O348" s="108"/>
      <c r="P348" s="108"/>
    </row>
    <row r="349" spans="14:16" hidden="1">
      <c r="N349" s="108"/>
      <c r="O349" s="108"/>
      <c r="P349" s="108"/>
    </row>
    <row r="350" spans="14:16" hidden="1">
      <c r="N350" s="108"/>
      <c r="O350" s="108"/>
      <c r="P350" s="108"/>
    </row>
    <row r="351" spans="14:16" hidden="1">
      <c r="N351" s="108"/>
      <c r="O351" s="108"/>
      <c r="P351" s="108"/>
    </row>
    <row r="352" spans="14:16" hidden="1">
      <c r="N352" s="108"/>
      <c r="O352" s="108"/>
      <c r="P352" s="108"/>
    </row>
    <row r="353" spans="14:16" hidden="1">
      <c r="N353" s="108"/>
      <c r="O353" s="108"/>
      <c r="P353" s="108"/>
    </row>
    <row r="354" spans="14:16" hidden="1">
      <c r="N354" s="108"/>
      <c r="O354" s="108"/>
      <c r="P354" s="108"/>
    </row>
    <row r="355" spans="14:16" hidden="1">
      <c r="N355" s="108"/>
      <c r="O355" s="108"/>
      <c r="P355" s="108"/>
    </row>
    <row r="356" spans="14:16" hidden="1">
      <c r="N356" s="108"/>
      <c r="O356" s="108"/>
      <c r="P356" s="108"/>
    </row>
    <row r="357" spans="14:16" hidden="1">
      <c r="N357" s="108"/>
      <c r="O357" s="108"/>
      <c r="P357" s="108"/>
    </row>
    <row r="358" spans="14:16" hidden="1">
      <c r="N358" s="108"/>
      <c r="O358" s="108"/>
      <c r="P358" s="108"/>
    </row>
    <row r="359" spans="14:16" hidden="1">
      <c r="N359" s="108"/>
      <c r="O359" s="108"/>
      <c r="P359" s="108"/>
    </row>
    <row r="360" spans="14:16" hidden="1">
      <c r="N360" s="108"/>
      <c r="O360" s="108"/>
      <c r="P360" s="108"/>
    </row>
    <row r="361" spans="14:16" hidden="1">
      <c r="N361" s="108"/>
      <c r="O361" s="108"/>
      <c r="P361" s="108"/>
    </row>
    <row r="362" spans="14:16" hidden="1">
      <c r="N362" s="108"/>
      <c r="O362" s="108"/>
      <c r="P362" s="108"/>
    </row>
    <row r="363" spans="14:16" hidden="1">
      <c r="N363" s="108"/>
      <c r="O363" s="108"/>
      <c r="P363" s="108"/>
    </row>
    <row r="364" spans="14:16" hidden="1">
      <c r="N364" s="108"/>
      <c r="O364" s="108"/>
      <c r="P364" s="108"/>
    </row>
    <row r="365" spans="14:16" hidden="1">
      <c r="N365" s="108"/>
      <c r="O365" s="108"/>
      <c r="P365" s="108"/>
    </row>
    <row r="366" spans="14:16" hidden="1">
      <c r="N366" s="108"/>
      <c r="O366" s="108"/>
      <c r="P366" s="108"/>
    </row>
    <row r="367" spans="14:16" hidden="1">
      <c r="N367" s="108"/>
      <c r="O367" s="108"/>
      <c r="P367" s="108"/>
    </row>
    <row r="368" spans="14:16" hidden="1">
      <c r="N368" s="108"/>
      <c r="O368" s="108"/>
      <c r="P368" s="108"/>
    </row>
    <row r="369" spans="14:16" hidden="1">
      <c r="N369" s="108"/>
      <c r="O369" s="108"/>
      <c r="P369" s="108"/>
    </row>
    <row r="370" spans="14:16" hidden="1">
      <c r="N370" s="108"/>
      <c r="O370" s="108"/>
      <c r="P370" s="108"/>
    </row>
    <row r="371" spans="14:16" hidden="1">
      <c r="N371" s="108"/>
      <c r="O371" s="108"/>
      <c r="P371" s="108"/>
    </row>
    <row r="372" spans="14:16" hidden="1">
      <c r="N372" s="108"/>
      <c r="O372" s="108"/>
      <c r="P372" s="108"/>
    </row>
    <row r="373" spans="14:16" hidden="1">
      <c r="N373" s="108"/>
      <c r="O373" s="108"/>
      <c r="P373" s="108"/>
    </row>
    <row r="374" spans="14:16" hidden="1">
      <c r="N374" s="108"/>
      <c r="O374" s="108"/>
      <c r="P374" s="108"/>
    </row>
    <row r="375" spans="14:16" hidden="1">
      <c r="N375" s="108"/>
      <c r="O375" s="108"/>
      <c r="P375" s="108"/>
    </row>
    <row r="376" spans="14:16" hidden="1">
      <c r="N376" s="108"/>
      <c r="O376" s="108"/>
      <c r="P376" s="108"/>
    </row>
    <row r="377" spans="14:16" hidden="1">
      <c r="N377" s="108"/>
      <c r="O377" s="108"/>
      <c r="P377" s="108"/>
    </row>
    <row r="378" spans="14:16" hidden="1">
      <c r="N378" s="108"/>
      <c r="O378" s="108"/>
      <c r="P378" s="108"/>
    </row>
    <row r="379" spans="14:16" hidden="1">
      <c r="N379" s="108"/>
      <c r="O379" s="108"/>
      <c r="P379" s="108"/>
    </row>
    <row r="380" spans="14:16" hidden="1">
      <c r="N380" s="108"/>
      <c r="O380" s="108"/>
      <c r="P380" s="108"/>
    </row>
    <row r="381" spans="14:16" hidden="1">
      <c r="N381" s="108"/>
      <c r="O381" s="108"/>
      <c r="P381" s="108"/>
    </row>
    <row r="382" spans="14:16" hidden="1">
      <c r="N382" s="108"/>
      <c r="O382" s="108"/>
      <c r="P382" s="108"/>
    </row>
    <row r="383" spans="14:16" hidden="1">
      <c r="N383" s="108"/>
      <c r="O383" s="108"/>
      <c r="P383" s="108"/>
    </row>
    <row r="384" spans="14:16" hidden="1">
      <c r="N384" s="108"/>
      <c r="O384" s="108"/>
      <c r="P384" s="108"/>
    </row>
    <row r="385" spans="14:16" hidden="1">
      <c r="N385" s="108"/>
      <c r="O385" s="108"/>
      <c r="P385" s="108"/>
    </row>
    <row r="386" spans="14:16" hidden="1">
      <c r="N386" s="108"/>
      <c r="O386" s="108"/>
      <c r="P386" s="108"/>
    </row>
    <row r="387" spans="14:16" hidden="1">
      <c r="N387" s="108"/>
      <c r="O387" s="108"/>
      <c r="P387" s="108"/>
    </row>
    <row r="388" spans="14:16" hidden="1">
      <c r="N388" s="108"/>
      <c r="O388" s="108"/>
      <c r="P388" s="108"/>
    </row>
    <row r="389" spans="14:16" hidden="1">
      <c r="N389" s="108"/>
      <c r="O389" s="108"/>
      <c r="P389" s="108"/>
    </row>
    <row r="390" spans="14:16" hidden="1">
      <c r="N390" s="108"/>
      <c r="O390" s="108"/>
      <c r="P390" s="108"/>
    </row>
    <row r="391" spans="14:16" hidden="1">
      <c r="N391" s="108"/>
      <c r="O391" s="108"/>
      <c r="P391" s="108"/>
    </row>
    <row r="392" spans="14:16" hidden="1">
      <c r="N392" s="108"/>
      <c r="O392" s="108"/>
      <c r="P392" s="108"/>
    </row>
    <row r="393" spans="14:16" hidden="1">
      <c r="N393" s="108"/>
      <c r="O393" s="108"/>
      <c r="P393" s="108"/>
    </row>
    <row r="394" spans="14:16" hidden="1">
      <c r="N394" s="108"/>
      <c r="O394" s="108"/>
      <c r="P394" s="108"/>
    </row>
    <row r="395" spans="14:16" hidden="1">
      <c r="N395" s="108"/>
      <c r="O395" s="108"/>
      <c r="P395" s="108"/>
    </row>
    <row r="396" spans="14:16" hidden="1">
      <c r="N396" s="108"/>
      <c r="O396" s="108"/>
      <c r="P396" s="108"/>
    </row>
    <row r="397" spans="14:16" hidden="1">
      <c r="N397" s="108"/>
      <c r="O397" s="108"/>
      <c r="P397" s="108"/>
    </row>
    <row r="398" spans="14:16" hidden="1">
      <c r="N398" s="108"/>
      <c r="O398" s="108"/>
      <c r="P398" s="108"/>
    </row>
    <row r="399" spans="14:16" hidden="1">
      <c r="N399" s="108"/>
      <c r="O399" s="108"/>
      <c r="P399" s="108"/>
    </row>
    <row r="400" spans="14:16" hidden="1">
      <c r="N400" s="108"/>
      <c r="O400" s="108"/>
      <c r="P400" s="108"/>
    </row>
    <row r="401" spans="14:16" hidden="1">
      <c r="N401" s="108"/>
      <c r="O401" s="108"/>
      <c r="P401" s="108"/>
    </row>
    <row r="402" spans="14:16" hidden="1">
      <c r="N402" s="108"/>
      <c r="O402" s="108"/>
      <c r="P402" s="108"/>
    </row>
    <row r="403" spans="14:16" hidden="1">
      <c r="N403" s="108"/>
      <c r="O403" s="108"/>
      <c r="P403" s="108"/>
    </row>
    <row r="404" spans="14:16" hidden="1">
      <c r="N404" s="108"/>
      <c r="O404" s="108"/>
      <c r="P404" s="108"/>
    </row>
    <row r="405" spans="14:16" hidden="1">
      <c r="N405" s="108"/>
      <c r="O405" s="108"/>
      <c r="P405" s="108"/>
    </row>
    <row r="406" spans="14:16" hidden="1">
      <c r="N406" s="108"/>
      <c r="O406" s="108"/>
      <c r="P406" s="108"/>
    </row>
    <row r="407" spans="14:16" hidden="1">
      <c r="N407" s="108"/>
      <c r="O407" s="108"/>
      <c r="P407" s="108"/>
    </row>
    <row r="408" spans="14:16" hidden="1">
      <c r="N408" s="108"/>
      <c r="O408" s="108"/>
      <c r="P408" s="108"/>
    </row>
    <row r="409" spans="14:16" hidden="1">
      <c r="N409" s="108"/>
      <c r="O409" s="108"/>
      <c r="P409" s="108"/>
    </row>
    <row r="410" spans="14:16" hidden="1">
      <c r="N410" s="108"/>
      <c r="O410" s="108"/>
      <c r="P410" s="108"/>
    </row>
    <row r="411" spans="14:16" hidden="1">
      <c r="N411" s="108"/>
      <c r="O411" s="108"/>
      <c r="P411" s="108"/>
    </row>
    <row r="412" spans="14:16" hidden="1">
      <c r="N412" s="108"/>
      <c r="O412" s="108"/>
      <c r="P412" s="108"/>
    </row>
    <row r="413" spans="14:16" hidden="1">
      <c r="N413" s="108"/>
      <c r="O413" s="108"/>
      <c r="P413" s="108"/>
    </row>
    <row r="414" spans="14:16" hidden="1">
      <c r="N414" s="108"/>
      <c r="O414" s="108"/>
      <c r="P414" s="108"/>
    </row>
    <row r="415" spans="14:16" hidden="1">
      <c r="N415" s="108"/>
      <c r="O415" s="108"/>
      <c r="P415" s="108"/>
    </row>
    <row r="416" spans="14:16" hidden="1">
      <c r="N416" s="108"/>
      <c r="O416" s="108"/>
      <c r="P416" s="108"/>
    </row>
    <row r="417" spans="14:16" hidden="1">
      <c r="N417" s="108"/>
      <c r="O417" s="108"/>
      <c r="P417" s="108"/>
    </row>
    <row r="418" spans="14:16" hidden="1">
      <c r="N418" s="108"/>
      <c r="O418" s="108"/>
      <c r="P418" s="108"/>
    </row>
    <row r="419" spans="14:16" hidden="1">
      <c r="N419" s="108"/>
      <c r="O419" s="108"/>
      <c r="P419" s="108"/>
    </row>
    <row r="420" spans="14:16" hidden="1">
      <c r="N420" s="108"/>
      <c r="O420" s="108"/>
      <c r="P420" s="108"/>
    </row>
    <row r="421" spans="14:16" hidden="1">
      <c r="N421" s="108"/>
      <c r="O421" s="108"/>
      <c r="P421" s="108"/>
    </row>
    <row r="422" spans="14:16" hidden="1">
      <c r="N422" s="108"/>
      <c r="O422" s="108"/>
      <c r="P422" s="108"/>
    </row>
    <row r="423" spans="14:16" hidden="1">
      <c r="N423" s="108"/>
      <c r="O423" s="108"/>
      <c r="P423" s="108"/>
    </row>
    <row r="424" spans="14:16" hidden="1">
      <c r="N424" s="108"/>
      <c r="O424" s="108"/>
      <c r="P424" s="108"/>
    </row>
    <row r="425" spans="14:16" hidden="1">
      <c r="N425" s="108"/>
      <c r="O425" s="108"/>
      <c r="P425" s="108"/>
    </row>
    <row r="426" spans="14:16" hidden="1">
      <c r="N426" s="108"/>
      <c r="O426" s="108"/>
      <c r="P426" s="108"/>
    </row>
    <row r="427" spans="14:16" hidden="1">
      <c r="N427" s="108"/>
      <c r="O427" s="108"/>
      <c r="P427" s="108"/>
    </row>
    <row r="428" spans="14:16" hidden="1">
      <c r="N428" s="108"/>
      <c r="O428" s="108"/>
      <c r="P428" s="108"/>
    </row>
    <row r="429" spans="14:16" hidden="1">
      <c r="N429" s="108"/>
      <c r="O429" s="108"/>
      <c r="P429" s="108"/>
    </row>
    <row r="430" spans="14:16" hidden="1">
      <c r="N430" s="108"/>
      <c r="O430" s="108"/>
      <c r="P430" s="108"/>
    </row>
    <row r="431" spans="14:16" hidden="1">
      <c r="N431" s="108"/>
      <c r="O431" s="108"/>
      <c r="P431" s="108"/>
    </row>
    <row r="432" spans="14:16" hidden="1">
      <c r="N432" s="108"/>
      <c r="O432" s="108"/>
      <c r="P432" s="108"/>
    </row>
    <row r="433" spans="14:16" hidden="1">
      <c r="N433" s="108"/>
      <c r="O433" s="108"/>
      <c r="P433" s="108"/>
    </row>
    <row r="434" spans="14:16" hidden="1">
      <c r="N434" s="108"/>
      <c r="O434" s="108"/>
      <c r="P434" s="108"/>
    </row>
    <row r="435" spans="14:16" hidden="1">
      <c r="N435" s="108"/>
      <c r="O435" s="108"/>
      <c r="P435" s="108"/>
    </row>
    <row r="436" spans="14:16" hidden="1">
      <c r="N436" s="108"/>
      <c r="O436" s="108"/>
      <c r="P436" s="108"/>
    </row>
    <row r="437" spans="14:16" hidden="1">
      <c r="N437" s="108"/>
      <c r="O437" s="108"/>
      <c r="P437" s="108"/>
    </row>
    <row r="438" spans="14:16" hidden="1">
      <c r="N438" s="108"/>
      <c r="O438" s="108"/>
      <c r="P438" s="108"/>
    </row>
    <row r="439" spans="14:16" hidden="1">
      <c r="N439" s="108"/>
      <c r="O439" s="108"/>
      <c r="P439" s="108"/>
    </row>
    <row r="440" spans="14:16" hidden="1">
      <c r="N440" s="108"/>
      <c r="O440" s="108"/>
      <c r="P440" s="108"/>
    </row>
    <row r="441" spans="14:16" hidden="1">
      <c r="N441" s="108"/>
      <c r="O441" s="108"/>
      <c r="P441" s="108"/>
    </row>
    <row r="442" spans="14:16" hidden="1">
      <c r="N442" s="108"/>
      <c r="O442" s="108"/>
      <c r="P442" s="108"/>
    </row>
    <row r="443" spans="14:16" hidden="1">
      <c r="N443" s="108"/>
      <c r="O443" s="108"/>
      <c r="P443" s="108"/>
    </row>
    <row r="444" spans="14:16" hidden="1">
      <c r="N444" s="108"/>
      <c r="O444" s="108"/>
      <c r="P444" s="108"/>
    </row>
    <row r="445" spans="14:16" hidden="1">
      <c r="N445" s="108"/>
      <c r="O445" s="108"/>
      <c r="P445" s="108"/>
    </row>
    <row r="446" spans="14:16" hidden="1">
      <c r="N446" s="108"/>
      <c r="O446" s="108"/>
      <c r="P446" s="108"/>
    </row>
    <row r="447" spans="14:16" hidden="1">
      <c r="N447" s="108"/>
      <c r="O447" s="108"/>
      <c r="P447" s="108"/>
    </row>
    <row r="448" spans="14:16" hidden="1">
      <c r="N448" s="108"/>
      <c r="O448" s="108"/>
      <c r="P448" s="108"/>
    </row>
    <row r="449" spans="14:16" hidden="1">
      <c r="N449" s="108"/>
      <c r="O449" s="108"/>
      <c r="P449" s="108"/>
    </row>
    <row r="450" spans="14:16" hidden="1">
      <c r="N450" s="108"/>
      <c r="O450" s="108"/>
      <c r="P450" s="108"/>
    </row>
    <row r="451" spans="14:16" hidden="1">
      <c r="N451" s="108"/>
      <c r="O451" s="108"/>
      <c r="P451" s="108"/>
    </row>
    <row r="452" spans="14:16" hidden="1">
      <c r="N452" s="108"/>
      <c r="O452" s="108"/>
      <c r="P452" s="108"/>
    </row>
    <row r="453" spans="14:16" hidden="1">
      <c r="N453" s="108"/>
      <c r="O453" s="108"/>
      <c r="P453" s="108"/>
    </row>
    <row r="454" spans="14:16" hidden="1">
      <c r="N454" s="108"/>
      <c r="O454" s="108"/>
      <c r="P454" s="108"/>
    </row>
    <row r="455" spans="14:16" hidden="1">
      <c r="N455" s="108"/>
      <c r="O455" s="108"/>
      <c r="P455" s="108"/>
    </row>
    <row r="456" spans="14:16" hidden="1">
      <c r="N456" s="108"/>
      <c r="O456" s="108"/>
      <c r="P456" s="108"/>
    </row>
    <row r="457" spans="14:16" hidden="1">
      <c r="N457" s="108"/>
      <c r="O457" s="108"/>
      <c r="P457" s="108"/>
    </row>
    <row r="458" spans="14:16" hidden="1">
      <c r="N458" s="108"/>
      <c r="O458" s="108"/>
      <c r="P458" s="108"/>
    </row>
    <row r="459" spans="14:16" hidden="1">
      <c r="N459" s="108"/>
      <c r="O459" s="108"/>
      <c r="P459" s="108"/>
    </row>
    <row r="460" spans="14:16" hidden="1">
      <c r="N460" s="108"/>
      <c r="O460" s="108"/>
      <c r="P460" s="108"/>
    </row>
    <row r="461" spans="14:16" hidden="1">
      <c r="N461" s="108"/>
      <c r="O461" s="108"/>
      <c r="P461" s="108"/>
    </row>
    <row r="462" spans="14:16" hidden="1">
      <c r="N462" s="108"/>
      <c r="O462" s="108"/>
      <c r="P462" s="108"/>
    </row>
    <row r="463" spans="14:16" hidden="1">
      <c r="N463" s="108"/>
      <c r="O463" s="108"/>
      <c r="P463" s="108"/>
    </row>
    <row r="464" spans="14:16" hidden="1">
      <c r="N464" s="108"/>
      <c r="O464" s="108"/>
      <c r="P464" s="108"/>
    </row>
    <row r="465" spans="14:16" hidden="1">
      <c r="N465" s="108"/>
      <c r="O465" s="108"/>
      <c r="P465" s="108"/>
    </row>
    <row r="466" spans="14:16" hidden="1">
      <c r="N466" s="108"/>
      <c r="O466" s="108"/>
      <c r="P466" s="108"/>
    </row>
    <row r="467" spans="14:16" hidden="1">
      <c r="N467" s="108"/>
      <c r="O467" s="108"/>
      <c r="P467" s="108"/>
    </row>
    <row r="468" spans="14:16" hidden="1">
      <c r="N468" s="108"/>
      <c r="O468" s="108"/>
      <c r="P468" s="108"/>
    </row>
    <row r="469" spans="14:16" hidden="1">
      <c r="N469" s="108"/>
      <c r="O469" s="108"/>
      <c r="P469" s="108"/>
    </row>
    <row r="470" spans="14:16" hidden="1">
      <c r="N470" s="108"/>
      <c r="O470" s="108"/>
      <c r="P470" s="108"/>
    </row>
    <row r="471" spans="14:16" hidden="1">
      <c r="N471" s="108"/>
      <c r="O471" s="108"/>
      <c r="P471" s="108"/>
    </row>
    <row r="472" spans="14:16" hidden="1">
      <c r="N472" s="108"/>
      <c r="O472" s="108"/>
      <c r="P472" s="108"/>
    </row>
    <row r="473" spans="14:16" hidden="1">
      <c r="N473" s="108"/>
      <c r="O473" s="108"/>
      <c r="P473" s="108"/>
    </row>
    <row r="474" spans="14:16" hidden="1">
      <c r="N474" s="108"/>
      <c r="O474" s="108"/>
      <c r="P474" s="108"/>
    </row>
    <row r="475" spans="14:16" hidden="1">
      <c r="N475" s="108"/>
      <c r="O475" s="108"/>
      <c r="P475" s="108"/>
    </row>
    <row r="476" spans="14:16" hidden="1">
      <c r="N476" s="108"/>
      <c r="O476" s="108"/>
      <c r="P476" s="108"/>
    </row>
    <row r="477" spans="14:16" hidden="1">
      <c r="N477" s="108"/>
      <c r="O477" s="108"/>
      <c r="P477" s="108"/>
    </row>
    <row r="478" spans="14:16" hidden="1">
      <c r="N478" s="108"/>
      <c r="O478" s="108"/>
      <c r="P478" s="108"/>
    </row>
    <row r="479" spans="14:16" hidden="1">
      <c r="N479" s="108"/>
      <c r="O479" s="108"/>
      <c r="P479" s="108"/>
    </row>
    <row r="480" spans="14:16" hidden="1">
      <c r="N480" s="108"/>
      <c r="O480" s="108"/>
      <c r="P480" s="108"/>
    </row>
    <row r="481" spans="3:23" hidden="1">
      <c r="N481" s="108"/>
      <c r="O481" s="108"/>
      <c r="P481" s="108"/>
    </row>
    <row r="482" spans="3:23" hidden="1">
      <c r="N482" s="108"/>
      <c r="O482" s="108"/>
      <c r="P482" s="108"/>
    </row>
    <row r="483" spans="3:23" hidden="1">
      <c r="N483" s="108"/>
      <c r="O483" s="108"/>
      <c r="P483" s="108"/>
    </row>
    <row r="484" spans="3:23" hidden="1">
      <c r="N484" s="108"/>
      <c r="O484" s="108"/>
      <c r="P484" s="108"/>
    </row>
    <row r="485" spans="3:23" hidden="1">
      <c r="N485" s="108"/>
      <c r="O485" s="108"/>
      <c r="P485" s="108"/>
    </row>
    <row r="486" spans="3:23" hidden="1">
      <c r="N486" s="108"/>
      <c r="O486" s="108"/>
      <c r="P486" s="108"/>
    </row>
    <row r="487" spans="3:23" hidden="1">
      <c r="N487" s="108"/>
      <c r="O487" s="108"/>
      <c r="P487" s="108"/>
    </row>
    <row r="488" spans="3:23" hidden="1">
      <c r="N488" s="108"/>
      <c r="O488" s="108"/>
      <c r="P488" s="108"/>
    </row>
    <row r="489" spans="3:23" hidden="1">
      <c r="N489" s="108"/>
      <c r="O489" s="108"/>
      <c r="P489" s="108"/>
    </row>
    <row r="490" spans="3:23" hidden="1">
      <c r="N490" s="108"/>
      <c r="O490" s="108"/>
      <c r="P490" s="108"/>
    </row>
    <row r="491" spans="3:23" hidden="1">
      <c r="N491" s="108"/>
      <c r="O491" s="108"/>
      <c r="P491" s="108"/>
    </row>
    <row r="492" spans="3:23" hidden="1">
      <c r="N492" s="108"/>
      <c r="O492" s="108"/>
      <c r="P492" s="108"/>
    </row>
    <row r="493" spans="3:23" hidden="1">
      <c r="N493" s="108"/>
      <c r="O493" s="108"/>
      <c r="P493" s="108"/>
    </row>
    <row r="494" spans="3:23" hidden="1">
      <c r="N494" s="108"/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2">SUM(F4:F494)</f>
        <v>602.69999999999993</v>
      </c>
      <c r="G495" s="91">
        <f t="shared" si="2"/>
        <v>126.50000000000001</v>
      </c>
      <c r="H495" s="91">
        <f t="shared" si="2"/>
        <v>0</v>
      </c>
      <c r="I495" s="91">
        <f t="shared" si="2"/>
        <v>0</v>
      </c>
      <c r="J495" s="91">
        <f t="shared" si="2"/>
        <v>34.200000000000003</v>
      </c>
      <c r="K495" s="91">
        <f t="shared" si="2"/>
        <v>0</v>
      </c>
      <c r="L495" s="91">
        <f t="shared" si="2"/>
        <v>4.7</v>
      </c>
      <c r="M495" s="91">
        <f t="shared" si="2"/>
        <v>0</v>
      </c>
      <c r="Q495" s="79" t="s">
        <v>136</v>
      </c>
      <c r="R495" s="91">
        <f t="shared" ref="R495:W495" si="3">SUM(R4:R494)</f>
        <v>258.3</v>
      </c>
      <c r="S495" s="91">
        <f t="shared" si="3"/>
        <v>258.3</v>
      </c>
      <c r="T495" s="91">
        <f t="shared" si="3"/>
        <v>100</v>
      </c>
      <c r="U495" s="91">
        <f t="shared" si="3"/>
        <v>0</v>
      </c>
      <c r="V495" s="91">
        <f t="shared" si="3"/>
        <v>0</v>
      </c>
      <c r="W495" s="91">
        <f t="shared" si="3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IF('24'!K3="", "Vrije categorie",'24'!K3)</f>
        <v>A</v>
      </c>
      <c r="F499" s="92" cm="1">
        <f t="array" ref="F499">SUMPRODUCT(--($E$4:$E$494=C499),--($D$4:$D$494=""),$F$4:$F$494)</f>
        <v>325.29999999999995</v>
      </c>
      <c r="G499" s="92" cm="1">
        <f t="array" ref="G499">SUMPRODUCT(--($E$4:$E$494=C499),--($D$4:$D$494=""),$G$4:$G$494)</f>
        <v>100.4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425.69999999999993</v>
      </c>
      <c r="O499" s="81"/>
      <c r="P499" s="92" cm="1">
        <f t="array" ref="P499">SUMPRODUCT(--($E$4:$E$494=C499),--($D$4:$D$494=""),$P$4:$P$494)</f>
        <v>85140</v>
      </c>
    </row>
    <row r="500" spans="3:16">
      <c r="C500" s="81" t="str">
        <f>IF('24'!K4="", "Vrije categorie",'24'!K4)</f>
        <v>B</v>
      </c>
      <c r="F500" s="92" cm="1">
        <f t="array" ref="F500">SUMPRODUCT(--($E$4:$E$494=C500),--($D$4:$D$494=""),$F$4:$F$494)</f>
        <v>17.8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4">SUM(F500:M500)</f>
        <v>17.8</v>
      </c>
      <c r="O500" s="81"/>
      <c r="P500" s="92" cm="1">
        <f t="array" ref="P500">SUMPRODUCT(--($E$4:$E$494=C500),--($D$4:$D$494=""),$P$4:$P$494)</f>
        <v>3560</v>
      </c>
    </row>
    <row r="501" spans="3:16">
      <c r="C501" s="81" t="str">
        <f>IF('24'!K5="", "Vrije categorie",'24'!K5)</f>
        <v>C</v>
      </c>
      <c r="F501" s="92" cm="1">
        <f t="array" ref="F501">SUMPRODUCT(--($E$4:$E$494=C501),--($D$4:$D$494=""),$F$4:$F$494)</f>
        <v>21.4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4"/>
        <v>21.4</v>
      </c>
      <c r="O501" s="81"/>
      <c r="P501" s="92" cm="1">
        <f t="array" ref="P501">SUMPRODUCT(--($E$4:$E$494=C501),--($D$4:$D$494=""),$P$4:$P$494)</f>
        <v>4280</v>
      </c>
    </row>
    <row r="502" spans="3:16">
      <c r="C502" s="81" t="str">
        <f>IF('24'!K6="", "Vrije categorie",'24'!K6)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5.6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4"/>
        <v>5.6</v>
      </c>
      <c r="O502" s="81"/>
      <c r="P502" s="92" cm="1">
        <f t="array" ref="P502">SUMPRODUCT(--($E$4:$E$494=C502),--($D$4:$D$494=""),$P$4:$P$494)</f>
        <v>1120</v>
      </c>
    </row>
    <row r="503" spans="3:16">
      <c r="C503" s="81" t="str">
        <f>IF('24'!K7="", "Vrije categorie",'24'!K7)</f>
        <v>E</v>
      </c>
      <c r="F503" s="92" cm="1">
        <f t="array" ref="F503">SUMPRODUCT(--($E$4:$E$494=C503),--($D$4:$D$494=""),$F$4:$F$494)</f>
        <v>154.69999999999999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4"/>
        <v>154.69999999999999</v>
      </c>
      <c r="O503" s="81"/>
      <c r="P503" s="92" cm="1">
        <f t="array" ref="P503">SUMPRODUCT(--($E$4:$E$494=C503),--($D$4:$D$494=""),$P$4:$P$494)</f>
        <v>30940</v>
      </c>
    </row>
    <row r="504" spans="3:16">
      <c r="C504" s="81" t="str">
        <f>IF('24'!K8="", "Vrije categorie",'24'!K8)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20.5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11.3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4"/>
        <v>31.8</v>
      </c>
      <c r="O504" s="81"/>
      <c r="P504" s="92" cm="1">
        <f t="array" ref="P504">SUMPRODUCT(--($E$4:$E$494=C504),--($D$4:$D$494=""),$P$4:$P$494)</f>
        <v>381.6</v>
      </c>
    </row>
    <row r="505" spans="3:16">
      <c r="C505" s="81" t="str">
        <f>IF('24'!K9="", "Vrije categorie",'24'!K9)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19.8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4.7</v>
      </c>
      <c r="M505" s="92" cm="1">
        <f t="array" ref="M505">SUMPRODUCT(--($E$4:$E$494=C505),--($D$4:$D$494=""),$M$4:$M$494)</f>
        <v>0</v>
      </c>
      <c r="N505" s="92">
        <f t="shared" si="4"/>
        <v>24.5</v>
      </c>
      <c r="O505" s="81"/>
      <c r="P505" s="92" cm="1">
        <f t="array" ref="P505">SUMPRODUCT(--($E$4:$E$494=C505),--($D$4:$D$494=""),$P$4:$P$494)</f>
        <v>4900</v>
      </c>
    </row>
    <row r="506" spans="3:16">
      <c r="C506" s="81" t="str">
        <f>IF('24'!K10="", "Vrije categorie",'24'!K10)</f>
        <v>H</v>
      </c>
      <c r="F506" s="92" cm="1">
        <f t="array" ref="F506">SUMPRODUCT(--($E$4:$E$494=C506),--($D$4:$D$494=""),$F$4:$F$494)</f>
        <v>83.5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4"/>
        <v>83.5</v>
      </c>
      <c r="O506" s="81"/>
      <c r="P506" s="92" cm="1">
        <f t="array" ref="P506">SUMPRODUCT(--($E$4:$E$494=C506),--($D$4:$D$494=""),$P$4:$P$494)</f>
        <v>16700</v>
      </c>
    </row>
    <row r="507" spans="3:16">
      <c r="C507" s="81" t="str">
        <f>IF('24'!K11="", "Vrije categorie",'24'!K11)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4"/>
        <v>0</v>
      </c>
      <c r="O507" s="81"/>
      <c r="P507" s="92" cm="1">
        <f t="array" ref="P507">SUMPRODUCT(--($E$4:$E$494=C507),--($D$4:$D$494=""),$P$4:$P$494)</f>
        <v>0</v>
      </c>
    </row>
    <row r="508" spans="3:16">
      <c r="C508" s="81" t="str">
        <f>IF('24'!K12="", "Vrije categorie",'24'!K12)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4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IF('24'!K13="", "Vrije categorie",'24'!K13)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4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IF('24'!K14="", "Vrije categorie",'24'!K14)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4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IF('24'!K15="", "Vrije categorie",'24'!K15)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4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602.69999999999993</v>
      </c>
      <c r="G512" s="93">
        <f t="shared" ref="G512:M512" si="5">SUM(G499:G511)</f>
        <v>126.5</v>
      </c>
      <c r="H512" s="93">
        <f t="shared" si="5"/>
        <v>0</v>
      </c>
      <c r="I512" s="93">
        <f t="shared" si="5"/>
        <v>0</v>
      </c>
      <c r="J512" s="93">
        <f t="shared" si="5"/>
        <v>31.1</v>
      </c>
      <c r="K512" s="93">
        <f t="shared" si="5"/>
        <v>0</v>
      </c>
      <c r="L512" s="93">
        <f t="shared" si="5"/>
        <v>4.7</v>
      </c>
      <c r="M512" s="93">
        <f t="shared" si="5"/>
        <v>0</v>
      </c>
      <c r="N512" s="93">
        <f t="shared" si="4"/>
        <v>765</v>
      </c>
      <c r="O512" s="93"/>
      <c r="P512" s="93">
        <f>SUM(P499:P511)</f>
        <v>147021.6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3.1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6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7">SUM(F519:M519)</f>
        <v>0</v>
      </c>
    </row>
    <row r="520" spans="3:16">
      <c r="C520" s="95" t="str">
        <f t="shared" si="6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7"/>
        <v>0</v>
      </c>
    </row>
    <row r="521" spans="3:16">
      <c r="C521" s="95" t="str">
        <f t="shared" si="6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7"/>
        <v>0</v>
      </c>
    </row>
    <row r="522" spans="3:16">
      <c r="C522" s="95" t="str">
        <f t="shared" si="6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7"/>
        <v>0</v>
      </c>
    </row>
    <row r="523" spans="3:16">
      <c r="C523" s="95" t="str">
        <f t="shared" si="6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7"/>
        <v>0</v>
      </c>
    </row>
    <row r="524" spans="3:16">
      <c r="C524" s="95" t="str">
        <f t="shared" si="6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7"/>
        <v>0</v>
      </c>
    </row>
    <row r="525" spans="3:16">
      <c r="C525" s="95" t="str">
        <f t="shared" si="6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7"/>
        <v>0</v>
      </c>
    </row>
    <row r="526" spans="3:16">
      <c r="C526" s="95" t="str">
        <f t="shared" si="6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7"/>
        <v>0</v>
      </c>
    </row>
    <row r="527" spans="3:16">
      <c r="C527" s="95" t="str">
        <f t="shared" si="6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7"/>
        <v>0</v>
      </c>
    </row>
    <row r="528" spans="3:16">
      <c r="C528" s="95" t="str">
        <f t="shared" si="6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7"/>
        <v>0</v>
      </c>
    </row>
    <row r="529" spans="3:14">
      <c r="C529" s="95" t="str">
        <f t="shared" si="6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7"/>
        <v>0</v>
      </c>
    </row>
    <row r="530" spans="3:14">
      <c r="C530" s="95" t="str">
        <f t="shared" si="6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7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8">SUM(G518:G530)</f>
        <v>0</v>
      </c>
      <c r="H531" s="100">
        <f t="shared" si="8"/>
        <v>0</v>
      </c>
      <c r="I531" s="100">
        <f t="shared" si="8"/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>SUM(N518:N530)</f>
        <v>0</v>
      </c>
    </row>
    <row r="532" spans="3:14" ht="15.75" thickTop="1"/>
  </sheetData>
  <sheetProtection algorithmName="SHA-512" hashValue="gOzuJztiKzNSmdVDYkpkstDr0K9z/vdEt78YsvM/oWOQe3ZtrNNNKSchY8HxUIwfrTtnrJMQ8C3lHvu/Br9LjQ==" saltValue="8w4oGjPOomrekNXc26THF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0E310-F388-481B-B472-A1959AF3C1B8}">
  <sheetPr>
    <tabColor rgb="FFC2E76B"/>
  </sheetPr>
  <dimension ref="A2:N63"/>
  <sheetViews>
    <sheetView showGridLines="0" workbookViewId="0">
      <selection activeCell="J40" sqref="J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25,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'25a'!P499/M3</f>
        <v>#DIV/0!</v>
      </c>
    </row>
    <row r="4" spans="1:14">
      <c r="A4" s="42" t="s">
        <v>82</v>
      </c>
      <c r="B4" s="195" t="str">
        <f>VLOOKUP(H5,'Kosten VSR (her)controles'!A5:E54,3)</f>
        <v>SO Thriantaschool B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'25a'!P500/M4</f>
        <v>#DIV/0!</v>
      </c>
    </row>
    <row r="5" spans="1:14">
      <c r="A5" s="43" t="s">
        <v>83</v>
      </c>
      <c r="B5" s="196" t="str">
        <f>VLOOKUP(H5,'Kosten VSR (her)controles'!A5:E54,4)</f>
        <v>Balingerbrink 178</v>
      </c>
      <c r="C5" s="196"/>
      <c r="D5" s="196"/>
      <c r="E5" s="196"/>
      <c r="F5" s="192" t="s">
        <v>85</v>
      </c>
      <c r="G5" s="192"/>
      <c r="H5" s="39">
        <f>'Kosten VSR (her)controles'!A29</f>
        <v>25</v>
      </c>
      <c r="K5" s="60" t="s">
        <v>58</v>
      </c>
      <c r="L5" s="72">
        <v>200</v>
      </c>
      <c r="M5" s="249"/>
      <c r="N5" s="113" t="e">
        <f>'25a'!P501/M5</f>
        <v>#DIV/0!</v>
      </c>
    </row>
    <row r="6" spans="1:14">
      <c r="A6" s="44" t="s">
        <v>84</v>
      </c>
      <c r="B6" s="197" t="str">
        <f>VLOOKUP(H5,'Kosten VSR (her)controles'!A5:E54,5)</f>
        <v>Emmen</v>
      </c>
      <c r="C6" s="197"/>
      <c r="D6" s="197"/>
      <c r="E6" s="197"/>
      <c r="F6" s="193" t="s">
        <v>86</v>
      </c>
      <c r="G6" s="193"/>
      <c r="H6" s="40" t="str">
        <f>CONCATENATE(H5,"a")</f>
        <v>25a</v>
      </c>
      <c r="K6" s="60" t="s">
        <v>59</v>
      </c>
      <c r="L6" s="72">
        <v>200</v>
      </c>
      <c r="M6" s="249"/>
      <c r="N6" s="113" t="e">
        <f>'25a'!P502/M6</f>
        <v>#DIV/0!</v>
      </c>
    </row>
    <row r="7" spans="1:14">
      <c r="K7" s="60" t="s">
        <v>55</v>
      </c>
      <c r="L7" s="72">
        <v>200</v>
      </c>
      <c r="M7" s="249"/>
      <c r="N7" s="113" t="e">
        <f>'25a'!P503/M7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'25a'!P504/M8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'25a'!P505/M9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'25a'!P506/M10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'25a'!P507/M11</f>
        <v>#DIV/0!</v>
      </c>
    </row>
    <row r="12" spans="1:14">
      <c r="F12" s="33" t="s">
        <v>64</v>
      </c>
      <c r="G12" s="33" t="s">
        <v>90</v>
      </c>
      <c r="K12" s="60" t="s">
        <v>63</v>
      </c>
      <c r="L12" s="72">
        <v>200</v>
      </c>
      <c r="M12" s="249"/>
      <c r="N12" s="113" t="e">
        <f>'25a'!P508/M12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'25a'!N512</f>
        <v>1144.2999999999997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'25a'!P509/M13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49"/>
      <c r="N14" s="113"/>
    </row>
    <row r="15" spans="1:14">
      <c r="K15" s="60"/>
      <c r="L15" s="72"/>
      <c r="M15" s="249"/>
      <c r="N15" s="113"/>
    </row>
    <row r="16" spans="1:14">
      <c r="A16" t="s">
        <v>127</v>
      </c>
      <c r="K16" s="62"/>
      <c r="L16" s="73"/>
      <c r="M16" s="259"/>
      <c r="N16" s="114"/>
    </row>
    <row r="17" spans="1:9">
      <c r="A17" s="188" t="s">
        <v>128</v>
      </c>
      <c r="B17" s="188"/>
      <c r="C17" s="188"/>
      <c r="D17" s="70">
        <f>'25a'!P512</f>
        <v>222073.2</v>
      </c>
      <c r="E17" s="188" t="s">
        <v>129</v>
      </c>
      <c r="F17" s="188"/>
      <c r="G17" s="70">
        <f>D17/E8</f>
        <v>1110.366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'25a'!G512</f>
        <v>940.69999999999993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940.69999999999993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940.69999999999993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940.69999999999993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'25a'!F512-E27</f>
        <v>141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'25a'!S495</f>
        <v>475.9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'25a'!R495</f>
        <v>475.9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'25a'!T495</f>
        <v>100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'25a'!U495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'25a'!V495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'25a'!W495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'25a'!N505</f>
        <v>37.6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YAA5OKvtvTOvRBynY/exVlcCTeCuVQWGXQ08bjrJm3AOlyzPPP0CI+Qh32PAe/KL/obV88OUVLxsV3UQL+q4Ag==" saltValue="Uaw4kJeoBtPoWoU7HkZDn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BB69-066D-409D-A49F-86F0E26FE31B}">
  <sheetPr>
    <tabColor rgb="FF173583"/>
  </sheetPr>
  <dimension ref="A1:Z532"/>
  <sheetViews>
    <sheetView topLeftCell="A15" workbookViewId="0">
      <selection activeCell="U49" sqref="U49"/>
    </sheetView>
  </sheetViews>
  <sheetFormatPr defaultRowHeight="1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'25'!H5</f>
        <v>25</v>
      </c>
      <c r="B1" s="219" t="s">
        <v>82</v>
      </c>
      <c r="C1" s="220"/>
      <c r="D1" s="221" t="str">
        <f>VLOOKUP(A1,'Kosten VSR (her)controles'!A5:J54,3)</f>
        <v>SO Thriantaschool B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>Balingerbrink 178 te Emmen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/>
      <c r="O4" s="108"/>
      <c r="P4" s="108"/>
    </row>
    <row r="5" spans="1:24">
      <c r="A5" s="30" t="s">
        <v>286</v>
      </c>
      <c r="B5" s="33">
        <v>1</v>
      </c>
      <c r="C5" s="33" t="s">
        <v>299</v>
      </c>
      <c r="D5" s="33"/>
      <c r="E5" s="106" t="s">
        <v>54</v>
      </c>
      <c r="G5" s="108">
        <v>54.6</v>
      </c>
      <c r="H5" s="108"/>
      <c r="I5" s="108"/>
      <c r="J5" s="108"/>
      <c r="N5" s="108">
        <f>SUM(F5:M5)</f>
        <v>54.6</v>
      </c>
      <c r="O5" s="108">
        <f>IF(D5="X",0,IF(E5="X",0,VLOOKUP(E5,'25'!$K$3:$L$16,2,FALSE)))</f>
        <v>200</v>
      </c>
      <c r="P5" s="108">
        <f t="shared" ref="P5:P49" si="0">N5*O5</f>
        <v>10920</v>
      </c>
    </row>
    <row r="6" spans="1:24">
      <c r="A6" s="30" t="s">
        <v>286</v>
      </c>
      <c r="B6" s="33">
        <v>10</v>
      </c>
      <c r="C6" s="33" t="s">
        <v>299</v>
      </c>
      <c r="D6" s="33"/>
      <c r="E6" s="106" t="s">
        <v>54</v>
      </c>
      <c r="G6" s="108">
        <v>22</v>
      </c>
      <c r="H6" s="108"/>
      <c r="I6" s="108"/>
      <c r="J6" s="108"/>
      <c r="N6" s="108">
        <f t="shared" ref="N6:N49" si="1">SUM(F6:M6)</f>
        <v>22</v>
      </c>
      <c r="O6" s="108">
        <f>IF(D6="X",0,IF(E6="X",0,VLOOKUP(E6,'25'!$K$3:$L$16,2,FALSE)))</f>
        <v>200</v>
      </c>
      <c r="P6" s="108">
        <f t="shared" si="0"/>
        <v>4400</v>
      </c>
    </row>
    <row r="7" spans="1:24">
      <c r="A7" s="30" t="s">
        <v>286</v>
      </c>
      <c r="B7" s="33">
        <v>11</v>
      </c>
      <c r="C7" s="33" t="s">
        <v>299</v>
      </c>
      <c r="D7" s="33"/>
      <c r="E7" s="106" t="s">
        <v>54</v>
      </c>
      <c r="G7" s="108">
        <v>58.6</v>
      </c>
      <c r="H7" s="108"/>
      <c r="I7" s="108"/>
      <c r="J7" s="108"/>
      <c r="N7" s="108">
        <f t="shared" si="1"/>
        <v>58.6</v>
      </c>
      <c r="O7" s="108">
        <f>IF(D7="X",0,IF(E7="X",0,VLOOKUP(E7,'25'!$K$3:$L$16,2,FALSE)))</f>
        <v>200</v>
      </c>
      <c r="P7" s="108">
        <f t="shared" si="0"/>
        <v>11720</v>
      </c>
    </row>
    <row r="8" spans="1:24">
      <c r="A8" s="30" t="s">
        <v>286</v>
      </c>
      <c r="B8" s="33">
        <v>12</v>
      </c>
      <c r="C8" s="33" t="s">
        <v>407</v>
      </c>
      <c r="D8" s="33"/>
      <c r="E8" s="106" t="s">
        <v>59</v>
      </c>
      <c r="G8" s="108"/>
      <c r="H8" s="108">
        <v>25</v>
      </c>
      <c r="I8" s="108"/>
      <c r="J8" s="108"/>
      <c r="N8" s="108">
        <f t="shared" si="1"/>
        <v>25</v>
      </c>
      <c r="O8" s="108">
        <f>IF(D8="X",0,IF(E8="X",0,VLOOKUP(E8,'25'!$K$3:$L$16,2,FALSE)))</f>
        <v>200</v>
      </c>
      <c r="P8" s="108">
        <f t="shared" si="0"/>
        <v>5000</v>
      </c>
    </row>
    <row r="9" spans="1:24">
      <c r="A9" s="30" t="s">
        <v>286</v>
      </c>
      <c r="B9" s="33">
        <v>13</v>
      </c>
      <c r="C9" s="33" t="s">
        <v>308</v>
      </c>
      <c r="D9" s="33"/>
      <c r="E9" s="106" t="s">
        <v>60</v>
      </c>
      <c r="G9" s="108">
        <v>10.1</v>
      </c>
      <c r="H9" s="108"/>
      <c r="I9" s="108"/>
      <c r="J9" s="108"/>
      <c r="N9" s="108">
        <f t="shared" si="1"/>
        <v>10.1</v>
      </c>
      <c r="O9" s="108">
        <f>IF(D9="X",0,IF(E9="X",0,VLOOKUP(E9,'25'!$K$3:$L$16,2,FALSE)))</f>
        <v>12</v>
      </c>
      <c r="P9" s="108">
        <f t="shared" si="0"/>
        <v>121.19999999999999</v>
      </c>
    </row>
    <row r="10" spans="1:24">
      <c r="A10" s="30" t="s">
        <v>286</v>
      </c>
      <c r="B10" s="33">
        <v>14</v>
      </c>
      <c r="C10" s="33" t="s">
        <v>299</v>
      </c>
      <c r="D10" s="33"/>
      <c r="E10" s="106" t="s">
        <v>54</v>
      </c>
      <c r="G10" s="108">
        <v>55.5</v>
      </c>
      <c r="H10" s="108"/>
      <c r="I10" s="108"/>
      <c r="J10" s="108"/>
      <c r="N10" s="108">
        <f t="shared" si="1"/>
        <v>55.5</v>
      </c>
      <c r="O10" s="108">
        <f>IF(D10="X",0,IF(E10="X",0,VLOOKUP(E10,'25'!$K$3:$L$16,2,FALSE)))</f>
        <v>200</v>
      </c>
      <c r="P10" s="108">
        <f t="shared" si="0"/>
        <v>11100</v>
      </c>
    </row>
    <row r="11" spans="1:24">
      <c r="A11" s="30" t="s">
        <v>286</v>
      </c>
      <c r="B11" s="33">
        <v>15</v>
      </c>
      <c r="C11" s="33" t="s">
        <v>320</v>
      </c>
      <c r="D11" s="33"/>
      <c r="E11" s="106" t="s">
        <v>54</v>
      </c>
      <c r="G11" s="108">
        <v>87</v>
      </c>
      <c r="H11" s="108"/>
      <c r="I11" s="108"/>
      <c r="J11" s="108"/>
      <c r="N11" s="108">
        <f t="shared" si="1"/>
        <v>87</v>
      </c>
      <c r="O11" s="108">
        <f>IF(D11="X",0,IF(E11="X",0,VLOOKUP(E11,'25'!$K$3:$L$16,2,FALSE)))</f>
        <v>200</v>
      </c>
      <c r="P11" s="108">
        <f t="shared" si="0"/>
        <v>17400</v>
      </c>
    </row>
    <row r="12" spans="1:24">
      <c r="A12" s="30" t="s">
        <v>286</v>
      </c>
      <c r="B12" s="106" t="s">
        <v>289</v>
      </c>
      <c r="C12" s="33" t="s">
        <v>320</v>
      </c>
      <c r="D12" s="33"/>
      <c r="E12" s="106" t="s">
        <v>54</v>
      </c>
      <c r="F12" s="108">
        <v>14</v>
      </c>
      <c r="G12" s="108"/>
      <c r="H12" s="108"/>
      <c r="I12" s="108"/>
      <c r="J12" s="108"/>
      <c r="N12" s="108">
        <f t="shared" si="1"/>
        <v>14</v>
      </c>
      <c r="O12" s="108">
        <f>IF(D12="X",0,IF(E12="X",0,VLOOKUP(E12,'25'!$K$3:$L$16,2,FALSE)))</f>
        <v>200</v>
      </c>
      <c r="P12" s="108">
        <f t="shared" si="0"/>
        <v>2800</v>
      </c>
    </row>
    <row r="13" spans="1:24">
      <c r="A13" s="30" t="s">
        <v>286</v>
      </c>
      <c r="B13" s="33">
        <v>16</v>
      </c>
      <c r="C13" s="33" t="s">
        <v>412</v>
      </c>
      <c r="D13" s="33"/>
      <c r="E13" s="106" t="s">
        <v>55</v>
      </c>
      <c r="F13" s="108">
        <v>21</v>
      </c>
      <c r="G13" s="108"/>
      <c r="H13" s="108"/>
      <c r="I13" s="108"/>
      <c r="J13" s="108"/>
      <c r="N13" s="108">
        <f t="shared" si="1"/>
        <v>21</v>
      </c>
      <c r="O13" s="108">
        <f>IF(D13="X",0,IF(E13="X",0,VLOOKUP(E13,'25'!$K$3:$L$16,2,FALSE)))</f>
        <v>200</v>
      </c>
      <c r="P13" s="108">
        <f t="shared" si="0"/>
        <v>4200</v>
      </c>
    </row>
    <row r="14" spans="1:24">
      <c r="A14" s="30" t="s">
        <v>286</v>
      </c>
      <c r="B14" s="33">
        <v>17</v>
      </c>
      <c r="C14" s="33" t="s">
        <v>309</v>
      </c>
      <c r="D14" s="33"/>
      <c r="E14" s="106" t="s">
        <v>316</v>
      </c>
      <c r="F14" s="108"/>
      <c r="G14" s="108"/>
      <c r="H14" s="108"/>
      <c r="I14" s="108"/>
      <c r="J14" s="108"/>
      <c r="N14" s="108">
        <f t="shared" si="1"/>
        <v>0</v>
      </c>
      <c r="O14" s="108">
        <f>IF(D14="X",0,IF(E14="X",0,VLOOKUP(E14,'25'!$K$3:$L$16,2,FALSE)))</f>
        <v>0</v>
      </c>
      <c r="P14" s="108">
        <f t="shared" si="0"/>
        <v>0</v>
      </c>
    </row>
    <row r="15" spans="1:24">
      <c r="A15" s="30" t="s">
        <v>286</v>
      </c>
      <c r="B15" s="33">
        <v>18</v>
      </c>
      <c r="C15" s="33" t="s">
        <v>299</v>
      </c>
      <c r="D15" s="33"/>
      <c r="E15" s="106" t="s">
        <v>54</v>
      </c>
      <c r="G15" s="108">
        <v>10.9</v>
      </c>
      <c r="H15" s="108"/>
      <c r="I15" s="108"/>
      <c r="J15" s="108"/>
      <c r="N15" s="108">
        <f t="shared" si="1"/>
        <v>10.9</v>
      </c>
      <c r="O15" s="108">
        <f>IF(D15="X",0,IF(E15="X",0,VLOOKUP(E15,'25'!$K$3:$L$16,2,FALSE)))</f>
        <v>200</v>
      </c>
      <c r="P15" s="108">
        <f t="shared" si="0"/>
        <v>2180</v>
      </c>
    </row>
    <row r="16" spans="1:24">
      <c r="A16" s="30" t="s">
        <v>286</v>
      </c>
      <c r="B16" s="33">
        <v>19</v>
      </c>
      <c r="C16" s="33" t="s">
        <v>310</v>
      </c>
      <c r="D16" s="33"/>
      <c r="E16" s="106" t="s">
        <v>55</v>
      </c>
      <c r="G16" s="108">
        <v>15</v>
      </c>
      <c r="H16" s="108"/>
      <c r="I16" s="108"/>
      <c r="J16" s="108"/>
      <c r="N16" s="108">
        <f t="shared" si="1"/>
        <v>15</v>
      </c>
      <c r="O16" s="108">
        <f>IF(D16="X",0,IF(E16="X",0,VLOOKUP(E16,'25'!$K$3:$L$16,2,FALSE)))</f>
        <v>200</v>
      </c>
      <c r="P16" s="108">
        <f t="shared" si="0"/>
        <v>3000</v>
      </c>
    </row>
    <row r="17" spans="1:16">
      <c r="A17" s="30" t="s">
        <v>286</v>
      </c>
      <c r="B17" s="106" t="s">
        <v>376</v>
      </c>
      <c r="C17" s="33" t="s">
        <v>310</v>
      </c>
      <c r="D17" s="33"/>
      <c r="E17" s="106" t="s">
        <v>55</v>
      </c>
      <c r="F17" s="108">
        <v>35</v>
      </c>
      <c r="G17" s="108"/>
      <c r="H17" s="108"/>
      <c r="I17" s="108"/>
      <c r="J17" s="108"/>
      <c r="N17" s="108">
        <f t="shared" si="1"/>
        <v>35</v>
      </c>
      <c r="O17" s="108">
        <f>IF(D17="X",0,IF(E17="X",0,VLOOKUP(E17,'25'!$K$3:$L$16,2,FALSE)))</f>
        <v>200</v>
      </c>
      <c r="P17" s="108">
        <f t="shared" si="0"/>
        <v>7000</v>
      </c>
    </row>
    <row r="18" spans="1:16">
      <c r="A18" s="30" t="s">
        <v>286</v>
      </c>
      <c r="B18" s="33">
        <v>2</v>
      </c>
      <c r="C18" s="33" t="s">
        <v>299</v>
      </c>
      <c r="D18" s="33"/>
      <c r="E18" s="106" t="s">
        <v>54</v>
      </c>
      <c r="G18" s="108">
        <v>54.6</v>
      </c>
      <c r="H18" s="108"/>
      <c r="I18" s="108"/>
      <c r="J18" s="108"/>
      <c r="N18" s="108">
        <f t="shared" si="1"/>
        <v>54.6</v>
      </c>
      <c r="O18" s="108">
        <f>IF(D18="X",0,IF(E18="X",0,VLOOKUP(E18,'25'!$K$3:$L$16,2,FALSE)))</f>
        <v>200</v>
      </c>
      <c r="P18" s="108">
        <f t="shared" si="0"/>
        <v>10920</v>
      </c>
    </row>
    <row r="19" spans="1:16">
      <c r="A19" s="30" t="s">
        <v>286</v>
      </c>
      <c r="B19" s="33">
        <v>20</v>
      </c>
      <c r="C19" s="33" t="s">
        <v>313</v>
      </c>
      <c r="D19" s="33"/>
      <c r="E19" s="106" t="s">
        <v>149</v>
      </c>
      <c r="G19" s="108"/>
      <c r="H19" s="108">
        <v>5.5</v>
      </c>
      <c r="I19" s="108"/>
      <c r="J19" s="108"/>
      <c r="N19" s="108">
        <f t="shared" si="1"/>
        <v>5.5</v>
      </c>
      <c r="O19" s="108">
        <f>IF(D19="X",0,IF(E19="X",0,VLOOKUP(E19,'25'!$K$3:$L$16,2,FALSE)))</f>
        <v>200</v>
      </c>
      <c r="P19" s="108">
        <f t="shared" si="0"/>
        <v>1100</v>
      </c>
    </row>
    <row r="20" spans="1:16">
      <c r="A20" s="30" t="s">
        <v>286</v>
      </c>
      <c r="B20" s="33">
        <v>22</v>
      </c>
      <c r="C20" s="33" t="s">
        <v>306</v>
      </c>
      <c r="D20" s="33"/>
      <c r="E20" s="106" t="s">
        <v>316</v>
      </c>
      <c r="F20" s="108"/>
      <c r="G20" s="108"/>
      <c r="H20" s="108"/>
      <c r="I20" s="108"/>
      <c r="J20" s="108"/>
      <c r="N20" s="108">
        <f t="shared" si="1"/>
        <v>0</v>
      </c>
      <c r="O20" s="108">
        <f>IF(D20="X",0,IF(E20="X",0,VLOOKUP(E20,'25'!$K$3:$L$16,2,FALSE)))</f>
        <v>0</v>
      </c>
      <c r="P20" s="108">
        <f t="shared" si="0"/>
        <v>0</v>
      </c>
    </row>
    <row r="21" spans="1:16">
      <c r="A21" s="30" t="s">
        <v>286</v>
      </c>
      <c r="B21" s="33">
        <v>23</v>
      </c>
      <c r="C21" s="33" t="s">
        <v>298</v>
      </c>
      <c r="D21" s="33"/>
      <c r="E21" s="106" t="s">
        <v>149</v>
      </c>
      <c r="G21" s="108"/>
      <c r="H21" s="108"/>
      <c r="I21" s="108"/>
      <c r="J21" s="108">
        <v>1.8</v>
      </c>
      <c r="N21" s="108">
        <f t="shared" si="1"/>
        <v>1.8</v>
      </c>
      <c r="O21" s="108">
        <f>IF(D21="X",0,IF(E21="X",0,VLOOKUP(E21,'25'!$K$3:$L$16,2,FALSE)))</f>
        <v>200</v>
      </c>
      <c r="P21" s="108">
        <f t="shared" si="0"/>
        <v>360</v>
      </c>
    </row>
    <row r="22" spans="1:16">
      <c r="A22" s="30" t="s">
        <v>286</v>
      </c>
      <c r="B22" s="33">
        <v>24</v>
      </c>
      <c r="C22" s="33" t="s">
        <v>298</v>
      </c>
      <c r="D22" s="33"/>
      <c r="E22" s="106" t="s">
        <v>149</v>
      </c>
      <c r="G22" s="108"/>
      <c r="H22" s="108">
        <v>5.9</v>
      </c>
      <c r="I22" s="108"/>
      <c r="J22" s="108"/>
      <c r="N22" s="108">
        <f t="shared" si="1"/>
        <v>5.9</v>
      </c>
      <c r="O22" s="108">
        <f>IF(D22="X",0,IF(E22="X",0,VLOOKUP(E22,'25'!$K$3:$L$16,2,FALSE)))</f>
        <v>200</v>
      </c>
      <c r="P22" s="108">
        <f t="shared" si="0"/>
        <v>1180</v>
      </c>
    </row>
    <row r="23" spans="1:16">
      <c r="A23" s="30" t="s">
        <v>286</v>
      </c>
      <c r="B23" s="33">
        <v>26</v>
      </c>
      <c r="C23" s="33" t="s">
        <v>299</v>
      </c>
      <c r="D23" s="33"/>
      <c r="E23" s="106" t="s">
        <v>54</v>
      </c>
      <c r="G23" s="108">
        <v>54.6</v>
      </c>
      <c r="H23" s="108"/>
      <c r="I23" s="108"/>
      <c r="J23" s="108"/>
      <c r="N23" s="108">
        <f t="shared" si="1"/>
        <v>54.6</v>
      </c>
      <c r="O23" s="108">
        <f>IF(D23="X",0,IF(E23="X",0,VLOOKUP(E23,'25'!$K$3:$L$16,2,FALSE)))</f>
        <v>200</v>
      </c>
      <c r="P23" s="108">
        <f t="shared" si="0"/>
        <v>10920</v>
      </c>
    </row>
    <row r="24" spans="1:16">
      <c r="A24" s="30" t="s">
        <v>286</v>
      </c>
      <c r="B24" s="33">
        <v>27</v>
      </c>
      <c r="C24" s="33" t="s">
        <v>299</v>
      </c>
      <c r="D24" s="33"/>
      <c r="E24" s="106" t="s">
        <v>54</v>
      </c>
      <c r="G24" s="108">
        <v>54.4</v>
      </c>
      <c r="H24" s="108"/>
      <c r="I24" s="108"/>
      <c r="J24" s="108"/>
      <c r="N24" s="108">
        <f t="shared" si="1"/>
        <v>54.4</v>
      </c>
      <c r="O24" s="108">
        <f>IF(D24="X",0,IF(E24="X",0,VLOOKUP(E24,'25'!$K$3:$L$16,2,FALSE)))</f>
        <v>200</v>
      </c>
      <c r="P24" s="108">
        <f t="shared" si="0"/>
        <v>10880</v>
      </c>
    </row>
    <row r="25" spans="1:16">
      <c r="A25" s="30" t="s">
        <v>286</v>
      </c>
      <c r="B25" s="33">
        <v>28</v>
      </c>
      <c r="C25" s="33" t="s">
        <v>299</v>
      </c>
      <c r="D25" s="33"/>
      <c r="E25" s="106" t="s">
        <v>54</v>
      </c>
      <c r="G25" s="108">
        <v>68.2</v>
      </c>
      <c r="H25" s="108"/>
      <c r="I25" s="108"/>
      <c r="J25" s="108"/>
      <c r="N25" s="108">
        <f t="shared" si="1"/>
        <v>68.2</v>
      </c>
      <c r="O25" s="108">
        <f>IF(D25="X",0,IF(E25="X",0,VLOOKUP(E25,'25'!$K$3:$L$16,2,FALSE)))</f>
        <v>200</v>
      </c>
      <c r="P25" s="108">
        <f t="shared" si="0"/>
        <v>13640</v>
      </c>
    </row>
    <row r="26" spans="1:16">
      <c r="A26" s="30" t="s">
        <v>286</v>
      </c>
      <c r="B26" s="33">
        <v>29</v>
      </c>
      <c r="C26" s="33" t="s">
        <v>299</v>
      </c>
      <c r="D26" s="33"/>
      <c r="E26" s="106" t="s">
        <v>54</v>
      </c>
      <c r="G26" s="108">
        <v>68.3</v>
      </c>
      <c r="H26" s="108"/>
      <c r="I26" s="108"/>
      <c r="J26" s="108"/>
      <c r="N26" s="108">
        <f t="shared" si="1"/>
        <v>68.3</v>
      </c>
      <c r="O26" s="108">
        <f>IF(D26="X",0,IF(E26="X",0,VLOOKUP(E26,'25'!$K$3:$L$16,2,FALSE)))</f>
        <v>200</v>
      </c>
      <c r="P26" s="108">
        <f t="shared" si="0"/>
        <v>13660</v>
      </c>
    </row>
    <row r="27" spans="1:16">
      <c r="A27" s="30" t="s">
        <v>286</v>
      </c>
      <c r="B27" s="33">
        <v>3</v>
      </c>
      <c r="C27" s="33" t="s">
        <v>310</v>
      </c>
      <c r="D27" s="33"/>
      <c r="E27" s="106" t="s">
        <v>55</v>
      </c>
      <c r="G27" s="108">
        <v>38.299999999999997</v>
      </c>
      <c r="H27" s="108"/>
      <c r="I27" s="108"/>
      <c r="J27" s="108"/>
      <c r="N27" s="108">
        <f t="shared" si="1"/>
        <v>38.299999999999997</v>
      </c>
      <c r="O27" s="108">
        <f>IF(D27="X",0,IF(E27="X",0,VLOOKUP(E27,'25'!$K$3:$L$16,2,FALSE)))</f>
        <v>200</v>
      </c>
      <c r="P27" s="108">
        <f t="shared" si="0"/>
        <v>7659.9999999999991</v>
      </c>
    </row>
    <row r="28" spans="1:16">
      <c r="A28" s="30" t="s">
        <v>286</v>
      </c>
      <c r="B28" s="33">
        <v>30</v>
      </c>
      <c r="C28" s="33" t="s">
        <v>298</v>
      </c>
      <c r="D28" s="33"/>
      <c r="E28" s="106" t="s">
        <v>149</v>
      </c>
      <c r="G28" s="108"/>
      <c r="H28" s="108">
        <v>5.6</v>
      </c>
      <c r="I28" s="108"/>
      <c r="J28" s="108"/>
      <c r="N28" s="108">
        <f t="shared" si="1"/>
        <v>5.6</v>
      </c>
      <c r="O28" s="108">
        <f>IF(D28="X",0,IF(E28="X",0,VLOOKUP(E28,'25'!$K$3:$L$16,2,FALSE)))</f>
        <v>200</v>
      </c>
      <c r="P28" s="108">
        <f t="shared" si="0"/>
        <v>1120</v>
      </c>
    </row>
    <row r="29" spans="1:16">
      <c r="A29" s="30" t="s">
        <v>286</v>
      </c>
      <c r="B29" s="33">
        <v>31</v>
      </c>
      <c r="C29" s="33" t="s">
        <v>310</v>
      </c>
      <c r="D29" s="33"/>
      <c r="E29" s="106" t="s">
        <v>55</v>
      </c>
      <c r="G29" s="108">
        <v>58.9</v>
      </c>
      <c r="H29" s="108"/>
      <c r="I29" s="108"/>
      <c r="J29" s="108"/>
      <c r="N29" s="108">
        <f t="shared" si="1"/>
        <v>58.9</v>
      </c>
      <c r="O29" s="108">
        <f>IF(D29="X",0,IF(E29="X",0,VLOOKUP(E29,'25'!$K$3:$L$16,2,FALSE)))</f>
        <v>200</v>
      </c>
      <c r="P29" s="108">
        <f t="shared" si="0"/>
        <v>11780</v>
      </c>
    </row>
    <row r="30" spans="1:16">
      <c r="A30" s="30" t="s">
        <v>286</v>
      </c>
      <c r="B30" s="106" t="s">
        <v>389</v>
      </c>
      <c r="C30" s="33" t="s">
        <v>429</v>
      </c>
      <c r="D30" s="33"/>
      <c r="E30" s="106" t="s">
        <v>55</v>
      </c>
      <c r="F30" s="108">
        <v>24</v>
      </c>
      <c r="G30" s="108"/>
      <c r="H30" s="108"/>
      <c r="I30" s="108"/>
      <c r="J30" s="108"/>
      <c r="N30" s="108">
        <f t="shared" si="1"/>
        <v>24</v>
      </c>
      <c r="O30" s="108">
        <f>IF(D30="X",0,IF(E30="X",0,VLOOKUP(E30,'25'!$K$3:$L$16,2,FALSE)))</f>
        <v>200</v>
      </c>
      <c r="P30" s="108">
        <f t="shared" si="0"/>
        <v>4800</v>
      </c>
    </row>
    <row r="31" spans="1:16">
      <c r="A31" s="30" t="s">
        <v>286</v>
      </c>
      <c r="B31" s="33">
        <v>32</v>
      </c>
      <c r="C31" s="33" t="s">
        <v>298</v>
      </c>
      <c r="D31" s="33"/>
      <c r="E31" s="106" t="s">
        <v>149</v>
      </c>
      <c r="G31" s="108"/>
      <c r="H31" s="108">
        <v>5.6</v>
      </c>
      <c r="I31" s="108"/>
      <c r="J31" s="108"/>
      <c r="N31" s="108">
        <f t="shared" si="1"/>
        <v>5.6</v>
      </c>
      <c r="O31" s="108">
        <f>IF(D31="X",0,IF(E31="X",0,VLOOKUP(E31,'25'!$K$3:$L$16,2,FALSE)))</f>
        <v>200</v>
      </c>
      <c r="P31" s="108">
        <f t="shared" si="0"/>
        <v>1120</v>
      </c>
    </row>
    <row r="32" spans="1:16">
      <c r="A32" s="30" t="s">
        <v>286</v>
      </c>
      <c r="B32" s="33">
        <v>33</v>
      </c>
      <c r="C32" s="33" t="s">
        <v>308</v>
      </c>
      <c r="D32" s="33"/>
      <c r="E32" s="106" t="s">
        <v>60</v>
      </c>
      <c r="G32" s="108">
        <v>3.2</v>
      </c>
      <c r="H32" s="108"/>
      <c r="I32" s="108"/>
      <c r="J32" s="108"/>
      <c r="N32" s="108">
        <f t="shared" si="1"/>
        <v>3.2</v>
      </c>
      <c r="O32" s="108">
        <f>IF(D32="X",0,IF(E32="X",0,VLOOKUP(E32,'25'!$K$3:$L$16,2,FALSE)))</f>
        <v>12</v>
      </c>
      <c r="P32" s="108">
        <f t="shared" si="0"/>
        <v>38.400000000000006</v>
      </c>
    </row>
    <row r="33" spans="1:16">
      <c r="A33" s="30" t="s">
        <v>286</v>
      </c>
      <c r="B33" s="33">
        <v>34</v>
      </c>
      <c r="C33" s="33" t="s">
        <v>297</v>
      </c>
      <c r="D33" s="33"/>
      <c r="E33" s="106" t="s">
        <v>55</v>
      </c>
      <c r="F33" s="108">
        <v>4.5</v>
      </c>
      <c r="G33" s="108"/>
      <c r="H33" s="108"/>
      <c r="I33" s="108"/>
      <c r="J33" s="108"/>
      <c r="N33" s="108">
        <f t="shared" si="1"/>
        <v>4.5</v>
      </c>
      <c r="O33" s="108">
        <f>IF(D33="X",0,IF(E33="X",0,VLOOKUP(E33,'25'!$K$3:$L$16,2,FALSE)))</f>
        <v>200</v>
      </c>
      <c r="P33" s="108">
        <f t="shared" si="0"/>
        <v>900</v>
      </c>
    </row>
    <row r="34" spans="1:16">
      <c r="A34" s="30" t="s">
        <v>286</v>
      </c>
      <c r="B34" s="33">
        <v>35</v>
      </c>
      <c r="C34" s="33" t="s">
        <v>308</v>
      </c>
      <c r="D34" s="33"/>
      <c r="E34" s="106" t="s">
        <v>60</v>
      </c>
      <c r="G34" s="108">
        <v>5.2</v>
      </c>
      <c r="H34" s="108"/>
      <c r="I34" s="108"/>
      <c r="J34" s="108"/>
      <c r="N34" s="108">
        <f t="shared" si="1"/>
        <v>5.2</v>
      </c>
      <c r="O34" s="108">
        <f>IF(D34="X",0,IF(E34="X",0,VLOOKUP(E34,'25'!$K$3:$L$16,2,FALSE)))</f>
        <v>12</v>
      </c>
      <c r="P34" s="108">
        <f t="shared" si="0"/>
        <v>62.400000000000006</v>
      </c>
    </row>
    <row r="35" spans="1:16">
      <c r="A35" s="30" t="s">
        <v>286</v>
      </c>
      <c r="B35" s="33">
        <v>36</v>
      </c>
      <c r="C35" s="33" t="s">
        <v>308</v>
      </c>
      <c r="D35" s="33"/>
      <c r="E35" s="106" t="s">
        <v>60</v>
      </c>
      <c r="G35" s="108">
        <v>2.1</v>
      </c>
      <c r="H35" s="108"/>
      <c r="I35" s="108"/>
      <c r="J35" s="108"/>
      <c r="N35" s="108">
        <f t="shared" si="1"/>
        <v>2.1</v>
      </c>
      <c r="O35" s="108">
        <f>IF(D35="X",0,IF(E35="X",0,VLOOKUP(E35,'25'!$K$3:$L$16,2,FALSE)))</f>
        <v>12</v>
      </c>
      <c r="P35" s="108">
        <f t="shared" si="0"/>
        <v>25.200000000000003</v>
      </c>
    </row>
    <row r="36" spans="1:16">
      <c r="A36" s="30" t="s">
        <v>286</v>
      </c>
      <c r="B36" s="33">
        <v>37</v>
      </c>
      <c r="C36" s="33" t="s">
        <v>299</v>
      </c>
      <c r="D36" s="33"/>
      <c r="E36" s="106" t="s">
        <v>54</v>
      </c>
      <c r="G36" s="108">
        <v>82.4</v>
      </c>
      <c r="H36" s="108"/>
      <c r="I36" s="108"/>
      <c r="J36" s="108"/>
      <c r="N36" s="108">
        <f t="shared" si="1"/>
        <v>82.4</v>
      </c>
      <c r="O36" s="108">
        <f>IF(D36="X",0,IF(E36="X",0,VLOOKUP(E36,'25'!$K$3:$L$16,2,FALSE)))</f>
        <v>200</v>
      </c>
      <c r="P36" s="108">
        <f t="shared" si="0"/>
        <v>16480</v>
      </c>
    </row>
    <row r="37" spans="1:16">
      <c r="A37" s="30" t="s">
        <v>286</v>
      </c>
      <c r="B37" s="33">
        <v>38</v>
      </c>
      <c r="C37" s="33" t="s">
        <v>299</v>
      </c>
      <c r="D37" s="33"/>
      <c r="E37" s="106" t="s">
        <v>54</v>
      </c>
      <c r="G37" s="108">
        <v>19.899999999999999</v>
      </c>
      <c r="H37" s="108"/>
      <c r="I37" s="108"/>
      <c r="J37" s="108"/>
      <c r="N37" s="108">
        <f t="shared" si="1"/>
        <v>19.899999999999999</v>
      </c>
      <c r="O37" s="108">
        <f>IF(D37="X",0,IF(E37="X",0,VLOOKUP(E37,'25'!$K$3:$L$16,2,FALSE)))</f>
        <v>200</v>
      </c>
      <c r="P37" s="108">
        <f t="shared" si="0"/>
        <v>3979.9999999999995</v>
      </c>
    </row>
    <row r="38" spans="1:16">
      <c r="A38" s="30" t="s">
        <v>286</v>
      </c>
      <c r="B38" s="33">
        <v>39</v>
      </c>
      <c r="C38" s="33" t="s">
        <v>301</v>
      </c>
      <c r="D38" s="33"/>
      <c r="E38" s="106" t="s">
        <v>57</v>
      </c>
      <c r="F38" s="108">
        <v>20.2</v>
      </c>
      <c r="G38" s="108"/>
      <c r="H38" s="108"/>
      <c r="I38" s="108"/>
      <c r="J38" s="108"/>
      <c r="N38" s="108">
        <f t="shared" si="1"/>
        <v>20.2</v>
      </c>
      <c r="O38" s="108">
        <f>IF(D38="X",0,IF(E38="X",0,VLOOKUP(E38,'25'!$K$3:$L$16,2,FALSE)))</f>
        <v>200</v>
      </c>
      <c r="P38" s="108">
        <f t="shared" si="0"/>
        <v>4040</v>
      </c>
    </row>
    <row r="39" spans="1:16">
      <c r="A39" s="30" t="s">
        <v>286</v>
      </c>
      <c r="B39" s="33">
        <v>4</v>
      </c>
      <c r="C39" s="33" t="s">
        <v>298</v>
      </c>
      <c r="D39" s="33"/>
      <c r="E39" s="106" t="s">
        <v>149</v>
      </c>
      <c r="G39" s="108"/>
      <c r="H39" s="108">
        <v>6.2</v>
      </c>
      <c r="I39" s="108"/>
      <c r="J39" s="108"/>
      <c r="N39" s="108">
        <f t="shared" si="1"/>
        <v>6.2</v>
      </c>
      <c r="O39" s="108">
        <f>IF(D39="X",0,IF(E39="X",0,VLOOKUP(E39,'25'!$K$3:$L$16,2,FALSE)))</f>
        <v>200</v>
      </c>
      <c r="P39" s="108">
        <f t="shared" si="0"/>
        <v>1240</v>
      </c>
    </row>
    <row r="40" spans="1:16">
      <c r="A40" s="30" t="s">
        <v>286</v>
      </c>
      <c r="B40" s="33">
        <v>40</v>
      </c>
      <c r="C40" s="33" t="s">
        <v>301</v>
      </c>
      <c r="D40" s="33"/>
      <c r="E40" s="106" t="s">
        <v>57</v>
      </c>
      <c r="F40" s="108">
        <v>22.3</v>
      </c>
      <c r="G40" s="108"/>
      <c r="H40" s="108"/>
      <c r="I40" s="108"/>
      <c r="J40" s="108"/>
      <c r="N40" s="108">
        <f t="shared" si="1"/>
        <v>22.3</v>
      </c>
      <c r="O40" s="108">
        <f>IF(D40="X",0,IF(E40="X",0,VLOOKUP(E40,'25'!$K$3:$L$16,2,FALSE)))</f>
        <v>200</v>
      </c>
      <c r="P40" s="108">
        <f t="shared" si="0"/>
        <v>4460</v>
      </c>
    </row>
    <row r="41" spans="1:16">
      <c r="A41" s="30" t="s">
        <v>286</v>
      </c>
      <c r="B41" s="33">
        <v>41</v>
      </c>
      <c r="C41" s="33" t="s">
        <v>301</v>
      </c>
      <c r="D41" s="33"/>
      <c r="E41" s="106" t="s">
        <v>57</v>
      </c>
      <c r="G41" s="108">
        <v>14.9</v>
      </c>
      <c r="H41" s="108"/>
      <c r="I41" s="108"/>
      <c r="J41" s="108"/>
      <c r="N41" s="108">
        <f t="shared" si="1"/>
        <v>14.9</v>
      </c>
      <c r="O41" s="108">
        <f>IF(D41="X",0,IF(E41="X",0,VLOOKUP(E41,'25'!$K$3:$L$16,2,FALSE)))</f>
        <v>200</v>
      </c>
      <c r="P41" s="108">
        <f t="shared" si="0"/>
        <v>2980</v>
      </c>
    </row>
    <row r="42" spans="1:16">
      <c r="A42" s="30" t="s">
        <v>286</v>
      </c>
      <c r="B42" s="33">
        <v>42</v>
      </c>
      <c r="C42" s="33" t="s">
        <v>302</v>
      </c>
      <c r="D42" s="33"/>
      <c r="E42" s="106" t="s">
        <v>316</v>
      </c>
      <c r="F42" s="108"/>
      <c r="G42" s="108"/>
      <c r="H42" s="108"/>
      <c r="I42" s="108"/>
      <c r="J42" s="108"/>
      <c r="N42" s="108">
        <f t="shared" si="1"/>
        <v>0</v>
      </c>
      <c r="O42" s="108">
        <f>IF(D42="X",0,IF(E42="X",0,VLOOKUP(E42,'25'!$K$3:$L$16,2,FALSE)))</f>
        <v>0</v>
      </c>
      <c r="P42" s="108">
        <f t="shared" si="0"/>
        <v>0</v>
      </c>
    </row>
    <row r="43" spans="1:16">
      <c r="A43" s="30" t="s">
        <v>286</v>
      </c>
      <c r="B43" s="33">
        <v>43</v>
      </c>
      <c r="C43" s="33" t="s">
        <v>308</v>
      </c>
      <c r="D43" s="33"/>
      <c r="E43" s="106" t="s">
        <v>60</v>
      </c>
      <c r="G43" s="108">
        <v>5.3</v>
      </c>
      <c r="H43" s="108"/>
      <c r="I43" s="108"/>
      <c r="J43" s="108"/>
      <c r="N43" s="108">
        <f t="shared" si="1"/>
        <v>5.3</v>
      </c>
      <c r="O43" s="108">
        <f>IF(D43="X",0,IF(E43="X",0,VLOOKUP(E43,'25'!$K$3:$L$16,2,FALSE)))</f>
        <v>12</v>
      </c>
      <c r="P43" s="108">
        <f t="shared" si="0"/>
        <v>63.599999999999994</v>
      </c>
    </row>
    <row r="44" spans="1:16">
      <c r="A44" s="30" t="s">
        <v>286</v>
      </c>
      <c r="B44" s="33">
        <v>44</v>
      </c>
      <c r="C44" s="33" t="s">
        <v>299</v>
      </c>
      <c r="D44" s="33"/>
      <c r="E44" s="106" t="s">
        <v>54</v>
      </c>
      <c r="G44" s="108">
        <v>31.5</v>
      </c>
      <c r="H44" s="108"/>
      <c r="I44" s="108"/>
      <c r="J44" s="108"/>
      <c r="N44" s="108">
        <f t="shared" si="1"/>
        <v>31.5</v>
      </c>
      <c r="O44" s="108">
        <f>IF(D44="X",0,IF(E44="X",0,VLOOKUP(E44,'25'!$K$3:$L$16,2,FALSE)))</f>
        <v>200</v>
      </c>
      <c r="P44" s="108">
        <f t="shared" si="0"/>
        <v>6300</v>
      </c>
    </row>
    <row r="45" spans="1:16">
      <c r="A45" s="30" t="s">
        <v>286</v>
      </c>
      <c r="B45" s="33">
        <v>5</v>
      </c>
      <c r="C45" s="33" t="s">
        <v>298</v>
      </c>
      <c r="D45" s="33"/>
      <c r="E45" s="106" t="s">
        <v>149</v>
      </c>
      <c r="G45" s="108"/>
      <c r="H45" s="108">
        <v>1.6</v>
      </c>
      <c r="I45" s="108"/>
      <c r="J45" s="108"/>
      <c r="N45" s="108">
        <f t="shared" si="1"/>
        <v>1.6</v>
      </c>
      <c r="O45" s="108">
        <f>IF(D45="X",0,IF(E45="X",0,VLOOKUP(E45,'25'!$K$3:$L$16,2,FALSE)))</f>
        <v>200</v>
      </c>
      <c r="P45" s="108">
        <f t="shared" si="0"/>
        <v>320</v>
      </c>
    </row>
    <row r="46" spans="1:16">
      <c r="A46" s="30" t="s">
        <v>286</v>
      </c>
      <c r="B46" s="33">
        <v>6</v>
      </c>
      <c r="C46" s="33" t="s">
        <v>308</v>
      </c>
      <c r="D46" s="33"/>
      <c r="E46" s="106" t="s">
        <v>60</v>
      </c>
      <c r="G46" s="108">
        <v>7.8</v>
      </c>
      <c r="H46" s="108"/>
      <c r="I46" s="108"/>
      <c r="J46" s="108"/>
      <c r="N46" s="108">
        <f t="shared" si="1"/>
        <v>7.8</v>
      </c>
      <c r="O46" s="108">
        <f>IF(D46="X",0,IF(E46="X",0,VLOOKUP(E46,'25'!$K$3:$L$16,2,FALSE)))</f>
        <v>12</v>
      </c>
      <c r="P46" s="108">
        <f t="shared" si="0"/>
        <v>93.6</v>
      </c>
    </row>
    <row r="47" spans="1:16">
      <c r="A47" s="30" t="s">
        <v>286</v>
      </c>
      <c r="B47" s="33">
        <v>7</v>
      </c>
      <c r="C47" s="33" t="s">
        <v>308</v>
      </c>
      <c r="D47" s="33"/>
      <c r="E47" s="106" t="s">
        <v>60</v>
      </c>
      <c r="G47" s="108">
        <v>2.4</v>
      </c>
      <c r="H47" s="108"/>
      <c r="I47" s="108"/>
      <c r="J47" s="108"/>
      <c r="N47" s="108">
        <f t="shared" si="1"/>
        <v>2.4</v>
      </c>
      <c r="O47" s="108">
        <f>IF(D47="X",0,IF(E47="X",0,VLOOKUP(E47,'25'!$K$3:$L$16,2,FALSE)))</f>
        <v>12</v>
      </c>
      <c r="P47" s="108">
        <f t="shared" si="0"/>
        <v>28.799999999999997</v>
      </c>
    </row>
    <row r="48" spans="1:16">
      <c r="A48" s="30" t="s">
        <v>286</v>
      </c>
      <c r="B48" s="33">
        <v>8</v>
      </c>
      <c r="C48" s="33" t="s">
        <v>298</v>
      </c>
      <c r="D48" s="33"/>
      <c r="E48" s="106" t="s">
        <v>149</v>
      </c>
      <c r="G48" s="108"/>
      <c r="H48" s="108">
        <v>5.4</v>
      </c>
      <c r="I48" s="108"/>
      <c r="J48" s="108"/>
      <c r="N48" s="108">
        <f t="shared" si="1"/>
        <v>5.4</v>
      </c>
      <c r="O48" s="108">
        <f>IF(D48="X",0,IF(E48="X",0,VLOOKUP(E48,'25'!$K$3:$L$16,2,FALSE)))</f>
        <v>200</v>
      </c>
      <c r="P48" s="108">
        <f t="shared" si="0"/>
        <v>1080</v>
      </c>
    </row>
    <row r="49" spans="1:20">
      <c r="A49" s="30" t="s">
        <v>286</v>
      </c>
      <c r="B49" s="33">
        <v>9</v>
      </c>
      <c r="C49" s="33" t="s">
        <v>299</v>
      </c>
      <c r="D49" s="33"/>
      <c r="E49" s="106" t="s">
        <v>54</v>
      </c>
      <c r="G49" s="108">
        <v>55</v>
      </c>
      <c r="H49" s="108"/>
      <c r="I49" s="108"/>
      <c r="J49" s="108"/>
      <c r="N49" s="108">
        <f t="shared" si="1"/>
        <v>55</v>
      </c>
      <c r="O49" s="108">
        <f>IF(D49="X",0,IF(E49="X",0,VLOOKUP(E49,'25'!$K$3:$L$16,2,FALSE)))</f>
        <v>200</v>
      </c>
      <c r="P49" s="108">
        <f t="shared" si="0"/>
        <v>11000</v>
      </c>
      <c r="R49">
        <v>475.9</v>
      </c>
      <c r="S49">
        <v>475.9</v>
      </c>
      <c r="T49">
        <v>100</v>
      </c>
    </row>
    <row r="50" spans="1:20" hidden="1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/>
      <c r="O50" s="108"/>
      <c r="P50" s="108"/>
    </row>
    <row r="51" spans="1:20" hidden="1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/>
      <c r="O51" s="108"/>
      <c r="P51" s="108"/>
    </row>
    <row r="52" spans="1:20" hidden="1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/>
      <c r="O52" s="108"/>
      <c r="P52" s="108"/>
    </row>
    <row r="53" spans="1:20" hidden="1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/>
      <c r="O53" s="108"/>
      <c r="P53" s="108"/>
    </row>
    <row r="54" spans="1:20" hidden="1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/>
      <c r="O54" s="108"/>
      <c r="P54" s="108"/>
    </row>
    <row r="55" spans="1:20" hidden="1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/>
      <c r="O55" s="108"/>
      <c r="P55" s="108"/>
    </row>
    <row r="56" spans="1:20" hidden="1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/>
      <c r="O56" s="108"/>
      <c r="P56" s="108"/>
    </row>
    <row r="57" spans="1:20" hidden="1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/>
      <c r="O57" s="108"/>
      <c r="P57" s="108"/>
    </row>
    <row r="58" spans="1:20" hidden="1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/>
      <c r="O58" s="108"/>
      <c r="P58" s="108"/>
    </row>
    <row r="59" spans="1:20" hidden="1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/>
      <c r="O59" s="108"/>
      <c r="P59" s="108"/>
    </row>
    <row r="60" spans="1:20" hidden="1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/>
      <c r="O60" s="108"/>
      <c r="P60" s="108"/>
    </row>
    <row r="61" spans="1:20" hidden="1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/>
      <c r="O61" s="108"/>
      <c r="P61" s="108"/>
    </row>
    <row r="62" spans="1:20" hidden="1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/>
      <c r="O62" s="108"/>
      <c r="P62" s="108"/>
    </row>
    <row r="63" spans="1:20" hidden="1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/>
      <c r="O63" s="108"/>
      <c r="P63" s="108"/>
    </row>
    <row r="64" spans="1:20" hidden="1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/>
      <c r="O64" s="108"/>
      <c r="P64" s="108"/>
    </row>
    <row r="65" spans="1:16" hidden="1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/>
      <c r="O65" s="108"/>
      <c r="P65" s="108"/>
    </row>
    <row r="66" spans="1:16" hidden="1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/>
      <c r="O66" s="108"/>
      <c r="P66" s="108"/>
    </row>
    <row r="67" spans="1:16" hidden="1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/>
      <c r="O67" s="108"/>
      <c r="P67" s="108"/>
    </row>
    <row r="68" spans="1:16" hidden="1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/>
      <c r="O68" s="108"/>
      <c r="P68" s="108"/>
    </row>
    <row r="69" spans="1:16" hidden="1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/>
      <c r="O69" s="108"/>
      <c r="P69" s="108"/>
    </row>
    <row r="70" spans="1:16" hidden="1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/>
      <c r="O70" s="108"/>
      <c r="P70" s="108"/>
    </row>
    <row r="71" spans="1:16" hidden="1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/>
      <c r="O71" s="108"/>
      <c r="P71" s="108"/>
    </row>
    <row r="72" spans="1:16" hidden="1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/>
      <c r="O72" s="108"/>
      <c r="P72" s="108"/>
    </row>
    <row r="73" spans="1:16" hidden="1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/>
      <c r="O73" s="108"/>
      <c r="P73" s="108"/>
    </row>
    <row r="74" spans="1:16" hidden="1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/>
      <c r="O74" s="108"/>
      <c r="P74" s="108"/>
    </row>
    <row r="75" spans="1:16" hidden="1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/>
      <c r="O75" s="108"/>
      <c r="P75" s="108"/>
    </row>
    <row r="76" spans="1:16" hidden="1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/>
      <c r="O76" s="108"/>
      <c r="P76" s="108"/>
    </row>
    <row r="77" spans="1:16" hidden="1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/>
      <c r="O77" s="108"/>
      <c r="P77" s="108"/>
    </row>
    <row r="78" spans="1:16" hidden="1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/>
      <c r="O78" s="108"/>
      <c r="P78" s="108"/>
    </row>
    <row r="79" spans="1:16" hidden="1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/>
      <c r="O79" s="108"/>
      <c r="P79" s="108"/>
    </row>
    <row r="80" spans="1:16" hidden="1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/>
      <c r="O80" s="108"/>
      <c r="P80" s="108"/>
    </row>
    <row r="81" spans="1:16" hidden="1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/>
      <c r="O81" s="108"/>
      <c r="P81" s="108"/>
    </row>
    <row r="82" spans="1:16" hidden="1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/>
      <c r="O82" s="108"/>
      <c r="P82" s="108"/>
    </row>
    <row r="83" spans="1:16" hidden="1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/>
      <c r="O83" s="108"/>
      <c r="P83" s="108"/>
    </row>
    <row r="84" spans="1:16" hidden="1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/>
      <c r="O84" s="108"/>
      <c r="P84" s="108"/>
    </row>
    <row r="85" spans="1:16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/>
      <c r="O85" s="108"/>
      <c r="P85" s="108"/>
    </row>
    <row r="86" spans="1:16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/>
      <c r="O86" s="108"/>
      <c r="P86" s="108"/>
    </row>
    <row r="87" spans="1:16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/>
      <c r="O87" s="108"/>
      <c r="P87" s="108"/>
    </row>
    <row r="88" spans="1:16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/>
      <c r="O88" s="108"/>
      <c r="P88" s="108"/>
    </row>
    <row r="89" spans="1:16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/>
      <c r="O89" s="108"/>
      <c r="P89" s="108"/>
    </row>
    <row r="90" spans="1:16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/>
      <c r="O90" s="108"/>
      <c r="P90" s="108"/>
    </row>
    <row r="91" spans="1:16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/>
      <c r="O91" s="108"/>
      <c r="P91" s="108"/>
    </row>
    <row r="92" spans="1:16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/>
      <c r="O92" s="108"/>
      <c r="P92" s="108"/>
    </row>
    <row r="93" spans="1:16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/>
      <c r="O93" s="108"/>
      <c r="P93" s="108"/>
    </row>
    <row r="94" spans="1:16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/>
      <c r="O94" s="108"/>
      <c r="P94" s="108"/>
    </row>
    <row r="95" spans="1:16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/>
      <c r="O95" s="108"/>
      <c r="P95" s="108"/>
    </row>
    <row r="96" spans="1:16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/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/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/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/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/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/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/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/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/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/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/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/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/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/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/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/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/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/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/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/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/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/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/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/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/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/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/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/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/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/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/>
      <c r="O126" s="108"/>
      <c r="P126" s="108"/>
    </row>
    <row r="127" spans="1:16" hidden="1">
      <c r="N127" s="108"/>
      <c r="O127" s="108"/>
      <c r="P127" s="108"/>
    </row>
    <row r="128" spans="1:16" hidden="1">
      <c r="N128" s="108"/>
      <c r="O128" s="108"/>
      <c r="P128" s="108"/>
    </row>
    <row r="129" spans="14:16" hidden="1">
      <c r="N129" s="108"/>
      <c r="O129" s="108"/>
      <c r="P129" s="108"/>
    </row>
    <row r="130" spans="14:16" hidden="1">
      <c r="N130" s="108"/>
      <c r="O130" s="108"/>
      <c r="P130" s="108"/>
    </row>
    <row r="131" spans="14:16" hidden="1">
      <c r="N131" s="108"/>
      <c r="O131" s="108"/>
      <c r="P131" s="108"/>
    </row>
    <row r="132" spans="14:16" hidden="1">
      <c r="N132" s="108"/>
      <c r="O132" s="108"/>
      <c r="P132" s="108"/>
    </row>
    <row r="133" spans="14:16" hidden="1">
      <c r="N133" s="108"/>
      <c r="O133" s="108"/>
      <c r="P133" s="108"/>
    </row>
    <row r="134" spans="14:16" hidden="1">
      <c r="N134" s="108"/>
      <c r="O134" s="108"/>
      <c r="P134" s="108"/>
    </row>
    <row r="135" spans="14:16" hidden="1">
      <c r="N135" s="108"/>
      <c r="O135" s="108"/>
      <c r="P135" s="108"/>
    </row>
    <row r="136" spans="14:16" hidden="1">
      <c r="N136" s="108"/>
      <c r="O136" s="108"/>
      <c r="P136" s="108"/>
    </row>
    <row r="137" spans="14:16" hidden="1">
      <c r="N137" s="108"/>
      <c r="O137" s="108"/>
      <c r="P137" s="108"/>
    </row>
    <row r="138" spans="14:16" hidden="1">
      <c r="N138" s="108"/>
      <c r="O138" s="108"/>
      <c r="P138" s="108"/>
    </row>
    <row r="139" spans="14:16" hidden="1">
      <c r="N139" s="108"/>
      <c r="O139" s="108"/>
      <c r="P139" s="108"/>
    </row>
    <row r="140" spans="14:16" hidden="1">
      <c r="N140" s="108"/>
      <c r="O140" s="108"/>
      <c r="P140" s="108"/>
    </row>
    <row r="141" spans="14:16" hidden="1">
      <c r="N141" s="108"/>
      <c r="O141" s="108"/>
      <c r="P141" s="108"/>
    </row>
    <row r="142" spans="14:16" hidden="1">
      <c r="N142" s="108"/>
      <c r="O142" s="108"/>
      <c r="P142" s="108"/>
    </row>
    <row r="143" spans="14:16" hidden="1">
      <c r="N143" s="108"/>
      <c r="O143" s="108"/>
      <c r="P143" s="108"/>
    </row>
    <row r="144" spans="14:16" hidden="1">
      <c r="N144" s="108"/>
      <c r="O144" s="108"/>
      <c r="P144" s="108"/>
    </row>
    <row r="145" spans="14:16" hidden="1">
      <c r="N145" s="108"/>
      <c r="O145" s="108"/>
      <c r="P145" s="108"/>
    </row>
    <row r="146" spans="14:16" hidden="1">
      <c r="N146" s="108"/>
      <c r="O146" s="108"/>
      <c r="P146" s="108"/>
    </row>
    <row r="147" spans="14:16" hidden="1">
      <c r="N147" s="108"/>
      <c r="O147" s="108"/>
      <c r="P147" s="108"/>
    </row>
    <row r="148" spans="14:16" hidden="1">
      <c r="N148" s="108"/>
      <c r="O148" s="108"/>
      <c r="P148" s="108"/>
    </row>
    <row r="149" spans="14:16" hidden="1">
      <c r="N149" s="108"/>
      <c r="O149" s="108"/>
      <c r="P149" s="108"/>
    </row>
    <row r="150" spans="14:16" hidden="1">
      <c r="N150" s="108"/>
      <c r="O150" s="108"/>
      <c r="P150" s="108"/>
    </row>
    <row r="151" spans="14:16" hidden="1">
      <c r="N151" s="108"/>
      <c r="O151" s="108"/>
      <c r="P151" s="108"/>
    </row>
    <row r="152" spans="14:16" hidden="1">
      <c r="N152" s="108"/>
      <c r="O152" s="108"/>
      <c r="P152" s="108"/>
    </row>
    <row r="153" spans="14:16" hidden="1">
      <c r="N153" s="108"/>
      <c r="O153" s="108"/>
      <c r="P153" s="108"/>
    </row>
    <row r="154" spans="14:16" hidden="1">
      <c r="N154" s="108"/>
      <c r="O154" s="108"/>
      <c r="P154" s="108"/>
    </row>
    <row r="155" spans="14:16" hidden="1">
      <c r="N155" s="108"/>
      <c r="O155" s="108"/>
      <c r="P155" s="108"/>
    </row>
    <row r="156" spans="14:16" hidden="1">
      <c r="N156" s="108"/>
      <c r="O156" s="108"/>
      <c r="P156" s="108"/>
    </row>
    <row r="157" spans="14:16" hidden="1">
      <c r="N157" s="108"/>
      <c r="O157" s="108"/>
      <c r="P157" s="108"/>
    </row>
    <row r="158" spans="14:16" hidden="1">
      <c r="N158" s="108"/>
      <c r="O158" s="108"/>
      <c r="P158" s="108"/>
    </row>
    <row r="159" spans="14:16" hidden="1">
      <c r="N159" s="108"/>
      <c r="O159" s="108"/>
      <c r="P159" s="108"/>
    </row>
    <row r="160" spans="14:16" hidden="1">
      <c r="N160" s="108"/>
      <c r="O160" s="108"/>
      <c r="P160" s="108"/>
    </row>
    <row r="161" spans="14:16" hidden="1">
      <c r="N161" s="108"/>
      <c r="O161" s="108"/>
      <c r="P161" s="108"/>
    </row>
    <row r="162" spans="14:16" hidden="1">
      <c r="N162" s="108"/>
      <c r="O162" s="108"/>
      <c r="P162" s="108"/>
    </row>
    <row r="163" spans="14:16" hidden="1">
      <c r="N163" s="108"/>
      <c r="O163" s="108"/>
      <c r="P163" s="108"/>
    </row>
    <row r="164" spans="14:16" hidden="1">
      <c r="N164" s="108"/>
      <c r="O164" s="108"/>
      <c r="P164" s="108"/>
    </row>
    <row r="165" spans="14:16" hidden="1">
      <c r="N165" s="108"/>
      <c r="O165" s="108"/>
      <c r="P165" s="108"/>
    </row>
    <row r="166" spans="14:16" hidden="1">
      <c r="N166" s="108"/>
      <c r="O166" s="108"/>
      <c r="P166" s="108"/>
    </row>
    <row r="167" spans="14:16" hidden="1">
      <c r="N167" s="108"/>
      <c r="O167" s="108"/>
      <c r="P167" s="108"/>
    </row>
    <row r="168" spans="14:16" hidden="1">
      <c r="N168" s="108"/>
      <c r="O168" s="108"/>
      <c r="P168" s="108"/>
    </row>
    <row r="169" spans="14:16" hidden="1">
      <c r="N169" s="108"/>
      <c r="O169" s="108"/>
      <c r="P169" s="108"/>
    </row>
    <row r="170" spans="14:16" hidden="1">
      <c r="N170" s="108"/>
      <c r="O170" s="108"/>
      <c r="P170" s="108"/>
    </row>
    <row r="171" spans="14:16" hidden="1">
      <c r="N171" s="108"/>
      <c r="O171" s="108"/>
      <c r="P171" s="108"/>
    </row>
    <row r="172" spans="14:16" hidden="1">
      <c r="N172" s="108"/>
      <c r="O172" s="108"/>
      <c r="P172" s="108"/>
    </row>
    <row r="173" spans="14:16" hidden="1">
      <c r="N173" s="108"/>
      <c r="O173" s="108"/>
      <c r="P173" s="108"/>
    </row>
    <row r="174" spans="14:16" hidden="1">
      <c r="N174" s="108"/>
      <c r="O174" s="108"/>
      <c r="P174" s="108"/>
    </row>
    <row r="175" spans="14:16" hidden="1">
      <c r="N175" s="108"/>
      <c r="O175" s="108"/>
      <c r="P175" s="108"/>
    </row>
    <row r="176" spans="14:16" hidden="1">
      <c r="N176" s="108"/>
      <c r="O176" s="108"/>
      <c r="P176" s="108"/>
    </row>
    <row r="177" spans="14:16" hidden="1">
      <c r="N177" s="108"/>
      <c r="O177" s="108"/>
      <c r="P177" s="108"/>
    </row>
    <row r="178" spans="14:16" hidden="1">
      <c r="N178" s="108"/>
      <c r="O178" s="108"/>
      <c r="P178" s="108"/>
    </row>
    <row r="179" spans="14:16" hidden="1">
      <c r="N179" s="108"/>
      <c r="O179" s="108"/>
      <c r="P179" s="108"/>
    </row>
    <row r="180" spans="14:16" hidden="1">
      <c r="N180" s="108"/>
      <c r="O180" s="108"/>
      <c r="P180" s="108"/>
    </row>
    <row r="181" spans="14:16" hidden="1">
      <c r="N181" s="108"/>
      <c r="O181" s="108"/>
      <c r="P181" s="108"/>
    </row>
    <row r="182" spans="14:16" hidden="1">
      <c r="N182" s="108"/>
      <c r="O182" s="108"/>
      <c r="P182" s="108"/>
    </row>
    <row r="183" spans="14:16" hidden="1">
      <c r="N183" s="108"/>
      <c r="O183" s="108"/>
      <c r="P183" s="108"/>
    </row>
    <row r="184" spans="14:16" hidden="1">
      <c r="N184" s="108"/>
      <c r="O184" s="108"/>
      <c r="P184" s="108"/>
    </row>
    <row r="185" spans="14:16" hidden="1">
      <c r="N185" s="108"/>
      <c r="O185" s="108"/>
      <c r="P185" s="108"/>
    </row>
    <row r="186" spans="14:16" hidden="1">
      <c r="N186" s="108"/>
      <c r="O186" s="108"/>
      <c r="P186" s="108"/>
    </row>
    <row r="187" spans="14:16" hidden="1">
      <c r="N187" s="108"/>
      <c r="O187" s="108"/>
      <c r="P187" s="108"/>
    </row>
    <row r="188" spans="14:16" hidden="1">
      <c r="N188" s="108"/>
      <c r="O188" s="108"/>
      <c r="P188" s="108"/>
    </row>
    <row r="189" spans="14:16" hidden="1">
      <c r="N189" s="108"/>
      <c r="O189" s="108"/>
      <c r="P189" s="108"/>
    </row>
    <row r="190" spans="14:16" hidden="1">
      <c r="N190" s="108"/>
      <c r="O190" s="108"/>
      <c r="P190" s="108"/>
    </row>
    <row r="191" spans="14:16" hidden="1">
      <c r="N191" s="108"/>
      <c r="O191" s="108"/>
      <c r="P191" s="108"/>
    </row>
    <row r="192" spans="14:16" hidden="1">
      <c r="N192" s="108"/>
      <c r="O192" s="108"/>
      <c r="P192" s="108"/>
    </row>
    <row r="193" spans="14:16" hidden="1">
      <c r="N193" s="108"/>
      <c r="O193" s="108"/>
      <c r="P193" s="108"/>
    </row>
    <row r="194" spans="14:16" hidden="1">
      <c r="N194" s="108"/>
      <c r="O194" s="108"/>
      <c r="P194" s="108"/>
    </row>
    <row r="195" spans="14:16" hidden="1">
      <c r="N195" s="108"/>
      <c r="O195" s="108"/>
      <c r="P195" s="108"/>
    </row>
    <row r="196" spans="14:16" hidden="1">
      <c r="N196" s="108"/>
      <c r="O196" s="108"/>
      <c r="P196" s="108"/>
    </row>
    <row r="197" spans="14:16" hidden="1">
      <c r="N197" s="108"/>
      <c r="O197" s="108"/>
      <c r="P197" s="108"/>
    </row>
    <row r="198" spans="14:16" hidden="1">
      <c r="N198" s="108"/>
      <c r="O198" s="108"/>
      <c r="P198" s="108"/>
    </row>
    <row r="199" spans="14:16" hidden="1">
      <c r="N199" s="108"/>
      <c r="O199" s="108"/>
      <c r="P199" s="108"/>
    </row>
    <row r="200" spans="14:16" hidden="1">
      <c r="N200" s="108"/>
      <c r="O200" s="108"/>
      <c r="P200" s="108"/>
    </row>
    <row r="201" spans="14:16" hidden="1">
      <c r="N201" s="108"/>
      <c r="O201" s="108"/>
      <c r="P201" s="108"/>
    </row>
    <row r="202" spans="14:16" hidden="1">
      <c r="N202" s="108"/>
      <c r="O202" s="108"/>
      <c r="P202" s="108"/>
    </row>
    <row r="203" spans="14:16" hidden="1">
      <c r="N203" s="108"/>
      <c r="O203" s="108"/>
      <c r="P203" s="108"/>
    </row>
    <row r="204" spans="14:16" hidden="1">
      <c r="N204" s="108"/>
      <c r="O204" s="108"/>
      <c r="P204" s="108"/>
    </row>
    <row r="205" spans="14:16" hidden="1">
      <c r="N205" s="108"/>
      <c r="O205" s="108"/>
      <c r="P205" s="108"/>
    </row>
    <row r="206" spans="14:16" hidden="1">
      <c r="N206" s="108"/>
      <c r="O206" s="108"/>
      <c r="P206" s="108"/>
    </row>
    <row r="207" spans="14:16" hidden="1">
      <c r="N207" s="108"/>
      <c r="O207" s="108"/>
      <c r="P207" s="108"/>
    </row>
    <row r="208" spans="14:16" hidden="1">
      <c r="N208" s="108"/>
      <c r="O208" s="108"/>
      <c r="P208" s="108"/>
    </row>
    <row r="209" spans="14:16" hidden="1">
      <c r="N209" s="108"/>
      <c r="O209" s="108"/>
      <c r="P209" s="108"/>
    </row>
    <row r="210" spans="14:16" hidden="1">
      <c r="N210" s="108"/>
      <c r="O210" s="108"/>
      <c r="P210" s="108"/>
    </row>
    <row r="211" spans="14:16" hidden="1">
      <c r="N211" s="108"/>
      <c r="O211" s="108"/>
      <c r="P211" s="108"/>
    </row>
    <row r="212" spans="14:16" hidden="1">
      <c r="N212" s="108"/>
      <c r="O212" s="108"/>
      <c r="P212" s="108"/>
    </row>
    <row r="213" spans="14:16" hidden="1">
      <c r="N213" s="108"/>
      <c r="O213" s="108"/>
      <c r="P213" s="108"/>
    </row>
    <row r="214" spans="14:16" hidden="1">
      <c r="N214" s="108"/>
      <c r="O214" s="108"/>
      <c r="P214" s="108"/>
    </row>
    <row r="215" spans="14:16" hidden="1">
      <c r="N215" s="108"/>
      <c r="O215" s="108"/>
      <c r="P215" s="108"/>
    </row>
    <row r="216" spans="14:16" hidden="1">
      <c r="N216" s="108"/>
      <c r="O216" s="108"/>
      <c r="P216" s="108"/>
    </row>
    <row r="217" spans="14:16" hidden="1">
      <c r="N217" s="108"/>
      <c r="O217" s="108"/>
      <c r="P217" s="108"/>
    </row>
    <row r="218" spans="14:16" hidden="1">
      <c r="N218" s="108"/>
      <c r="O218" s="108"/>
      <c r="P218" s="108"/>
    </row>
    <row r="219" spans="14:16" hidden="1">
      <c r="N219" s="108"/>
      <c r="O219" s="108"/>
      <c r="P219" s="108"/>
    </row>
    <row r="220" spans="14:16" hidden="1">
      <c r="N220" s="108"/>
      <c r="O220" s="108"/>
      <c r="P220" s="108"/>
    </row>
    <row r="221" spans="14:16" hidden="1">
      <c r="N221" s="108"/>
      <c r="O221" s="108"/>
      <c r="P221" s="108"/>
    </row>
    <row r="222" spans="14:16" hidden="1">
      <c r="N222" s="108"/>
      <c r="O222" s="108"/>
      <c r="P222" s="108"/>
    </row>
    <row r="223" spans="14:16" hidden="1">
      <c r="N223" s="108"/>
      <c r="O223" s="108"/>
      <c r="P223" s="108"/>
    </row>
    <row r="224" spans="14:16" hidden="1">
      <c r="N224" s="108"/>
      <c r="O224" s="108"/>
      <c r="P224" s="108"/>
    </row>
    <row r="225" spans="14:16" hidden="1">
      <c r="N225" s="108"/>
      <c r="O225" s="108"/>
      <c r="P225" s="108"/>
    </row>
    <row r="226" spans="14:16" hidden="1">
      <c r="N226" s="108"/>
      <c r="O226" s="108"/>
      <c r="P226" s="108"/>
    </row>
    <row r="227" spans="14:16" hidden="1">
      <c r="N227" s="108"/>
      <c r="O227" s="108"/>
      <c r="P227" s="108"/>
    </row>
    <row r="228" spans="14:16" hidden="1">
      <c r="N228" s="108"/>
      <c r="O228" s="108"/>
      <c r="P228" s="108"/>
    </row>
    <row r="229" spans="14:16" hidden="1">
      <c r="N229" s="108"/>
      <c r="O229" s="108"/>
      <c r="P229" s="108"/>
    </row>
    <row r="230" spans="14:16" hidden="1">
      <c r="N230" s="108"/>
      <c r="O230" s="108"/>
      <c r="P230" s="108"/>
    </row>
    <row r="231" spans="14:16" hidden="1">
      <c r="N231" s="108"/>
      <c r="O231" s="108"/>
      <c r="P231" s="108"/>
    </row>
    <row r="232" spans="14:16" hidden="1">
      <c r="N232" s="108"/>
      <c r="O232" s="108"/>
      <c r="P232" s="108"/>
    </row>
    <row r="233" spans="14:16" hidden="1">
      <c r="N233" s="108"/>
      <c r="O233" s="108"/>
      <c r="P233" s="108"/>
    </row>
    <row r="234" spans="14:16" hidden="1">
      <c r="N234" s="108"/>
      <c r="O234" s="108"/>
      <c r="P234" s="108"/>
    </row>
    <row r="235" spans="14:16" hidden="1">
      <c r="N235" s="108"/>
      <c r="O235" s="108"/>
      <c r="P235" s="108"/>
    </row>
    <row r="236" spans="14:16" hidden="1">
      <c r="N236" s="108"/>
      <c r="O236" s="108"/>
      <c r="P236" s="108"/>
    </row>
    <row r="237" spans="14:16" hidden="1">
      <c r="N237" s="108"/>
      <c r="O237" s="108"/>
      <c r="P237" s="108"/>
    </row>
    <row r="238" spans="14:16" hidden="1">
      <c r="N238" s="108"/>
      <c r="O238" s="108"/>
      <c r="P238" s="108"/>
    </row>
    <row r="239" spans="14:16" hidden="1">
      <c r="N239" s="108"/>
      <c r="O239" s="108"/>
      <c r="P239" s="108"/>
    </row>
    <row r="240" spans="14:16" hidden="1">
      <c r="N240" s="108"/>
      <c r="O240" s="108"/>
      <c r="P240" s="108"/>
    </row>
    <row r="241" spans="14:16" hidden="1">
      <c r="N241" s="108"/>
      <c r="O241" s="108"/>
      <c r="P241" s="108"/>
    </row>
    <row r="242" spans="14:16" hidden="1">
      <c r="N242" s="108"/>
      <c r="O242" s="108"/>
      <c r="P242" s="108"/>
    </row>
    <row r="243" spans="14:16" hidden="1">
      <c r="N243" s="108"/>
      <c r="O243" s="108"/>
      <c r="P243" s="108"/>
    </row>
    <row r="244" spans="14:16" hidden="1">
      <c r="N244" s="108"/>
      <c r="O244" s="108"/>
      <c r="P244" s="108"/>
    </row>
    <row r="245" spans="14:16" hidden="1">
      <c r="N245" s="108"/>
      <c r="O245" s="108"/>
      <c r="P245" s="108"/>
    </row>
    <row r="246" spans="14:16" hidden="1">
      <c r="N246" s="108"/>
      <c r="O246" s="108"/>
      <c r="P246" s="108"/>
    </row>
    <row r="247" spans="14:16" hidden="1">
      <c r="N247" s="108"/>
      <c r="O247" s="108"/>
      <c r="P247" s="108"/>
    </row>
    <row r="248" spans="14:16" hidden="1">
      <c r="N248" s="108"/>
      <c r="O248" s="108"/>
      <c r="P248" s="108"/>
    </row>
    <row r="249" spans="14:16" hidden="1">
      <c r="N249" s="108"/>
      <c r="O249" s="108"/>
      <c r="P249" s="108"/>
    </row>
    <row r="250" spans="14:16" hidden="1">
      <c r="N250" s="108"/>
      <c r="O250" s="108"/>
      <c r="P250" s="108"/>
    </row>
    <row r="251" spans="14:16" hidden="1">
      <c r="N251" s="108"/>
      <c r="O251" s="108"/>
      <c r="P251" s="108"/>
    </row>
    <row r="252" spans="14:16" hidden="1">
      <c r="N252" s="108"/>
      <c r="O252" s="108"/>
      <c r="P252" s="108"/>
    </row>
    <row r="253" spans="14:16" hidden="1">
      <c r="N253" s="108"/>
      <c r="O253" s="108"/>
      <c r="P253" s="108"/>
    </row>
    <row r="254" spans="14:16" hidden="1">
      <c r="N254" s="108"/>
      <c r="O254" s="108"/>
      <c r="P254" s="108"/>
    </row>
    <row r="255" spans="14:16" hidden="1">
      <c r="N255" s="108"/>
      <c r="O255" s="108"/>
      <c r="P255" s="108"/>
    </row>
    <row r="256" spans="14:16" hidden="1">
      <c r="N256" s="108"/>
      <c r="O256" s="108"/>
      <c r="P256" s="108"/>
    </row>
    <row r="257" spans="14:16" hidden="1">
      <c r="N257" s="108"/>
      <c r="O257" s="108"/>
      <c r="P257" s="108"/>
    </row>
    <row r="258" spans="14:16" hidden="1">
      <c r="N258" s="108"/>
      <c r="O258" s="108"/>
      <c r="P258" s="108"/>
    </row>
    <row r="259" spans="14:16" hidden="1">
      <c r="N259" s="108"/>
      <c r="O259" s="108"/>
      <c r="P259" s="108"/>
    </row>
    <row r="260" spans="14:16" hidden="1">
      <c r="N260" s="108"/>
      <c r="O260" s="108"/>
      <c r="P260" s="108"/>
    </row>
    <row r="261" spans="14:16" hidden="1">
      <c r="N261" s="108"/>
      <c r="O261" s="108"/>
      <c r="P261" s="108"/>
    </row>
    <row r="262" spans="14:16" hidden="1">
      <c r="N262" s="108"/>
      <c r="O262" s="108"/>
      <c r="P262" s="108"/>
    </row>
    <row r="263" spans="14:16" hidden="1">
      <c r="N263" s="108"/>
      <c r="O263" s="108"/>
      <c r="P263" s="108"/>
    </row>
    <row r="264" spans="14:16" hidden="1">
      <c r="N264" s="108"/>
      <c r="O264" s="108"/>
      <c r="P264" s="108"/>
    </row>
    <row r="265" spans="14:16" hidden="1">
      <c r="N265" s="108"/>
      <c r="O265" s="108"/>
      <c r="P265" s="108"/>
    </row>
    <row r="266" spans="14:16" hidden="1">
      <c r="N266" s="108"/>
      <c r="O266" s="108"/>
      <c r="P266" s="108"/>
    </row>
    <row r="267" spans="14:16" hidden="1">
      <c r="N267" s="108"/>
      <c r="O267" s="108"/>
      <c r="P267" s="108"/>
    </row>
    <row r="268" spans="14:16" hidden="1">
      <c r="N268" s="108"/>
      <c r="O268" s="108"/>
      <c r="P268" s="108"/>
    </row>
    <row r="269" spans="14:16" hidden="1">
      <c r="N269" s="108"/>
      <c r="O269" s="108"/>
      <c r="P269" s="108"/>
    </row>
    <row r="270" spans="14:16" hidden="1">
      <c r="N270" s="108"/>
      <c r="O270" s="108"/>
      <c r="P270" s="108"/>
    </row>
    <row r="271" spans="14:16" hidden="1">
      <c r="N271" s="108"/>
      <c r="O271" s="108"/>
      <c r="P271" s="108"/>
    </row>
    <row r="272" spans="14:16" hidden="1">
      <c r="N272" s="108"/>
      <c r="O272" s="108"/>
      <c r="P272" s="108"/>
    </row>
    <row r="273" spans="14:16" hidden="1">
      <c r="N273" s="108"/>
      <c r="O273" s="108"/>
      <c r="P273" s="108"/>
    </row>
    <row r="274" spans="14:16" hidden="1">
      <c r="N274" s="108"/>
      <c r="O274" s="108"/>
      <c r="P274" s="108"/>
    </row>
    <row r="275" spans="14:16" hidden="1">
      <c r="N275" s="108"/>
      <c r="O275" s="108"/>
      <c r="P275" s="108"/>
    </row>
    <row r="276" spans="14:16" hidden="1">
      <c r="N276" s="108"/>
      <c r="O276" s="108"/>
      <c r="P276" s="108"/>
    </row>
    <row r="277" spans="14:16" hidden="1">
      <c r="N277" s="108"/>
      <c r="O277" s="108"/>
      <c r="P277" s="108"/>
    </row>
    <row r="278" spans="14:16" hidden="1">
      <c r="N278" s="108"/>
      <c r="O278" s="108"/>
      <c r="P278" s="108"/>
    </row>
    <row r="279" spans="14:16" hidden="1">
      <c r="N279" s="108"/>
      <c r="O279" s="108"/>
      <c r="P279" s="108"/>
    </row>
    <row r="280" spans="14:16" hidden="1">
      <c r="N280" s="108"/>
      <c r="O280" s="108"/>
      <c r="P280" s="108"/>
    </row>
    <row r="281" spans="14:16" hidden="1">
      <c r="N281" s="108"/>
      <c r="O281" s="108"/>
      <c r="P281" s="108"/>
    </row>
    <row r="282" spans="14:16" hidden="1">
      <c r="N282" s="108"/>
      <c r="O282" s="108"/>
      <c r="P282" s="108"/>
    </row>
    <row r="283" spans="14:16" hidden="1">
      <c r="N283" s="108"/>
      <c r="O283" s="108"/>
      <c r="P283" s="108"/>
    </row>
    <row r="284" spans="14:16" hidden="1">
      <c r="N284" s="108"/>
      <c r="O284" s="108"/>
      <c r="P284" s="108"/>
    </row>
    <row r="285" spans="14:16" hidden="1">
      <c r="N285" s="108"/>
      <c r="O285" s="108"/>
      <c r="P285" s="108"/>
    </row>
    <row r="286" spans="14:16" hidden="1">
      <c r="N286" s="108"/>
      <c r="O286" s="108"/>
      <c r="P286" s="108"/>
    </row>
    <row r="287" spans="14:16" hidden="1">
      <c r="N287" s="108"/>
      <c r="O287" s="108"/>
      <c r="P287" s="108"/>
    </row>
    <row r="288" spans="14:16" hidden="1">
      <c r="N288" s="108"/>
      <c r="O288" s="108"/>
      <c r="P288" s="108"/>
    </row>
    <row r="289" spans="14:16" hidden="1">
      <c r="N289" s="108"/>
      <c r="O289" s="108"/>
      <c r="P289" s="108"/>
    </row>
    <row r="290" spans="14:16" hidden="1">
      <c r="N290" s="108"/>
      <c r="O290" s="108"/>
      <c r="P290" s="108"/>
    </row>
    <row r="291" spans="14:16" hidden="1">
      <c r="N291" s="108"/>
      <c r="O291" s="108"/>
      <c r="P291" s="108"/>
    </row>
    <row r="292" spans="14:16" hidden="1">
      <c r="N292" s="108"/>
      <c r="O292" s="108"/>
      <c r="P292" s="108"/>
    </row>
    <row r="293" spans="14:16" hidden="1">
      <c r="N293" s="108"/>
      <c r="O293" s="108"/>
      <c r="P293" s="108"/>
    </row>
    <row r="294" spans="14:16" hidden="1">
      <c r="N294" s="108"/>
      <c r="O294" s="108"/>
      <c r="P294" s="108"/>
    </row>
    <row r="295" spans="14:16" hidden="1">
      <c r="N295" s="108"/>
      <c r="O295" s="108"/>
      <c r="P295" s="108"/>
    </row>
    <row r="296" spans="14:16" hidden="1">
      <c r="N296" s="108"/>
      <c r="O296" s="108"/>
      <c r="P296" s="108"/>
    </row>
    <row r="297" spans="14:16" hidden="1">
      <c r="N297" s="108"/>
      <c r="O297" s="108"/>
      <c r="P297" s="108"/>
    </row>
    <row r="298" spans="14:16" hidden="1">
      <c r="N298" s="108"/>
      <c r="O298" s="108"/>
      <c r="P298" s="108"/>
    </row>
    <row r="299" spans="14:16" hidden="1">
      <c r="N299" s="108"/>
      <c r="O299" s="108"/>
      <c r="P299" s="108"/>
    </row>
    <row r="300" spans="14:16" hidden="1">
      <c r="N300" s="108"/>
      <c r="O300" s="108"/>
      <c r="P300" s="108"/>
    </row>
    <row r="301" spans="14:16" hidden="1">
      <c r="N301" s="108"/>
      <c r="O301" s="108"/>
      <c r="P301" s="108"/>
    </row>
    <row r="302" spans="14:16" hidden="1">
      <c r="N302" s="108"/>
      <c r="O302" s="108"/>
      <c r="P302" s="108"/>
    </row>
    <row r="303" spans="14:16" hidden="1">
      <c r="N303" s="108"/>
      <c r="O303" s="108"/>
      <c r="P303" s="108"/>
    </row>
    <row r="304" spans="14:16" hidden="1">
      <c r="N304" s="108"/>
      <c r="O304" s="108"/>
      <c r="P304" s="108"/>
    </row>
    <row r="305" spans="14:16" hidden="1">
      <c r="N305" s="108"/>
      <c r="O305" s="108"/>
      <c r="P305" s="108"/>
    </row>
    <row r="306" spans="14:16" hidden="1">
      <c r="N306" s="108"/>
      <c r="O306" s="108"/>
      <c r="P306" s="108"/>
    </row>
    <row r="307" spans="14:16" hidden="1">
      <c r="N307" s="108"/>
      <c r="O307" s="108"/>
      <c r="P307" s="108"/>
    </row>
    <row r="308" spans="14:16" hidden="1">
      <c r="N308" s="108"/>
      <c r="O308" s="108"/>
      <c r="P308" s="108"/>
    </row>
    <row r="309" spans="14:16" hidden="1">
      <c r="N309" s="108"/>
      <c r="O309" s="108"/>
      <c r="P309" s="108"/>
    </row>
    <row r="310" spans="14:16" hidden="1">
      <c r="N310" s="108"/>
      <c r="O310" s="108"/>
      <c r="P310" s="108"/>
    </row>
    <row r="311" spans="14:16" hidden="1">
      <c r="N311" s="108"/>
      <c r="O311" s="108"/>
      <c r="P311" s="108"/>
    </row>
    <row r="312" spans="14:16" hidden="1">
      <c r="N312" s="108"/>
      <c r="O312" s="108"/>
      <c r="P312" s="108"/>
    </row>
    <row r="313" spans="14:16" hidden="1">
      <c r="N313" s="108"/>
      <c r="O313" s="108"/>
      <c r="P313" s="108"/>
    </row>
    <row r="314" spans="14:16" hidden="1">
      <c r="N314" s="108"/>
      <c r="O314" s="108"/>
      <c r="P314" s="108"/>
    </row>
    <row r="315" spans="14:16" hidden="1">
      <c r="N315" s="108"/>
      <c r="O315" s="108"/>
      <c r="P315" s="108"/>
    </row>
    <row r="316" spans="14:16" hidden="1">
      <c r="N316" s="108"/>
      <c r="O316" s="108"/>
      <c r="P316" s="108"/>
    </row>
    <row r="317" spans="14:16" hidden="1">
      <c r="N317" s="108"/>
      <c r="O317" s="108"/>
      <c r="P317" s="108"/>
    </row>
    <row r="318" spans="14:16" hidden="1">
      <c r="N318" s="108"/>
      <c r="O318" s="108"/>
      <c r="P318" s="108"/>
    </row>
    <row r="319" spans="14:16" hidden="1">
      <c r="N319" s="108"/>
      <c r="O319" s="108"/>
      <c r="P319" s="108"/>
    </row>
    <row r="320" spans="14:16" hidden="1">
      <c r="N320" s="108"/>
      <c r="O320" s="108"/>
      <c r="P320" s="108"/>
    </row>
    <row r="321" spans="14:16" hidden="1">
      <c r="N321" s="108"/>
      <c r="O321" s="108"/>
      <c r="P321" s="108"/>
    </row>
    <row r="322" spans="14:16" hidden="1">
      <c r="N322" s="108"/>
      <c r="O322" s="108"/>
      <c r="P322" s="108"/>
    </row>
    <row r="323" spans="14:16" hidden="1">
      <c r="N323" s="108"/>
      <c r="O323" s="108"/>
      <c r="P323" s="108"/>
    </row>
    <row r="324" spans="14:16" hidden="1">
      <c r="N324" s="108"/>
      <c r="O324" s="108"/>
      <c r="P324" s="108"/>
    </row>
    <row r="325" spans="14:16" hidden="1">
      <c r="N325" s="108"/>
      <c r="O325" s="108"/>
      <c r="P325" s="108"/>
    </row>
    <row r="326" spans="14:16" hidden="1">
      <c r="N326" s="108"/>
      <c r="O326" s="108"/>
      <c r="P326" s="108"/>
    </row>
    <row r="327" spans="14:16" hidden="1">
      <c r="N327" s="108"/>
      <c r="O327" s="108"/>
      <c r="P327" s="108"/>
    </row>
    <row r="328" spans="14:16" hidden="1">
      <c r="N328" s="108"/>
      <c r="O328" s="108"/>
      <c r="P328" s="108"/>
    </row>
    <row r="329" spans="14:16" hidden="1">
      <c r="N329" s="108"/>
      <c r="O329" s="108"/>
      <c r="P329" s="108"/>
    </row>
    <row r="330" spans="14:16" hidden="1">
      <c r="N330" s="108"/>
      <c r="O330" s="108"/>
      <c r="P330" s="108"/>
    </row>
    <row r="331" spans="14:16" hidden="1">
      <c r="N331" s="108"/>
      <c r="O331" s="108"/>
      <c r="P331" s="108"/>
    </row>
    <row r="332" spans="14:16" hidden="1">
      <c r="N332" s="108"/>
      <c r="O332" s="108"/>
      <c r="P332" s="108"/>
    </row>
    <row r="333" spans="14:16" hidden="1">
      <c r="N333" s="108"/>
      <c r="O333" s="108"/>
      <c r="P333" s="108"/>
    </row>
    <row r="334" spans="14:16" hidden="1">
      <c r="N334" s="108"/>
      <c r="O334" s="108"/>
      <c r="P334" s="108"/>
    </row>
    <row r="335" spans="14:16" hidden="1">
      <c r="N335" s="108"/>
      <c r="O335" s="108"/>
      <c r="P335" s="108"/>
    </row>
    <row r="336" spans="14:16" hidden="1">
      <c r="N336" s="108"/>
      <c r="O336" s="108"/>
      <c r="P336" s="108"/>
    </row>
    <row r="337" spans="14:16" hidden="1">
      <c r="N337" s="108"/>
      <c r="O337" s="108"/>
      <c r="P337" s="108"/>
    </row>
    <row r="338" spans="14:16" hidden="1">
      <c r="N338" s="108"/>
      <c r="O338" s="108"/>
      <c r="P338" s="108"/>
    </row>
    <row r="339" spans="14:16" hidden="1">
      <c r="N339" s="108"/>
      <c r="O339" s="108"/>
      <c r="P339" s="108"/>
    </row>
    <row r="340" spans="14:16" hidden="1">
      <c r="N340" s="108"/>
      <c r="O340" s="108"/>
      <c r="P340" s="108"/>
    </row>
    <row r="341" spans="14:16" hidden="1">
      <c r="N341" s="108"/>
      <c r="O341" s="108"/>
      <c r="P341" s="108"/>
    </row>
    <row r="342" spans="14:16" hidden="1">
      <c r="N342" s="108"/>
      <c r="O342" s="108"/>
      <c r="P342" s="108"/>
    </row>
    <row r="343" spans="14:16" hidden="1">
      <c r="N343" s="108"/>
      <c r="O343" s="108"/>
      <c r="P343" s="108"/>
    </row>
    <row r="344" spans="14:16" hidden="1">
      <c r="N344" s="108"/>
      <c r="O344" s="108"/>
      <c r="P344" s="108"/>
    </row>
    <row r="345" spans="14:16" hidden="1">
      <c r="N345" s="108"/>
      <c r="O345" s="108"/>
      <c r="P345" s="108"/>
    </row>
    <row r="346" spans="14:16" hidden="1">
      <c r="N346" s="108"/>
      <c r="O346" s="108"/>
      <c r="P346" s="108"/>
    </row>
    <row r="347" spans="14:16" hidden="1">
      <c r="N347" s="108"/>
      <c r="O347" s="108"/>
      <c r="P347" s="108"/>
    </row>
    <row r="348" spans="14:16" hidden="1">
      <c r="N348" s="108"/>
      <c r="O348" s="108"/>
      <c r="P348" s="108"/>
    </row>
    <row r="349" spans="14:16" hidden="1">
      <c r="N349" s="108"/>
      <c r="O349" s="108"/>
      <c r="P349" s="108"/>
    </row>
    <row r="350" spans="14:16" hidden="1">
      <c r="N350" s="108"/>
      <c r="O350" s="108"/>
      <c r="P350" s="108"/>
    </row>
    <row r="351" spans="14:16" hidden="1">
      <c r="N351" s="108"/>
      <c r="O351" s="108"/>
      <c r="P351" s="108"/>
    </row>
    <row r="352" spans="14:16" hidden="1">
      <c r="N352" s="108"/>
      <c r="O352" s="108"/>
      <c r="P352" s="108"/>
    </row>
    <row r="353" spans="14:16" hidden="1">
      <c r="N353" s="108"/>
      <c r="O353" s="108"/>
      <c r="P353" s="108"/>
    </row>
    <row r="354" spans="14:16" hidden="1">
      <c r="N354" s="108"/>
      <c r="O354" s="108"/>
      <c r="P354" s="108"/>
    </row>
    <row r="355" spans="14:16" hidden="1">
      <c r="N355" s="108"/>
      <c r="O355" s="108"/>
      <c r="P355" s="108"/>
    </row>
    <row r="356" spans="14:16" hidden="1">
      <c r="N356" s="108"/>
      <c r="O356" s="108"/>
      <c r="P356" s="108"/>
    </row>
    <row r="357" spans="14:16" hidden="1">
      <c r="N357" s="108"/>
      <c r="O357" s="108"/>
      <c r="P357" s="108"/>
    </row>
    <row r="358" spans="14:16" hidden="1">
      <c r="N358" s="108"/>
      <c r="O358" s="108"/>
      <c r="P358" s="108"/>
    </row>
    <row r="359" spans="14:16" hidden="1">
      <c r="N359" s="108"/>
      <c r="O359" s="108"/>
      <c r="P359" s="108"/>
    </row>
    <row r="360" spans="14:16" hidden="1">
      <c r="N360" s="108"/>
      <c r="O360" s="108"/>
      <c r="P360" s="108"/>
    </row>
    <row r="361" spans="14:16" hidden="1">
      <c r="N361" s="108"/>
      <c r="O361" s="108"/>
      <c r="P361" s="108"/>
    </row>
    <row r="362" spans="14:16" hidden="1">
      <c r="N362" s="108"/>
      <c r="O362" s="108"/>
      <c r="P362" s="108"/>
    </row>
    <row r="363" spans="14:16" hidden="1">
      <c r="N363" s="108"/>
      <c r="O363" s="108"/>
      <c r="P363" s="108"/>
    </row>
    <row r="364" spans="14:16" hidden="1">
      <c r="N364" s="108"/>
      <c r="O364" s="108"/>
      <c r="P364" s="108"/>
    </row>
    <row r="365" spans="14:16" hidden="1">
      <c r="N365" s="108"/>
      <c r="O365" s="108"/>
      <c r="P365" s="108"/>
    </row>
    <row r="366" spans="14:16" hidden="1">
      <c r="N366" s="108"/>
      <c r="O366" s="108"/>
      <c r="P366" s="108"/>
    </row>
    <row r="367" spans="14:16" hidden="1">
      <c r="N367" s="108"/>
      <c r="O367" s="108"/>
      <c r="P367" s="108"/>
    </row>
    <row r="368" spans="14:16" hidden="1">
      <c r="N368" s="108"/>
      <c r="O368" s="108"/>
      <c r="P368" s="108"/>
    </row>
    <row r="369" spans="14:16" hidden="1">
      <c r="N369" s="108"/>
      <c r="O369" s="108"/>
      <c r="P369" s="108"/>
    </row>
    <row r="370" spans="14:16" hidden="1">
      <c r="N370" s="108"/>
      <c r="O370" s="108"/>
      <c r="P370" s="108"/>
    </row>
    <row r="371" spans="14:16" hidden="1">
      <c r="N371" s="108"/>
      <c r="O371" s="108"/>
      <c r="P371" s="108"/>
    </row>
    <row r="372" spans="14:16" hidden="1">
      <c r="N372" s="108"/>
      <c r="O372" s="108"/>
      <c r="P372" s="108"/>
    </row>
    <row r="373" spans="14:16" hidden="1">
      <c r="N373" s="108"/>
      <c r="O373" s="108"/>
      <c r="P373" s="108"/>
    </row>
    <row r="374" spans="14:16" hidden="1">
      <c r="N374" s="108"/>
      <c r="O374" s="108"/>
      <c r="P374" s="108"/>
    </row>
    <row r="375" spans="14:16" hidden="1">
      <c r="N375" s="108"/>
      <c r="O375" s="108"/>
      <c r="P375" s="108"/>
    </row>
    <row r="376" spans="14:16" hidden="1">
      <c r="N376" s="108"/>
      <c r="O376" s="108"/>
      <c r="P376" s="108"/>
    </row>
    <row r="377" spans="14:16" hidden="1">
      <c r="N377" s="108"/>
      <c r="O377" s="108"/>
      <c r="P377" s="108"/>
    </row>
    <row r="378" spans="14:16" hidden="1">
      <c r="N378" s="108"/>
      <c r="O378" s="108"/>
      <c r="P378" s="108"/>
    </row>
    <row r="379" spans="14:16" hidden="1">
      <c r="N379" s="108"/>
      <c r="O379" s="108"/>
      <c r="P379" s="108"/>
    </row>
    <row r="380" spans="14:16" hidden="1">
      <c r="N380" s="108"/>
      <c r="O380" s="108"/>
      <c r="P380" s="108"/>
    </row>
    <row r="381" spans="14:16" hidden="1">
      <c r="N381" s="108"/>
      <c r="O381" s="108"/>
      <c r="P381" s="108"/>
    </row>
    <row r="382" spans="14:16" hidden="1">
      <c r="N382" s="108"/>
      <c r="O382" s="108"/>
      <c r="P382" s="108"/>
    </row>
    <row r="383" spans="14:16" hidden="1">
      <c r="N383" s="108"/>
      <c r="O383" s="108"/>
      <c r="P383" s="108"/>
    </row>
    <row r="384" spans="14:16" hidden="1">
      <c r="N384" s="108"/>
      <c r="O384" s="108"/>
      <c r="P384" s="108"/>
    </row>
    <row r="385" spans="14:16" hidden="1">
      <c r="N385" s="108"/>
      <c r="O385" s="108"/>
      <c r="P385" s="108"/>
    </row>
    <row r="386" spans="14:16" hidden="1">
      <c r="N386" s="108"/>
      <c r="O386" s="108"/>
      <c r="P386" s="108"/>
    </row>
    <row r="387" spans="14:16" hidden="1">
      <c r="N387" s="108"/>
      <c r="O387" s="108"/>
      <c r="P387" s="108"/>
    </row>
    <row r="388" spans="14:16" hidden="1">
      <c r="N388" s="108"/>
      <c r="O388" s="108"/>
      <c r="P388" s="108"/>
    </row>
    <row r="389" spans="14:16" hidden="1">
      <c r="N389" s="108"/>
      <c r="O389" s="108"/>
      <c r="P389" s="108"/>
    </row>
    <row r="390" spans="14:16" hidden="1">
      <c r="N390" s="108"/>
      <c r="O390" s="108"/>
      <c r="P390" s="108"/>
    </row>
    <row r="391" spans="14:16" hidden="1">
      <c r="N391" s="108"/>
      <c r="O391" s="108"/>
      <c r="P391" s="108"/>
    </row>
    <row r="392" spans="14:16" hidden="1">
      <c r="N392" s="108"/>
      <c r="O392" s="108"/>
      <c r="P392" s="108"/>
    </row>
    <row r="393" spans="14:16" hidden="1">
      <c r="N393" s="108"/>
      <c r="O393" s="108"/>
      <c r="P393" s="108"/>
    </row>
    <row r="394" spans="14:16" hidden="1">
      <c r="N394" s="108"/>
      <c r="O394" s="108"/>
      <c r="P394" s="108"/>
    </row>
    <row r="395" spans="14:16" hidden="1">
      <c r="N395" s="108"/>
      <c r="O395" s="108"/>
      <c r="P395" s="108"/>
    </row>
    <row r="396" spans="14:16" hidden="1">
      <c r="N396" s="108"/>
      <c r="O396" s="108"/>
      <c r="P396" s="108"/>
    </row>
    <row r="397" spans="14:16" hidden="1">
      <c r="N397" s="108"/>
      <c r="O397" s="108"/>
      <c r="P397" s="108"/>
    </row>
    <row r="398" spans="14:16" hidden="1">
      <c r="N398" s="108"/>
      <c r="O398" s="108"/>
      <c r="P398" s="108"/>
    </row>
    <row r="399" spans="14:16" hidden="1">
      <c r="N399" s="108"/>
      <c r="O399" s="108"/>
      <c r="P399" s="108"/>
    </row>
    <row r="400" spans="14:16" hidden="1">
      <c r="N400" s="108"/>
      <c r="O400" s="108"/>
      <c r="P400" s="108"/>
    </row>
    <row r="401" spans="14:16" hidden="1">
      <c r="N401" s="108"/>
      <c r="O401" s="108"/>
      <c r="P401" s="108"/>
    </row>
    <row r="402" spans="14:16" hidden="1">
      <c r="N402" s="108"/>
      <c r="O402" s="108"/>
      <c r="P402" s="108"/>
    </row>
    <row r="403" spans="14:16" hidden="1">
      <c r="N403" s="108"/>
      <c r="O403" s="108"/>
      <c r="P403" s="108"/>
    </row>
    <row r="404" spans="14:16" hidden="1">
      <c r="N404" s="108"/>
      <c r="O404" s="108"/>
      <c r="P404" s="108"/>
    </row>
    <row r="405" spans="14:16" hidden="1">
      <c r="N405" s="108"/>
      <c r="O405" s="108"/>
      <c r="P405" s="108"/>
    </row>
    <row r="406" spans="14:16" hidden="1">
      <c r="N406" s="108"/>
      <c r="O406" s="108"/>
      <c r="P406" s="108"/>
    </row>
    <row r="407" spans="14:16" hidden="1">
      <c r="N407" s="108"/>
      <c r="O407" s="108"/>
      <c r="P407" s="108"/>
    </row>
    <row r="408" spans="14:16" hidden="1">
      <c r="N408" s="108"/>
      <c r="O408" s="108"/>
      <c r="P408" s="108"/>
    </row>
    <row r="409" spans="14:16" hidden="1">
      <c r="N409" s="108"/>
      <c r="O409" s="108"/>
      <c r="P409" s="108"/>
    </row>
    <row r="410" spans="14:16" hidden="1">
      <c r="N410" s="108"/>
      <c r="O410" s="108"/>
      <c r="P410" s="108"/>
    </row>
    <row r="411" spans="14:16" hidden="1">
      <c r="N411" s="108"/>
      <c r="O411" s="108"/>
      <c r="P411" s="108"/>
    </row>
    <row r="412" spans="14:16" hidden="1">
      <c r="N412" s="108"/>
      <c r="O412" s="108"/>
      <c r="P412" s="108"/>
    </row>
    <row r="413" spans="14:16" hidden="1">
      <c r="N413" s="108"/>
      <c r="O413" s="108"/>
      <c r="P413" s="108"/>
    </row>
    <row r="414" spans="14:16" hidden="1">
      <c r="N414" s="108"/>
      <c r="O414" s="108"/>
      <c r="P414" s="108"/>
    </row>
    <row r="415" spans="14:16" hidden="1">
      <c r="N415" s="108"/>
      <c r="O415" s="108"/>
      <c r="P415" s="108"/>
    </row>
    <row r="416" spans="14:16" hidden="1">
      <c r="N416" s="108"/>
      <c r="O416" s="108"/>
      <c r="P416" s="108"/>
    </row>
    <row r="417" spans="14:16" hidden="1">
      <c r="N417" s="108"/>
      <c r="O417" s="108"/>
      <c r="P417" s="108"/>
    </row>
    <row r="418" spans="14:16" hidden="1">
      <c r="N418" s="108"/>
      <c r="O418" s="108"/>
      <c r="P418" s="108"/>
    </row>
    <row r="419" spans="14:16" hidden="1">
      <c r="N419" s="108"/>
      <c r="O419" s="108"/>
      <c r="P419" s="108"/>
    </row>
    <row r="420" spans="14:16" hidden="1">
      <c r="N420" s="108"/>
      <c r="O420" s="108"/>
      <c r="P420" s="108"/>
    </row>
    <row r="421" spans="14:16" hidden="1">
      <c r="N421" s="108"/>
      <c r="O421" s="108"/>
      <c r="P421" s="108"/>
    </row>
    <row r="422" spans="14:16" hidden="1">
      <c r="N422" s="108"/>
      <c r="O422" s="108"/>
      <c r="P422" s="108"/>
    </row>
    <row r="423" spans="14:16" hidden="1">
      <c r="N423" s="108"/>
      <c r="O423" s="108"/>
      <c r="P423" s="108"/>
    </row>
    <row r="424" spans="14:16" hidden="1">
      <c r="N424" s="108"/>
      <c r="O424" s="108"/>
      <c r="P424" s="108"/>
    </row>
    <row r="425" spans="14:16" hidden="1">
      <c r="N425" s="108"/>
      <c r="O425" s="108"/>
      <c r="P425" s="108"/>
    </row>
    <row r="426" spans="14:16" hidden="1">
      <c r="N426" s="108"/>
      <c r="O426" s="108"/>
      <c r="P426" s="108"/>
    </row>
    <row r="427" spans="14:16" hidden="1">
      <c r="N427" s="108"/>
      <c r="O427" s="108"/>
      <c r="P427" s="108"/>
    </row>
    <row r="428" spans="14:16" hidden="1">
      <c r="N428" s="108"/>
      <c r="O428" s="108"/>
      <c r="P428" s="108"/>
    </row>
    <row r="429" spans="14:16" hidden="1">
      <c r="N429" s="108"/>
      <c r="O429" s="108"/>
      <c r="P429" s="108"/>
    </row>
    <row r="430" spans="14:16" hidden="1">
      <c r="N430" s="108"/>
      <c r="O430" s="108"/>
      <c r="P430" s="108"/>
    </row>
    <row r="431" spans="14:16" hidden="1">
      <c r="N431" s="108"/>
      <c r="O431" s="108"/>
      <c r="P431" s="108"/>
    </row>
    <row r="432" spans="14:16" hidden="1">
      <c r="N432" s="108"/>
      <c r="O432" s="108"/>
      <c r="P432" s="108"/>
    </row>
    <row r="433" spans="14:16" hidden="1">
      <c r="N433" s="108"/>
      <c r="O433" s="108"/>
      <c r="P433" s="108"/>
    </row>
    <row r="434" spans="14:16" hidden="1">
      <c r="N434" s="108"/>
      <c r="O434" s="108"/>
      <c r="P434" s="108"/>
    </row>
    <row r="435" spans="14:16" hidden="1">
      <c r="N435" s="108"/>
      <c r="O435" s="108"/>
      <c r="P435" s="108"/>
    </row>
    <row r="436" spans="14:16" hidden="1">
      <c r="N436" s="108"/>
      <c r="O436" s="108"/>
      <c r="P436" s="108"/>
    </row>
    <row r="437" spans="14:16" hidden="1">
      <c r="N437" s="108"/>
      <c r="O437" s="108"/>
      <c r="P437" s="108"/>
    </row>
    <row r="438" spans="14:16" hidden="1">
      <c r="N438" s="108"/>
      <c r="O438" s="108"/>
      <c r="P438" s="108"/>
    </row>
    <row r="439" spans="14:16" hidden="1">
      <c r="N439" s="108"/>
      <c r="O439" s="108"/>
      <c r="P439" s="108"/>
    </row>
    <row r="440" spans="14:16" hidden="1">
      <c r="N440" s="108"/>
      <c r="O440" s="108"/>
      <c r="P440" s="108"/>
    </row>
    <row r="441" spans="14:16" hidden="1">
      <c r="N441" s="108"/>
      <c r="O441" s="108"/>
      <c r="P441" s="108"/>
    </row>
    <row r="442" spans="14:16" hidden="1">
      <c r="N442" s="108"/>
      <c r="O442" s="108"/>
      <c r="P442" s="108"/>
    </row>
    <row r="443" spans="14:16" hidden="1">
      <c r="N443" s="108"/>
      <c r="O443" s="108"/>
      <c r="P443" s="108"/>
    </row>
    <row r="444" spans="14:16" hidden="1">
      <c r="N444" s="108"/>
      <c r="O444" s="108"/>
      <c r="P444" s="108"/>
    </row>
    <row r="445" spans="14:16" hidden="1">
      <c r="N445" s="108"/>
      <c r="O445" s="108"/>
      <c r="P445" s="108"/>
    </row>
    <row r="446" spans="14:16" hidden="1">
      <c r="N446" s="108"/>
      <c r="O446" s="108"/>
      <c r="P446" s="108"/>
    </row>
    <row r="447" spans="14:16" hidden="1">
      <c r="N447" s="108"/>
      <c r="O447" s="108"/>
      <c r="P447" s="108"/>
    </row>
    <row r="448" spans="14:16" hidden="1">
      <c r="N448" s="108"/>
      <c r="O448" s="108"/>
      <c r="P448" s="108"/>
    </row>
    <row r="449" spans="14:16" hidden="1">
      <c r="N449" s="108"/>
      <c r="O449" s="108"/>
      <c r="P449" s="108"/>
    </row>
    <row r="450" spans="14:16" hidden="1">
      <c r="N450" s="108"/>
      <c r="O450" s="108"/>
      <c r="P450" s="108"/>
    </row>
    <row r="451" spans="14:16" hidden="1">
      <c r="N451" s="108"/>
      <c r="O451" s="108"/>
      <c r="P451" s="108"/>
    </row>
    <row r="452" spans="14:16" hidden="1">
      <c r="N452" s="108"/>
      <c r="O452" s="108"/>
      <c r="P452" s="108"/>
    </row>
    <row r="453" spans="14:16" hidden="1">
      <c r="N453" s="108"/>
      <c r="O453" s="108"/>
      <c r="P453" s="108"/>
    </row>
    <row r="454" spans="14:16" hidden="1">
      <c r="N454" s="108"/>
      <c r="O454" s="108"/>
      <c r="P454" s="108"/>
    </row>
    <row r="455" spans="14:16" hidden="1">
      <c r="N455" s="108"/>
      <c r="O455" s="108"/>
      <c r="P455" s="108"/>
    </row>
    <row r="456" spans="14:16" hidden="1">
      <c r="N456" s="108"/>
      <c r="O456" s="108"/>
      <c r="P456" s="108"/>
    </row>
    <row r="457" spans="14:16" hidden="1">
      <c r="N457" s="108"/>
      <c r="O457" s="108"/>
      <c r="P457" s="108"/>
    </row>
    <row r="458" spans="14:16" hidden="1">
      <c r="N458" s="108"/>
      <c r="O458" s="108"/>
      <c r="P458" s="108"/>
    </row>
    <row r="459" spans="14:16" hidden="1">
      <c r="N459" s="108"/>
      <c r="O459" s="108"/>
      <c r="P459" s="108"/>
    </row>
    <row r="460" spans="14:16" hidden="1">
      <c r="N460" s="108"/>
      <c r="O460" s="108"/>
      <c r="P460" s="108"/>
    </row>
    <row r="461" spans="14:16" hidden="1">
      <c r="N461" s="108"/>
      <c r="O461" s="108"/>
      <c r="P461" s="108"/>
    </row>
    <row r="462" spans="14:16" hidden="1">
      <c r="N462" s="108"/>
      <c r="O462" s="108"/>
      <c r="P462" s="108"/>
    </row>
    <row r="463" spans="14:16" hidden="1">
      <c r="N463" s="108"/>
      <c r="O463" s="108"/>
      <c r="P463" s="108"/>
    </row>
    <row r="464" spans="14:16" hidden="1">
      <c r="N464" s="108"/>
      <c r="O464" s="108"/>
      <c r="P464" s="108"/>
    </row>
    <row r="465" spans="14:16" hidden="1">
      <c r="N465" s="108"/>
      <c r="O465" s="108"/>
      <c r="P465" s="108"/>
    </row>
    <row r="466" spans="14:16" hidden="1">
      <c r="N466" s="108"/>
      <c r="O466" s="108"/>
      <c r="P466" s="108"/>
    </row>
    <row r="467" spans="14:16" hidden="1">
      <c r="N467" s="108"/>
      <c r="O467" s="108"/>
      <c r="P467" s="108"/>
    </row>
    <row r="468" spans="14:16" hidden="1">
      <c r="N468" s="108"/>
      <c r="O468" s="108"/>
      <c r="P468" s="108"/>
    </row>
    <row r="469" spans="14:16" hidden="1">
      <c r="N469" s="108"/>
      <c r="O469" s="108"/>
      <c r="P469" s="108"/>
    </row>
    <row r="470" spans="14:16" hidden="1">
      <c r="N470" s="108"/>
      <c r="O470" s="108"/>
      <c r="P470" s="108"/>
    </row>
    <row r="471" spans="14:16" hidden="1">
      <c r="N471" s="108"/>
      <c r="O471" s="108"/>
      <c r="P471" s="108"/>
    </row>
    <row r="472" spans="14:16" hidden="1">
      <c r="N472" s="108"/>
      <c r="O472" s="108"/>
      <c r="P472" s="108"/>
    </row>
    <row r="473" spans="14:16" hidden="1">
      <c r="N473" s="108"/>
      <c r="O473" s="108"/>
      <c r="P473" s="108"/>
    </row>
    <row r="474" spans="14:16" hidden="1">
      <c r="N474" s="108"/>
      <c r="O474" s="108"/>
      <c r="P474" s="108"/>
    </row>
    <row r="475" spans="14:16" hidden="1">
      <c r="N475" s="108"/>
      <c r="O475" s="108"/>
      <c r="P475" s="108"/>
    </row>
    <row r="476" spans="14:16" hidden="1">
      <c r="N476" s="108"/>
      <c r="O476" s="108"/>
      <c r="P476" s="108"/>
    </row>
    <row r="477" spans="14:16" hidden="1">
      <c r="N477" s="108"/>
      <c r="O477" s="108"/>
      <c r="P477" s="108"/>
    </row>
    <row r="478" spans="14:16" hidden="1">
      <c r="N478" s="108"/>
      <c r="O478" s="108"/>
      <c r="P478" s="108"/>
    </row>
    <row r="479" spans="14:16" hidden="1">
      <c r="N479" s="108"/>
      <c r="O479" s="108"/>
      <c r="P479" s="108"/>
    </row>
    <row r="480" spans="14:16" hidden="1">
      <c r="N480" s="108"/>
      <c r="O480" s="108"/>
      <c r="P480" s="108"/>
    </row>
    <row r="481" spans="3:23" hidden="1">
      <c r="N481" s="108"/>
      <c r="O481" s="108"/>
      <c r="P481" s="108"/>
    </row>
    <row r="482" spans="3:23" hidden="1">
      <c r="N482" s="108"/>
      <c r="O482" s="108"/>
      <c r="P482" s="108"/>
    </row>
    <row r="483" spans="3:23" hidden="1">
      <c r="N483" s="108"/>
      <c r="O483" s="108"/>
      <c r="P483" s="108"/>
    </row>
    <row r="484" spans="3:23" hidden="1">
      <c r="N484" s="108"/>
      <c r="O484" s="108"/>
      <c r="P484" s="108"/>
    </row>
    <row r="485" spans="3:23" hidden="1">
      <c r="N485" s="108"/>
      <c r="O485" s="108"/>
      <c r="P485" s="108"/>
    </row>
    <row r="486" spans="3:23" hidden="1">
      <c r="N486" s="108"/>
      <c r="O486" s="108"/>
      <c r="P486" s="108"/>
    </row>
    <row r="487" spans="3:23" hidden="1">
      <c r="N487" s="108"/>
      <c r="O487" s="108"/>
      <c r="P487" s="108"/>
    </row>
    <row r="488" spans="3:23" hidden="1">
      <c r="N488" s="108"/>
      <c r="O488" s="108"/>
      <c r="P488" s="108"/>
    </row>
    <row r="489" spans="3:23" hidden="1">
      <c r="N489" s="108"/>
      <c r="O489" s="108"/>
      <c r="P489" s="108"/>
    </row>
    <row r="490" spans="3:23" hidden="1">
      <c r="N490" s="108"/>
      <c r="O490" s="108"/>
      <c r="P490" s="108"/>
    </row>
    <row r="491" spans="3:23" hidden="1">
      <c r="N491" s="108"/>
      <c r="O491" s="108"/>
      <c r="P491" s="108"/>
    </row>
    <row r="492" spans="3:23" hidden="1">
      <c r="N492" s="108"/>
      <c r="O492" s="108"/>
      <c r="P492" s="108"/>
    </row>
    <row r="493" spans="3:23" hidden="1">
      <c r="N493" s="108"/>
      <c r="O493" s="108"/>
      <c r="P493" s="108"/>
    </row>
    <row r="494" spans="3:23" hidden="1">
      <c r="N494" s="108"/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2">SUM(F4:F494)</f>
        <v>141</v>
      </c>
      <c r="G495" s="91">
        <f t="shared" si="2"/>
        <v>940.69999999999982</v>
      </c>
      <c r="H495" s="91">
        <f t="shared" si="2"/>
        <v>60.800000000000004</v>
      </c>
      <c r="I495" s="91">
        <f t="shared" si="2"/>
        <v>0</v>
      </c>
      <c r="J495" s="91">
        <f t="shared" si="2"/>
        <v>1.8</v>
      </c>
      <c r="K495" s="91">
        <f t="shared" si="2"/>
        <v>0</v>
      </c>
      <c r="L495" s="91">
        <f t="shared" si="2"/>
        <v>0</v>
      </c>
      <c r="M495" s="91">
        <f t="shared" si="2"/>
        <v>0</v>
      </c>
      <c r="Q495" s="79" t="s">
        <v>136</v>
      </c>
      <c r="R495" s="91">
        <f t="shared" ref="R495:W495" si="3">SUM(R4:R494)</f>
        <v>475.9</v>
      </c>
      <c r="S495" s="91">
        <f t="shared" si="3"/>
        <v>475.9</v>
      </c>
      <c r="T495" s="91">
        <f t="shared" si="3"/>
        <v>100</v>
      </c>
      <c r="U495" s="91">
        <f t="shared" si="3"/>
        <v>0</v>
      </c>
      <c r="V495" s="91">
        <f t="shared" si="3"/>
        <v>0</v>
      </c>
      <c r="W495" s="91">
        <f t="shared" si="3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IF('25'!K3="", "Vrije categorie",'25'!K3)</f>
        <v>A</v>
      </c>
      <c r="F499" s="92" cm="1">
        <f t="array" ref="F499">SUMPRODUCT(--($E$4:$E$494=C499),--($D$4:$D$494=""),$F$4:$F$494)</f>
        <v>14</v>
      </c>
      <c r="G499" s="92" cm="1">
        <f t="array" ref="G499">SUMPRODUCT(--($E$4:$E$494=C499),--($D$4:$D$494=""),$G$4:$G$494)</f>
        <v>777.49999999999989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791.49999999999989</v>
      </c>
      <c r="O499" s="81"/>
      <c r="P499" s="92" cm="1">
        <f t="array" ref="P499">SUMPRODUCT(--($E$4:$E$494=C499),--($D$4:$D$494=""),$P$4:$P$494)</f>
        <v>158300</v>
      </c>
    </row>
    <row r="500" spans="3:16">
      <c r="C500" s="81" t="str">
        <f>IF('25'!K4="", "Vrije categorie",'25'!K4)</f>
        <v>B</v>
      </c>
      <c r="F500" s="92" cm="1">
        <f t="array" ref="F500">SUMPRODUCT(--($E$4:$E$494=C500),--($D$4:$D$494=""),$F$4:$F$494)</f>
        <v>42.5</v>
      </c>
      <c r="G500" s="92" cm="1">
        <f t="array" ref="G500">SUMPRODUCT(--($E$4:$E$494=C500),--($D$4:$D$494=""),$G$4:$G$494)</f>
        <v>14.9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4">SUM(F500:M500)</f>
        <v>57.4</v>
      </c>
      <c r="O500" s="81"/>
      <c r="P500" s="92" cm="1">
        <f t="array" ref="P500">SUMPRODUCT(--($E$4:$E$494=C500),--($D$4:$D$494=""),$P$4:$P$494)</f>
        <v>11480</v>
      </c>
    </row>
    <row r="501" spans="3:16">
      <c r="C501" s="81" t="str">
        <f>IF('25'!K5="", "Vrije categorie",'25'!K5)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4"/>
        <v>0</v>
      </c>
      <c r="O501" s="81"/>
      <c r="P501" s="92" cm="1">
        <f t="array" ref="P501">SUMPRODUCT(--($E$4:$E$494=C501),--($D$4:$D$494=""),$P$4:$P$494)</f>
        <v>0</v>
      </c>
    </row>
    <row r="502" spans="3:16">
      <c r="C502" s="81" t="str">
        <f>IF('25'!K6="", "Vrije categorie",'25'!K6)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25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4"/>
        <v>25</v>
      </c>
      <c r="O502" s="81"/>
      <c r="P502" s="92" cm="1">
        <f t="array" ref="P502">SUMPRODUCT(--($E$4:$E$494=C502),--($D$4:$D$494=""),$P$4:$P$494)</f>
        <v>5000</v>
      </c>
    </row>
    <row r="503" spans="3:16">
      <c r="C503" s="81" t="str">
        <f>IF('25'!K7="", "Vrije categorie",'25'!K7)</f>
        <v>E</v>
      </c>
      <c r="F503" s="92" cm="1">
        <f t="array" ref="F503">SUMPRODUCT(--($E$4:$E$494=C503),--($D$4:$D$494=""),$F$4:$F$494)</f>
        <v>84.5</v>
      </c>
      <c r="G503" s="92" cm="1">
        <f t="array" ref="G503">SUMPRODUCT(--($E$4:$E$494=C503),--($D$4:$D$494=""),$G$4:$G$494)</f>
        <v>112.19999999999999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4"/>
        <v>196.7</v>
      </c>
      <c r="O503" s="81"/>
      <c r="P503" s="92" cm="1">
        <f t="array" ref="P503">SUMPRODUCT(--($E$4:$E$494=C503),--($D$4:$D$494=""),$P$4:$P$494)</f>
        <v>39340</v>
      </c>
    </row>
    <row r="504" spans="3:16">
      <c r="C504" s="81" t="str">
        <f>IF('25'!K8="", "Vrije categorie",'25'!K8)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36.1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4"/>
        <v>36.1</v>
      </c>
      <c r="O504" s="81"/>
      <c r="P504" s="92" cm="1">
        <f t="array" ref="P504">SUMPRODUCT(--($E$4:$E$494=C504),--($D$4:$D$494=""),$P$4:$P$494)</f>
        <v>433.2</v>
      </c>
    </row>
    <row r="505" spans="3:16">
      <c r="C505" s="81" t="str">
        <f>IF('25'!K9="", "Vrije categorie",'25'!K9)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35.800000000000004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1.8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4"/>
        <v>37.6</v>
      </c>
      <c r="O505" s="81"/>
      <c r="P505" s="92" cm="1">
        <f t="array" ref="P505">SUMPRODUCT(--($E$4:$E$494=C505),--($D$4:$D$494=""),$P$4:$P$494)</f>
        <v>7520</v>
      </c>
    </row>
    <row r="506" spans="3:16">
      <c r="C506" s="81" t="str">
        <f>IF('25'!K10="", "Vrije categorie",'25'!K10)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4"/>
        <v>0</v>
      </c>
      <c r="O506" s="81"/>
      <c r="P506" s="92" cm="1">
        <f t="array" ref="P506">SUMPRODUCT(--($E$4:$E$494=C506),--($D$4:$D$494=""),$P$4:$P$494)</f>
        <v>0</v>
      </c>
    </row>
    <row r="507" spans="3:16">
      <c r="C507" s="81" t="str">
        <f>IF('25'!K11="", "Vrije categorie",'25'!K11)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4"/>
        <v>0</v>
      </c>
      <c r="O507" s="81"/>
      <c r="P507" s="92" cm="1">
        <f t="array" ref="P507">SUMPRODUCT(--($E$4:$E$494=C507),--($D$4:$D$494=""),$P$4:$P$494)</f>
        <v>0</v>
      </c>
    </row>
    <row r="508" spans="3:16">
      <c r="C508" s="81" t="str">
        <f>IF('25'!K12="", "Vrije categorie",'25'!K12)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4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IF('25'!K13="", "Vrije categorie",'25'!K13)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4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IF('25'!K14="", "Vrije categorie",'25'!K14)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4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IF('25'!K15="", "Vrije categorie",'25'!K15)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4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141</v>
      </c>
      <c r="G512" s="93">
        <f t="shared" ref="G512:M512" si="5">SUM(G499:G511)</f>
        <v>940.69999999999993</v>
      </c>
      <c r="H512" s="93">
        <f t="shared" si="5"/>
        <v>60.800000000000004</v>
      </c>
      <c r="I512" s="93">
        <f t="shared" si="5"/>
        <v>0</v>
      </c>
      <c r="J512" s="93">
        <f t="shared" si="5"/>
        <v>1.8</v>
      </c>
      <c r="K512" s="93">
        <f t="shared" si="5"/>
        <v>0</v>
      </c>
      <c r="L512" s="93">
        <f t="shared" si="5"/>
        <v>0</v>
      </c>
      <c r="M512" s="93">
        <f t="shared" si="5"/>
        <v>0</v>
      </c>
      <c r="N512" s="93">
        <f t="shared" si="4"/>
        <v>1144.2999999999997</v>
      </c>
      <c r="O512" s="93"/>
      <c r="P512" s="93">
        <f>SUM(P499:P511)</f>
        <v>222073.2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6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7">SUM(F519:M519)</f>
        <v>0</v>
      </c>
    </row>
    <row r="520" spans="3:16">
      <c r="C520" s="95" t="str">
        <f t="shared" si="6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7"/>
        <v>0</v>
      </c>
    </row>
    <row r="521" spans="3:16">
      <c r="C521" s="95" t="str">
        <f t="shared" si="6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7"/>
        <v>0</v>
      </c>
    </row>
    <row r="522" spans="3:16">
      <c r="C522" s="95" t="str">
        <f t="shared" si="6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7"/>
        <v>0</v>
      </c>
    </row>
    <row r="523" spans="3:16">
      <c r="C523" s="95" t="str">
        <f t="shared" si="6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7"/>
        <v>0</v>
      </c>
    </row>
    <row r="524" spans="3:16">
      <c r="C524" s="95" t="str">
        <f t="shared" si="6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7"/>
        <v>0</v>
      </c>
    </row>
    <row r="525" spans="3:16">
      <c r="C525" s="95" t="str">
        <f t="shared" si="6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7"/>
        <v>0</v>
      </c>
    </row>
    <row r="526" spans="3:16">
      <c r="C526" s="95" t="str">
        <f t="shared" si="6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7"/>
        <v>0</v>
      </c>
    </row>
    <row r="527" spans="3:16">
      <c r="C527" s="95" t="str">
        <f t="shared" si="6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7"/>
        <v>0</v>
      </c>
    </row>
    <row r="528" spans="3:16">
      <c r="C528" s="95" t="str">
        <f t="shared" si="6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7"/>
        <v>0</v>
      </c>
    </row>
    <row r="529" spans="3:14">
      <c r="C529" s="95" t="str">
        <f t="shared" si="6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7"/>
        <v>0</v>
      </c>
    </row>
    <row r="530" spans="3:14">
      <c r="C530" s="95" t="str">
        <f t="shared" si="6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7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8">SUM(G518:G530)</f>
        <v>0</v>
      </c>
      <c r="H531" s="100">
        <f t="shared" si="8"/>
        <v>0</v>
      </c>
      <c r="I531" s="100">
        <f t="shared" si="8"/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>SUM(N518:N530)</f>
        <v>0</v>
      </c>
    </row>
    <row r="532" spans="3:14" ht="15.75" thickTop="1"/>
  </sheetData>
  <sheetProtection algorithmName="SHA-512" hashValue="eGVBEmSG8Mp6tbw2oCVoO2q2mG9aWCfzgESQyGKd8RE66V5yMXZGA7079V9/OjDvBYoeSasBxzp4KvO5OIsmSg==" saltValue="8aUZdAt8NmraWAxf+xpNy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A46E-E319-4BF4-9194-6E34BD03F9A4}">
  <sheetPr>
    <tabColor rgb="FFC2E76B"/>
  </sheetPr>
  <dimension ref="A2:N63"/>
  <sheetViews>
    <sheetView showGridLines="0" topLeftCell="A20" workbookViewId="0">
      <selection activeCell="J40" sqref="J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26,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'26a'!P499/M3</f>
        <v>#DIV/0!</v>
      </c>
    </row>
    <row r="4" spans="1:14">
      <c r="A4" s="42" t="s">
        <v>82</v>
      </c>
      <c r="B4" s="195" t="str">
        <f>VLOOKUP(H5,'Kosten VSR (her)controles'!A5:E54,3)</f>
        <v>Trianthaschool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'26a'!P500/M4</f>
        <v>#DIV/0!</v>
      </c>
    </row>
    <row r="5" spans="1:14">
      <c r="A5" s="43" t="s">
        <v>83</v>
      </c>
      <c r="B5" s="196" t="str">
        <f>VLOOKUP(H5,'Kosten VSR (her)controles'!A5:E54,4)</f>
        <v>Velodrome 2</v>
      </c>
      <c r="C5" s="196"/>
      <c r="D5" s="196"/>
      <c r="E5" s="196"/>
      <c r="F5" s="192" t="s">
        <v>85</v>
      </c>
      <c r="G5" s="192"/>
      <c r="H5" s="39">
        <f>'Kosten VSR (her)controles'!A30</f>
        <v>26</v>
      </c>
      <c r="K5" s="60" t="s">
        <v>58</v>
      </c>
      <c r="L5" s="72">
        <v>200</v>
      </c>
      <c r="M5" s="249"/>
      <c r="N5" s="113" t="e">
        <f>'26a'!P501/M5</f>
        <v>#DIV/0!</v>
      </c>
    </row>
    <row r="6" spans="1:14">
      <c r="A6" s="44" t="s">
        <v>84</v>
      </c>
      <c r="B6" s="197" t="str">
        <f>VLOOKUP(H5,'Kosten VSR (her)controles'!A5:E54,5)</f>
        <v>Emmen</v>
      </c>
      <c r="C6" s="197"/>
      <c r="D6" s="197"/>
      <c r="E6" s="197"/>
      <c r="F6" s="193" t="s">
        <v>86</v>
      </c>
      <c r="G6" s="193"/>
      <c r="H6" s="40" t="str">
        <f>CONCATENATE(H5,"a")</f>
        <v>26a</v>
      </c>
      <c r="K6" s="60" t="s">
        <v>59</v>
      </c>
      <c r="L6" s="72">
        <v>200</v>
      </c>
      <c r="M6" s="249"/>
      <c r="N6" s="113" t="e">
        <f>'26a'!P502/M6</f>
        <v>#DIV/0!</v>
      </c>
    </row>
    <row r="7" spans="1:14">
      <c r="K7" s="60" t="s">
        <v>55</v>
      </c>
      <c r="L7" s="72">
        <v>200</v>
      </c>
      <c r="M7" s="249"/>
      <c r="N7" s="113" t="e">
        <f>'26a'!P503/M7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'26a'!P504/M8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'26a'!P505/M9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'26a'!P506/M10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'26a'!P507/M11</f>
        <v>#DIV/0!</v>
      </c>
    </row>
    <row r="12" spans="1:14">
      <c r="F12" s="33" t="s">
        <v>64</v>
      </c>
      <c r="G12" s="33" t="s">
        <v>90</v>
      </c>
      <c r="H12" s="33"/>
      <c r="K12" s="60" t="s">
        <v>63</v>
      </c>
      <c r="L12" s="72">
        <v>200</v>
      </c>
      <c r="M12" s="249"/>
      <c r="N12" s="113" t="e">
        <f>'26a'!P508/M12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'26a'!N512</f>
        <v>1423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'26a'!P509/M13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50"/>
      <c r="N14" s="113"/>
    </row>
    <row r="15" spans="1:14">
      <c r="K15" s="60"/>
      <c r="L15" s="72"/>
      <c r="M15" s="250"/>
      <c r="N15" s="113"/>
    </row>
    <row r="16" spans="1:14">
      <c r="A16" t="s">
        <v>127</v>
      </c>
      <c r="K16" s="62"/>
      <c r="L16" s="73"/>
      <c r="M16" s="251"/>
      <c r="N16" s="114"/>
    </row>
    <row r="17" spans="1:9">
      <c r="A17" s="188" t="s">
        <v>128</v>
      </c>
      <c r="B17" s="188"/>
      <c r="C17" s="188"/>
      <c r="D17" s="70">
        <f>'26a'!P512</f>
        <v>270500</v>
      </c>
      <c r="E17" s="188" t="s">
        <v>129</v>
      </c>
      <c r="F17" s="188"/>
      <c r="G17" s="70">
        <f>D17/E8</f>
        <v>1352.5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 t="s">
        <v>151</v>
      </c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'26a'!G512</f>
        <v>758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758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758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758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'26a'!F512-E27</f>
        <v>88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152</v>
      </c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'26a'!S495</f>
        <v>0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'26a'!R495</f>
        <v>0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'26a'!T495</f>
        <v>0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'26a'!U495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'26a'!V495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'26a'!W495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'26a'!N505</f>
        <v>30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 t="s">
        <v>564</v>
      </c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feg3+9b8YXqLMeeKNENrkToLpIELCGmIEmuw9s6556alEo5QYBIwLvdG+G4JSkJKsJ6e0UflLsAh7isOZLC6pQ==" saltValue="EzFWP/SsIv76AEKWmFcEt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6C22-CD42-45D0-8BC7-D2BAD65AC170}">
  <sheetPr>
    <tabColor rgb="FF173583"/>
  </sheetPr>
  <dimension ref="A1:Z532"/>
  <sheetViews>
    <sheetView topLeftCell="A33" workbookViewId="0">
      <selection activeCell="C10" sqref="C10"/>
    </sheetView>
  </sheetViews>
  <sheetFormatPr defaultRowHeight="15"/>
  <cols>
    <col min="1" max="1" width="5.42578125" bestFit="1" customWidth="1"/>
    <col min="2" max="2" width="5.570312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'26'!H5</f>
        <v>26</v>
      </c>
      <c r="B1" s="219" t="s">
        <v>82</v>
      </c>
      <c r="C1" s="220"/>
      <c r="D1" s="221" t="str">
        <f>VLOOKUP(A1,'Kosten VSR (her)controles'!A5:J54,3)</f>
        <v>Trianthaschool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>Velodrome 2 te Emmen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305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/>
      <c r="O4" s="108"/>
      <c r="P4" s="108"/>
    </row>
    <row r="5" spans="1:24">
      <c r="A5" s="30" t="s">
        <v>286</v>
      </c>
      <c r="B5" s="106" t="s">
        <v>337</v>
      </c>
      <c r="C5" s="33" t="s">
        <v>297</v>
      </c>
      <c r="D5" s="33"/>
      <c r="E5" s="106" t="s">
        <v>55</v>
      </c>
      <c r="F5" s="108">
        <v>13</v>
      </c>
      <c r="G5" s="108"/>
      <c r="H5" s="108"/>
      <c r="I5" s="108"/>
      <c r="J5" s="108"/>
      <c r="N5" s="108">
        <f t="shared" ref="N5:N66" si="0">SUM(F5:M5)</f>
        <v>13</v>
      </c>
      <c r="O5" s="108">
        <f>IF(D5="X",0,IF(E5="X",0,VLOOKUP(E5,'26'!$K$3:$L$16,2,FALSE)))</f>
        <v>200</v>
      </c>
      <c r="P5" s="108">
        <f t="shared" ref="P5:P66" si="1">N5*O5</f>
        <v>2600</v>
      </c>
    </row>
    <row r="6" spans="1:24">
      <c r="A6" s="30" t="s">
        <v>286</v>
      </c>
      <c r="B6" s="106" t="s">
        <v>430</v>
      </c>
      <c r="C6" s="33" t="s">
        <v>478</v>
      </c>
      <c r="D6" s="33"/>
      <c r="E6" s="106" t="s">
        <v>316</v>
      </c>
      <c r="F6" s="108"/>
      <c r="G6" s="108"/>
      <c r="H6" s="108"/>
      <c r="I6" s="108"/>
      <c r="J6" s="108"/>
      <c r="N6" s="108">
        <f t="shared" si="0"/>
        <v>0</v>
      </c>
      <c r="O6" s="108">
        <f>IF(D6="X",0,IF(E6="X",0,VLOOKUP(E6,'26'!$K$3:$L$16,2,FALSE)))</f>
        <v>0</v>
      </c>
      <c r="P6" s="108">
        <f t="shared" si="1"/>
        <v>0</v>
      </c>
    </row>
    <row r="7" spans="1:24">
      <c r="A7" s="30" t="s">
        <v>286</v>
      </c>
      <c r="B7" s="106" t="s">
        <v>326</v>
      </c>
      <c r="C7" s="33" t="s">
        <v>479</v>
      </c>
      <c r="D7" s="33"/>
      <c r="E7" s="106" t="s">
        <v>54</v>
      </c>
      <c r="G7" s="108">
        <v>123</v>
      </c>
      <c r="H7" s="108"/>
      <c r="I7" s="108"/>
      <c r="J7" s="108"/>
      <c r="N7" s="108">
        <f t="shared" si="0"/>
        <v>123</v>
      </c>
      <c r="O7" s="108">
        <f>IF(D7="X",0,IF(E7="X",0,VLOOKUP(E7,'26'!$K$3:$L$16,2,FALSE)))</f>
        <v>200</v>
      </c>
      <c r="P7" s="108">
        <f t="shared" si="1"/>
        <v>24600</v>
      </c>
    </row>
    <row r="8" spans="1:24">
      <c r="A8" s="30" t="s">
        <v>286</v>
      </c>
      <c r="B8" s="106" t="s">
        <v>327</v>
      </c>
      <c r="C8" s="33" t="s">
        <v>480</v>
      </c>
      <c r="D8" s="33"/>
      <c r="E8" s="106" t="s">
        <v>55</v>
      </c>
      <c r="F8" s="108">
        <v>3</v>
      </c>
      <c r="G8" s="108"/>
      <c r="H8" s="108"/>
      <c r="I8" s="108"/>
      <c r="J8" s="108"/>
      <c r="N8" s="108">
        <f t="shared" si="0"/>
        <v>3</v>
      </c>
      <c r="O8" s="108">
        <f>IF(D8="X",0,IF(E8="X",0,VLOOKUP(E8,'26'!$K$3:$L$16,2,FALSE)))</f>
        <v>200</v>
      </c>
      <c r="P8" s="108">
        <f t="shared" si="1"/>
        <v>600</v>
      </c>
    </row>
    <row r="9" spans="1:24">
      <c r="A9" s="30" t="s">
        <v>286</v>
      </c>
      <c r="B9" s="106" t="s">
        <v>338</v>
      </c>
      <c r="C9" s="33" t="s">
        <v>481</v>
      </c>
      <c r="D9" s="33"/>
      <c r="E9" s="106" t="s">
        <v>57</v>
      </c>
      <c r="G9" s="108">
        <v>13</v>
      </c>
      <c r="H9" s="108"/>
      <c r="I9" s="108"/>
      <c r="J9" s="108"/>
      <c r="N9" s="108">
        <f t="shared" si="0"/>
        <v>13</v>
      </c>
      <c r="O9" s="108">
        <f>IF(D9="X",0,IF(E9="X",0,VLOOKUP(E9,'26'!$K$3:$L$16,2,FALSE)))</f>
        <v>200</v>
      </c>
      <c r="P9" s="108">
        <f t="shared" si="1"/>
        <v>2600</v>
      </c>
    </row>
    <row r="10" spans="1:24">
      <c r="A10" s="30" t="s">
        <v>286</v>
      </c>
      <c r="B10" s="106" t="s">
        <v>343</v>
      </c>
      <c r="C10" s="33" t="s">
        <v>482</v>
      </c>
      <c r="D10" s="33"/>
      <c r="E10" s="106" t="s">
        <v>58</v>
      </c>
      <c r="G10" s="108">
        <v>53</v>
      </c>
      <c r="H10" s="108"/>
      <c r="I10" s="108"/>
      <c r="J10" s="108"/>
      <c r="N10" s="108">
        <f t="shared" si="0"/>
        <v>53</v>
      </c>
      <c r="O10" s="108">
        <f>IF(D10="X",0,IF(E10="X",0,VLOOKUP(E10,'26'!$K$3:$L$16,2,FALSE)))</f>
        <v>200</v>
      </c>
      <c r="P10" s="108">
        <f t="shared" si="1"/>
        <v>10600</v>
      </c>
    </row>
    <row r="11" spans="1:24">
      <c r="A11" s="30" t="s">
        <v>286</v>
      </c>
      <c r="B11" s="106" t="s">
        <v>333</v>
      </c>
      <c r="C11" s="33" t="s">
        <v>483</v>
      </c>
      <c r="D11" s="33"/>
      <c r="E11" s="106" t="s">
        <v>55</v>
      </c>
      <c r="G11" s="108">
        <v>40</v>
      </c>
      <c r="H11" s="108"/>
      <c r="I11" s="108"/>
      <c r="J11" s="108"/>
      <c r="N11" s="108">
        <f t="shared" si="0"/>
        <v>40</v>
      </c>
      <c r="O11" s="108">
        <f>IF(D11="X",0,IF(E11="X",0,VLOOKUP(E11,'26'!$K$3:$L$16,2,FALSE)))</f>
        <v>200</v>
      </c>
      <c r="P11" s="108">
        <f t="shared" si="1"/>
        <v>8000</v>
      </c>
    </row>
    <row r="12" spans="1:24">
      <c r="A12" s="30" t="s">
        <v>286</v>
      </c>
      <c r="B12" s="106" t="s">
        <v>344</v>
      </c>
      <c r="C12" s="33" t="s">
        <v>524</v>
      </c>
      <c r="D12" s="33"/>
      <c r="E12" s="106" t="s">
        <v>54</v>
      </c>
      <c r="G12" s="108">
        <v>47</v>
      </c>
      <c r="H12" s="108"/>
      <c r="I12" s="108"/>
      <c r="J12" s="108"/>
      <c r="N12" s="108">
        <f t="shared" si="0"/>
        <v>47</v>
      </c>
      <c r="O12" s="108">
        <f>IF(D12="X",0,IF(E12="X",0,VLOOKUP(E12,'26'!$K$3:$L$16,2,FALSE)))</f>
        <v>200</v>
      </c>
      <c r="P12" s="108">
        <f t="shared" si="1"/>
        <v>9400</v>
      </c>
    </row>
    <row r="13" spans="1:24">
      <c r="A13" s="30" t="s">
        <v>286</v>
      </c>
      <c r="B13" s="106" t="s">
        <v>431</v>
      </c>
      <c r="C13" s="33" t="s">
        <v>298</v>
      </c>
      <c r="D13" s="33"/>
      <c r="E13" s="106" t="s">
        <v>149</v>
      </c>
      <c r="G13" s="108"/>
      <c r="H13" s="108"/>
      <c r="I13" s="108"/>
      <c r="J13" s="108"/>
      <c r="L13" s="108">
        <v>5</v>
      </c>
      <c r="N13" s="108">
        <f t="shared" si="0"/>
        <v>5</v>
      </c>
      <c r="O13" s="108">
        <f>IF(D13="X",0,IF(E13="X",0,VLOOKUP(E13,'26'!$K$3:$L$16,2,FALSE)))</f>
        <v>200</v>
      </c>
      <c r="P13" s="108">
        <f t="shared" si="1"/>
        <v>1000</v>
      </c>
    </row>
    <row r="14" spans="1:24">
      <c r="A14" s="30" t="s">
        <v>286</v>
      </c>
      <c r="B14" s="106" t="s">
        <v>432</v>
      </c>
      <c r="C14" s="33" t="s">
        <v>525</v>
      </c>
      <c r="D14" s="33"/>
      <c r="E14" s="106" t="s">
        <v>54</v>
      </c>
      <c r="G14" s="108">
        <v>47</v>
      </c>
      <c r="H14" s="108"/>
      <c r="I14" s="108"/>
      <c r="J14" s="108"/>
      <c r="N14" s="108">
        <f t="shared" si="0"/>
        <v>47</v>
      </c>
      <c r="O14" s="108">
        <f>IF(D14="X",0,IF(E14="X",0,VLOOKUP(E14,'26'!$K$3:$L$16,2,FALSE)))</f>
        <v>200</v>
      </c>
      <c r="P14" s="108">
        <f t="shared" si="1"/>
        <v>9400</v>
      </c>
    </row>
    <row r="15" spans="1:24">
      <c r="A15" s="30" t="s">
        <v>286</v>
      </c>
      <c r="B15" s="106" t="s">
        <v>329</v>
      </c>
      <c r="C15" s="33" t="s">
        <v>498</v>
      </c>
      <c r="D15" s="33"/>
      <c r="E15" s="106" t="s">
        <v>57</v>
      </c>
      <c r="G15" s="108"/>
      <c r="H15" s="108"/>
      <c r="I15" s="108"/>
      <c r="J15" s="108">
        <v>8</v>
      </c>
      <c r="N15" s="108">
        <f t="shared" si="0"/>
        <v>8</v>
      </c>
      <c r="O15" s="108">
        <f>IF(D15="X",0,IF(E15="X",0,VLOOKUP(E15,'26'!$K$3:$L$16,2,FALSE)))</f>
        <v>200</v>
      </c>
      <c r="P15" s="108">
        <f t="shared" si="1"/>
        <v>1600</v>
      </c>
    </row>
    <row r="16" spans="1:24">
      <c r="A16" s="30" t="s">
        <v>286</v>
      </c>
      <c r="B16" s="106" t="s">
        <v>433</v>
      </c>
      <c r="C16" s="33" t="s">
        <v>526</v>
      </c>
      <c r="D16" s="33"/>
      <c r="E16" s="106" t="s">
        <v>54</v>
      </c>
      <c r="G16" s="108">
        <v>49</v>
      </c>
      <c r="H16" s="108"/>
      <c r="I16" s="108"/>
      <c r="N16" s="108">
        <f t="shared" si="0"/>
        <v>49</v>
      </c>
      <c r="O16" s="108">
        <f>IF(D16="X",0,IF(E16="X",0,VLOOKUP(E16,'26'!$K$3:$L$16,2,FALSE)))</f>
        <v>200</v>
      </c>
      <c r="P16" s="108">
        <f t="shared" si="1"/>
        <v>9800</v>
      </c>
    </row>
    <row r="17" spans="1:16">
      <c r="A17" s="30" t="s">
        <v>286</v>
      </c>
      <c r="B17" s="106" t="s">
        <v>434</v>
      </c>
      <c r="C17" s="33" t="s">
        <v>298</v>
      </c>
      <c r="D17" s="33"/>
      <c r="E17" s="106" t="s">
        <v>149</v>
      </c>
      <c r="G17" s="108"/>
      <c r="H17" s="108"/>
      <c r="I17" s="108"/>
      <c r="J17" s="108"/>
      <c r="L17" s="108">
        <v>2</v>
      </c>
      <c r="N17" s="108">
        <f t="shared" si="0"/>
        <v>2</v>
      </c>
      <c r="O17" s="108">
        <f>IF(D17="X",0,IF(E17="X",0,VLOOKUP(E17,'26'!$K$3:$L$16,2,FALSE)))</f>
        <v>200</v>
      </c>
      <c r="P17" s="108">
        <f t="shared" si="1"/>
        <v>400</v>
      </c>
    </row>
    <row r="18" spans="1:16">
      <c r="A18" s="30" t="s">
        <v>286</v>
      </c>
      <c r="B18" s="106" t="s">
        <v>335</v>
      </c>
      <c r="C18" s="33" t="s">
        <v>527</v>
      </c>
      <c r="D18" s="33"/>
      <c r="E18" s="106" t="s">
        <v>54</v>
      </c>
      <c r="G18" s="108">
        <v>49</v>
      </c>
      <c r="H18" s="108"/>
      <c r="I18" s="108"/>
      <c r="J18" s="108"/>
      <c r="N18" s="108">
        <f t="shared" si="0"/>
        <v>49</v>
      </c>
      <c r="O18" s="108">
        <f>IF(D18="X",0,IF(E18="X",0,VLOOKUP(E18,'26'!$K$3:$L$16,2,FALSE)))</f>
        <v>200</v>
      </c>
      <c r="P18" s="108">
        <f t="shared" si="1"/>
        <v>9800</v>
      </c>
    </row>
    <row r="19" spans="1:16">
      <c r="A19" s="30" t="s">
        <v>286</v>
      </c>
      <c r="B19" s="106" t="s">
        <v>435</v>
      </c>
      <c r="C19" s="33" t="s">
        <v>396</v>
      </c>
      <c r="D19" s="33"/>
      <c r="E19" s="106" t="s">
        <v>55</v>
      </c>
      <c r="G19" s="108">
        <v>3</v>
      </c>
      <c r="H19" s="108"/>
      <c r="I19" s="108"/>
      <c r="J19" s="108"/>
      <c r="N19" s="108">
        <f t="shared" si="0"/>
        <v>3</v>
      </c>
      <c r="O19" s="108">
        <f>IF(D19="X",0,IF(E19="X",0,VLOOKUP(E19,'26'!$K$3:$L$16,2,FALSE)))</f>
        <v>200</v>
      </c>
      <c r="P19" s="108">
        <f t="shared" si="1"/>
        <v>600</v>
      </c>
    </row>
    <row r="20" spans="1:16">
      <c r="A20" s="30" t="s">
        <v>286</v>
      </c>
      <c r="B20" s="106" t="s">
        <v>436</v>
      </c>
      <c r="C20" s="33" t="s">
        <v>485</v>
      </c>
      <c r="D20" s="33"/>
      <c r="E20" s="106" t="s">
        <v>149</v>
      </c>
      <c r="G20" s="108"/>
      <c r="H20" s="108"/>
      <c r="I20" s="108"/>
      <c r="J20" s="108"/>
      <c r="L20" s="108">
        <v>4</v>
      </c>
      <c r="N20" s="108">
        <f t="shared" si="0"/>
        <v>4</v>
      </c>
      <c r="O20" s="108">
        <f>IF(D20="X",0,IF(E20="X",0,VLOOKUP(E20,'26'!$K$3:$L$16,2,FALSE)))</f>
        <v>200</v>
      </c>
      <c r="P20" s="108">
        <f t="shared" si="1"/>
        <v>800</v>
      </c>
    </row>
    <row r="21" spans="1:16">
      <c r="A21" s="30" t="s">
        <v>286</v>
      </c>
      <c r="B21" s="106" t="s">
        <v>437</v>
      </c>
      <c r="C21" s="33" t="s">
        <v>308</v>
      </c>
      <c r="D21" s="33"/>
      <c r="E21" s="106" t="s">
        <v>60</v>
      </c>
      <c r="G21" s="108">
        <v>5</v>
      </c>
      <c r="H21" s="108"/>
      <c r="I21" s="108"/>
      <c r="J21" s="108"/>
      <c r="N21" s="108">
        <f t="shared" si="0"/>
        <v>5</v>
      </c>
      <c r="O21" s="108">
        <f>IF(D21="X",0,IF(E21="X",0,VLOOKUP(E21,'26'!$K$3:$L$16,2,FALSE)))</f>
        <v>12</v>
      </c>
      <c r="P21" s="108">
        <f t="shared" si="1"/>
        <v>60</v>
      </c>
    </row>
    <row r="22" spans="1:16">
      <c r="A22" s="30" t="s">
        <v>286</v>
      </c>
      <c r="B22" s="106" t="s">
        <v>438</v>
      </c>
      <c r="C22" s="33" t="s">
        <v>528</v>
      </c>
      <c r="D22" s="33"/>
      <c r="E22" s="106" t="s">
        <v>54</v>
      </c>
      <c r="G22" s="108">
        <v>42</v>
      </c>
      <c r="H22" s="108"/>
      <c r="I22" s="108"/>
      <c r="J22" s="108"/>
      <c r="N22" s="108">
        <f t="shared" si="0"/>
        <v>42</v>
      </c>
      <c r="O22" s="108">
        <f>IF(D22="X",0,IF(E22="X",0,VLOOKUP(E22,'26'!$K$3:$L$16,2,FALSE)))</f>
        <v>200</v>
      </c>
      <c r="P22" s="108">
        <f t="shared" si="1"/>
        <v>8400</v>
      </c>
    </row>
    <row r="23" spans="1:16">
      <c r="A23" s="30" t="s">
        <v>286</v>
      </c>
      <c r="B23" s="106" t="s">
        <v>439</v>
      </c>
      <c r="C23" s="33" t="s">
        <v>498</v>
      </c>
      <c r="D23" s="33"/>
      <c r="E23" s="106" t="s">
        <v>57</v>
      </c>
      <c r="G23" s="108">
        <v>5</v>
      </c>
      <c r="H23" s="108"/>
      <c r="I23" s="108"/>
      <c r="J23" s="108"/>
      <c r="N23" s="108">
        <f t="shared" si="0"/>
        <v>5</v>
      </c>
      <c r="O23" s="108">
        <f>IF(D23="X",0,IF(E23="X",0,VLOOKUP(E23,'26'!$K$3:$L$16,2,FALSE)))</f>
        <v>200</v>
      </c>
      <c r="P23" s="108">
        <f t="shared" si="1"/>
        <v>1000</v>
      </c>
    </row>
    <row r="24" spans="1:16">
      <c r="A24" s="30" t="s">
        <v>286</v>
      </c>
      <c r="B24" s="106" t="s">
        <v>440</v>
      </c>
      <c r="C24" s="33" t="s">
        <v>298</v>
      </c>
      <c r="D24" s="33"/>
      <c r="E24" s="106" t="s">
        <v>149</v>
      </c>
      <c r="G24" s="108"/>
      <c r="H24" s="108"/>
      <c r="I24" s="108"/>
      <c r="J24" s="108"/>
      <c r="L24" s="108">
        <v>1</v>
      </c>
      <c r="N24" s="108">
        <f t="shared" si="0"/>
        <v>1</v>
      </c>
      <c r="O24" s="108">
        <f>IF(D24="X",0,IF(E24="X",0,VLOOKUP(E24,'26'!$K$3:$L$16,2,FALSE)))</f>
        <v>200</v>
      </c>
      <c r="P24" s="108">
        <f t="shared" si="1"/>
        <v>200</v>
      </c>
    </row>
    <row r="25" spans="1:16">
      <c r="A25" s="30" t="s">
        <v>286</v>
      </c>
      <c r="B25" s="106" t="s">
        <v>441</v>
      </c>
      <c r="C25" s="33" t="s">
        <v>298</v>
      </c>
      <c r="D25" s="33"/>
      <c r="E25" s="106" t="s">
        <v>149</v>
      </c>
      <c r="G25" s="108"/>
      <c r="H25" s="108"/>
      <c r="I25" s="108"/>
      <c r="J25" s="108"/>
      <c r="L25" s="108">
        <v>1</v>
      </c>
      <c r="N25" s="108">
        <f t="shared" si="0"/>
        <v>1</v>
      </c>
      <c r="O25" s="108">
        <f>IF(D25="X",0,IF(E25="X",0,VLOOKUP(E25,'26'!$K$3:$L$16,2,FALSE)))</f>
        <v>200</v>
      </c>
      <c r="P25" s="108">
        <f t="shared" si="1"/>
        <v>200</v>
      </c>
    </row>
    <row r="26" spans="1:16">
      <c r="A26" s="30" t="s">
        <v>286</v>
      </c>
      <c r="B26" s="106" t="s">
        <v>442</v>
      </c>
      <c r="C26" s="33" t="s">
        <v>302</v>
      </c>
      <c r="D26" s="33"/>
      <c r="E26" s="106" t="s">
        <v>316</v>
      </c>
      <c r="G26" s="108"/>
      <c r="H26" s="108"/>
      <c r="I26" s="108"/>
      <c r="J26" s="108"/>
      <c r="L26" s="108">
        <v>3</v>
      </c>
      <c r="N26" s="108">
        <f t="shared" si="0"/>
        <v>3</v>
      </c>
      <c r="O26" s="108">
        <f>IF(D26="X",0,IF(E26="X",0,VLOOKUP(E26,'26'!$K$3:$L$16,2,FALSE)))</f>
        <v>0</v>
      </c>
      <c r="P26" s="108">
        <f t="shared" si="1"/>
        <v>0</v>
      </c>
    </row>
    <row r="27" spans="1:16">
      <c r="A27" s="30" t="s">
        <v>286</v>
      </c>
      <c r="B27" s="106" t="s">
        <v>443</v>
      </c>
      <c r="C27" s="33" t="s">
        <v>495</v>
      </c>
      <c r="D27" s="33"/>
      <c r="E27" s="106" t="s">
        <v>54</v>
      </c>
      <c r="G27" s="108"/>
      <c r="H27" s="108"/>
      <c r="I27" s="108"/>
      <c r="J27" s="108"/>
      <c r="L27" s="108">
        <v>45</v>
      </c>
      <c r="N27" s="108">
        <f t="shared" si="0"/>
        <v>45</v>
      </c>
      <c r="O27" s="108">
        <f>IF(D27="X",0,IF(E27="X",0,VLOOKUP(E27,'26'!$K$3:$L$16,2,FALSE)))</f>
        <v>200</v>
      </c>
      <c r="P27" s="108">
        <f t="shared" si="1"/>
        <v>9000</v>
      </c>
    </row>
    <row r="28" spans="1:16">
      <c r="A28" s="30" t="s">
        <v>286</v>
      </c>
      <c r="B28" s="106" t="s">
        <v>444</v>
      </c>
      <c r="C28" s="33" t="s">
        <v>494</v>
      </c>
      <c r="D28" s="33"/>
      <c r="E28" s="106" t="s">
        <v>54</v>
      </c>
      <c r="G28" s="108"/>
      <c r="H28" s="108"/>
      <c r="I28" s="108"/>
      <c r="J28" s="108"/>
      <c r="L28" s="108">
        <v>20</v>
      </c>
      <c r="N28" s="108">
        <f t="shared" si="0"/>
        <v>20</v>
      </c>
      <c r="O28" s="108">
        <f>IF(D28="X",0,IF(E28="X",0,VLOOKUP(E28,'26'!$K$3:$L$16,2,FALSE)))</f>
        <v>200</v>
      </c>
      <c r="P28" s="108">
        <f t="shared" si="1"/>
        <v>4000</v>
      </c>
    </row>
    <row r="29" spans="1:16">
      <c r="A29" s="30" t="s">
        <v>286</v>
      </c>
      <c r="B29" s="106" t="s">
        <v>445</v>
      </c>
      <c r="C29" s="33" t="s">
        <v>493</v>
      </c>
      <c r="D29" s="33"/>
      <c r="E29" s="106" t="s">
        <v>316</v>
      </c>
      <c r="G29" s="108"/>
      <c r="H29" s="108"/>
      <c r="I29" s="108"/>
      <c r="J29" s="108"/>
      <c r="L29" s="108">
        <v>5</v>
      </c>
      <c r="N29" s="108">
        <f t="shared" si="0"/>
        <v>5</v>
      </c>
      <c r="O29" s="108">
        <f>IF(D29="X",0,IF(E29="X",0,VLOOKUP(E29,'26'!$K$3:$L$16,2,FALSE)))</f>
        <v>0</v>
      </c>
      <c r="P29" s="108">
        <f t="shared" si="1"/>
        <v>0</v>
      </c>
    </row>
    <row r="30" spans="1:16">
      <c r="A30" s="30" t="s">
        <v>286</v>
      </c>
      <c r="B30" s="106" t="s">
        <v>446</v>
      </c>
      <c r="C30" s="33" t="s">
        <v>297</v>
      </c>
      <c r="D30" s="33"/>
      <c r="E30" s="106" t="s">
        <v>55</v>
      </c>
      <c r="G30" s="108">
        <v>20</v>
      </c>
      <c r="H30" s="108"/>
      <c r="I30" s="108"/>
      <c r="J30" s="108"/>
      <c r="N30" s="108">
        <f t="shared" si="0"/>
        <v>20</v>
      </c>
      <c r="O30" s="108">
        <f>IF(D30="X",0,IF(E30="X",0,VLOOKUP(E30,'26'!$K$3:$L$16,2,FALSE)))</f>
        <v>200</v>
      </c>
      <c r="P30" s="108">
        <f t="shared" si="1"/>
        <v>4000</v>
      </c>
    </row>
    <row r="31" spans="1:16">
      <c r="A31" s="30" t="s">
        <v>286</v>
      </c>
      <c r="B31" s="106" t="s">
        <v>447</v>
      </c>
      <c r="C31" s="33" t="s">
        <v>480</v>
      </c>
      <c r="D31" s="33"/>
      <c r="E31" s="106" t="s">
        <v>55</v>
      </c>
      <c r="F31" s="108">
        <v>5</v>
      </c>
      <c r="G31" s="108"/>
      <c r="H31" s="108"/>
      <c r="I31" s="108"/>
      <c r="J31" s="108"/>
      <c r="N31" s="108">
        <f t="shared" si="0"/>
        <v>5</v>
      </c>
      <c r="O31" s="108">
        <f>IF(D31="X",0,IF(E31="X",0,VLOOKUP(E31,'26'!$K$3:$L$16,2,FALSE)))</f>
        <v>200</v>
      </c>
      <c r="P31" s="108">
        <f t="shared" si="1"/>
        <v>1000</v>
      </c>
    </row>
    <row r="32" spans="1:16">
      <c r="A32" s="30" t="s">
        <v>286</v>
      </c>
      <c r="B32" s="106" t="s">
        <v>448</v>
      </c>
      <c r="C32" s="33" t="s">
        <v>408</v>
      </c>
      <c r="D32" s="33"/>
      <c r="E32" s="106" t="s">
        <v>55</v>
      </c>
      <c r="G32" s="108"/>
      <c r="H32" s="108"/>
      <c r="I32" s="108"/>
      <c r="J32" s="108"/>
      <c r="L32" s="108">
        <v>21</v>
      </c>
      <c r="N32" s="108">
        <f t="shared" si="0"/>
        <v>21</v>
      </c>
      <c r="O32" s="108">
        <f>IF(D32="X",0,IF(E32="X",0,VLOOKUP(E32,'26'!$K$3:$L$16,2,FALSE)))</f>
        <v>200</v>
      </c>
      <c r="P32" s="108">
        <f t="shared" si="1"/>
        <v>4200</v>
      </c>
    </row>
    <row r="33" spans="1:16">
      <c r="A33" s="30" t="s">
        <v>286</v>
      </c>
      <c r="B33" s="106" t="s">
        <v>449</v>
      </c>
      <c r="C33" s="33" t="s">
        <v>490</v>
      </c>
      <c r="D33" s="33"/>
      <c r="E33" s="106" t="s">
        <v>60</v>
      </c>
      <c r="G33" s="108"/>
      <c r="H33" s="108"/>
      <c r="I33" s="108"/>
      <c r="J33" s="108"/>
      <c r="L33" s="108">
        <v>12</v>
      </c>
      <c r="N33" s="108">
        <f t="shared" si="0"/>
        <v>12</v>
      </c>
      <c r="O33" s="108">
        <f>IF(D33="X",0,IF(E33="X",0,VLOOKUP(E33,'26'!$K$3:$L$16,2,FALSE)))</f>
        <v>12</v>
      </c>
      <c r="P33" s="108">
        <f t="shared" si="1"/>
        <v>144</v>
      </c>
    </row>
    <row r="34" spans="1:16">
      <c r="A34" s="30" t="s">
        <v>286</v>
      </c>
      <c r="B34" s="106" t="s">
        <v>450</v>
      </c>
      <c r="C34" s="33" t="s">
        <v>492</v>
      </c>
      <c r="D34" s="33"/>
      <c r="E34" s="106" t="s">
        <v>62</v>
      </c>
      <c r="G34" s="108"/>
      <c r="H34" s="108"/>
      <c r="I34" s="108"/>
      <c r="J34" s="108"/>
      <c r="K34" s="108">
        <v>252</v>
      </c>
      <c r="N34" s="108">
        <f t="shared" si="0"/>
        <v>252</v>
      </c>
      <c r="O34" s="108">
        <f>IF(D34="X",0,IF(E34="X",0,VLOOKUP(E34,'26'!$K$3:$L$16,2,FALSE)))</f>
        <v>200</v>
      </c>
      <c r="P34" s="108">
        <f t="shared" si="1"/>
        <v>50400</v>
      </c>
    </row>
    <row r="35" spans="1:16">
      <c r="A35" s="30" t="s">
        <v>286</v>
      </c>
      <c r="B35" s="106" t="s">
        <v>451</v>
      </c>
      <c r="C35" s="33" t="s">
        <v>491</v>
      </c>
      <c r="D35" s="33"/>
      <c r="E35" s="106" t="s">
        <v>57</v>
      </c>
      <c r="G35" s="108">
        <v>7</v>
      </c>
      <c r="H35" s="108"/>
      <c r="I35" s="108"/>
      <c r="J35" s="108"/>
      <c r="N35" s="108">
        <f t="shared" si="0"/>
        <v>7</v>
      </c>
      <c r="O35" s="108">
        <f>IF(D35="X",0,IF(E35="X",0,VLOOKUP(E35,'26'!$K$3:$L$16,2,FALSE)))</f>
        <v>200</v>
      </c>
      <c r="P35" s="108">
        <f t="shared" si="1"/>
        <v>1400</v>
      </c>
    </row>
    <row r="36" spans="1:16">
      <c r="A36" s="30" t="s">
        <v>286</v>
      </c>
      <c r="B36" s="106" t="s">
        <v>452</v>
      </c>
      <c r="C36" s="33" t="s">
        <v>408</v>
      </c>
      <c r="D36" s="33"/>
      <c r="E36" s="106" t="s">
        <v>55</v>
      </c>
      <c r="G36" s="108"/>
      <c r="H36" s="108"/>
      <c r="I36" s="108"/>
      <c r="J36" s="108"/>
      <c r="L36" s="108">
        <v>21</v>
      </c>
      <c r="N36" s="108">
        <f t="shared" si="0"/>
        <v>21</v>
      </c>
      <c r="O36" s="108">
        <f>IF(D36="X",0,IF(E36="X",0,VLOOKUP(E36,'26'!$K$3:$L$16,2,FALSE)))</f>
        <v>200</v>
      </c>
      <c r="P36" s="108">
        <f t="shared" si="1"/>
        <v>4200</v>
      </c>
    </row>
    <row r="37" spans="1:16">
      <c r="A37" s="30" t="s">
        <v>286</v>
      </c>
      <c r="B37" s="106" t="s">
        <v>453</v>
      </c>
      <c r="C37" s="33" t="s">
        <v>490</v>
      </c>
      <c r="D37" s="33"/>
      <c r="E37" s="106" t="s">
        <v>60</v>
      </c>
      <c r="G37" s="108"/>
      <c r="H37" s="108"/>
      <c r="I37" s="108"/>
      <c r="J37" s="108"/>
      <c r="L37" s="108">
        <v>12</v>
      </c>
      <c r="N37" s="108">
        <f t="shared" si="0"/>
        <v>12</v>
      </c>
      <c r="O37" s="108">
        <f>IF(D37="X",0,IF(E37="X",0,VLOOKUP(E37,'26'!$K$3:$L$16,2,FALSE)))</f>
        <v>12</v>
      </c>
      <c r="P37" s="108">
        <f t="shared" si="1"/>
        <v>144</v>
      </c>
    </row>
    <row r="38" spans="1:16">
      <c r="A38" s="30" t="s">
        <v>286</v>
      </c>
      <c r="B38" s="106" t="s">
        <v>454</v>
      </c>
      <c r="C38" s="33" t="s">
        <v>489</v>
      </c>
      <c r="D38" s="33"/>
      <c r="E38" s="106" t="s">
        <v>62</v>
      </c>
      <c r="G38" s="108"/>
      <c r="H38" s="108"/>
      <c r="I38" s="108"/>
      <c r="J38" s="108"/>
      <c r="K38" s="108">
        <v>45</v>
      </c>
      <c r="N38" s="108">
        <f t="shared" si="0"/>
        <v>45</v>
      </c>
      <c r="O38" s="108">
        <f>IF(D38="X",0,IF(E38="X",0,VLOOKUP(E38,'26'!$K$3:$L$16,2,FALSE)))</f>
        <v>200</v>
      </c>
      <c r="P38" s="108">
        <f t="shared" si="1"/>
        <v>9000</v>
      </c>
    </row>
    <row r="39" spans="1:16">
      <c r="A39" s="30" t="s">
        <v>286</v>
      </c>
      <c r="B39" s="106" t="s">
        <v>455</v>
      </c>
      <c r="C39" s="33" t="s">
        <v>488</v>
      </c>
      <c r="D39" s="33"/>
      <c r="E39" s="106" t="s">
        <v>54</v>
      </c>
      <c r="G39" s="108"/>
      <c r="H39" s="108"/>
      <c r="I39" s="108"/>
      <c r="J39" s="108"/>
      <c r="L39" s="108">
        <v>11</v>
      </c>
      <c r="N39" s="108">
        <f t="shared" si="0"/>
        <v>11</v>
      </c>
      <c r="O39" s="108">
        <f>IF(D39="X",0,IF(E39="X",0,VLOOKUP(E39,'26'!$K$3:$L$16,2,FALSE)))</f>
        <v>200</v>
      </c>
      <c r="P39" s="108">
        <f t="shared" si="1"/>
        <v>2200</v>
      </c>
    </row>
    <row r="40" spans="1:16">
      <c r="A40" s="30" t="s">
        <v>286</v>
      </c>
      <c r="B40" s="106" t="s">
        <v>456</v>
      </c>
      <c r="C40" s="33" t="s">
        <v>487</v>
      </c>
      <c r="D40" s="33"/>
      <c r="E40" s="106" t="s">
        <v>59</v>
      </c>
      <c r="G40" s="108"/>
      <c r="H40" s="108"/>
      <c r="I40" s="108"/>
      <c r="J40" s="108"/>
      <c r="L40" s="108">
        <v>12</v>
      </c>
      <c r="N40" s="108">
        <f t="shared" si="0"/>
        <v>12</v>
      </c>
      <c r="O40" s="108">
        <f>IF(D40="X",0,IF(E40="X",0,VLOOKUP(E40,'26'!$K$3:$L$16,2,FALSE)))</f>
        <v>200</v>
      </c>
      <c r="P40" s="108">
        <f t="shared" si="1"/>
        <v>2400</v>
      </c>
    </row>
    <row r="41" spans="1:16">
      <c r="A41" s="30" t="s">
        <v>286</v>
      </c>
      <c r="B41" s="106" t="s">
        <v>457</v>
      </c>
      <c r="C41" s="33" t="s">
        <v>486</v>
      </c>
      <c r="D41" s="33"/>
      <c r="E41" s="106" t="s">
        <v>59</v>
      </c>
      <c r="G41" s="108"/>
      <c r="H41" s="108"/>
      <c r="I41" s="108"/>
      <c r="J41" s="108"/>
      <c r="L41" s="108">
        <v>49</v>
      </c>
      <c r="N41" s="108">
        <f t="shared" si="0"/>
        <v>49</v>
      </c>
      <c r="O41" s="108">
        <f>IF(D41="X",0,IF(E41="X",0,VLOOKUP(E41,'26'!$K$3:$L$16,2,FALSE)))</f>
        <v>200</v>
      </c>
      <c r="P41" s="108">
        <f t="shared" si="1"/>
        <v>9800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/>
      <c r="O42" s="108"/>
      <c r="P42" s="108"/>
    </row>
    <row r="43" spans="1:16">
      <c r="A43" s="30" t="s">
        <v>375</v>
      </c>
      <c r="B43" s="106" t="s">
        <v>458</v>
      </c>
      <c r="C43" s="33" t="s">
        <v>301</v>
      </c>
      <c r="D43" s="33"/>
      <c r="E43" s="106" t="s">
        <v>57</v>
      </c>
      <c r="F43" s="108">
        <v>15</v>
      </c>
      <c r="G43" s="108"/>
      <c r="H43" s="108"/>
      <c r="I43" s="108"/>
      <c r="J43" s="108"/>
      <c r="N43" s="108">
        <f t="shared" si="0"/>
        <v>15</v>
      </c>
      <c r="O43" s="108">
        <f>IF(D43="X",0,IF(E43="X",0,VLOOKUP(E43,'26'!$K$3:$L$16,2,FALSE)))</f>
        <v>200</v>
      </c>
      <c r="P43" s="108">
        <f t="shared" si="1"/>
        <v>3000</v>
      </c>
    </row>
    <row r="44" spans="1:16">
      <c r="A44" s="30" t="s">
        <v>375</v>
      </c>
      <c r="B44" s="106" t="s">
        <v>331</v>
      </c>
      <c r="C44" s="33" t="s">
        <v>301</v>
      </c>
      <c r="D44" s="33"/>
      <c r="E44" s="106" t="s">
        <v>57</v>
      </c>
      <c r="F44" s="108">
        <v>17</v>
      </c>
      <c r="G44" s="108"/>
      <c r="H44" s="108"/>
      <c r="I44" s="108"/>
      <c r="J44" s="108"/>
      <c r="N44" s="108">
        <f t="shared" si="0"/>
        <v>17</v>
      </c>
      <c r="O44" s="108">
        <f>IF(D44="X",0,IF(E44="X",0,VLOOKUP(E44,'26'!$K$3:$L$16,2,FALSE)))</f>
        <v>200</v>
      </c>
      <c r="P44" s="108">
        <f t="shared" si="1"/>
        <v>3400</v>
      </c>
    </row>
    <row r="45" spans="1:16">
      <c r="A45" s="30" t="s">
        <v>375</v>
      </c>
      <c r="B45" s="106" t="s">
        <v>324</v>
      </c>
      <c r="C45" s="33" t="s">
        <v>301</v>
      </c>
      <c r="D45" s="33"/>
      <c r="E45" s="106" t="s">
        <v>57</v>
      </c>
      <c r="F45" s="108">
        <v>14</v>
      </c>
      <c r="G45" s="108"/>
      <c r="H45" s="108"/>
      <c r="I45" s="108"/>
      <c r="J45" s="108"/>
      <c r="N45" s="108">
        <f t="shared" si="0"/>
        <v>14</v>
      </c>
      <c r="O45" s="108">
        <f>IF(D45="X",0,IF(E45="X",0,VLOOKUP(E45,'26'!$K$3:$L$16,2,FALSE)))</f>
        <v>200</v>
      </c>
      <c r="P45" s="108">
        <f t="shared" si="1"/>
        <v>2800</v>
      </c>
    </row>
    <row r="46" spans="1:16">
      <c r="A46" s="30" t="s">
        <v>375</v>
      </c>
      <c r="B46" s="106" t="s">
        <v>325</v>
      </c>
      <c r="C46" s="33" t="s">
        <v>308</v>
      </c>
      <c r="D46" s="33"/>
      <c r="E46" s="106" t="s">
        <v>60</v>
      </c>
      <c r="G46" s="108">
        <v>11</v>
      </c>
      <c r="H46" s="108"/>
      <c r="I46" s="108"/>
      <c r="J46" s="108"/>
      <c r="N46" s="108">
        <f t="shared" si="0"/>
        <v>11</v>
      </c>
      <c r="O46" s="108">
        <f>IF(D46="X",0,IF(E46="X",0,VLOOKUP(E46,'26'!$K$3:$L$16,2,FALSE)))</f>
        <v>12</v>
      </c>
      <c r="P46" s="108">
        <f t="shared" si="1"/>
        <v>132</v>
      </c>
    </row>
    <row r="47" spans="1:16">
      <c r="A47" s="30" t="s">
        <v>375</v>
      </c>
      <c r="B47" s="106" t="s">
        <v>459</v>
      </c>
      <c r="C47" s="33" t="s">
        <v>301</v>
      </c>
      <c r="D47" s="33"/>
      <c r="E47" s="106" t="s">
        <v>57</v>
      </c>
      <c r="F47" s="108">
        <v>15</v>
      </c>
      <c r="G47" s="108"/>
      <c r="H47" s="108"/>
      <c r="I47" s="108"/>
      <c r="J47" s="108"/>
      <c r="N47" s="108">
        <f t="shared" si="0"/>
        <v>15</v>
      </c>
      <c r="O47" s="108">
        <f>IF(D47="X",0,IF(E47="X",0,VLOOKUP(E47,'26'!$K$3:$L$16,2,FALSE)))</f>
        <v>200</v>
      </c>
      <c r="P47" s="108">
        <f t="shared" si="1"/>
        <v>3000</v>
      </c>
    </row>
    <row r="48" spans="1:16">
      <c r="A48" s="30" t="s">
        <v>375</v>
      </c>
      <c r="B48" s="106" t="s">
        <v>460</v>
      </c>
      <c r="C48" s="33" t="s">
        <v>529</v>
      </c>
      <c r="D48" s="33"/>
      <c r="E48" s="106" t="s">
        <v>54</v>
      </c>
      <c r="G48" s="108">
        <v>47</v>
      </c>
      <c r="H48" s="108"/>
      <c r="I48" s="108"/>
      <c r="J48" s="108"/>
      <c r="N48" s="108">
        <f t="shared" si="0"/>
        <v>47</v>
      </c>
      <c r="O48" s="108">
        <f>IF(D48="X",0,IF(E48="X",0,VLOOKUP(E48,'26'!$K$3:$L$16,2,FALSE)))</f>
        <v>200</v>
      </c>
      <c r="P48" s="108">
        <f t="shared" si="1"/>
        <v>9400</v>
      </c>
    </row>
    <row r="49" spans="1:16">
      <c r="A49" s="30" t="s">
        <v>375</v>
      </c>
      <c r="B49" s="106" t="s">
        <v>461</v>
      </c>
      <c r="C49" s="33" t="s">
        <v>298</v>
      </c>
      <c r="D49" s="33"/>
      <c r="E49" s="106" t="s">
        <v>149</v>
      </c>
      <c r="G49" s="108"/>
      <c r="H49" s="108"/>
      <c r="I49" s="108"/>
      <c r="J49" s="108"/>
      <c r="L49" s="108">
        <v>5</v>
      </c>
      <c r="N49" s="108">
        <f t="shared" si="0"/>
        <v>5</v>
      </c>
      <c r="O49" s="108">
        <f>IF(D49="X",0,IF(E49="X",0,VLOOKUP(E49,'26'!$K$3:$L$16,2,FALSE)))</f>
        <v>200</v>
      </c>
      <c r="P49" s="108">
        <f t="shared" si="1"/>
        <v>1000</v>
      </c>
    </row>
    <row r="50" spans="1:16">
      <c r="A50" s="30" t="s">
        <v>375</v>
      </c>
      <c r="B50" s="106" t="s">
        <v>462</v>
      </c>
      <c r="C50" s="33" t="s">
        <v>530</v>
      </c>
      <c r="D50" s="33"/>
      <c r="E50" s="106" t="s">
        <v>54</v>
      </c>
      <c r="G50" s="108">
        <v>47</v>
      </c>
      <c r="H50" s="108"/>
      <c r="I50" s="108"/>
      <c r="J50" s="108"/>
      <c r="N50" s="108">
        <f t="shared" si="0"/>
        <v>47</v>
      </c>
      <c r="O50" s="108">
        <f>IF(D50="X",0,IF(E50="X",0,VLOOKUP(E50,'26'!$K$3:$L$16,2,FALSE)))</f>
        <v>200</v>
      </c>
      <c r="P50" s="108">
        <f t="shared" si="1"/>
        <v>9400</v>
      </c>
    </row>
    <row r="51" spans="1:16">
      <c r="A51" s="30" t="s">
        <v>375</v>
      </c>
      <c r="B51" s="106" t="s">
        <v>463</v>
      </c>
      <c r="C51" s="33" t="s">
        <v>498</v>
      </c>
      <c r="D51" s="33"/>
      <c r="E51" s="106" t="s">
        <v>57</v>
      </c>
      <c r="F51" s="108">
        <v>6</v>
      </c>
      <c r="G51" s="108"/>
      <c r="H51" s="108"/>
      <c r="I51" s="108"/>
      <c r="J51" s="108"/>
      <c r="N51" s="108">
        <f t="shared" si="0"/>
        <v>6</v>
      </c>
      <c r="O51" s="108">
        <f>IF(D51="X",0,IF(E51="X",0,VLOOKUP(E51,'26'!$K$3:$L$16,2,FALSE)))</f>
        <v>200</v>
      </c>
      <c r="P51" s="108">
        <f t="shared" si="1"/>
        <v>1200</v>
      </c>
    </row>
    <row r="52" spans="1:16">
      <c r="A52" s="30" t="s">
        <v>375</v>
      </c>
      <c r="B52" s="106" t="s">
        <v>464</v>
      </c>
      <c r="C52" s="33" t="s">
        <v>531</v>
      </c>
      <c r="D52" s="33"/>
      <c r="E52" s="106" t="s">
        <v>54</v>
      </c>
      <c r="G52" s="108">
        <v>47</v>
      </c>
      <c r="H52" s="108"/>
      <c r="I52" s="108"/>
      <c r="J52" s="108"/>
      <c r="N52" s="108">
        <f t="shared" si="0"/>
        <v>47</v>
      </c>
      <c r="O52" s="108">
        <f>IF(D52="X",0,IF(E52="X",0,VLOOKUP(E52,'26'!$K$3:$L$16,2,FALSE)))</f>
        <v>200</v>
      </c>
      <c r="P52" s="108">
        <f t="shared" si="1"/>
        <v>9400</v>
      </c>
    </row>
    <row r="53" spans="1:16">
      <c r="A53" s="30" t="s">
        <v>375</v>
      </c>
      <c r="B53" s="106" t="s">
        <v>330</v>
      </c>
      <c r="C53" s="33" t="s">
        <v>485</v>
      </c>
      <c r="D53" s="33"/>
      <c r="E53" s="106" t="s">
        <v>149</v>
      </c>
      <c r="G53" s="108"/>
      <c r="H53" s="108"/>
      <c r="I53" s="108"/>
      <c r="J53" s="108"/>
      <c r="L53" s="108">
        <v>10</v>
      </c>
      <c r="N53" s="108">
        <f t="shared" si="0"/>
        <v>10</v>
      </c>
      <c r="O53" s="108">
        <f>IF(D53="X",0,IF(E53="X",0,VLOOKUP(E53,'26'!$K$3:$L$16,2,FALSE)))</f>
        <v>200</v>
      </c>
      <c r="P53" s="108">
        <f t="shared" si="1"/>
        <v>2000</v>
      </c>
    </row>
    <row r="54" spans="1:16">
      <c r="A54" s="30" t="s">
        <v>375</v>
      </c>
      <c r="B54" s="106" t="s">
        <v>465</v>
      </c>
      <c r="C54" s="33" t="s">
        <v>298</v>
      </c>
      <c r="D54" s="33"/>
      <c r="E54" s="106" t="s">
        <v>149</v>
      </c>
      <c r="G54" s="108"/>
      <c r="H54" s="108"/>
      <c r="I54" s="108"/>
      <c r="J54" s="108"/>
      <c r="L54" s="108">
        <v>1</v>
      </c>
      <c r="N54" s="108">
        <f t="shared" si="0"/>
        <v>1</v>
      </c>
      <c r="O54" s="108">
        <f>IF(D54="X",0,IF(E54="X",0,VLOOKUP(E54,'26'!$K$3:$L$16,2,FALSE)))</f>
        <v>200</v>
      </c>
      <c r="P54" s="108">
        <f t="shared" si="1"/>
        <v>200</v>
      </c>
    </row>
    <row r="55" spans="1:16">
      <c r="A55" s="30" t="s">
        <v>375</v>
      </c>
      <c r="B55" s="106" t="s">
        <v>466</v>
      </c>
      <c r="C55" s="33" t="s">
        <v>309</v>
      </c>
      <c r="D55" s="33"/>
      <c r="E55" s="106" t="s">
        <v>316</v>
      </c>
      <c r="F55" s="108"/>
      <c r="G55" s="108"/>
      <c r="H55" s="108"/>
      <c r="I55" s="108"/>
      <c r="J55" s="108"/>
      <c r="N55" s="108">
        <f t="shared" si="0"/>
        <v>0</v>
      </c>
      <c r="O55" s="108">
        <f>IF(D55="X",0,IF(E55="X",0,VLOOKUP(E55,'26'!$K$3:$L$16,2,FALSE)))</f>
        <v>0</v>
      </c>
      <c r="P55" s="108">
        <f t="shared" si="1"/>
        <v>0</v>
      </c>
    </row>
    <row r="56" spans="1:16">
      <c r="A56" s="30" t="s">
        <v>375</v>
      </c>
      <c r="B56" s="106" t="s">
        <v>467</v>
      </c>
      <c r="C56" s="33" t="s">
        <v>298</v>
      </c>
      <c r="D56" s="33"/>
      <c r="E56" s="106" t="s">
        <v>149</v>
      </c>
      <c r="G56" s="108"/>
      <c r="H56" s="108"/>
      <c r="I56" s="108"/>
      <c r="J56" s="108"/>
      <c r="L56" s="108">
        <v>1</v>
      </c>
      <c r="N56" s="108">
        <f t="shared" si="0"/>
        <v>1</v>
      </c>
      <c r="O56" s="108">
        <f>IF(D56="X",0,IF(E56="X",0,VLOOKUP(E56,'26'!$K$3:$L$16,2,FALSE)))</f>
        <v>200</v>
      </c>
      <c r="P56" s="108">
        <f t="shared" si="1"/>
        <v>200</v>
      </c>
    </row>
    <row r="57" spans="1:16">
      <c r="A57" s="30" t="s">
        <v>375</v>
      </c>
      <c r="B57" s="106" t="s">
        <v>468</v>
      </c>
      <c r="C57" s="33" t="s">
        <v>308</v>
      </c>
      <c r="D57" s="33"/>
      <c r="E57" s="106" t="s">
        <v>60</v>
      </c>
      <c r="G57" s="108">
        <v>6</v>
      </c>
      <c r="H57" s="108"/>
      <c r="I57" s="108"/>
      <c r="J57" s="108"/>
      <c r="N57" s="108">
        <f t="shared" si="0"/>
        <v>6</v>
      </c>
      <c r="O57" s="108">
        <f>IF(D57="X",0,IF(E57="X",0,VLOOKUP(E57,'26'!$K$3:$L$16,2,FALSE)))</f>
        <v>12</v>
      </c>
      <c r="P57" s="108">
        <f t="shared" si="1"/>
        <v>72</v>
      </c>
    </row>
    <row r="58" spans="1:16">
      <c r="A58" s="30" t="s">
        <v>375</v>
      </c>
      <c r="B58" s="106" t="s">
        <v>469</v>
      </c>
      <c r="C58" s="33" t="s">
        <v>532</v>
      </c>
      <c r="D58" s="33"/>
      <c r="E58" s="106" t="s">
        <v>54</v>
      </c>
      <c r="G58" s="108">
        <v>23</v>
      </c>
      <c r="H58" s="108"/>
      <c r="I58" s="108"/>
      <c r="J58" s="108"/>
      <c r="N58" s="108">
        <f t="shared" si="0"/>
        <v>23</v>
      </c>
      <c r="O58" s="108">
        <f>IF(D58="X",0,IF(E58="X",0,VLOOKUP(E58,'26'!$K$3:$L$16,2,FALSE)))</f>
        <v>200</v>
      </c>
      <c r="P58" s="108">
        <f t="shared" si="1"/>
        <v>4600</v>
      </c>
    </row>
    <row r="59" spans="1:16">
      <c r="A59" s="30" t="s">
        <v>375</v>
      </c>
      <c r="B59" s="106" t="s">
        <v>470</v>
      </c>
      <c r="C59" s="33" t="s">
        <v>533</v>
      </c>
      <c r="D59" s="33"/>
      <c r="E59" s="106" t="s">
        <v>60</v>
      </c>
      <c r="G59" s="108">
        <v>19</v>
      </c>
      <c r="H59" s="108"/>
      <c r="I59" s="108"/>
      <c r="J59" s="108"/>
      <c r="N59" s="108">
        <f t="shared" si="0"/>
        <v>19</v>
      </c>
      <c r="O59" s="108">
        <f>IF(D59="X",0,IF(E59="X",0,VLOOKUP(E59,'26'!$K$3:$L$16,2,FALSE)))</f>
        <v>12</v>
      </c>
      <c r="P59" s="108">
        <f t="shared" si="1"/>
        <v>228</v>
      </c>
    </row>
    <row r="60" spans="1:16">
      <c r="A60" s="30" t="s">
        <v>375</v>
      </c>
      <c r="B60" s="106" t="s">
        <v>471</v>
      </c>
      <c r="C60" s="33" t="s">
        <v>484</v>
      </c>
      <c r="D60" s="33"/>
      <c r="E60" s="106" t="s">
        <v>54</v>
      </c>
      <c r="G60" s="108"/>
      <c r="H60" s="108"/>
      <c r="I60" s="108"/>
      <c r="J60" s="108"/>
      <c r="L60" s="108">
        <v>35</v>
      </c>
      <c r="N60" s="108">
        <f t="shared" si="0"/>
        <v>35</v>
      </c>
      <c r="O60" s="108">
        <f>IF(D60="X",0,IF(E60="X",0,VLOOKUP(E60,'26'!$K$3:$L$16,2,FALSE)))</f>
        <v>200</v>
      </c>
      <c r="P60" s="108">
        <f t="shared" si="1"/>
        <v>7000</v>
      </c>
    </row>
    <row r="61" spans="1:16">
      <c r="A61" s="30" t="s">
        <v>375</v>
      </c>
      <c r="B61" s="106" t="s">
        <v>472</v>
      </c>
      <c r="C61" s="33" t="s">
        <v>308</v>
      </c>
      <c r="D61" s="33"/>
      <c r="E61" s="106" t="s">
        <v>60</v>
      </c>
      <c r="G61" s="108"/>
      <c r="H61" s="108"/>
      <c r="I61" s="108"/>
      <c r="J61" s="108"/>
      <c r="L61" s="108">
        <v>4</v>
      </c>
      <c r="N61" s="108">
        <f t="shared" si="0"/>
        <v>4</v>
      </c>
      <c r="O61" s="108">
        <f>IF(D61="X",0,IF(E61="X",0,VLOOKUP(E61,'26'!$K$3:$L$16,2,FALSE)))</f>
        <v>12</v>
      </c>
      <c r="P61" s="108">
        <f t="shared" si="1"/>
        <v>48</v>
      </c>
    </row>
    <row r="62" spans="1:16">
      <c r="A62" s="30" t="s">
        <v>375</v>
      </c>
      <c r="B62" s="106" t="s">
        <v>473</v>
      </c>
      <c r="C62" s="33" t="s">
        <v>302</v>
      </c>
      <c r="D62" s="33"/>
      <c r="E62" s="106" t="s">
        <v>316</v>
      </c>
      <c r="G62" s="108"/>
      <c r="H62" s="108"/>
      <c r="I62" s="108"/>
      <c r="J62" s="108"/>
      <c r="L62" s="108">
        <v>2</v>
      </c>
      <c r="N62" s="108">
        <f t="shared" si="0"/>
        <v>2</v>
      </c>
      <c r="O62" s="108">
        <f>IF(D62="X",0,IF(E62="X",0,VLOOKUP(E62,'26'!$K$3:$L$16,2,FALSE)))</f>
        <v>0</v>
      </c>
      <c r="P62" s="108">
        <f t="shared" si="1"/>
        <v>0</v>
      </c>
    </row>
    <row r="63" spans="1:16">
      <c r="A63" s="30" t="s">
        <v>375</v>
      </c>
      <c r="B63" s="106" t="s">
        <v>474</v>
      </c>
      <c r="C63" s="33" t="s">
        <v>312</v>
      </c>
      <c r="D63" s="33"/>
      <c r="E63" s="106" t="s">
        <v>57</v>
      </c>
      <c r="G63" s="108">
        <v>10</v>
      </c>
      <c r="H63" s="108"/>
      <c r="I63" s="108"/>
      <c r="J63" s="108"/>
      <c r="N63" s="108">
        <f t="shared" si="0"/>
        <v>10</v>
      </c>
      <c r="O63" s="108">
        <f>IF(D63="X",0,IF(E63="X",0,VLOOKUP(E63,'26'!$K$3:$L$16,2,FALSE)))</f>
        <v>200</v>
      </c>
      <c r="P63" s="108">
        <f t="shared" si="1"/>
        <v>2000</v>
      </c>
    </row>
    <row r="64" spans="1:16">
      <c r="A64" s="30" t="s">
        <v>375</v>
      </c>
      <c r="B64" s="106" t="s">
        <v>475</v>
      </c>
      <c r="C64" s="33" t="s">
        <v>308</v>
      </c>
      <c r="D64" s="33"/>
      <c r="E64" s="106" t="s">
        <v>60</v>
      </c>
      <c r="G64" s="108">
        <v>6</v>
      </c>
      <c r="H64" s="108"/>
      <c r="I64" s="108"/>
      <c r="J64" s="108"/>
      <c r="N64" s="108">
        <f t="shared" si="0"/>
        <v>6</v>
      </c>
      <c r="O64" s="108">
        <f>IF(D64="X",0,IF(E64="X",0,VLOOKUP(E64,'26'!$K$3:$L$16,2,FALSE)))</f>
        <v>12</v>
      </c>
      <c r="P64" s="108">
        <f t="shared" si="1"/>
        <v>72</v>
      </c>
    </row>
    <row r="65" spans="1:16">
      <c r="A65" s="30" t="s">
        <v>375</v>
      </c>
      <c r="B65" s="106" t="s">
        <v>476</v>
      </c>
      <c r="C65" s="33" t="s">
        <v>404</v>
      </c>
      <c r="D65" s="33"/>
      <c r="E65" s="106" t="s">
        <v>316</v>
      </c>
      <c r="G65" s="108"/>
      <c r="H65" s="108"/>
      <c r="I65" s="108"/>
      <c r="J65" s="108">
        <v>10</v>
      </c>
      <c r="N65" s="108">
        <f t="shared" si="0"/>
        <v>10</v>
      </c>
      <c r="O65" s="108">
        <f>IF(D65="X",0,IF(E65="X",0,VLOOKUP(E65,'26'!$K$3:$L$16,2,FALSE)))</f>
        <v>0</v>
      </c>
      <c r="P65" s="108">
        <f t="shared" si="1"/>
        <v>0</v>
      </c>
    </row>
    <row r="66" spans="1:16">
      <c r="A66" s="30" t="s">
        <v>375</v>
      </c>
      <c r="B66" s="106" t="s">
        <v>477</v>
      </c>
      <c r="C66" s="33" t="s">
        <v>483</v>
      </c>
      <c r="D66" s="33"/>
      <c r="E66" s="106" t="s">
        <v>55</v>
      </c>
      <c r="G66" s="108">
        <v>39</v>
      </c>
      <c r="H66" s="108"/>
      <c r="I66" s="108"/>
      <c r="J66" s="108"/>
      <c r="N66" s="108">
        <f t="shared" si="0"/>
        <v>39</v>
      </c>
      <c r="O66" s="108">
        <f>IF(D66="X",0,IF(E66="X",0,VLOOKUP(E66,'26'!$K$3:$L$16,2,FALSE)))</f>
        <v>200</v>
      </c>
      <c r="P66" s="108">
        <f t="shared" si="1"/>
        <v>7800</v>
      </c>
    </row>
    <row r="67" spans="1:16" hidden="1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/>
      <c r="O67" s="108"/>
      <c r="P67" s="108"/>
    </row>
    <row r="68" spans="1:16" hidden="1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/>
      <c r="O68" s="108"/>
      <c r="P68" s="108"/>
    </row>
    <row r="69" spans="1:16" hidden="1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/>
      <c r="O69" s="108"/>
      <c r="P69" s="108"/>
    </row>
    <row r="70" spans="1:16" hidden="1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/>
      <c r="O70" s="108"/>
      <c r="P70" s="108"/>
    </row>
    <row r="71" spans="1:16" hidden="1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/>
      <c r="O71" s="108"/>
      <c r="P71" s="108"/>
    </row>
    <row r="72" spans="1:16" hidden="1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/>
      <c r="O72" s="108"/>
      <c r="P72" s="108"/>
    </row>
    <row r="73" spans="1:16" hidden="1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/>
      <c r="O73" s="108"/>
      <c r="P73" s="108"/>
    </row>
    <row r="74" spans="1:16" hidden="1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/>
      <c r="O74" s="108"/>
      <c r="P74" s="108"/>
    </row>
    <row r="75" spans="1:16" hidden="1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/>
      <c r="O75" s="108"/>
      <c r="P75" s="108"/>
    </row>
    <row r="76" spans="1:16" hidden="1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/>
      <c r="O76" s="108"/>
      <c r="P76" s="108"/>
    </row>
    <row r="77" spans="1:16" hidden="1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/>
      <c r="O77" s="108"/>
      <c r="P77" s="108"/>
    </row>
    <row r="78" spans="1:16" hidden="1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/>
      <c r="O78" s="108"/>
      <c r="P78" s="108"/>
    </row>
    <row r="79" spans="1:16" hidden="1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/>
      <c r="O79" s="108"/>
      <c r="P79" s="108"/>
    </row>
    <row r="80" spans="1:16" hidden="1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/>
      <c r="O80" s="108"/>
      <c r="P80" s="108"/>
    </row>
    <row r="81" spans="1:16" hidden="1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/>
      <c r="O81" s="108"/>
      <c r="P81" s="108"/>
    </row>
    <row r="82" spans="1:16" hidden="1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/>
      <c r="O82" s="108"/>
      <c r="P82" s="108"/>
    </row>
    <row r="83" spans="1:16" hidden="1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/>
      <c r="O83" s="108"/>
      <c r="P83" s="108"/>
    </row>
    <row r="84" spans="1:16" hidden="1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/>
      <c r="O84" s="108"/>
      <c r="P84" s="108"/>
    </row>
    <row r="85" spans="1:16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/>
      <c r="O85" s="108"/>
      <c r="P85" s="108"/>
    </row>
    <row r="86" spans="1:16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/>
      <c r="O86" s="108"/>
      <c r="P86" s="108"/>
    </row>
    <row r="87" spans="1:16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/>
      <c r="O87" s="108"/>
      <c r="P87" s="108"/>
    </row>
    <row r="88" spans="1:16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/>
      <c r="O88" s="108"/>
      <c r="P88" s="108"/>
    </row>
    <row r="89" spans="1:16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/>
      <c r="O89" s="108"/>
      <c r="P89" s="108"/>
    </row>
    <row r="90" spans="1:16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/>
      <c r="O90" s="108"/>
      <c r="P90" s="108"/>
    </row>
    <row r="91" spans="1:16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/>
      <c r="O91" s="108"/>
      <c r="P91" s="108"/>
    </row>
    <row r="92" spans="1:16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/>
      <c r="O92" s="108"/>
      <c r="P92" s="108"/>
    </row>
    <row r="93" spans="1:16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/>
      <c r="O93" s="108"/>
      <c r="P93" s="108"/>
    </row>
    <row r="94" spans="1:16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/>
      <c r="O94" s="108"/>
      <c r="P94" s="108"/>
    </row>
    <row r="95" spans="1:16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/>
      <c r="O95" s="108"/>
      <c r="P95" s="108"/>
    </row>
    <row r="96" spans="1:16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/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/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/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/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/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/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/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/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/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/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/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/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/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/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/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/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/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/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/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/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/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/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/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/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/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/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/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/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/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/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/>
      <c r="O126" s="108"/>
      <c r="P126" s="108"/>
    </row>
    <row r="127" spans="1:16" hidden="1">
      <c r="N127" s="108"/>
      <c r="O127" s="108"/>
      <c r="P127" s="108"/>
    </row>
    <row r="128" spans="1:16" hidden="1">
      <c r="N128" s="108"/>
      <c r="O128" s="108"/>
      <c r="P128" s="108"/>
    </row>
    <row r="129" spans="14:16" hidden="1">
      <c r="N129" s="108"/>
      <c r="O129" s="108"/>
      <c r="P129" s="108"/>
    </row>
    <row r="130" spans="14:16" hidden="1">
      <c r="N130" s="108"/>
      <c r="O130" s="108"/>
      <c r="P130" s="108"/>
    </row>
    <row r="131" spans="14:16" hidden="1">
      <c r="N131" s="108"/>
      <c r="O131" s="108"/>
      <c r="P131" s="108"/>
    </row>
    <row r="132" spans="14:16" hidden="1">
      <c r="N132" s="108"/>
      <c r="O132" s="108"/>
      <c r="P132" s="108"/>
    </row>
    <row r="133" spans="14:16" hidden="1">
      <c r="N133" s="108"/>
      <c r="O133" s="108"/>
      <c r="P133" s="108"/>
    </row>
    <row r="134" spans="14:16" hidden="1">
      <c r="N134" s="108"/>
      <c r="O134" s="108"/>
      <c r="P134" s="108"/>
    </row>
    <row r="135" spans="14:16" hidden="1">
      <c r="N135" s="108"/>
      <c r="O135" s="108"/>
      <c r="P135" s="108"/>
    </row>
    <row r="136" spans="14:16" hidden="1">
      <c r="N136" s="108"/>
      <c r="O136" s="108"/>
      <c r="P136" s="108"/>
    </row>
    <row r="137" spans="14:16" hidden="1">
      <c r="N137" s="108"/>
      <c r="O137" s="108"/>
      <c r="P137" s="108"/>
    </row>
    <row r="138" spans="14:16" hidden="1">
      <c r="N138" s="108"/>
      <c r="O138" s="108"/>
      <c r="P138" s="108"/>
    </row>
    <row r="139" spans="14:16" hidden="1">
      <c r="N139" s="108"/>
      <c r="O139" s="108"/>
      <c r="P139" s="108"/>
    </row>
    <row r="140" spans="14:16" hidden="1">
      <c r="N140" s="108"/>
      <c r="O140" s="108"/>
      <c r="P140" s="108"/>
    </row>
    <row r="141" spans="14:16" hidden="1">
      <c r="N141" s="108"/>
      <c r="O141" s="108"/>
      <c r="P141" s="108"/>
    </row>
    <row r="142" spans="14:16" hidden="1">
      <c r="N142" s="108"/>
      <c r="O142" s="108"/>
      <c r="P142" s="108"/>
    </row>
    <row r="143" spans="14:16" hidden="1">
      <c r="N143" s="108"/>
      <c r="O143" s="108"/>
      <c r="P143" s="108"/>
    </row>
    <row r="144" spans="14:16" hidden="1">
      <c r="N144" s="108"/>
      <c r="O144" s="108"/>
      <c r="P144" s="108"/>
    </row>
    <row r="145" spans="14:16" hidden="1">
      <c r="N145" s="108"/>
      <c r="O145" s="108"/>
      <c r="P145" s="108"/>
    </row>
    <row r="146" spans="14:16" hidden="1">
      <c r="N146" s="108"/>
      <c r="O146" s="108"/>
      <c r="P146" s="108"/>
    </row>
    <row r="147" spans="14:16" hidden="1">
      <c r="N147" s="108"/>
      <c r="O147" s="108"/>
      <c r="P147" s="108"/>
    </row>
    <row r="148" spans="14:16" hidden="1">
      <c r="N148" s="108"/>
      <c r="O148" s="108"/>
      <c r="P148" s="108"/>
    </row>
    <row r="149" spans="14:16" hidden="1">
      <c r="N149" s="108"/>
      <c r="O149" s="108"/>
      <c r="P149" s="108"/>
    </row>
    <row r="150" spans="14:16" hidden="1">
      <c r="N150" s="108"/>
      <c r="O150" s="108"/>
      <c r="P150" s="108"/>
    </row>
    <row r="151" spans="14:16" hidden="1">
      <c r="N151" s="108"/>
      <c r="O151" s="108"/>
      <c r="P151" s="108"/>
    </row>
    <row r="152" spans="14:16" hidden="1">
      <c r="N152" s="108"/>
      <c r="O152" s="108"/>
      <c r="P152" s="108"/>
    </row>
    <row r="153" spans="14:16" hidden="1">
      <c r="N153" s="108"/>
      <c r="O153" s="108"/>
      <c r="P153" s="108"/>
    </row>
    <row r="154" spans="14:16" hidden="1">
      <c r="N154" s="108"/>
      <c r="O154" s="108"/>
      <c r="P154" s="108"/>
    </row>
    <row r="155" spans="14:16" hidden="1">
      <c r="N155" s="108"/>
      <c r="O155" s="108"/>
      <c r="P155" s="108"/>
    </row>
    <row r="156" spans="14:16" hidden="1">
      <c r="N156" s="108"/>
      <c r="O156" s="108"/>
      <c r="P156" s="108"/>
    </row>
    <row r="157" spans="14:16" hidden="1">
      <c r="N157" s="108"/>
      <c r="O157" s="108"/>
      <c r="P157" s="108"/>
    </row>
    <row r="158" spans="14:16" hidden="1">
      <c r="N158" s="108"/>
      <c r="O158" s="108"/>
      <c r="P158" s="108"/>
    </row>
    <row r="159" spans="14:16" hidden="1">
      <c r="N159" s="108"/>
      <c r="O159" s="108"/>
      <c r="P159" s="108"/>
    </row>
    <row r="160" spans="14:16" hidden="1">
      <c r="N160" s="108"/>
      <c r="O160" s="108"/>
      <c r="P160" s="108"/>
    </row>
    <row r="161" spans="14:16" hidden="1">
      <c r="N161" s="108"/>
      <c r="O161" s="108"/>
      <c r="P161" s="108"/>
    </row>
    <row r="162" spans="14:16" hidden="1">
      <c r="N162" s="108"/>
      <c r="O162" s="108"/>
      <c r="P162" s="108"/>
    </row>
    <row r="163" spans="14:16" hidden="1">
      <c r="N163" s="108"/>
      <c r="O163" s="108"/>
      <c r="P163" s="108"/>
    </row>
    <row r="164" spans="14:16" hidden="1">
      <c r="N164" s="108"/>
      <c r="O164" s="108"/>
      <c r="P164" s="108"/>
    </row>
    <row r="165" spans="14:16" hidden="1">
      <c r="N165" s="108"/>
      <c r="O165" s="108"/>
      <c r="P165" s="108"/>
    </row>
    <row r="166" spans="14:16" hidden="1">
      <c r="N166" s="108"/>
      <c r="O166" s="108"/>
      <c r="P166" s="108"/>
    </row>
    <row r="167" spans="14:16" hidden="1">
      <c r="N167" s="108"/>
      <c r="O167" s="108"/>
      <c r="P167" s="108"/>
    </row>
    <row r="168" spans="14:16" hidden="1">
      <c r="N168" s="108"/>
      <c r="O168" s="108"/>
      <c r="P168" s="108"/>
    </row>
    <row r="169" spans="14:16" hidden="1">
      <c r="N169" s="108"/>
      <c r="O169" s="108"/>
      <c r="P169" s="108"/>
    </row>
    <row r="170" spans="14:16" hidden="1">
      <c r="N170" s="108"/>
      <c r="O170" s="108"/>
      <c r="P170" s="108"/>
    </row>
    <row r="171" spans="14:16" hidden="1">
      <c r="N171" s="108"/>
      <c r="O171" s="108"/>
      <c r="P171" s="108"/>
    </row>
    <row r="172" spans="14:16" hidden="1">
      <c r="N172" s="108"/>
      <c r="O172" s="108"/>
      <c r="P172" s="108"/>
    </row>
    <row r="173" spans="14:16" hidden="1">
      <c r="N173" s="108"/>
      <c r="O173" s="108"/>
      <c r="P173" s="108"/>
    </row>
    <row r="174" spans="14:16" hidden="1">
      <c r="N174" s="108"/>
      <c r="O174" s="108"/>
      <c r="P174" s="108"/>
    </row>
    <row r="175" spans="14:16" hidden="1">
      <c r="N175" s="108"/>
      <c r="O175" s="108"/>
      <c r="P175" s="108"/>
    </row>
    <row r="176" spans="14:16" hidden="1">
      <c r="N176" s="108"/>
      <c r="O176" s="108"/>
      <c r="P176" s="108"/>
    </row>
    <row r="177" spans="14:16" hidden="1">
      <c r="N177" s="108"/>
      <c r="O177" s="108"/>
      <c r="P177" s="108"/>
    </row>
    <row r="178" spans="14:16" hidden="1">
      <c r="N178" s="108"/>
      <c r="O178" s="108"/>
      <c r="P178" s="108"/>
    </row>
    <row r="179" spans="14:16" hidden="1">
      <c r="N179" s="108"/>
      <c r="O179" s="108"/>
      <c r="P179" s="108"/>
    </row>
    <row r="180" spans="14:16" hidden="1">
      <c r="N180" s="108"/>
      <c r="O180" s="108"/>
      <c r="P180" s="108"/>
    </row>
    <row r="181" spans="14:16" hidden="1">
      <c r="N181" s="108"/>
      <c r="O181" s="108"/>
      <c r="P181" s="108"/>
    </row>
    <row r="182" spans="14:16" hidden="1">
      <c r="N182" s="108"/>
      <c r="O182" s="108"/>
      <c r="P182" s="108"/>
    </row>
    <row r="183" spans="14:16" hidden="1">
      <c r="N183" s="108"/>
      <c r="O183" s="108"/>
      <c r="P183" s="108"/>
    </row>
    <row r="184" spans="14:16" hidden="1">
      <c r="N184" s="108"/>
      <c r="O184" s="108"/>
      <c r="P184" s="108"/>
    </row>
    <row r="185" spans="14:16" hidden="1">
      <c r="N185" s="108"/>
      <c r="O185" s="108"/>
      <c r="P185" s="108"/>
    </row>
    <row r="186" spans="14:16" hidden="1">
      <c r="N186" s="108"/>
      <c r="O186" s="108"/>
      <c r="P186" s="108"/>
    </row>
    <row r="187" spans="14:16" hidden="1">
      <c r="N187" s="108"/>
      <c r="O187" s="108"/>
      <c r="P187" s="108"/>
    </row>
    <row r="188" spans="14:16" hidden="1">
      <c r="N188" s="108"/>
      <c r="O188" s="108"/>
      <c r="P188" s="108"/>
    </row>
    <row r="189" spans="14:16" hidden="1">
      <c r="N189" s="108"/>
      <c r="O189" s="108"/>
      <c r="P189" s="108"/>
    </row>
    <row r="190" spans="14:16" hidden="1">
      <c r="N190" s="108"/>
      <c r="O190" s="108"/>
      <c r="P190" s="108"/>
    </row>
    <row r="191" spans="14:16" hidden="1">
      <c r="N191" s="108"/>
      <c r="O191" s="108"/>
      <c r="P191" s="108"/>
    </row>
    <row r="192" spans="14:16" hidden="1">
      <c r="N192" s="108"/>
      <c r="O192" s="108"/>
      <c r="P192" s="108"/>
    </row>
    <row r="193" spans="14:16" hidden="1">
      <c r="N193" s="108"/>
      <c r="O193" s="108"/>
      <c r="P193" s="108"/>
    </row>
    <row r="194" spans="14:16" hidden="1">
      <c r="N194" s="108"/>
      <c r="O194" s="108"/>
      <c r="P194" s="108"/>
    </row>
    <row r="195" spans="14:16" hidden="1">
      <c r="N195" s="108"/>
      <c r="O195" s="108"/>
      <c r="P195" s="108"/>
    </row>
    <row r="196" spans="14:16" hidden="1">
      <c r="N196" s="108"/>
      <c r="O196" s="108"/>
      <c r="P196" s="108"/>
    </row>
    <row r="197" spans="14:16" hidden="1">
      <c r="N197" s="108"/>
      <c r="O197" s="108"/>
      <c r="P197" s="108"/>
    </row>
    <row r="198" spans="14:16" hidden="1">
      <c r="N198" s="108"/>
      <c r="O198" s="108"/>
      <c r="P198" s="108"/>
    </row>
    <row r="199" spans="14:16" hidden="1">
      <c r="N199" s="108"/>
      <c r="O199" s="108"/>
      <c r="P199" s="108"/>
    </row>
    <row r="200" spans="14:16" hidden="1">
      <c r="N200" s="108"/>
      <c r="O200" s="108"/>
      <c r="P200" s="108"/>
    </row>
    <row r="201" spans="14:16" hidden="1">
      <c r="N201" s="108"/>
      <c r="O201" s="108"/>
      <c r="P201" s="108"/>
    </row>
    <row r="202" spans="14:16" hidden="1">
      <c r="N202" s="108"/>
      <c r="O202" s="108"/>
      <c r="P202" s="108"/>
    </row>
    <row r="203" spans="14:16" hidden="1">
      <c r="N203" s="108"/>
      <c r="O203" s="108"/>
      <c r="P203" s="108"/>
    </row>
    <row r="204" spans="14:16" hidden="1">
      <c r="N204" s="108"/>
      <c r="O204" s="108"/>
      <c r="P204" s="108"/>
    </row>
    <row r="205" spans="14:16" hidden="1">
      <c r="N205" s="108"/>
      <c r="O205" s="108"/>
      <c r="P205" s="108"/>
    </row>
    <row r="206" spans="14:16" hidden="1">
      <c r="N206" s="108"/>
      <c r="O206" s="108"/>
      <c r="P206" s="108"/>
    </row>
    <row r="207" spans="14:16" hidden="1">
      <c r="N207" s="108"/>
      <c r="O207" s="108"/>
      <c r="P207" s="108"/>
    </row>
    <row r="208" spans="14:16" hidden="1">
      <c r="N208" s="108"/>
      <c r="O208" s="108"/>
      <c r="P208" s="108"/>
    </row>
    <row r="209" spans="14:16" hidden="1">
      <c r="N209" s="108"/>
      <c r="O209" s="108"/>
      <c r="P209" s="108"/>
    </row>
    <row r="210" spans="14:16" hidden="1">
      <c r="N210" s="108"/>
      <c r="O210" s="108"/>
      <c r="P210" s="108"/>
    </row>
    <row r="211" spans="14:16" hidden="1">
      <c r="N211" s="108"/>
      <c r="O211" s="108"/>
      <c r="P211" s="108"/>
    </row>
    <row r="212" spans="14:16" hidden="1">
      <c r="N212" s="108"/>
      <c r="O212" s="108"/>
      <c r="P212" s="108"/>
    </row>
    <row r="213" spans="14:16" hidden="1">
      <c r="N213" s="108"/>
      <c r="O213" s="108"/>
      <c r="P213" s="108"/>
    </row>
    <row r="214" spans="14:16" hidden="1">
      <c r="N214" s="108"/>
      <c r="O214" s="108"/>
      <c r="P214" s="108"/>
    </row>
    <row r="215" spans="14:16" hidden="1">
      <c r="N215" s="108"/>
      <c r="O215" s="108"/>
      <c r="P215" s="108"/>
    </row>
    <row r="216" spans="14:16" hidden="1">
      <c r="N216" s="108"/>
      <c r="O216" s="108"/>
      <c r="P216" s="108"/>
    </row>
    <row r="217" spans="14:16" hidden="1">
      <c r="N217" s="108"/>
      <c r="O217" s="108"/>
      <c r="P217" s="108"/>
    </row>
    <row r="218" spans="14:16" hidden="1">
      <c r="N218" s="108"/>
      <c r="O218" s="108"/>
      <c r="P218" s="108"/>
    </row>
    <row r="219" spans="14:16" hidden="1">
      <c r="N219" s="108"/>
      <c r="O219" s="108"/>
      <c r="P219" s="108"/>
    </row>
    <row r="220" spans="14:16" hidden="1">
      <c r="N220" s="108"/>
      <c r="O220" s="108"/>
      <c r="P220" s="108"/>
    </row>
    <row r="221" spans="14:16" hidden="1">
      <c r="N221" s="108"/>
      <c r="O221" s="108"/>
      <c r="P221" s="108"/>
    </row>
    <row r="222" spans="14:16" hidden="1">
      <c r="N222" s="108"/>
      <c r="O222" s="108"/>
      <c r="P222" s="108"/>
    </row>
    <row r="223" spans="14:16" hidden="1">
      <c r="N223" s="108"/>
      <c r="O223" s="108"/>
      <c r="P223" s="108"/>
    </row>
    <row r="224" spans="14:16" hidden="1">
      <c r="N224" s="108"/>
      <c r="O224" s="108"/>
      <c r="P224" s="108"/>
    </row>
    <row r="225" spans="14:16" hidden="1">
      <c r="N225" s="108"/>
      <c r="O225" s="108"/>
      <c r="P225" s="108"/>
    </row>
    <row r="226" spans="14:16" hidden="1">
      <c r="N226" s="108"/>
      <c r="O226" s="108"/>
      <c r="P226" s="108"/>
    </row>
    <row r="227" spans="14:16" hidden="1">
      <c r="N227" s="108"/>
      <c r="O227" s="108"/>
      <c r="P227" s="108"/>
    </row>
    <row r="228" spans="14:16" hidden="1">
      <c r="N228" s="108"/>
      <c r="O228" s="108"/>
      <c r="P228" s="108"/>
    </row>
    <row r="229" spans="14:16" hidden="1">
      <c r="N229" s="108"/>
      <c r="O229" s="108"/>
      <c r="P229" s="108"/>
    </row>
    <row r="230" spans="14:16" hidden="1">
      <c r="N230" s="108"/>
      <c r="O230" s="108"/>
      <c r="P230" s="108"/>
    </row>
    <row r="231" spans="14:16" hidden="1">
      <c r="N231" s="108"/>
      <c r="O231" s="108"/>
      <c r="P231" s="108"/>
    </row>
    <row r="232" spans="14:16" hidden="1">
      <c r="N232" s="108"/>
      <c r="O232" s="108"/>
      <c r="P232" s="108"/>
    </row>
    <row r="233" spans="14:16" hidden="1">
      <c r="N233" s="108"/>
      <c r="O233" s="108"/>
      <c r="P233" s="108"/>
    </row>
    <row r="234" spans="14:16" hidden="1">
      <c r="N234" s="108"/>
      <c r="O234" s="108"/>
      <c r="P234" s="108"/>
    </row>
    <row r="235" spans="14:16" hidden="1">
      <c r="N235" s="108"/>
      <c r="O235" s="108"/>
      <c r="P235" s="108"/>
    </row>
    <row r="236" spans="14:16" hidden="1">
      <c r="N236" s="108"/>
      <c r="O236" s="108"/>
      <c r="P236" s="108"/>
    </row>
    <row r="237" spans="14:16" hidden="1">
      <c r="N237" s="108"/>
      <c r="O237" s="108"/>
      <c r="P237" s="108"/>
    </row>
    <row r="238" spans="14:16" hidden="1">
      <c r="N238" s="108"/>
      <c r="O238" s="108"/>
      <c r="P238" s="108"/>
    </row>
    <row r="239" spans="14:16" hidden="1">
      <c r="N239" s="108"/>
      <c r="O239" s="108"/>
      <c r="P239" s="108"/>
    </row>
    <row r="240" spans="14:16" hidden="1">
      <c r="N240" s="108"/>
      <c r="O240" s="108"/>
      <c r="P240" s="108"/>
    </row>
    <row r="241" spans="14:16" hidden="1">
      <c r="N241" s="108"/>
      <c r="O241" s="108"/>
      <c r="P241" s="108"/>
    </row>
    <row r="242" spans="14:16" hidden="1">
      <c r="N242" s="108"/>
      <c r="O242" s="108"/>
      <c r="P242" s="108"/>
    </row>
    <row r="243" spans="14:16" hidden="1">
      <c r="N243" s="108"/>
      <c r="O243" s="108"/>
      <c r="P243" s="108"/>
    </row>
    <row r="244" spans="14:16" hidden="1">
      <c r="N244" s="108"/>
      <c r="O244" s="108"/>
      <c r="P244" s="108"/>
    </row>
    <row r="245" spans="14:16" hidden="1">
      <c r="N245" s="108"/>
      <c r="O245" s="108"/>
      <c r="P245" s="108"/>
    </row>
    <row r="246" spans="14:16" hidden="1">
      <c r="N246" s="108"/>
      <c r="O246" s="108"/>
      <c r="P246" s="108"/>
    </row>
    <row r="247" spans="14:16" hidden="1">
      <c r="N247" s="108"/>
      <c r="O247" s="108"/>
      <c r="P247" s="108"/>
    </row>
    <row r="248" spans="14:16" hidden="1">
      <c r="N248" s="108"/>
      <c r="O248" s="108"/>
      <c r="P248" s="108"/>
    </row>
    <row r="249" spans="14:16" hidden="1">
      <c r="N249" s="108"/>
      <c r="O249" s="108"/>
      <c r="P249" s="108"/>
    </row>
    <row r="250" spans="14:16" hidden="1">
      <c r="N250" s="108"/>
      <c r="O250" s="108"/>
      <c r="P250" s="108"/>
    </row>
    <row r="251" spans="14:16" hidden="1">
      <c r="N251" s="108"/>
      <c r="O251" s="108"/>
      <c r="P251" s="108"/>
    </row>
    <row r="252" spans="14:16" hidden="1">
      <c r="N252" s="108"/>
      <c r="O252" s="108"/>
      <c r="P252" s="108"/>
    </row>
    <row r="253" spans="14:16" hidden="1">
      <c r="N253" s="108"/>
      <c r="O253" s="108"/>
      <c r="P253" s="108"/>
    </row>
    <row r="254" spans="14:16" hidden="1">
      <c r="N254" s="108"/>
      <c r="O254" s="108"/>
      <c r="P254" s="108"/>
    </row>
    <row r="255" spans="14:16" hidden="1">
      <c r="N255" s="108"/>
      <c r="O255" s="108"/>
      <c r="P255" s="108"/>
    </row>
    <row r="256" spans="14:16" hidden="1">
      <c r="N256" s="108"/>
      <c r="O256" s="108"/>
      <c r="P256" s="108"/>
    </row>
    <row r="257" spans="14:16" hidden="1">
      <c r="N257" s="108"/>
      <c r="O257" s="108"/>
      <c r="P257" s="108"/>
    </row>
    <row r="258" spans="14:16" hidden="1">
      <c r="N258" s="108"/>
      <c r="O258" s="108"/>
      <c r="P258" s="108"/>
    </row>
    <row r="259" spans="14:16" hidden="1">
      <c r="N259" s="108"/>
      <c r="O259" s="108"/>
      <c r="P259" s="108"/>
    </row>
    <row r="260" spans="14:16" hidden="1">
      <c r="N260" s="108"/>
      <c r="O260" s="108"/>
      <c r="P260" s="108"/>
    </row>
    <row r="261" spans="14:16" hidden="1">
      <c r="N261" s="108"/>
      <c r="O261" s="108"/>
      <c r="P261" s="108"/>
    </row>
    <row r="262" spans="14:16" hidden="1">
      <c r="N262" s="108"/>
      <c r="O262" s="108"/>
      <c r="P262" s="108"/>
    </row>
    <row r="263" spans="14:16" hidden="1">
      <c r="N263" s="108"/>
      <c r="O263" s="108"/>
      <c r="P263" s="108"/>
    </row>
    <row r="264" spans="14:16" hidden="1">
      <c r="N264" s="108"/>
      <c r="O264" s="108"/>
      <c r="P264" s="108"/>
    </row>
    <row r="265" spans="14:16" hidden="1">
      <c r="N265" s="108"/>
      <c r="O265" s="108"/>
      <c r="P265" s="108"/>
    </row>
    <row r="266" spans="14:16" hidden="1">
      <c r="N266" s="108"/>
      <c r="O266" s="108"/>
      <c r="P266" s="108"/>
    </row>
    <row r="267" spans="14:16" hidden="1">
      <c r="N267" s="108"/>
      <c r="O267" s="108"/>
      <c r="P267" s="108"/>
    </row>
    <row r="268" spans="14:16" hidden="1">
      <c r="N268" s="108"/>
      <c r="O268" s="108"/>
      <c r="P268" s="108"/>
    </row>
    <row r="269" spans="14:16" hidden="1">
      <c r="N269" s="108"/>
      <c r="O269" s="108"/>
      <c r="P269" s="108"/>
    </row>
    <row r="270" spans="14:16" hidden="1">
      <c r="N270" s="108"/>
      <c r="O270" s="108"/>
      <c r="P270" s="108"/>
    </row>
    <row r="271" spans="14:16" hidden="1">
      <c r="N271" s="108"/>
      <c r="O271" s="108"/>
      <c r="P271" s="108"/>
    </row>
    <row r="272" spans="14:16" hidden="1">
      <c r="N272" s="108"/>
      <c r="O272" s="108"/>
      <c r="P272" s="108"/>
    </row>
    <row r="273" spans="14:16" hidden="1">
      <c r="N273" s="108"/>
      <c r="O273" s="108"/>
      <c r="P273" s="108"/>
    </row>
    <row r="274" spans="14:16" hidden="1">
      <c r="N274" s="108"/>
      <c r="O274" s="108"/>
      <c r="P274" s="108"/>
    </row>
    <row r="275" spans="14:16" hidden="1">
      <c r="N275" s="108"/>
      <c r="O275" s="108"/>
      <c r="P275" s="108"/>
    </row>
    <row r="276" spans="14:16" hidden="1">
      <c r="N276" s="108"/>
      <c r="O276" s="108"/>
      <c r="P276" s="108"/>
    </row>
    <row r="277" spans="14:16" hidden="1">
      <c r="N277" s="108"/>
      <c r="O277" s="108"/>
      <c r="P277" s="108"/>
    </row>
    <row r="278" spans="14:16" hidden="1">
      <c r="N278" s="108"/>
      <c r="O278" s="108"/>
      <c r="P278" s="108"/>
    </row>
    <row r="279" spans="14:16" hidden="1">
      <c r="N279" s="108"/>
      <c r="O279" s="108"/>
      <c r="P279" s="108"/>
    </row>
    <row r="280" spans="14:16" hidden="1">
      <c r="N280" s="108"/>
      <c r="O280" s="108"/>
      <c r="P280" s="108"/>
    </row>
    <row r="281" spans="14:16" hidden="1">
      <c r="N281" s="108"/>
      <c r="O281" s="108"/>
      <c r="P281" s="108"/>
    </row>
    <row r="282" spans="14:16" hidden="1">
      <c r="N282" s="108"/>
      <c r="O282" s="108"/>
      <c r="P282" s="108"/>
    </row>
    <row r="283" spans="14:16" hidden="1">
      <c r="N283" s="108"/>
      <c r="O283" s="108"/>
      <c r="P283" s="108"/>
    </row>
    <row r="284" spans="14:16" hidden="1">
      <c r="N284" s="108"/>
      <c r="O284" s="108"/>
      <c r="P284" s="108"/>
    </row>
    <row r="285" spans="14:16" hidden="1">
      <c r="N285" s="108"/>
      <c r="O285" s="108"/>
      <c r="P285" s="108"/>
    </row>
    <row r="286" spans="14:16" hidden="1">
      <c r="N286" s="108"/>
      <c r="O286" s="108"/>
      <c r="P286" s="108"/>
    </row>
    <row r="287" spans="14:16" hidden="1">
      <c r="N287" s="108"/>
      <c r="O287" s="108"/>
      <c r="P287" s="108"/>
    </row>
    <row r="288" spans="14:16" hidden="1">
      <c r="N288" s="108"/>
      <c r="O288" s="108"/>
      <c r="P288" s="108"/>
    </row>
    <row r="289" spans="14:16" hidden="1">
      <c r="N289" s="108"/>
      <c r="O289" s="108"/>
      <c r="P289" s="108"/>
    </row>
    <row r="290" spans="14:16" hidden="1">
      <c r="N290" s="108"/>
      <c r="O290" s="108"/>
      <c r="P290" s="108"/>
    </row>
    <row r="291" spans="14:16" hidden="1">
      <c r="N291" s="108"/>
      <c r="O291" s="108"/>
      <c r="P291" s="108"/>
    </row>
    <row r="292" spans="14:16" hidden="1">
      <c r="N292" s="108"/>
      <c r="O292" s="108"/>
      <c r="P292" s="108"/>
    </row>
    <row r="293" spans="14:16" hidden="1">
      <c r="N293" s="108"/>
      <c r="O293" s="108"/>
      <c r="P293" s="108"/>
    </row>
    <row r="294" spans="14:16" hidden="1">
      <c r="N294" s="108"/>
      <c r="O294" s="108"/>
      <c r="P294" s="108"/>
    </row>
    <row r="295" spans="14:16" hidden="1">
      <c r="N295" s="108"/>
      <c r="O295" s="108"/>
      <c r="P295" s="108"/>
    </row>
    <row r="296" spans="14:16" hidden="1">
      <c r="N296" s="108"/>
      <c r="O296" s="108"/>
      <c r="P296" s="108"/>
    </row>
    <row r="297" spans="14:16" hidden="1">
      <c r="N297" s="108"/>
      <c r="O297" s="108"/>
      <c r="P297" s="108"/>
    </row>
    <row r="298" spans="14:16" hidden="1">
      <c r="N298" s="108"/>
      <c r="O298" s="108"/>
      <c r="P298" s="108"/>
    </row>
    <row r="299" spans="14:16" hidden="1">
      <c r="N299" s="108"/>
      <c r="O299" s="108"/>
      <c r="P299" s="108"/>
    </row>
    <row r="300" spans="14:16" hidden="1">
      <c r="N300" s="108"/>
      <c r="O300" s="108"/>
      <c r="P300" s="108"/>
    </row>
    <row r="301" spans="14:16" hidden="1">
      <c r="N301" s="108"/>
      <c r="O301" s="108"/>
      <c r="P301" s="108"/>
    </row>
    <row r="302" spans="14:16" hidden="1">
      <c r="N302" s="108"/>
      <c r="O302" s="108"/>
      <c r="P302" s="108"/>
    </row>
    <row r="303" spans="14:16" hidden="1">
      <c r="N303" s="108"/>
      <c r="O303" s="108"/>
      <c r="P303" s="108"/>
    </row>
    <row r="304" spans="14:16" hidden="1">
      <c r="N304" s="108"/>
      <c r="O304" s="108"/>
      <c r="P304" s="108"/>
    </row>
    <row r="305" spans="14:16" hidden="1">
      <c r="N305" s="108"/>
      <c r="O305" s="108"/>
      <c r="P305" s="108"/>
    </row>
    <row r="306" spans="14:16" hidden="1">
      <c r="N306" s="108"/>
      <c r="O306" s="108"/>
      <c r="P306" s="108"/>
    </row>
    <row r="307" spans="14:16" hidden="1">
      <c r="N307" s="108"/>
      <c r="O307" s="108"/>
      <c r="P307" s="108"/>
    </row>
    <row r="308" spans="14:16" hidden="1">
      <c r="N308" s="108"/>
      <c r="O308" s="108"/>
      <c r="P308" s="108"/>
    </row>
    <row r="309" spans="14:16" hidden="1">
      <c r="N309" s="108"/>
      <c r="O309" s="108"/>
      <c r="P309" s="108"/>
    </row>
    <row r="310" spans="14:16" hidden="1">
      <c r="N310" s="108"/>
      <c r="O310" s="108"/>
      <c r="P310" s="108"/>
    </row>
    <row r="311" spans="14:16" hidden="1">
      <c r="N311" s="108"/>
      <c r="O311" s="108"/>
      <c r="P311" s="108"/>
    </row>
    <row r="312" spans="14:16" hidden="1">
      <c r="N312" s="108"/>
      <c r="O312" s="108"/>
      <c r="P312" s="108"/>
    </row>
    <row r="313" spans="14:16" hidden="1">
      <c r="N313" s="108"/>
      <c r="O313" s="108"/>
      <c r="P313" s="108"/>
    </row>
    <row r="314" spans="14:16" hidden="1">
      <c r="N314" s="108"/>
      <c r="O314" s="108"/>
      <c r="P314" s="108"/>
    </row>
    <row r="315" spans="14:16" hidden="1">
      <c r="N315" s="108"/>
      <c r="O315" s="108"/>
      <c r="P315" s="108"/>
    </row>
    <row r="316" spans="14:16" hidden="1">
      <c r="N316" s="108"/>
      <c r="O316" s="108"/>
      <c r="P316" s="108"/>
    </row>
    <row r="317" spans="14:16" hidden="1">
      <c r="N317" s="108"/>
      <c r="O317" s="108"/>
      <c r="P317" s="108"/>
    </row>
    <row r="318" spans="14:16" hidden="1">
      <c r="N318" s="108"/>
      <c r="O318" s="108"/>
      <c r="P318" s="108"/>
    </row>
    <row r="319" spans="14:16" hidden="1">
      <c r="N319" s="108"/>
      <c r="O319" s="108"/>
      <c r="P319" s="108"/>
    </row>
    <row r="320" spans="14:16" hidden="1">
      <c r="N320" s="108"/>
      <c r="O320" s="108"/>
      <c r="P320" s="108"/>
    </row>
    <row r="321" spans="14:16" hidden="1">
      <c r="N321" s="108"/>
      <c r="O321" s="108"/>
      <c r="P321" s="108"/>
    </row>
    <row r="322" spans="14:16" hidden="1">
      <c r="N322" s="108"/>
      <c r="O322" s="108"/>
      <c r="P322" s="108"/>
    </row>
    <row r="323" spans="14:16" hidden="1">
      <c r="N323" s="108"/>
      <c r="O323" s="108"/>
      <c r="P323" s="108"/>
    </row>
    <row r="324" spans="14:16" hidden="1">
      <c r="N324" s="108"/>
      <c r="O324" s="108"/>
      <c r="P324" s="108"/>
    </row>
    <row r="325" spans="14:16" hidden="1">
      <c r="N325" s="108"/>
      <c r="O325" s="108"/>
      <c r="P325" s="108"/>
    </row>
    <row r="326" spans="14:16" hidden="1">
      <c r="N326" s="108"/>
      <c r="O326" s="108"/>
      <c r="P326" s="108"/>
    </row>
    <row r="327" spans="14:16" hidden="1">
      <c r="N327" s="108"/>
      <c r="O327" s="108"/>
      <c r="P327" s="108"/>
    </row>
    <row r="328" spans="14:16" hidden="1">
      <c r="N328" s="108"/>
      <c r="O328" s="108"/>
      <c r="P328" s="108"/>
    </row>
    <row r="329" spans="14:16" hidden="1">
      <c r="N329" s="108"/>
      <c r="O329" s="108"/>
      <c r="P329" s="108"/>
    </row>
    <row r="330" spans="14:16" hidden="1">
      <c r="N330" s="108"/>
      <c r="O330" s="108"/>
      <c r="P330" s="108"/>
    </row>
    <row r="331" spans="14:16" hidden="1">
      <c r="N331" s="108"/>
      <c r="O331" s="108"/>
      <c r="P331" s="108"/>
    </row>
    <row r="332" spans="14:16" hidden="1">
      <c r="N332" s="108"/>
      <c r="O332" s="108"/>
      <c r="P332" s="108"/>
    </row>
    <row r="333" spans="14:16" hidden="1">
      <c r="N333" s="108"/>
      <c r="O333" s="108"/>
      <c r="P333" s="108"/>
    </row>
    <row r="334" spans="14:16" hidden="1">
      <c r="N334" s="108"/>
      <c r="O334" s="108"/>
      <c r="P334" s="108"/>
    </row>
    <row r="335" spans="14:16" hidden="1">
      <c r="N335" s="108"/>
      <c r="O335" s="108"/>
      <c r="P335" s="108"/>
    </row>
    <row r="336" spans="14:16" hidden="1">
      <c r="N336" s="108"/>
      <c r="O336" s="108"/>
      <c r="P336" s="108"/>
    </row>
    <row r="337" spans="14:16" hidden="1">
      <c r="N337" s="108"/>
      <c r="O337" s="108"/>
      <c r="P337" s="108"/>
    </row>
    <row r="338" spans="14:16" hidden="1">
      <c r="N338" s="108"/>
      <c r="O338" s="108"/>
      <c r="P338" s="108"/>
    </row>
    <row r="339" spans="14:16" hidden="1">
      <c r="N339" s="108"/>
      <c r="O339" s="108"/>
      <c r="P339" s="108"/>
    </row>
    <row r="340" spans="14:16" hidden="1">
      <c r="N340" s="108"/>
      <c r="O340" s="108"/>
      <c r="P340" s="108"/>
    </row>
    <row r="341" spans="14:16" hidden="1">
      <c r="N341" s="108"/>
      <c r="O341" s="108"/>
      <c r="P341" s="108"/>
    </row>
    <row r="342" spans="14:16" hidden="1">
      <c r="N342" s="108"/>
      <c r="O342" s="108"/>
      <c r="P342" s="108"/>
    </row>
    <row r="343" spans="14:16" hidden="1">
      <c r="N343" s="108"/>
      <c r="O343" s="108"/>
      <c r="P343" s="108"/>
    </row>
    <row r="344" spans="14:16" hidden="1">
      <c r="N344" s="108"/>
      <c r="O344" s="108"/>
      <c r="P344" s="108"/>
    </row>
    <row r="345" spans="14:16" hidden="1">
      <c r="N345" s="108"/>
      <c r="O345" s="108"/>
      <c r="P345" s="108"/>
    </row>
    <row r="346" spans="14:16" hidden="1">
      <c r="N346" s="108"/>
      <c r="O346" s="108"/>
      <c r="P346" s="108"/>
    </row>
    <row r="347" spans="14:16" hidden="1">
      <c r="N347" s="108"/>
      <c r="O347" s="108"/>
      <c r="P347" s="108"/>
    </row>
    <row r="348" spans="14:16" hidden="1">
      <c r="N348" s="108"/>
      <c r="O348" s="108"/>
      <c r="P348" s="108"/>
    </row>
    <row r="349" spans="14:16" hidden="1">
      <c r="N349" s="108"/>
      <c r="O349" s="108"/>
      <c r="P349" s="108"/>
    </row>
    <row r="350" spans="14:16" hidden="1">
      <c r="N350" s="108"/>
      <c r="O350" s="108"/>
      <c r="P350" s="108"/>
    </row>
    <row r="351" spans="14:16" hidden="1">
      <c r="N351" s="108"/>
      <c r="O351" s="108"/>
      <c r="P351" s="108"/>
    </row>
    <row r="352" spans="14:16" hidden="1">
      <c r="N352" s="108"/>
      <c r="O352" s="108"/>
      <c r="P352" s="108"/>
    </row>
    <row r="353" spans="14:16" hidden="1">
      <c r="N353" s="108"/>
      <c r="O353" s="108"/>
      <c r="P353" s="108"/>
    </row>
    <row r="354" spans="14:16" hidden="1">
      <c r="N354" s="108"/>
      <c r="O354" s="108"/>
      <c r="P354" s="108"/>
    </row>
    <row r="355" spans="14:16" hidden="1">
      <c r="N355" s="108"/>
      <c r="O355" s="108"/>
      <c r="P355" s="108"/>
    </row>
    <row r="356" spans="14:16" hidden="1">
      <c r="N356" s="108"/>
      <c r="O356" s="108"/>
      <c r="P356" s="108"/>
    </row>
    <row r="357" spans="14:16" hidden="1">
      <c r="N357" s="108"/>
      <c r="O357" s="108"/>
      <c r="P357" s="108"/>
    </row>
    <row r="358" spans="14:16" hidden="1">
      <c r="N358" s="108"/>
      <c r="O358" s="108"/>
      <c r="P358" s="108"/>
    </row>
    <row r="359" spans="14:16" hidden="1">
      <c r="N359" s="108"/>
      <c r="O359" s="108"/>
      <c r="P359" s="108"/>
    </row>
    <row r="360" spans="14:16" hidden="1">
      <c r="N360" s="108"/>
      <c r="O360" s="108"/>
      <c r="P360" s="108"/>
    </row>
    <row r="361" spans="14:16" hidden="1">
      <c r="N361" s="108"/>
      <c r="O361" s="108"/>
      <c r="P361" s="108"/>
    </row>
    <row r="362" spans="14:16" hidden="1">
      <c r="N362" s="108"/>
      <c r="O362" s="108"/>
      <c r="P362" s="108"/>
    </row>
    <row r="363" spans="14:16" hidden="1">
      <c r="N363" s="108"/>
      <c r="O363" s="108"/>
      <c r="P363" s="108"/>
    </row>
    <row r="364" spans="14:16" hidden="1">
      <c r="N364" s="108"/>
      <c r="O364" s="108"/>
      <c r="P364" s="108"/>
    </row>
    <row r="365" spans="14:16" hidden="1">
      <c r="N365" s="108"/>
      <c r="O365" s="108"/>
      <c r="P365" s="108"/>
    </row>
    <row r="366" spans="14:16" hidden="1">
      <c r="N366" s="108"/>
      <c r="O366" s="108"/>
      <c r="P366" s="108"/>
    </row>
    <row r="367" spans="14:16" hidden="1">
      <c r="N367" s="108"/>
      <c r="O367" s="108"/>
      <c r="P367" s="108"/>
    </row>
    <row r="368" spans="14:16" hidden="1">
      <c r="N368" s="108"/>
      <c r="O368" s="108"/>
      <c r="P368" s="108"/>
    </row>
    <row r="369" spans="14:16" hidden="1">
      <c r="N369" s="108"/>
      <c r="O369" s="108"/>
      <c r="P369" s="108"/>
    </row>
    <row r="370" spans="14:16" hidden="1">
      <c r="N370" s="108"/>
      <c r="O370" s="108"/>
      <c r="P370" s="108"/>
    </row>
    <row r="371" spans="14:16" hidden="1">
      <c r="N371" s="108"/>
      <c r="O371" s="108"/>
      <c r="P371" s="108"/>
    </row>
    <row r="372" spans="14:16" hidden="1">
      <c r="N372" s="108"/>
      <c r="O372" s="108"/>
      <c r="P372" s="108"/>
    </row>
    <row r="373" spans="14:16" hidden="1">
      <c r="N373" s="108"/>
      <c r="O373" s="108"/>
      <c r="P373" s="108"/>
    </row>
    <row r="374" spans="14:16" hidden="1">
      <c r="N374" s="108"/>
      <c r="O374" s="108"/>
      <c r="P374" s="108"/>
    </row>
    <row r="375" spans="14:16" hidden="1">
      <c r="N375" s="108"/>
      <c r="O375" s="108"/>
      <c r="P375" s="108"/>
    </row>
    <row r="376" spans="14:16" hidden="1">
      <c r="N376" s="108"/>
      <c r="O376" s="108"/>
      <c r="P376" s="108"/>
    </row>
    <row r="377" spans="14:16" hidden="1">
      <c r="N377" s="108"/>
      <c r="O377" s="108"/>
      <c r="P377" s="108"/>
    </row>
    <row r="378" spans="14:16" hidden="1">
      <c r="N378" s="108"/>
      <c r="O378" s="108"/>
      <c r="P378" s="108"/>
    </row>
    <row r="379" spans="14:16" hidden="1">
      <c r="N379" s="108"/>
      <c r="O379" s="108"/>
      <c r="P379" s="108"/>
    </row>
    <row r="380" spans="14:16" hidden="1">
      <c r="N380" s="108"/>
      <c r="O380" s="108"/>
      <c r="P380" s="108"/>
    </row>
    <row r="381" spans="14:16" hidden="1">
      <c r="N381" s="108"/>
      <c r="O381" s="108"/>
      <c r="P381" s="108"/>
    </row>
    <row r="382" spans="14:16" hidden="1">
      <c r="N382" s="108"/>
      <c r="O382" s="108"/>
      <c r="P382" s="108"/>
    </row>
    <row r="383" spans="14:16" hidden="1">
      <c r="N383" s="108"/>
      <c r="O383" s="108"/>
      <c r="P383" s="108"/>
    </row>
    <row r="384" spans="14:16" hidden="1">
      <c r="N384" s="108"/>
      <c r="O384" s="108"/>
      <c r="P384" s="108"/>
    </row>
    <row r="385" spans="14:16" hidden="1">
      <c r="N385" s="108"/>
      <c r="O385" s="108"/>
      <c r="P385" s="108"/>
    </row>
    <row r="386" spans="14:16" hidden="1">
      <c r="N386" s="108"/>
      <c r="O386" s="108"/>
      <c r="P386" s="108"/>
    </row>
    <row r="387" spans="14:16" hidden="1">
      <c r="N387" s="108"/>
      <c r="O387" s="108"/>
      <c r="P387" s="108"/>
    </row>
    <row r="388" spans="14:16" hidden="1">
      <c r="N388" s="108"/>
      <c r="O388" s="108"/>
      <c r="P388" s="108"/>
    </row>
    <row r="389" spans="14:16" hidden="1">
      <c r="N389" s="108"/>
      <c r="O389" s="108"/>
      <c r="P389" s="108"/>
    </row>
    <row r="390" spans="14:16" hidden="1">
      <c r="N390" s="108"/>
      <c r="O390" s="108"/>
      <c r="P390" s="108"/>
    </row>
    <row r="391" spans="14:16" hidden="1">
      <c r="N391" s="108"/>
      <c r="O391" s="108"/>
      <c r="P391" s="108"/>
    </row>
    <row r="392" spans="14:16" hidden="1">
      <c r="N392" s="108"/>
      <c r="O392" s="108"/>
      <c r="P392" s="108"/>
    </row>
    <row r="393" spans="14:16" hidden="1">
      <c r="N393" s="108"/>
      <c r="O393" s="108"/>
      <c r="P393" s="108"/>
    </row>
    <row r="394" spans="14:16" hidden="1">
      <c r="N394" s="108"/>
      <c r="O394" s="108"/>
      <c r="P394" s="108"/>
    </row>
    <row r="395" spans="14:16" hidden="1">
      <c r="N395" s="108"/>
      <c r="O395" s="108"/>
      <c r="P395" s="108"/>
    </row>
    <row r="396" spans="14:16" hidden="1">
      <c r="N396" s="108"/>
      <c r="O396" s="108"/>
      <c r="P396" s="108"/>
    </row>
    <row r="397" spans="14:16" hidden="1">
      <c r="N397" s="108"/>
      <c r="O397" s="108"/>
      <c r="P397" s="108"/>
    </row>
    <row r="398" spans="14:16" hidden="1">
      <c r="N398" s="108"/>
      <c r="O398" s="108"/>
      <c r="P398" s="108"/>
    </row>
    <row r="399" spans="14:16" hidden="1">
      <c r="N399" s="108"/>
      <c r="O399" s="108"/>
      <c r="P399" s="108"/>
    </row>
    <row r="400" spans="14:16" hidden="1">
      <c r="N400" s="108"/>
      <c r="O400" s="108"/>
      <c r="P400" s="108"/>
    </row>
    <row r="401" spans="14:16" hidden="1">
      <c r="N401" s="108"/>
      <c r="O401" s="108"/>
      <c r="P401" s="108"/>
    </row>
    <row r="402" spans="14:16" hidden="1">
      <c r="N402" s="108"/>
      <c r="O402" s="108"/>
      <c r="P402" s="108"/>
    </row>
    <row r="403" spans="14:16" hidden="1">
      <c r="N403" s="108"/>
      <c r="O403" s="108"/>
      <c r="P403" s="108"/>
    </row>
    <row r="404" spans="14:16" hidden="1">
      <c r="N404" s="108"/>
      <c r="O404" s="108"/>
      <c r="P404" s="108"/>
    </row>
    <row r="405" spans="14:16" hidden="1">
      <c r="N405" s="108"/>
      <c r="O405" s="108"/>
      <c r="P405" s="108"/>
    </row>
    <row r="406" spans="14:16" hidden="1">
      <c r="N406" s="108"/>
      <c r="O406" s="108"/>
      <c r="P406" s="108"/>
    </row>
    <row r="407" spans="14:16" hidden="1">
      <c r="N407" s="108"/>
      <c r="O407" s="108"/>
      <c r="P407" s="108"/>
    </row>
    <row r="408" spans="14:16" hidden="1">
      <c r="N408" s="108"/>
      <c r="O408" s="108"/>
      <c r="P408" s="108"/>
    </row>
    <row r="409" spans="14:16" hidden="1">
      <c r="N409" s="108"/>
      <c r="O409" s="108"/>
      <c r="P409" s="108"/>
    </row>
    <row r="410" spans="14:16" hidden="1">
      <c r="N410" s="108"/>
      <c r="O410" s="108"/>
      <c r="P410" s="108"/>
    </row>
    <row r="411" spans="14:16" hidden="1">
      <c r="N411" s="108"/>
      <c r="O411" s="108"/>
      <c r="P411" s="108"/>
    </row>
    <row r="412" spans="14:16" hidden="1">
      <c r="N412" s="108"/>
      <c r="O412" s="108"/>
      <c r="P412" s="108"/>
    </row>
    <row r="413" spans="14:16" hidden="1">
      <c r="N413" s="108"/>
      <c r="O413" s="108"/>
      <c r="P413" s="108"/>
    </row>
    <row r="414" spans="14:16" hidden="1">
      <c r="N414" s="108"/>
      <c r="O414" s="108"/>
      <c r="P414" s="108"/>
    </row>
    <row r="415" spans="14:16" hidden="1">
      <c r="N415" s="108"/>
      <c r="O415" s="108"/>
      <c r="P415" s="108"/>
    </row>
    <row r="416" spans="14:16" hidden="1">
      <c r="N416" s="108"/>
      <c r="O416" s="108"/>
      <c r="P416" s="108"/>
    </row>
    <row r="417" spans="14:16" hidden="1">
      <c r="N417" s="108"/>
      <c r="O417" s="108"/>
      <c r="P417" s="108"/>
    </row>
    <row r="418" spans="14:16" hidden="1">
      <c r="N418" s="108"/>
      <c r="O418" s="108"/>
      <c r="P418" s="108"/>
    </row>
    <row r="419" spans="14:16" hidden="1">
      <c r="N419" s="108"/>
      <c r="O419" s="108"/>
      <c r="P419" s="108"/>
    </row>
    <row r="420" spans="14:16" hidden="1">
      <c r="N420" s="108"/>
      <c r="O420" s="108"/>
      <c r="P420" s="108"/>
    </row>
    <row r="421" spans="14:16" hidden="1">
      <c r="N421" s="108"/>
      <c r="O421" s="108"/>
      <c r="P421" s="108"/>
    </row>
    <row r="422" spans="14:16" hidden="1">
      <c r="N422" s="108"/>
      <c r="O422" s="108"/>
      <c r="P422" s="108"/>
    </row>
    <row r="423" spans="14:16" hidden="1">
      <c r="N423" s="108"/>
      <c r="O423" s="108"/>
      <c r="P423" s="108"/>
    </row>
    <row r="424" spans="14:16" hidden="1">
      <c r="N424" s="108"/>
      <c r="O424" s="108"/>
      <c r="P424" s="108"/>
    </row>
    <row r="425" spans="14:16" hidden="1">
      <c r="N425" s="108"/>
      <c r="O425" s="108"/>
      <c r="P425" s="108"/>
    </row>
    <row r="426" spans="14:16" hidden="1">
      <c r="N426" s="108"/>
      <c r="O426" s="108"/>
      <c r="P426" s="108"/>
    </row>
    <row r="427" spans="14:16" hidden="1">
      <c r="N427" s="108"/>
      <c r="O427" s="108"/>
      <c r="P427" s="108"/>
    </row>
    <row r="428" spans="14:16" hidden="1">
      <c r="N428" s="108"/>
      <c r="O428" s="108"/>
      <c r="P428" s="108"/>
    </row>
    <row r="429" spans="14:16" hidden="1">
      <c r="N429" s="108"/>
      <c r="O429" s="108"/>
      <c r="P429" s="108"/>
    </row>
    <row r="430" spans="14:16" hidden="1">
      <c r="N430" s="108"/>
      <c r="O430" s="108"/>
      <c r="P430" s="108"/>
    </row>
    <row r="431" spans="14:16" hidden="1">
      <c r="N431" s="108"/>
      <c r="O431" s="108"/>
      <c r="P431" s="108"/>
    </row>
    <row r="432" spans="14:16" hidden="1">
      <c r="N432" s="108"/>
      <c r="O432" s="108"/>
      <c r="P432" s="108"/>
    </row>
    <row r="433" spans="14:16" hidden="1">
      <c r="N433" s="108"/>
      <c r="O433" s="108"/>
      <c r="P433" s="108"/>
    </row>
    <row r="434" spans="14:16" hidden="1">
      <c r="N434" s="108"/>
      <c r="O434" s="108"/>
      <c r="P434" s="108"/>
    </row>
    <row r="435" spans="14:16" hidden="1">
      <c r="N435" s="108"/>
      <c r="O435" s="108"/>
      <c r="P435" s="108"/>
    </row>
    <row r="436" spans="14:16" hidden="1">
      <c r="N436" s="108"/>
      <c r="O436" s="108"/>
      <c r="P436" s="108"/>
    </row>
    <row r="437" spans="14:16" hidden="1">
      <c r="N437" s="108"/>
      <c r="O437" s="108"/>
      <c r="P437" s="108"/>
    </row>
    <row r="438" spans="14:16" hidden="1">
      <c r="N438" s="108"/>
      <c r="O438" s="108"/>
      <c r="P438" s="108"/>
    </row>
    <row r="439" spans="14:16" hidden="1">
      <c r="N439" s="108"/>
      <c r="O439" s="108"/>
      <c r="P439" s="108"/>
    </row>
    <row r="440" spans="14:16" hidden="1">
      <c r="N440" s="108"/>
      <c r="O440" s="108"/>
      <c r="P440" s="108"/>
    </row>
    <row r="441" spans="14:16" hidden="1">
      <c r="N441" s="108"/>
      <c r="O441" s="108"/>
      <c r="P441" s="108"/>
    </row>
    <row r="442" spans="14:16" hidden="1">
      <c r="N442" s="108"/>
      <c r="O442" s="108"/>
      <c r="P442" s="108"/>
    </row>
    <row r="443" spans="14:16" hidden="1">
      <c r="N443" s="108"/>
      <c r="O443" s="108"/>
      <c r="P443" s="108"/>
    </row>
    <row r="444" spans="14:16" hidden="1">
      <c r="N444" s="108"/>
      <c r="O444" s="108"/>
      <c r="P444" s="108"/>
    </row>
    <row r="445" spans="14:16" hidden="1">
      <c r="N445" s="108"/>
      <c r="O445" s="108"/>
      <c r="P445" s="108"/>
    </row>
    <row r="446" spans="14:16" hidden="1">
      <c r="N446" s="108"/>
      <c r="O446" s="108"/>
      <c r="P446" s="108"/>
    </row>
    <row r="447" spans="14:16" hidden="1">
      <c r="N447" s="108"/>
      <c r="O447" s="108"/>
      <c r="P447" s="108"/>
    </row>
    <row r="448" spans="14:16" hidden="1">
      <c r="N448" s="108"/>
      <c r="O448" s="108"/>
      <c r="P448" s="108"/>
    </row>
    <row r="449" spans="14:16" hidden="1">
      <c r="N449" s="108"/>
      <c r="O449" s="108"/>
      <c r="P449" s="108"/>
    </row>
    <row r="450" spans="14:16" hidden="1">
      <c r="N450" s="108"/>
      <c r="O450" s="108"/>
      <c r="P450" s="108"/>
    </row>
    <row r="451" spans="14:16" hidden="1">
      <c r="N451" s="108"/>
      <c r="O451" s="108"/>
      <c r="P451" s="108"/>
    </row>
    <row r="452" spans="14:16" hidden="1">
      <c r="N452" s="108"/>
      <c r="O452" s="108"/>
      <c r="P452" s="108"/>
    </row>
    <row r="453" spans="14:16" hidden="1">
      <c r="N453" s="108"/>
      <c r="O453" s="108"/>
      <c r="P453" s="108"/>
    </row>
    <row r="454" spans="14:16" hidden="1">
      <c r="N454" s="108"/>
      <c r="O454" s="108"/>
      <c r="P454" s="108"/>
    </row>
    <row r="455" spans="14:16" hidden="1">
      <c r="N455" s="108"/>
      <c r="O455" s="108"/>
      <c r="P455" s="108"/>
    </row>
    <row r="456" spans="14:16" hidden="1">
      <c r="N456" s="108"/>
      <c r="O456" s="108"/>
      <c r="P456" s="108"/>
    </row>
    <row r="457" spans="14:16" hidden="1">
      <c r="N457" s="108"/>
      <c r="O457" s="108"/>
      <c r="P457" s="108"/>
    </row>
    <row r="458" spans="14:16" hidden="1">
      <c r="N458" s="108"/>
      <c r="O458" s="108"/>
      <c r="P458" s="108"/>
    </row>
    <row r="459" spans="14:16" hidden="1">
      <c r="N459" s="108"/>
      <c r="O459" s="108"/>
      <c r="P459" s="108"/>
    </row>
    <row r="460" spans="14:16" hidden="1">
      <c r="N460" s="108"/>
      <c r="O460" s="108"/>
      <c r="P460" s="108"/>
    </row>
    <row r="461" spans="14:16" hidden="1">
      <c r="N461" s="108"/>
      <c r="O461" s="108"/>
      <c r="P461" s="108"/>
    </row>
    <row r="462" spans="14:16" hidden="1">
      <c r="N462" s="108"/>
      <c r="O462" s="108"/>
      <c r="P462" s="108"/>
    </row>
    <row r="463" spans="14:16" hidden="1">
      <c r="N463" s="108"/>
      <c r="O463" s="108"/>
      <c r="P463" s="108"/>
    </row>
    <row r="464" spans="14:16" hidden="1">
      <c r="N464" s="108"/>
      <c r="O464" s="108"/>
      <c r="P464" s="108"/>
    </row>
    <row r="465" spans="14:16" hidden="1">
      <c r="N465" s="108"/>
      <c r="O465" s="108"/>
      <c r="P465" s="108"/>
    </row>
    <row r="466" spans="14:16" hidden="1">
      <c r="N466" s="108"/>
      <c r="O466" s="108"/>
      <c r="P466" s="108"/>
    </row>
    <row r="467" spans="14:16" hidden="1">
      <c r="N467" s="108"/>
      <c r="O467" s="108"/>
      <c r="P467" s="108"/>
    </row>
    <row r="468" spans="14:16" hidden="1">
      <c r="N468" s="108"/>
      <c r="O468" s="108"/>
      <c r="P468" s="108"/>
    </row>
    <row r="469" spans="14:16" hidden="1">
      <c r="N469" s="108"/>
      <c r="O469" s="108"/>
      <c r="P469" s="108"/>
    </row>
    <row r="470" spans="14:16" hidden="1">
      <c r="N470" s="108"/>
      <c r="O470" s="108"/>
      <c r="P470" s="108"/>
    </row>
    <row r="471" spans="14:16" hidden="1">
      <c r="N471" s="108"/>
      <c r="O471" s="108"/>
      <c r="P471" s="108"/>
    </row>
    <row r="472" spans="14:16" hidden="1">
      <c r="N472" s="108"/>
      <c r="O472" s="108"/>
      <c r="P472" s="108"/>
    </row>
    <row r="473" spans="14:16" hidden="1">
      <c r="N473" s="108"/>
      <c r="O473" s="108"/>
      <c r="P473" s="108"/>
    </row>
    <row r="474" spans="14:16" hidden="1">
      <c r="N474" s="108"/>
      <c r="O474" s="108"/>
      <c r="P474" s="108"/>
    </row>
    <row r="475" spans="14:16" hidden="1">
      <c r="N475" s="108"/>
      <c r="O475" s="108"/>
      <c r="P475" s="108"/>
    </row>
    <row r="476" spans="14:16" hidden="1">
      <c r="N476" s="108"/>
      <c r="O476" s="108"/>
      <c r="P476" s="108"/>
    </row>
    <row r="477" spans="14:16" hidden="1">
      <c r="N477" s="108"/>
      <c r="O477" s="108"/>
      <c r="P477" s="108"/>
    </row>
    <row r="478" spans="14:16" hidden="1">
      <c r="N478" s="108"/>
      <c r="O478" s="108"/>
      <c r="P478" s="108"/>
    </row>
    <row r="479" spans="14:16" hidden="1">
      <c r="N479" s="108"/>
      <c r="O479" s="108"/>
      <c r="P479" s="108"/>
    </row>
    <row r="480" spans="14:16" hidden="1">
      <c r="N480" s="108"/>
      <c r="O480" s="108"/>
      <c r="P480" s="108"/>
    </row>
    <row r="481" spans="3:23" hidden="1">
      <c r="N481" s="108"/>
      <c r="O481" s="108"/>
      <c r="P481" s="108"/>
    </row>
    <row r="482" spans="3:23" hidden="1">
      <c r="N482" s="108"/>
      <c r="O482" s="108"/>
      <c r="P482" s="108"/>
    </row>
    <row r="483" spans="3:23" hidden="1">
      <c r="N483" s="108"/>
      <c r="O483" s="108"/>
      <c r="P483" s="108"/>
    </row>
    <row r="484" spans="3:23" hidden="1">
      <c r="N484" s="108"/>
      <c r="O484" s="108"/>
      <c r="P484" s="108"/>
    </row>
    <row r="485" spans="3:23" hidden="1">
      <c r="N485" s="108"/>
      <c r="O485" s="108"/>
      <c r="P485" s="108"/>
    </row>
    <row r="486" spans="3:23" hidden="1">
      <c r="N486" s="108"/>
      <c r="O486" s="108"/>
      <c r="P486" s="108"/>
    </row>
    <row r="487" spans="3:23" hidden="1">
      <c r="N487" s="108"/>
      <c r="O487" s="108"/>
      <c r="P487" s="108"/>
    </row>
    <row r="488" spans="3:23" hidden="1">
      <c r="N488" s="108"/>
      <c r="O488" s="108"/>
      <c r="P488" s="108"/>
    </row>
    <row r="489" spans="3:23" hidden="1">
      <c r="N489" s="108"/>
      <c r="O489" s="108"/>
      <c r="P489" s="108"/>
    </row>
    <row r="490" spans="3:23" hidden="1">
      <c r="N490" s="108"/>
      <c r="O490" s="108"/>
      <c r="P490" s="108"/>
    </row>
    <row r="491" spans="3:23" hidden="1">
      <c r="N491" s="108"/>
      <c r="O491" s="108"/>
      <c r="P491" s="108"/>
    </row>
    <row r="492" spans="3:23" hidden="1">
      <c r="N492" s="108"/>
      <c r="O492" s="108"/>
      <c r="P492" s="108"/>
    </row>
    <row r="493" spans="3:23" hidden="1">
      <c r="N493" s="108"/>
      <c r="O493" s="108"/>
      <c r="P493" s="108"/>
    </row>
    <row r="494" spans="3:23" hidden="1">
      <c r="N494" s="108"/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2">SUM(F4:F494)</f>
        <v>88</v>
      </c>
      <c r="G495" s="91">
        <f t="shared" si="2"/>
        <v>758</v>
      </c>
      <c r="H495" s="91">
        <f t="shared" si="2"/>
        <v>0</v>
      </c>
      <c r="I495" s="91">
        <f t="shared" si="2"/>
        <v>0</v>
      </c>
      <c r="J495" s="91">
        <f t="shared" si="2"/>
        <v>18</v>
      </c>
      <c r="K495" s="91">
        <f t="shared" si="2"/>
        <v>297</v>
      </c>
      <c r="L495" s="91">
        <f t="shared" si="2"/>
        <v>282</v>
      </c>
      <c r="M495" s="91">
        <f t="shared" si="2"/>
        <v>0</v>
      </c>
      <c r="Q495" s="79" t="s">
        <v>136</v>
      </c>
      <c r="R495" s="91">
        <f t="shared" ref="R495:W495" si="3">SUM(R4:R494)</f>
        <v>0</v>
      </c>
      <c r="S495" s="91">
        <f t="shared" si="3"/>
        <v>0</v>
      </c>
      <c r="T495" s="91">
        <f t="shared" si="3"/>
        <v>0</v>
      </c>
      <c r="U495" s="91">
        <f t="shared" si="3"/>
        <v>0</v>
      </c>
      <c r="V495" s="91">
        <f t="shared" si="3"/>
        <v>0</v>
      </c>
      <c r="W495" s="91">
        <f t="shared" si="3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IF('26'!K3="", "Vrije categorie",'26'!K3)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521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111</v>
      </c>
      <c r="M499" s="92" cm="1">
        <f t="array" ref="M499">SUMPRODUCT(--($E$4:$E$494=C499),--($D$4:$D$494=""),$M$4:$M$494)</f>
        <v>0</v>
      </c>
      <c r="N499" s="92">
        <f>SUM(F499:M499)</f>
        <v>632</v>
      </c>
      <c r="O499" s="81"/>
      <c r="P499" s="92" cm="1">
        <f t="array" ref="P499">SUMPRODUCT(--($E$4:$E$494=C499),--($D$4:$D$494=""),$P$4:$P$494)</f>
        <v>126400</v>
      </c>
    </row>
    <row r="500" spans="3:16">
      <c r="C500" s="81" t="str">
        <f>IF('26'!K4="", "Vrije categorie",'26'!K4)</f>
        <v>B</v>
      </c>
      <c r="F500" s="92" cm="1">
        <f t="array" ref="F500">SUMPRODUCT(--($E$4:$E$494=C500),--($D$4:$D$494=""),$F$4:$F$494)</f>
        <v>67</v>
      </c>
      <c r="G500" s="92" cm="1">
        <f t="array" ref="G500">SUMPRODUCT(--($E$4:$E$494=C500),--($D$4:$D$494=""),$G$4:$G$494)</f>
        <v>35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8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4">SUM(F500:M500)</f>
        <v>110</v>
      </c>
      <c r="O500" s="81"/>
      <c r="P500" s="92" cm="1">
        <f t="array" ref="P500">SUMPRODUCT(--($E$4:$E$494=C500),--($D$4:$D$494=""),$P$4:$P$494)</f>
        <v>22000</v>
      </c>
    </row>
    <row r="501" spans="3:16">
      <c r="C501" s="81" t="str">
        <f>IF('26'!K5="", "Vrije categorie",'26'!K5)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53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4"/>
        <v>53</v>
      </c>
      <c r="O501" s="81"/>
      <c r="P501" s="92" cm="1">
        <f t="array" ref="P501">SUMPRODUCT(--($E$4:$E$494=C501),--($D$4:$D$494=""),$P$4:$P$494)</f>
        <v>10600</v>
      </c>
    </row>
    <row r="502" spans="3:16">
      <c r="C502" s="81" t="str">
        <f>IF('26'!K6="", "Vrije categorie",'26'!K6)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61</v>
      </c>
      <c r="M502" s="92" cm="1">
        <f t="array" ref="M502">SUMPRODUCT(--($E$4:$E$494=C502),--($D$4:$D$494=""),$M$4:$M$494)</f>
        <v>0</v>
      </c>
      <c r="N502" s="92">
        <f t="shared" si="4"/>
        <v>61</v>
      </c>
      <c r="O502" s="81"/>
      <c r="P502" s="92" cm="1">
        <f t="array" ref="P502">SUMPRODUCT(--($E$4:$E$494=C502),--($D$4:$D$494=""),$P$4:$P$494)</f>
        <v>12200</v>
      </c>
    </row>
    <row r="503" spans="3:16">
      <c r="C503" s="81" t="str">
        <f>IF('26'!K7="", "Vrije categorie",'26'!K7)</f>
        <v>E</v>
      </c>
      <c r="F503" s="92" cm="1">
        <f t="array" ref="F503">SUMPRODUCT(--($E$4:$E$494=C503),--($D$4:$D$494=""),$F$4:$F$494)</f>
        <v>21</v>
      </c>
      <c r="G503" s="92" cm="1">
        <f t="array" ref="G503">SUMPRODUCT(--($E$4:$E$494=C503),--($D$4:$D$494=""),$G$4:$G$494)</f>
        <v>102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42</v>
      </c>
      <c r="M503" s="92" cm="1">
        <f t="array" ref="M503">SUMPRODUCT(--($E$4:$E$494=C503),--($D$4:$D$494=""),$M$4:$M$494)</f>
        <v>0</v>
      </c>
      <c r="N503" s="92">
        <f t="shared" si="4"/>
        <v>165</v>
      </c>
      <c r="O503" s="81"/>
      <c r="P503" s="92" cm="1">
        <f t="array" ref="P503">SUMPRODUCT(--($E$4:$E$494=C503),--($D$4:$D$494=""),$P$4:$P$494)</f>
        <v>33000</v>
      </c>
    </row>
    <row r="504" spans="3:16">
      <c r="C504" s="81" t="str">
        <f>IF('26'!K8="", "Vrije categorie",'26'!K8)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47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28</v>
      </c>
      <c r="M504" s="92" cm="1">
        <f t="array" ref="M504">SUMPRODUCT(--($E$4:$E$494=C504),--($D$4:$D$494=""),$M$4:$M$494)</f>
        <v>0</v>
      </c>
      <c r="N504" s="92">
        <f t="shared" si="4"/>
        <v>75</v>
      </c>
      <c r="O504" s="81"/>
      <c r="P504" s="92" cm="1">
        <f t="array" ref="P504">SUMPRODUCT(--($E$4:$E$494=C504),--($D$4:$D$494=""),$P$4:$P$494)</f>
        <v>900</v>
      </c>
    </row>
    <row r="505" spans="3:16">
      <c r="C505" s="81" t="str">
        <f>IF('26'!K9="", "Vrije categorie",'26'!K9)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30</v>
      </c>
      <c r="M505" s="92" cm="1">
        <f t="array" ref="M505">SUMPRODUCT(--($E$4:$E$494=C505),--($D$4:$D$494=""),$M$4:$M$494)</f>
        <v>0</v>
      </c>
      <c r="N505" s="92">
        <f t="shared" si="4"/>
        <v>30</v>
      </c>
      <c r="O505" s="81"/>
      <c r="P505" s="92" cm="1">
        <f t="array" ref="P505">SUMPRODUCT(--($E$4:$E$494=C505),--($D$4:$D$494=""),$P$4:$P$494)</f>
        <v>6000</v>
      </c>
    </row>
    <row r="506" spans="3:16">
      <c r="C506" s="81" t="str">
        <f>IF('26'!K10="", "Vrije categorie",'26'!K10)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4"/>
        <v>0</v>
      </c>
      <c r="O506" s="81"/>
      <c r="P506" s="92" cm="1">
        <f t="array" ref="P506">SUMPRODUCT(--($E$4:$E$494=C506),--($D$4:$D$494=""),$P$4:$P$494)</f>
        <v>0</v>
      </c>
    </row>
    <row r="507" spans="3:16">
      <c r="C507" s="81" t="str">
        <f>IF('26'!K11="", "Vrije categorie",'26'!K11)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297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4"/>
        <v>297</v>
      </c>
      <c r="O507" s="81"/>
      <c r="P507" s="92" cm="1">
        <f t="array" ref="P507">SUMPRODUCT(--($E$4:$E$494=C507),--($D$4:$D$494=""),$P$4:$P$494)</f>
        <v>59400</v>
      </c>
    </row>
    <row r="508" spans="3:16">
      <c r="C508" s="81" t="str">
        <f>IF('26'!K12="", "Vrije categorie",'26'!K12)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4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IF('26'!K13="", "Vrije categorie",'26'!K13)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4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IF('26'!K14="", "Vrije categorie",'26'!K14)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4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IF('26'!K15="", "Vrije categorie",'26'!K15)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4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88</v>
      </c>
      <c r="G512" s="93">
        <f t="shared" ref="G512:M512" si="5">SUM(G499:G511)</f>
        <v>758</v>
      </c>
      <c r="H512" s="93">
        <f t="shared" si="5"/>
        <v>0</v>
      </c>
      <c r="I512" s="93">
        <f t="shared" si="5"/>
        <v>0</v>
      </c>
      <c r="J512" s="93">
        <f t="shared" si="5"/>
        <v>8</v>
      </c>
      <c r="K512" s="93">
        <f t="shared" si="5"/>
        <v>297</v>
      </c>
      <c r="L512" s="93">
        <f t="shared" si="5"/>
        <v>272</v>
      </c>
      <c r="M512" s="93">
        <f t="shared" si="5"/>
        <v>0</v>
      </c>
      <c r="N512" s="93">
        <f t="shared" si="4"/>
        <v>1423</v>
      </c>
      <c r="O512" s="93"/>
      <c r="P512" s="93">
        <f>SUM(P499:P511)</f>
        <v>270500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10</v>
      </c>
      <c r="K514" s="93" cm="1">
        <f t="array" ref="K514">SUMPRODUCT(--($E$4:$E$494="X"),K4:K494)</f>
        <v>0</v>
      </c>
      <c r="L514" s="93" cm="1">
        <f t="array" ref="L514">SUMPRODUCT(--($E$4:$E$494="X"),L4:L494)</f>
        <v>10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6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7">SUM(F519:M519)</f>
        <v>0</v>
      </c>
    </row>
    <row r="520" spans="3:16">
      <c r="C520" s="95" t="str">
        <f t="shared" si="6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7"/>
        <v>0</v>
      </c>
    </row>
    <row r="521" spans="3:16">
      <c r="C521" s="95" t="str">
        <f t="shared" si="6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7"/>
        <v>0</v>
      </c>
    </row>
    <row r="522" spans="3:16">
      <c r="C522" s="95" t="str">
        <f t="shared" si="6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7"/>
        <v>0</v>
      </c>
    </row>
    <row r="523" spans="3:16">
      <c r="C523" s="95" t="str">
        <f t="shared" si="6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7"/>
        <v>0</v>
      </c>
    </row>
    <row r="524" spans="3:16">
      <c r="C524" s="95" t="str">
        <f t="shared" si="6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7"/>
        <v>0</v>
      </c>
    </row>
    <row r="525" spans="3:16">
      <c r="C525" s="95" t="str">
        <f t="shared" si="6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7"/>
        <v>0</v>
      </c>
    </row>
    <row r="526" spans="3:16">
      <c r="C526" s="95" t="str">
        <f t="shared" si="6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7"/>
        <v>0</v>
      </c>
    </row>
    <row r="527" spans="3:16">
      <c r="C527" s="95" t="str">
        <f t="shared" si="6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7"/>
        <v>0</v>
      </c>
    </row>
    <row r="528" spans="3:16">
      <c r="C528" s="95" t="str">
        <f t="shared" si="6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7"/>
        <v>0</v>
      </c>
    </row>
    <row r="529" spans="3:14">
      <c r="C529" s="95" t="str">
        <f t="shared" si="6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7"/>
        <v>0</v>
      </c>
    </row>
    <row r="530" spans="3:14">
      <c r="C530" s="95" t="str">
        <f t="shared" si="6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7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8">SUM(G518:G530)</f>
        <v>0</v>
      </c>
      <c r="H531" s="100">
        <f t="shared" si="8"/>
        <v>0</v>
      </c>
      <c r="I531" s="100">
        <f t="shared" si="8"/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>SUM(N518:N530)</f>
        <v>0</v>
      </c>
    </row>
    <row r="532" spans="3:14" ht="15.75" thickTop="1"/>
  </sheetData>
  <sheetProtection algorithmName="SHA-512" hashValue="a/5BLoBa7yE3GRQE65O6W9mde0OtkIU6pJLpvpUHbibPo8+wRXrHq77iJzeXoLpwi3aJwJagz3l4g1/opNB1uQ==" saltValue="QORQUpGIJzM1XhDVXjZuVw==" spinCount="100000" sheet="1" objects="1" scenarios="1"/>
  <mergeCells count="4">
    <mergeCell ref="B1:C1"/>
    <mergeCell ref="D1:J1"/>
    <mergeCell ref="B2:C2"/>
    <mergeCell ref="D2:J2"/>
  </mergeCells>
  <phoneticPr fontId="11" type="noConversion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EC2B4-CEBF-4018-B8F8-F3C1D9A339EB}">
  <sheetPr>
    <tabColor rgb="FFC2E76B"/>
  </sheetPr>
  <dimension ref="A2:N63"/>
  <sheetViews>
    <sheetView showGridLines="0" topLeftCell="A32" workbookViewId="0">
      <selection activeCell="A59" sqref="A59:I63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27,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'27a'!P499/M3</f>
        <v>#DIV/0!</v>
      </c>
    </row>
    <row r="4" spans="1:14">
      <c r="A4" s="42" t="s">
        <v>82</v>
      </c>
      <c r="B4" s="195" t="str">
        <f>VLOOKUP(H5,'Kosten VSR (her)controles'!A5:E54,3)</f>
        <v xml:space="preserve">OBS Klazienaveen 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'27a'!P500/M4</f>
        <v>#DIV/0!</v>
      </c>
    </row>
    <row r="5" spans="1:14">
      <c r="A5" s="43" t="s">
        <v>83</v>
      </c>
      <c r="B5" s="196" t="str">
        <f>VLOOKUP(H5,'Kosten VSR (her)controles'!A5:E54,4)</f>
        <v>Van Echtenstraat 26</v>
      </c>
      <c r="C5" s="196"/>
      <c r="D5" s="196"/>
      <c r="E5" s="196"/>
      <c r="F5" s="192" t="s">
        <v>85</v>
      </c>
      <c r="G5" s="192"/>
      <c r="H5" s="39">
        <f>'Kosten VSR (her)controles'!A31</f>
        <v>27</v>
      </c>
      <c r="K5" s="60" t="s">
        <v>58</v>
      </c>
      <c r="L5" s="72">
        <v>200</v>
      </c>
      <c r="M5" s="249"/>
      <c r="N5" s="113" t="e">
        <f>'27a'!P501/M5</f>
        <v>#DIV/0!</v>
      </c>
    </row>
    <row r="6" spans="1:14">
      <c r="A6" s="44" t="s">
        <v>84</v>
      </c>
      <c r="B6" s="197" t="str">
        <f>VLOOKUP(H5,'Kosten VSR (her)controles'!A5:E54,5)</f>
        <v>Emmen</v>
      </c>
      <c r="C6" s="197"/>
      <c r="D6" s="197"/>
      <c r="E6" s="197"/>
      <c r="F6" s="193" t="s">
        <v>86</v>
      </c>
      <c r="G6" s="193"/>
      <c r="H6" s="40" t="str">
        <f>CONCATENATE(H5,"a")</f>
        <v>27a</v>
      </c>
      <c r="K6" s="60" t="s">
        <v>59</v>
      </c>
      <c r="L6" s="72">
        <v>200</v>
      </c>
      <c r="M6" s="249"/>
      <c r="N6" s="113" t="e">
        <f>'27a'!P502/M6</f>
        <v>#DIV/0!</v>
      </c>
    </row>
    <row r="7" spans="1:14">
      <c r="K7" s="60" t="s">
        <v>55</v>
      </c>
      <c r="L7" s="72">
        <v>200</v>
      </c>
      <c r="M7" s="249"/>
      <c r="N7" s="113" t="e">
        <f>'27a'!P503/M7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'27a'!P504/M8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'27a'!P505/M9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'27a'!P506/M10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'27a'!P507/M11</f>
        <v>#DIV/0!</v>
      </c>
    </row>
    <row r="12" spans="1:14">
      <c r="F12" s="33" t="s">
        <v>64</v>
      </c>
      <c r="G12" s="33" t="s">
        <v>90</v>
      </c>
      <c r="K12" s="60" t="s">
        <v>63</v>
      </c>
      <c r="L12" s="72">
        <v>200</v>
      </c>
      <c r="M12" s="249"/>
      <c r="N12" s="113" t="e">
        <f>'27a'!P508/M12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'27a'!N512</f>
        <v>1550.8400000000001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'27a'!P509/M13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49"/>
      <c r="N14" s="113"/>
    </row>
    <row r="15" spans="1:14">
      <c r="K15" s="60"/>
      <c r="L15" s="72"/>
      <c r="M15" s="249"/>
      <c r="N15" s="113"/>
    </row>
    <row r="16" spans="1:14">
      <c r="A16" t="s">
        <v>127</v>
      </c>
      <c r="K16" s="62"/>
      <c r="L16" s="73"/>
      <c r="M16" s="259"/>
      <c r="N16" s="114"/>
    </row>
    <row r="17" spans="1:9">
      <c r="A17" s="188" t="s">
        <v>128</v>
      </c>
      <c r="B17" s="188"/>
      <c r="C17" s="188"/>
      <c r="D17" s="70">
        <f>'27a'!P512</f>
        <v>301136.48</v>
      </c>
      <c r="E17" s="188" t="s">
        <v>129</v>
      </c>
      <c r="F17" s="188"/>
      <c r="G17" s="70">
        <f>D17/E8</f>
        <v>1505.6823999999999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'27a'!G512</f>
        <v>830.1400000000001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830.1400000000001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830.1400000000001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830.1400000000001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'27a'!F512-E27</f>
        <v>652.49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'27a'!S495</f>
        <v>0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'27a'!R495</f>
        <v>0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'27a'!T495</f>
        <v>0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'27a'!U495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'27a'!V495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'27a'!W495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'27a'!N505</f>
        <v>63.780000000000008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 t="s">
        <v>564</v>
      </c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p/Q5FZfjspKHL/diKjnPoBfv4qyIYvKXmOjcqcS54S59Ylcdpg/Z6gEQ+RL9pH0pwOeXnjfguM2jwytjzjK9kg==" saltValue="aW+/n945GPpOGIZNMHkC5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89DB-6B71-40AE-83F9-D6A96AAC13B6}">
  <sheetPr>
    <tabColor rgb="FF173583"/>
  </sheetPr>
  <dimension ref="A1:Z532"/>
  <sheetViews>
    <sheetView topLeftCell="A30" workbookViewId="0">
      <selection activeCell="K60" sqref="K60"/>
    </sheetView>
  </sheetViews>
  <sheetFormatPr defaultRowHeight="15"/>
  <cols>
    <col min="1" max="1" width="5.42578125" bestFit="1" customWidth="1"/>
    <col min="2" max="2" width="4.4257812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'27'!H5</f>
        <v>27</v>
      </c>
      <c r="B1" s="219" t="s">
        <v>82</v>
      </c>
      <c r="C1" s="220"/>
      <c r="D1" s="221" t="str">
        <f>VLOOKUP(A1,'Kosten VSR (her)controles'!A5:J54,3)</f>
        <v xml:space="preserve">OBS Klazienaveen 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>Van Echtenstraat 26 te Emmen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305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/>
      <c r="O4" s="108"/>
      <c r="P4" s="108"/>
    </row>
    <row r="5" spans="1:24">
      <c r="A5" s="30" t="s">
        <v>286</v>
      </c>
      <c r="B5" s="106" t="s">
        <v>337</v>
      </c>
      <c r="C5" s="33" t="s">
        <v>496</v>
      </c>
      <c r="D5" s="33"/>
      <c r="E5" s="106" t="s">
        <v>54</v>
      </c>
      <c r="F5" s="108">
        <v>58.68</v>
      </c>
      <c r="G5" s="108"/>
      <c r="H5" s="108"/>
      <c r="I5" s="108"/>
      <c r="J5" s="108"/>
      <c r="N5" s="108">
        <f t="shared" ref="N5:N42" si="0">SUM(F5:M5)</f>
        <v>58.68</v>
      </c>
      <c r="O5" s="108">
        <f>IF(D5="X",0,IF(E5="X",0,VLOOKUP(E5,'27'!$K$3:$L$16,2,FALSE)))</f>
        <v>200</v>
      </c>
      <c r="P5" s="108">
        <f t="shared" ref="P5:P66" si="1">N5*O5</f>
        <v>11736</v>
      </c>
    </row>
    <row r="6" spans="1:24">
      <c r="A6" s="30" t="s">
        <v>286</v>
      </c>
      <c r="B6" s="106" t="s">
        <v>326</v>
      </c>
      <c r="C6" s="33" t="s">
        <v>497</v>
      </c>
      <c r="D6" s="33"/>
      <c r="E6" s="106" t="s">
        <v>54</v>
      </c>
      <c r="F6" s="108">
        <v>58.68</v>
      </c>
      <c r="G6" s="108"/>
      <c r="H6" s="108"/>
      <c r="I6" s="108"/>
      <c r="J6" s="108"/>
      <c r="N6" s="108">
        <f t="shared" si="0"/>
        <v>58.68</v>
      </c>
      <c r="O6" s="108">
        <f>IF(D6="X",0,IF(E6="X",0,VLOOKUP(E6,'27'!$K$3:$L$16,2,FALSE)))</f>
        <v>200</v>
      </c>
      <c r="P6" s="108">
        <f t="shared" si="1"/>
        <v>11736</v>
      </c>
    </row>
    <row r="7" spans="1:24">
      <c r="A7" s="30" t="s">
        <v>286</v>
      </c>
      <c r="B7" s="106" t="s">
        <v>338</v>
      </c>
      <c r="C7" s="33" t="s">
        <v>498</v>
      </c>
      <c r="D7" s="33"/>
      <c r="E7" s="106" t="s">
        <v>57</v>
      </c>
      <c r="F7" s="108">
        <v>12.15</v>
      </c>
      <c r="G7" s="108"/>
      <c r="H7" s="108"/>
      <c r="I7" s="108"/>
      <c r="J7" s="108"/>
      <c r="N7" s="108">
        <f t="shared" si="0"/>
        <v>12.15</v>
      </c>
      <c r="O7" s="108">
        <f>IF(D7="X",0,IF(E7="X",0,VLOOKUP(E7,'27'!$K$3:$L$16,2,FALSE)))</f>
        <v>200</v>
      </c>
      <c r="P7" s="108">
        <f t="shared" si="1"/>
        <v>2430</v>
      </c>
    </row>
    <row r="8" spans="1:24">
      <c r="A8" s="30" t="s">
        <v>286</v>
      </c>
      <c r="B8" s="106" t="s">
        <v>344</v>
      </c>
      <c r="C8" s="33" t="s">
        <v>499</v>
      </c>
      <c r="D8" s="33"/>
      <c r="E8" s="106" t="s">
        <v>55</v>
      </c>
      <c r="G8" s="108">
        <v>55.81</v>
      </c>
      <c r="H8" s="108"/>
      <c r="I8" s="108"/>
      <c r="J8" s="108"/>
      <c r="N8" s="108">
        <f t="shared" si="0"/>
        <v>55.81</v>
      </c>
      <c r="O8" s="108">
        <f>IF(D8="X",0,IF(E8="X",0,VLOOKUP(E8,'27'!$K$3:$L$16,2,FALSE)))</f>
        <v>200</v>
      </c>
      <c r="P8" s="108">
        <f t="shared" si="1"/>
        <v>11162</v>
      </c>
    </row>
    <row r="9" spans="1:24">
      <c r="A9" s="30" t="s">
        <v>286</v>
      </c>
      <c r="B9" s="106" t="s">
        <v>343</v>
      </c>
      <c r="C9" s="33" t="s">
        <v>497</v>
      </c>
      <c r="D9" s="33"/>
      <c r="E9" s="106" t="s">
        <v>54</v>
      </c>
      <c r="F9" s="108">
        <v>57.6</v>
      </c>
      <c r="G9" s="108"/>
      <c r="H9" s="108"/>
      <c r="I9" s="108"/>
      <c r="J9" s="108"/>
      <c r="N9" s="108">
        <f t="shared" si="0"/>
        <v>57.6</v>
      </c>
      <c r="O9" s="108">
        <f>IF(D9="X",0,IF(E9="X",0,VLOOKUP(E9,'27'!$K$3:$L$16,2,FALSE)))</f>
        <v>200</v>
      </c>
      <c r="P9" s="108">
        <f t="shared" si="1"/>
        <v>11520</v>
      </c>
    </row>
    <row r="10" spans="1:24">
      <c r="A10" s="30" t="s">
        <v>286</v>
      </c>
      <c r="B10" s="106" t="s">
        <v>500</v>
      </c>
      <c r="C10" s="33" t="s">
        <v>499</v>
      </c>
      <c r="D10" s="33"/>
      <c r="E10" s="106" t="s">
        <v>55</v>
      </c>
      <c r="G10" s="108">
        <v>26.14</v>
      </c>
      <c r="H10" s="108"/>
      <c r="I10" s="108"/>
      <c r="J10" s="108"/>
      <c r="N10" s="108">
        <f t="shared" si="0"/>
        <v>26.14</v>
      </c>
      <c r="O10" s="108">
        <f>IF(D10="X",0,IF(E10="X",0,VLOOKUP(E10,'27'!$K$3:$L$16,2,FALSE)))</f>
        <v>200</v>
      </c>
      <c r="P10" s="108">
        <f t="shared" si="1"/>
        <v>5228</v>
      </c>
    </row>
    <row r="11" spans="1:24">
      <c r="A11" s="30" t="s">
        <v>286</v>
      </c>
      <c r="B11" s="106" t="s">
        <v>441</v>
      </c>
      <c r="C11" s="33" t="s">
        <v>501</v>
      </c>
      <c r="D11" s="33"/>
      <c r="E11" s="106" t="s">
        <v>55</v>
      </c>
      <c r="F11" s="108">
        <v>26.73</v>
      </c>
      <c r="G11" s="108"/>
      <c r="H11" s="108"/>
      <c r="I11" s="108"/>
      <c r="J11" s="108"/>
      <c r="N11" s="108">
        <f t="shared" si="0"/>
        <v>26.73</v>
      </c>
      <c r="O11" s="108">
        <f>IF(D11="X",0,IF(E11="X",0,VLOOKUP(E11,'27'!$K$3:$L$16,2,FALSE)))</f>
        <v>200</v>
      </c>
      <c r="P11" s="108">
        <f t="shared" si="1"/>
        <v>5346</v>
      </c>
    </row>
    <row r="12" spans="1:24">
      <c r="A12" s="30" t="s">
        <v>286</v>
      </c>
      <c r="B12" s="106" t="s">
        <v>442</v>
      </c>
      <c r="C12" s="33" t="s">
        <v>353</v>
      </c>
      <c r="D12" s="33"/>
      <c r="E12" s="106" t="s">
        <v>58</v>
      </c>
      <c r="F12" s="108">
        <v>66.150000000000006</v>
      </c>
      <c r="G12" s="108"/>
      <c r="H12" s="108"/>
      <c r="I12" s="108"/>
      <c r="J12" s="108"/>
      <c r="N12" s="108">
        <f t="shared" si="0"/>
        <v>66.150000000000006</v>
      </c>
      <c r="O12" s="108">
        <f>IF(D12="X",0,IF(E12="X",0,VLOOKUP(E12,'27'!$K$3:$L$16,2,FALSE)))</f>
        <v>200</v>
      </c>
      <c r="P12" s="108">
        <f t="shared" si="1"/>
        <v>13230.000000000002</v>
      </c>
    </row>
    <row r="13" spans="1:24">
      <c r="A13" s="30" t="s">
        <v>286</v>
      </c>
      <c r="B13" s="106" t="s">
        <v>502</v>
      </c>
      <c r="C13" s="33" t="s">
        <v>307</v>
      </c>
      <c r="D13" s="33"/>
      <c r="E13" s="106" t="s">
        <v>61</v>
      </c>
      <c r="G13" s="108">
        <v>84.68</v>
      </c>
      <c r="H13" s="108"/>
      <c r="I13" s="108"/>
      <c r="J13" s="108"/>
      <c r="N13" s="108">
        <f t="shared" si="0"/>
        <v>84.68</v>
      </c>
      <c r="O13" s="108">
        <f>IF(D13="X",0,IF(E13="X",0,VLOOKUP(E13,'27'!$K$3:$L$16,2,FALSE)))</f>
        <v>200</v>
      </c>
      <c r="P13" s="108">
        <f t="shared" si="1"/>
        <v>16936</v>
      </c>
    </row>
    <row r="14" spans="1:24">
      <c r="A14" s="30" t="s">
        <v>286</v>
      </c>
      <c r="B14" s="106" t="s">
        <v>444</v>
      </c>
      <c r="C14" s="33" t="s">
        <v>503</v>
      </c>
      <c r="D14" s="33"/>
      <c r="E14" s="106" t="s">
        <v>60</v>
      </c>
      <c r="G14" s="108">
        <v>6.44</v>
      </c>
      <c r="H14" s="108"/>
      <c r="I14" s="108"/>
      <c r="J14" s="108"/>
      <c r="N14" s="108">
        <f t="shared" si="0"/>
        <v>6.44</v>
      </c>
      <c r="O14" s="108">
        <f>IF(D14="X",0,IF(E14="X",0,VLOOKUP(E14,'27'!$K$3:$L$16,2,FALSE)))</f>
        <v>12</v>
      </c>
      <c r="P14" s="108">
        <f t="shared" si="1"/>
        <v>77.28</v>
      </c>
    </row>
    <row r="15" spans="1:24">
      <c r="A15" s="30" t="s">
        <v>286</v>
      </c>
      <c r="B15" s="106" t="s">
        <v>445</v>
      </c>
      <c r="C15" s="33" t="s">
        <v>504</v>
      </c>
      <c r="D15" s="33"/>
      <c r="E15" s="106" t="s">
        <v>149</v>
      </c>
      <c r="H15" s="108"/>
      <c r="I15" s="108"/>
      <c r="J15" s="108"/>
      <c r="L15" s="108">
        <v>5.4</v>
      </c>
      <c r="N15" s="108">
        <f t="shared" si="0"/>
        <v>5.4</v>
      </c>
      <c r="O15" s="108">
        <f>IF(D15="X",0,IF(E15="X",0,VLOOKUP(E15,'27'!$K$3:$L$16,2,FALSE)))</f>
        <v>200</v>
      </c>
      <c r="P15" s="108">
        <f t="shared" si="1"/>
        <v>1080</v>
      </c>
    </row>
    <row r="16" spans="1:24">
      <c r="A16" s="30" t="s">
        <v>286</v>
      </c>
      <c r="B16" s="106" t="s">
        <v>446</v>
      </c>
      <c r="C16" s="33" t="s">
        <v>403</v>
      </c>
      <c r="D16" s="33"/>
      <c r="E16" s="106" t="s">
        <v>55</v>
      </c>
      <c r="F16" s="108">
        <v>4.6100000000000003</v>
      </c>
      <c r="G16" s="108"/>
      <c r="H16" s="108"/>
      <c r="I16" s="108"/>
      <c r="J16" s="108"/>
      <c r="N16" s="108">
        <f t="shared" si="0"/>
        <v>4.6100000000000003</v>
      </c>
      <c r="O16" s="108">
        <f>IF(D16="X",0,IF(E16="X",0,VLOOKUP(E16,'27'!$K$3:$L$16,2,FALSE)))</f>
        <v>200</v>
      </c>
      <c r="P16" s="108">
        <f t="shared" si="1"/>
        <v>922.00000000000011</v>
      </c>
    </row>
    <row r="17" spans="1:16">
      <c r="A17" s="30" t="s">
        <v>286</v>
      </c>
      <c r="B17" s="106" t="s">
        <v>448</v>
      </c>
      <c r="C17" s="33" t="s">
        <v>505</v>
      </c>
      <c r="D17" s="33"/>
      <c r="E17" s="106" t="s">
        <v>54</v>
      </c>
      <c r="G17" s="108">
        <v>56.93</v>
      </c>
      <c r="H17" s="108"/>
      <c r="I17" s="108"/>
      <c r="J17" s="108"/>
      <c r="N17" s="108">
        <f t="shared" si="0"/>
        <v>56.93</v>
      </c>
      <c r="O17" s="108">
        <f>IF(D17="X",0,IF(E17="X",0,VLOOKUP(E17,'27'!$K$3:$L$16,2,FALSE)))</f>
        <v>200</v>
      </c>
      <c r="P17" s="108">
        <f t="shared" si="1"/>
        <v>11386</v>
      </c>
    </row>
    <row r="18" spans="1:16">
      <c r="A18" s="30" t="s">
        <v>286</v>
      </c>
      <c r="B18" s="106" t="s">
        <v>449</v>
      </c>
      <c r="C18" s="33" t="s">
        <v>506</v>
      </c>
      <c r="D18" s="33"/>
      <c r="E18" s="106" t="s">
        <v>54</v>
      </c>
      <c r="G18" s="108">
        <v>58.43</v>
      </c>
      <c r="H18" s="108"/>
      <c r="I18" s="108"/>
      <c r="J18" s="108"/>
      <c r="N18" s="108">
        <f t="shared" si="0"/>
        <v>58.43</v>
      </c>
      <c r="O18" s="108">
        <f>IF(D18="X",0,IF(E18="X",0,VLOOKUP(E18,'27'!$K$3:$L$16,2,FALSE)))</f>
        <v>200</v>
      </c>
      <c r="P18" s="108">
        <f t="shared" si="1"/>
        <v>11686</v>
      </c>
    </row>
    <row r="19" spans="1:16">
      <c r="A19" s="30" t="s">
        <v>286</v>
      </c>
      <c r="B19" s="106" t="s">
        <v>452</v>
      </c>
      <c r="C19" s="33" t="s">
        <v>298</v>
      </c>
      <c r="D19" s="33"/>
      <c r="E19" s="106" t="s">
        <v>149</v>
      </c>
      <c r="G19" s="108"/>
      <c r="H19" s="108"/>
      <c r="I19" s="108"/>
      <c r="J19" s="108"/>
      <c r="L19" s="108">
        <v>10.51</v>
      </c>
      <c r="N19" s="108">
        <f t="shared" si="0"/>
        <v>10.51</v>
      </c>
      <c r="O19" s="108">
        <f>IF(D19="X",0,IF(E19="X",0,VLOOKUP(E19,'27'!$K$3:$L$16,2,FALSE)))</f>
        <v>200</v>
      </c>
      <c r="P19" s="108">
        <f t="shared" si="1"/>
        <v>2102</v>
      </c>
    </row>
    <row r="20" spans="1:16">
      <c r="A20" s="30" t="s">
        <v>286</v>
      </c>
      <c r="B20" s="106" t="s">
        <v>451</v>
      </c>
      <c r="C20" s="33" t="s">
        <v>403</v>
      </c>
      <c r="D20" s="33"/>
      <c r="E20" s="106" t="s">
        <v>55</v>
      </c>
      <c r="G20" s="108">
        <v>11.89</v>
      </c>
      <c r="H20" s="108"/>
      <c r="I20" s="108"/>
      <c r="J20" s="108"/>
      <c r="N20" s="108">
        <f t="shared" si="0"/>
        <v>11.89</v>
      </c>
      <c r="O20" s="108">
        <f>IF(D20="X",0,IF(E20="X",0,VLOOKUP(E20,'27'!$K$3:$L$16,2,FALSE)))</f>
        <v>200</v>
      </c>
      <c r="P20" s="108">
        <f t="shared" si="1"/>
        <v>2378</v>
      </c>
    </row>
    <row r="21" spans="1:16">
      <c r="A21" s="30" t="s">
        <v>286</v>
      </c>
      <c r="B21" s="106" t="s">
        <v>454</v>
      </c>
      <c r="C21" s="33" t="s">
        <v>506</v>
      </c>
      <c r="D21" s="33"/>
      <c r="E21" s="106" t="s">
        <v>54</v>
      </c>
      <c r="G21" s="108">
        <v>58.39</v>
      </c>
      <c r="H21" s="108"/>
      <c r="I21" s="108"/>
      <c r="J21" s="108"/>
      <c r="N21" s="108">
        <f t="shared" si="0"/>
        <v>58.39</v>
      </c>
      <c r="O21" s="108">
        <f>IF(D21="X",0,IF(E21="X",0,VLOOKUP(E21,'27'!$K$3:$L$16,2,FALSE)))</f>
        <v>200</v>
      </c>
      <c r="P21" s="108">
        <f t="shared" si="1"/>
        <v>11678</v>
      </c>
    </row>
    <row r="22" spans="1:16">
      <c r="A22" s="30" t="s">
        <v>286</v>
      </c>
      <c r="B22" s="106" t="s">
        <v>450</v>
      </c>
      <c r="C22" s="33" t="s">
        <v>499</v>
      </c>
      <c r="D22" s="33"/>
      <c r="E22" s="106" t="s">
        <v>55</v>
      </c>
      <c r="G22" s="108">
        <v>16.170000000000002</v>
      </c>
      <c r="H22" s="108"/>
      <c r="I22" s="108"/>
      <c r="J22" s="108"/>
      <c r="N22" s="108">
        <f t="shared" si="0"/>
        <v>16.170000000000002</v>
      </c>
      <c r="O22" s="108">
        <f>IF(D22="X",0,IF(E22="X",0,VLOOKUP(E22,'27'!$K$3:$L$16,2,FALSE)))</f>
        <v>200</v>
      </c>
      <c r="P22" s="108">
        <f t="shared" si="1"/>
        <v>3234.0000000000005</v>
      </c>
    </row>
    <row r="23" spans="1:16">
      <c r="A23" s="30" t="s">
        <v>286</v>
      </c>
      <c r="B23" s="106" t="s">
        <v>455</v>
      </c>
      <c r="C23" s="33" t="s">
        <v>505</v>
      </c>
      <c r="D23" s="33"/>
      <c r="E23" s="106" t="s">
        <v>54</v>
      </c>
      <c r="G23" s="108">
        <v>56.85</v>
      </c>
      <c r="H23" s="108"/>
      <c r="I23" s="108"/>
      <c r="J23" s="108"/>
      <c r="N23" s="108">
        <f t="shared" si="0"/>
        <v>56.85</v>
      </c>
      <c r="O23" s="108">
        <f>IF(D23="X",0,IF(E23="X",0,VLOOKUP(E23,'27'!$K$3:$L$16,2,FALSE)))</f>
        <v>200</v>
      </c>
      <c r="P23" s="108">
        <f t="shared" si="1"/>
        <v>11370</v>
      </c>
    </row>
    <row r="24" spans="1:16">
      <c r="A24" s="30" t="s">
        <v>286</v>
      </c>
      <c r="B24" s="106" t="s">
        <v>456</v>
      </c>
      <c r="C24" s="33" t="s">
        <v>485</v>
      </c>
      <c r="D24" s="33"/>
      <c r="E24" s="106" t="s">
        <v>149</v>
      </c>
      <c r="G24" s="108"/>
      <c r="H24" s="108"/>
      <c r="I24" s="108"/>
      <c r="J24" s="108"/>
      <c r="L24" s="108">
        <v>6</v>
      </c>
      <c r="N24" s="108">
        <f t="shared" si="0"/>
        <v>6</v>
      </c>
      <c r="O24" s="108">
        <f>IF(D24="X",0,IF(E24="X",0,VLOOKUP(E24,'27'!$K$3:$L$16,2,FALSE)))</f>
        <v>200</v>
      </c>
      <c r="P24" s="108">
        <f t="shared" si="1"/>
        <v>1200</v>
      </c>
    </row>
    <row r="25" spans="1:16">
      <c r="A25" s="30" t="s">
        <v>286</v>
      </c>
      <c r="B25" s="106" t="s">
        <v>457</v>
      </c>
      <c r="C25" s="33" t="s">
        <v>504</v>
      </c>
      <c r="D25" s="33"/>
      <c r="E25" s="106" t="s">
        <v>149</v>
      </c>
      <c r="G25" s="108"/>
      <c r="H25" s="108"/>
      <c r="I25" s="108"/>
      <c r="J25" s="108"/>
      <c r="L25" s="108">
        <v>5.3</v>
      </c>
      <c r="N25" s="108">
        <f t="shared" si="0"/>
        <v>5.3</v>
      </c>
      <c r="O25" s="108">
        <f>IF(D25="X",0,IF(E25="X",0,VLOOKUP(E25,'27'!$K$3:$L$16,2,FALSE)))</f>
        <v>200</v>
      </c>
      <c r="P25" s="108">
        <f t="shared" si="1"/>
        <v>1060</v>
      </c>
    </row>
    <row r="26" spans="1:16">
      <c r="A26" s="30" t="s">
        <v>286</v>
      </c>
      <c r="B26" s="106" t="s">
        <v>507</v>
      </c>
      <c r="C26" s="33" t="s">
        <v>403</v>
      </c>
      <c r="D26" s="33"/>
      <c r="E26" s="106" t="s">
        <v>55</v>
      </c>
      <c r="G26" s="108">
        <v>4.5999999999999996</v>
      </c>
      <c r="H26" s="108"/>
      <c r="I26" s="108"/>
      <c r="J26" s="108"/>
      <c r="N26" s="108">
        <f t="shared" si="0"/>
        <v>4.5999999999999996</v>
      </c>
      <c r="O26" s="108">
        <f>IF(D26="X",0,IF(E26="X",0,VLOOKUP(E26,'27'!$K$3:$L$16,2,FALSE)))</f>
        <v>200</v>
      </c>
      <c r="P26" s="108">
        <f t="shared" si="1"/>
        <v>919.99999999999989</v>
      </c>
    </row>
    <row r="27" spans="1:16">
      <c r="A27" s="30" t="s">
        <v>286</v>
      </c>
      <c r="B27" s="106" t="s">
        <v>508</v>
      </c>
      <c r="C27" s="33" t="s">
        <v>512</v>
      </c>
      <c r="D27" s="33"/>
      <c r="E27" s="106" t="s">
        <v>55</v>
      </c>
      <c r="G27" s="108">
        <v>14.93</v>
      </c>
      <c r="H27" s="108"/>
      <c r="I27" s="108"/>
      <c r="J27" s="108"/>
      <c r="N27" s="108">
        <f t="shared" si="0"/>
        <v>14.93</v>
      </c>
      <c r="O27" s="108">
        <f>IF(D27="X",0,IF(E27="X",0,VLOOKUP(E27,'27'!$K$3:$L$16,2,FALSE)))</f>
        <v>200</v>
      </c>
      <c r="P27" s="108">
        <f t="shared" si="1"/>
        <v>2986</v>
      </c>
    </row>
    <row r="28" spans="1:16">
      <c r="A28" s="30" t="s">
        <v>286</v>
      </c>
      <c r="B28" s="106" t="s">
        <v>509</v>
      </c>
      <c r="C28" s="33" t="s">
        <v>513</v>
      </c>
      <c r="D28" s="33"/>
      <c r="E28" s="106" t="s">
        <v>60</v>
      </c>
      <c r="G28" s="108">
        <v>8.76</v>
      </c>
      <c r="H28" s="108"/>
      <c r="I28" s="108"/>
      <c r="J28" s="108"/>
      <c r="N28" s="108">
        <f t="shared" si="0"/>
        <v>8.76</v>
      </c>
      <c r="O28" s="108">
        <f>IF(D28="X",0,IF(E28="X",0,VLOOKUP(E28,'27'!$K$3:$L$16,2,FALSE)))</f>
        <v>12</v>
      </c>
      <c r="P28" s="108">
        <f t="shared" si="1"/>
        <v>105.12</v>
      </c>
    </row>
    <row r="29" spans="1:16">
      <c r="A29" s="30" t="s">
        <v>286</v>
      </c>
      <c r="B29" s="106" t="s">
        <v>511</v>
      </c>
      <c r="C29" s="33" t="s">
        <v>514</v>
      </c>
      <c r="D29" s="33"/>
      <c r="E29" s="106" t="s">
        <v>60</v>
      </c>
      <c r="G29" s="108">
        <v>12.18</v>
      </c>
      <c r="H29" s="108"/>
      <c r="I29" s="108"/>
      <c r="J29" s="108"/>
      <c r="N29" s="108">
        <f t="shared" si="0"/>
        <v>12.18</v>
      </c>
      <c r="O29" s="108">
        <f>IF(D29="X",0,IF(E29="X",0,VLOOKUP(E29,'27'!$K$3:$L$16,2,FALSE)))</f>
        <v>12</v>
      </c>
      <c r="P29" s="108">
        <f t="shared" si="1"/>
        <v>146.16</v>
      </c>
    </row>
    <row r="30" spans="1:16">
      <c r="A30" s="30" t="s">
        <v>286</v>
      </c>
      <c r="B30" s="106" t="s">
        <v>510</v>
      </c>
      <c r="C30" s="33" t="s">
        <v>515</v>
      </c>
      <c r="D30" s="33"/>
      <c r="E30" s="106" t="s">
        <v>59</v>
      </c>
      <c r="G30" s="108">
        <v>11.73</v>
      </c>
      <c r="H30" s="108"/>
      <c r="I30" s="108"/>
      <c r="J30" s="108"/>
      <c r="N30" s="108">
        <f t="shared" si="0"/>
        <v>11.73</v>
      </c>
      <c r="O30" s="108">
        <f>IF(D30="X",0,IF(E30="X",0,VLOOKUP(E30,'27'!$K$3:$L$16,2,FALSE)))</f>
        <v>200</v>
      </c>
      <c r="P30" s="108">
        <f t="shared" si="1"/>
        <v>2346</v>
      </c>
    </row>
    <row r="31" spans="1:16">
      <c r="A31" s="30" t="s">
        <v>286</v>
      </c>
      <c r="B31" s="106" t="s">
        <v>516</v>
      </c>
      <c r="C31" s="33" t="s">
        <v>518</v>
      </c>
      <c r="D31" s="33"/>
      <c r="E31" s="106" t="s">
        <v>57</v>
      </c>
      <c r="F31" s="108">
        <v>20.23</v>
      </c>
      <c r="G31" s="108"/>
      <c r="H31" s="108"/>
      <c r="I31" s="108"/>
      <c r="J31" s="108"/>
      <c r="N31" s="108">
        <f t="shared" si="0"/>
        <v>20.23</v>
      </c>
      <c r="O31" s="108">
        <f>IF(D31="X",0,IF(E31="X",0,VLOOKUP(E31,'27'!$K$3:$L$16,2,FALSE)))</f>
        <v>200</v>
      </c>
      <c r="P31" s="108">
        <f t="shared" si="1"/>
        <v>4046</v>
      </c>
    </row>
    <row r="32" spans="1:16">
      <c r="A32" s="30" t="s">
        <v>286</v>
      </c>
      <c r="B32" s="106" t="s">
        <v>437</v>
      </c>
      <c r="C32" s="33" t="s">
        <v>520</v>
      </c>
      <c r="D32" s="33"/>
      <c r="E32" s="106" t="s">
        <v>60</v>
      </c>
      <c r="F32" s="108">
        <v>4.7</v>
      </c>
      <c r="G32" s="108"/>
      <c r="H32" s="108"/>
      <c r="I32" s="108"/>
      <c r="J32" s="108"/>
      <c r="N32" s="108">
        <f t="shared" si="0"/>
        <v>4.7</v>
      </c>
      <c r="O32" s="108">
        <f>IF(D32="X",0,IF(E32="X",0,VLOOKUP(E32,'27'!$K$3:$L$16,2,FALSE)))</f>
        <v>12</v>
      </c>
      <c r="P32" s="108">
        <f t="shared" si="1"/>
        <v>56.400000000000006</v>
      </c>
    </row>
    <row r="33" spans="1:16">
      <c r="A33" s="30" t="s">
        <v>286</v>
      </c>
      <c r="B33" s="106" t="s">
        <v>519</v>
      </c>
      <c r="C33" s="33" t="s">
        <v>521</v>
      </c>
      <c r="D33" s="33"/>
      <c r="E33" s="106" t="s">
        <v>316</v>
      </c>
      <c r="F33" s="108">
        <v>4</v>
      </c>
      <c r="G33" s="108"/>
      <c r="H33" s="108"/>
      <c r="I33" s="108"/>
      <c r="J33" s="108"/>
      <c r="N33" s="108">
        <f t="shared" si="0"/>
        <v>4</v>
      </c>
      <c r="O33" s="108">
        <f>IF(D33="X",0,IF(E33="X",0,VLOOKUP(E33,'27'!$K$3:$L$16,2,FALSE)))</f>
        <v>0</v>
      </c>
      <c r="P33" s="108">
        <f t="shared" si="1"/>
        <v>0</v>
      </c>
    </row>
    <row r="34" spans="1:16">
      <c r="A34" s="30" t="s">
        <v>286</v>
      </c>
      <c r="B34" s="106" t="s">
        <v>517</v>
      </c>
      <c r="C34" s="33" t="s">
        <v>312</v>
      </c>
      <c r="D34" s="33"/>
      <c r="E34" s="106" t="s">
        <v>57</v>
      </c>
      <c r="F34" s="108">
        <v>5.76</v>
      </c>
      <c r="G34" s="108"/>
      <c r="H34" s="108"/>
      <c r="I34" s="108"/>
      <c r="J34" s="108"/>
      <c r="N34" s="108">
        <f t="shared" si="0"/>
        <v>5.76</v>
      </c>
      <c r="O34" s="108">
        <f>IF(D34="X",0,IF(E34="X",0,VLOOKUP(E34,'27'!$K$3:$L$16,2,FALSE)))</f>
        <v>200</v>
      </c>
      <c r="P34" s="108">
        <f t="shared" si="1"/>
        <v>1152</v>
      </c>
    </row>
    <row r="35" spans="1:16">
      <c r="A35" s="30" t="s">
        <v>286</v>
      </c>
      <c r="B35" s="106" t="s">
        <v>436</v>
      </c>
      <c r="C35" s="33" t="s">
        <v>499</v>
      </c>
      <c r="D35" s="33"/>
      <c r="E35" s="106" t="s">
        <v>55</v>
      </c>
      <c r="G35" s="108">
        <v>15.65</v>
      </c>
      <c r="H35" s="108"/>
      <c r="I35" s="108"/>
      <c r="J35" s="108"/>
      <c r="N35" s="108">
        <f t="shared" si="0"/>
        <v>15.65</v>
      </c>
      <c r="O35" s="108">
        <f>IF(D35="X",0,IF(E35="X",0,VLOOKUP(E35,'27'!$K$3:$L$16,2,FALSE)))</f>
        <v>200</v>
      </c>
      <c r="P35" s="108">
        <f t="shared" si="1"/>
        <v>3130</v>
      </c>
    </row>
    <row r="36" spans="1:16">
      <c r="A36" s="30" t="s">
        <v>286</v>
      </c>
      <c r="B36" s="106" t="s">
        <v>435</v>
      </c>
      <c r="C36" s="33" t="s">
        <v>302</v>
      </c>
      <c r="D36" s="33"/>
      <c r="E36" s="106" t="s">
        <v>316</v>
      </c>
      <c r="F36" s="108">
        <v>5.28</v>
      </c>
      <c r="G36" s="108"/>
      <c r="H36" s="108"/>
      <c r="I36" s="108"/>
      <c r="J36" s="108"/>
      <c r="N36" s="108">
        <f t="shared" si="0"/>
        <v>5.28</v>
      </c>
      <c r="O36" s="108">
        <f>IF(D36="X",0,IF(E36="X",0,VLOOKUP(E36,'27'!$K$3:$L$16,2,FALSE)))</f>
        <v>0</v>
      </c>
      <c r="P36" s="108">
        <f t="shared" si="1"/>
        <v>0</v>
      </c>
    </row>
    <row r="37" spans="1:16">
      <c r="A37" s="30" t="s">
        <v>286</v>
      </c>
      <c r="B37" s="106" t="s">
        <v>335</v>
      </c>
      <c r="C37" s="33" t="s">
        <v>298</v>
      </c>
      <c r="D37" s="33"/>
      <c r="E37" s="106" t="s">
        <v>149</v>
      </c>
      <c r="G37" s="108"/>
      <c r="H37" s="108"/>
      <c r="I37" s="108"/>
      <c r="J37" s="108"/>
      <c r="L37" s="108">
        <v>5.64</v>
      </c>
      <c r="N37" s="108">
        <f>SUM(G37:M37)</f>
        <v>5.64</v>
      </c>
      <c r="O37" s="108">
        <f>IF(D37="X",0,IF(E37="X",0,VLOOKUP(E37,'27'!$K$3:$L$16,2,FALSE)))</f>
        <v>200</v>
      </c>
      <c r="P37" s="108">
        <f t="shared" si="1"/>
        <v>1128</v>
      </c>
    </row>
    <row r="38" spans="1:16">
      <c r="A38" s="30" t="s">
        <v>286</v>
      </c>
      <c r="B38" s="106" t="s">
        <v>434</v>
      </c>
      <c r="C38" s="33" t="s">
        <v>298</v>
      </c>
      <c r="D38" s="33"/>
      <c r="E38" s="106" t="s">
        <v>149</v>
      </c>
      <c r="G38" s="108"/>
      <c r="H38" s="108"/>
      <c r="I38" s="108"/>
      <c r="J38" s="108"/>
      <c r="L38" s="108">
        <v>5.64</v>
      </c>
      <c r="N38" s="108">
        <f>SUM(G38:M38)</f>
        <v>5.64</v>
      </c>
      <c r="O38" s="108">
        <f>IF(D38="X",0,IF(E38="X",0,VLOOKUP(E38,'27'!$K$3:$L$16,2,FALSE)))</f>
        <v>200</v>
      </c>
      <c r="P38" s="108">
        <f t="shared" si="1"/>
        <v>1128</v>
      </c>
    </row>
    <row r="39" spans="1:16">
      <c r="A39" s="30" t="s">
        <v>286</v>
      </c>
      <c r="B39" s="106" t="s">
        <v>433</v>
      </c>
      <c r="C39" s="33" t="s">
        <v>298</v>
      </c>
      <c r="D39" s="33"/>
      <c r="E39" s="106" t="s">
        <v>149</v>
      </c>
      <c r="G39" s="108"/>
      <c r="H39" s="108"/>
      <c r="I39" s="108"/>
      <c r="J39" s="108"/>
      <c r="L39" s="108">
        <v>2.13</v>
      </c>
      <c r="N39" s="108">
        <f>SUM(G39:M39)</f>
        <v>2.13</v>
      </c>
      <c r="O39" s="108">
        <f>IF(D39="X",0,IF(E39="X",0,VLOOKUP(E39,'27'!$K$3:$L$16,2,FALSE)))</f>
        <v>200</v>
      </c>
      <c r="P39" s="108">
        <f t="shared" si="1"/>
        <v>426</v>
      </c>
    </row>
    <row r="40" spans="1:16">
      <c r="A40" s="30" t="s">
        <v>286</v>
      </c>
      <c r="B40" s="106" t="s">
        <v>329</v>
      </c>
      <c r="C40" s="33" t="s">
        <v>308</v>
      </c>
      <c r="D40" s="33"/>
      <c r="E40" s="106" t="s">
        <v>60</v>
      </c>
      <c r="F40" s="108">
        <v>11.16</v>
      </c>
      <c r="G40" s="108"/>
      <c r="H40" s="108"/>
      <c r="I40" s="108"/>
      <c r="J40" s="108"/>
      <c r="N40" s="108">
        <f t="shared" si="0"/>
        <v>11.16</v>
      </c>
      <c r="O40" s="108">
        <f>IF(D40="X",0,IF(E40="X",0,VLOOKUP(E40,'27'!$K$3:$L$16,2,FALSE)))</f>
        <v>12</v>
      </c>
      <c r="P40" s="108">
        <f t="shared" si="1"/>
        <v>133.92000000000002</v>
      </c>
    </row>
    <row r="41" spans="1:16">
      <c r="A41" s="30" t="s">
        <v>286</v>
      </c>
      <c r="B41" s="106" t="s">
        <v>432</v>
      </c>
      <c r="C41" s="33" t="s">
        <v>523</v>
      </c>
      <c r="D41" s="33"/>
      <c r="E41" s="106" t="s">
        <v>57</v>
      </c>
      <c r="F41" s="108">
        <v>23.08</v>
      </c>
      <c r="G41" s="108"/>
      <c r="H41" s="108"/>
      <c r="I41" s="108"/>
      <c r="J41" s="108"/>
      <c r="N41" s="108">
        <f t="shared" si="0"/>
        <v>23.08</v>
      </c>
      <c r="O41" s="108">
        <f>IF(D41="X",0,IF(E41="X",0,VLOOKUP(E41,'27'!$K$3:$L$16,2,FALSE)))</f>
        <v>200</v>
      </c>
      <c r="P41" s="108">
        <f t="shared" si="1"/>
        <v>4616</v>
      </c>
    </row>
    <row r="42" spans="1:16">
      <c r="A42" s="30" t="s">
        <v>286</v>
      </c>
      <c r="B42" s="106" t="s">
        <v>431</v>
      </c>
      <c r="C42" s="33" t="s">
        <v>522</v>
      </c>
      <c r="D42" s="33"/>
      <c r="E42" s="106" t="s">
        <v>55</v>
      </c>
      <c r="G42" s="108">
        <v>23.08</v>
      </c>
      <c r="H42" s="108"/>
      <c r="I42" s="108"/>
      <c r="J42" s="108"/>
      <c r="N42" s="108">
        <f t="shared" si="0"/>
        <v>23.08</v>
      </c>
      <c r="O42" s="108">
        <f>IF(D42="X",0,IF(E42="X",0,VLOOKUP(E42,'27'!$K$3:$L$16,2,FALSE)))</f>
        <v>200</v>
      </c>
      <c r="P42" s="108">
        <f t="shared" si="1"/>
        <v>4616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/>
      <c r="O43" s="108"/>
      <c r="P43" s="108"/>
    </row>
    <row r="44" spans="1:16">
      <c r="A44" s="30" t="s">
        <v>375</v>
      </c>
      <c r="B44" s="106" t="s">
        <v>534</v>
      </c>
      <c r="C44" s="33" t="s">
        <v>539</v>
      </c>
      <c r="D44" s="33"/>
      <c r="E44" s="106" t="s">
        <v>54</v>
      </c>
      <c r="F44" s="108">
        <v>58.87</v>
      </c>
      <c r="G44" s="108"/>
      <c r="H44" s="108"/>
      <c r="I44" s="108"/>
      <c r="J44" s="108"/>
      <c r="N44" s="108">
        <f>SUM(F44:M44)</f>
        <v>58.87</v>
      </c>
      <c r="O44" s="108">
        <f>IF(D44="X",0,IF(E44="X",0,VLOOKUP(E44,'27'!$K$3:$L$16,2,FALSE)))</f>
        <v>200</v>
      </c>
      <c r="P44" s="108">
        <f t="shared" si="1"/>
        <v>11774</v>
      </c>
    </row>
    <row r="45" spans="1:16">
      <c r="A45" s="30" t="s">
        <v>375</v>
      </c>
      <c r="B45" s="106" t="s">
        <v>535</v>
      </c>
      <c r="C45" s="33" t="s">
        <v>540</v>
      </c>
      <c r="D45" s="33"/>
      <c r="E45" s="106" t="s">
        <v>54</v>
      </c>
      <c r="F45" s="108">
        <v>58.91</v>
      </c>
      <c r="G45" s="108"/>
      <c r="H45" s="108"/>
      <c r="I45" s="108"/>
      <c r="J45" s="108"/>
      <c r="N45" s="108">
        <f t="shared" ref="N45:N66" si="2">SUM(F45:M45)</f>
        <v>58.91</v>
      </c>
      <c r="O45" s="108">
        <f>IF(D45="X",0,IF(E45="X",0,VLOOKUP(E45,'27'!$K$3:$L$16,2,FALSE)))</f>
        <v>200</v>
      </c>
      <c r="P45" s="108">
        <f t="shared" si="1"/>
        <v>11782</v>
      </c>
    </row>
    <row r="46" spans="1:16">
      <c r="A46" s="30" t="s">
        <v>375</v>
      </c>
      <c r="B46" s="106" t="s">
        <v>536</v>
      </c>
      <c r="C46" s="33" t="s">
        <v>498</v>
      </c>
      <c r="D46" s="33"/>
      <c r="E46" s="106" t="s">
        <v>57</v>
      </c>
      <c r="F46" s="108">
        <v>12.14</v>
      </c>
      <c r="G46" s="108"/>
      <c r="H46" s="108"/>
      <c r="I46" s="108"/>
      <c r="J46" s="108"/>
      <c r="N46" s="108">
        <f t="shared" si="2"/>
        <v>12.14</v>
      </c>
      <c r="O46" s="108">
        <f>IF(D46="X",0,IF(E46="X",0,VLOOKUP(E46,'27'!$K$3:$L$16,2,FALSE)))</f>
        <v>200</v>
      </c>
      <c r="P46" s="108">
        <f t="shared" si="1"/>
        <v>2428</v>
      </c>
    </row>
    <row r="47" spans="1:16">
      <c r="A47" s="30" t="s">
        <v>375</v>
      </c>
      <c r="B47" s="106" t="s">
        <v>537</v>
      </c>
      <c r="C47" s="33" t="s">
        <v>499</v>
      </c>
      <c r="D47" s="33"/>
      <c r="E47" s="106" t="s">
        <v>55</v>
      </c>
      <c r="G47" s="108">
        <v>81.650000000000006</v>
      </c>
      <c r="H47" s="108"/>
      <c r="I47" s="108"/>
      <c r="J47" s="108"/>
      <c r="N47" s="108">
        <f t="shared" si="2"/>
        <v>81.650000000000006</v>
      </c>
      <c r="O47" s="108">
        <f>IF(D47="X",0,IF(E47="X",0,VLOOKUP(E47,'27'!$K$3:$L$16,2,FALSE)))</f>
        <v>200</v>
      </c>
      <c r="P47" s="108">
        <f t="shared" si="1"/>
        <v>16330.000000000002</v>
      </c>
    </row>
    <row r="48" spans="1:16">
      <c r="A48" s="30" t="s">
        <v>375</v>
      </c>
      <c r="B48" s="106" t="s">
        <v>541</v>
      </c>
      <c r="C48" s="33" t="s">
        <v>308</v>
      </c>
      <c r="D48" s="33"/>
      <c r="E48" s="106" t="s">
        <v>60</v>
      </c>
      <c r="F48" s="108">
        <v>4.8</v>
      </c>
      <c r="G48" s="108"/>
      <c r="H48" s="108"/>
      <c r="I48" s="108"/>
      <c r="J48" s="108"/>
      <c r="N48" s="108">
        <f t="shared" si="2"/>
        <v>4.8</v>
      </c>
      <c r="O48" s="108">
        <f>IF(D48="X",0,IF(E48="X",0,VLOOKUP(E48,'27'!$K$3:$L$16,2,FALSE)))</f>
        <v>12</v>
      </c>
      <c r="P48" s="108">
        <f t="shared" si="1"/>
        <v>57.599999999999994</v>
      </c>
    </row>
    <row r="49" spans="1:16">
      <c r="A49" s="30" t="s">
        <v>375</v>
      </c>
      <c r="B49" s="106" t="s">
        <v>538</v>
      </c>
      <c r="C49" s="33" t="s">
        <v>542</v>
      </c>
      <c r="D49" s="33"/>
      <c r="E49" s="106" t="s">
        <v>54</v>
      </c>
      <c r="F49" s="108">
        <v>58.06</v>
      </c>
      <c r="G49" s="108"/>
      <c r="H49" s="108"/>
      <c r="I49" s="108"/>
      <c r="J49" s="108"/>
      <c r="N49" s="108">
        <f t="shared" si="2"/>
        <v>58.06</v>
      </c>
      <c r="O49" s="108">
        <f>IF(D49="X",0,IF(E49="X",0,VLOOKUP(E49,'27'!$K$3:$L$16,2,FALSE)))</f>
        <v>200</v>
      </c>
      <c r="P49" s="108">
        <f t="shared" si="1"/>
        <v>11612</v>
      </c>
    </row>
    <row r="50" spans="1:16">
      <c r="A50" s="30" t="s">
        <v>375</v>
      </c>
      <c r="B50" s="106" t="s">
        <v>543</v>
      </c>
      <c r="C50" s="33" t="s">
        <v>299</v>
      </c>
      <c r="D50" s="33"/>
      <c r="E50" s="106" t="s">
        <v>54</v>
      </c>
      <c r="G50" s="108">
        <v>55.07</v>
      </c>
      <c r="H50" s="108"/>
      <c r="I50" s="108"/>
      <c r="J50" s="108"/>
      <c r="N50" s="108">
        <f t="shared" si="2"/>
        <v>55.07</v>
      </c>
      <c r="O50" s="108">
        <f>IF(D50="X",0,IF(E50="X",0,VLOOKUP(E50,'27'!$K$3:$L$16,2,FALSE)))</f>
        <v>200</v>
      </c>
      <c r="P50" s="108">
        <f t="shared" si="1"/>
        <v>11014</v>
      </c>
    </row>
    <row r="51" spans="1:16">
      <c r="A51" s="30" t="s">
        <v>375</v>
      </c>
      <c r="B51" s="106" t="s">
        <v>544</v>
      </c>
      <c r="C51" s="33" t="s">
        <v>299</v>
      </c>
      <c r="D51" s="33"/>
      <c r="E51" s="106" t="s">
        <v>54</v>
      </c>
      <c r="G51" s="108">
        <v>57.64</v>
      </c>
      <c r="H51" s="108"/>
      <c r="I51" s="108"/>
      <c r="J51" s="108"/>
      <c r="N51" s="108">
        <f t="shared" si="2"/>
        <v>57.64</v>
      </c>
      <c r="O51" s="108">
        <f>IF(D51="X",0,IF(E51="X",0,VLOOKUP(E51,'27'!$K$3:$L$16,2,FALSE)))</f>
        <v>200</v>
      </c>
      <c r="P51" s="108">
        <f t="shared" si="1"/>
        <v>11528</v>
      </c>
    </row>
    <row r="52" spans="1:16">
      <c r="A52" s="30" t="s">
        <v>375</v>
      </c>
      <c r="B52" s="106" t="s">
        <v>545</v>
      </c>
      <c r="C52" s="33" t="s">
        <v>299</v>
      </c>
      <c r="D52" s="33"/>
      <c r="E52" s="106" t="s">
        <v>54</v>
      </c>
      <c r="G52" s="108">
        <v>56.37</v>
      </c>
      <c r="H52" s="108"/>
      <c r="I52" s="108"/>
      <c r="J52" s="108"/>
      <c r="N52" s="108">
        <f t="shared" si="2"/>
        <v>56.37</v>
      </c>
      <c r="O52" s="108">
        <f>IF(D52="X",0,IF(E52="X",0,VLOOKUP(E52,'27'!$K$3:$L$16,2,FALSE)))</f>
        <v>200</v>
      </c>
      <c r="P52" s="108">
        <f t="shared" si="1"/>
        <v>11274</v>
      </c>
    </row>
    <row r="53" spans="1:16">
      <c r="A53" s="30" t="s">
        <v>375</v>
      </c>
      <c r="B53" s="106" t="s">
        <v>546</v>
      </c>
      <c r="C53" s="33" t="s">
        <v>299</v>
      </c>
      <c r="D53" s="33"/>
      <c r="E53" s="106" t="s">
        <v>54</v>
      </c>
      <c r="G53" s="108">
        <v>56.75</v>
      </c>
      <c r="H53" s="108"/>
      <c r="I53" s="108"/>
      <c r="J53" s="108"/>
      <c r="N53" s="108">
        <f t="shared" si="2"/>
        <v>56.75</v>
      </c>
      <c r="O53" s="108">
        <f>IF(D53="X",0,IF(E53="X",0,VLOOKUP(E53,'27'!$K$3:$L$16,2,FALSE)))</f>
        <v>200</v>
      </c>
      <c r="P53" s="108">
        <f t="shared" si="1"/>
        <v>11350</v>
      </c>
    </row>
    <row r="54" spans="1:16">
      <c r="A54" s="30" t="s">
        <v>375</v>
      </c>
      <c r="B54" s="106" t="s">
        <v>547</v>
      </c>
      <c r="C54" s="33" t="s">
        <v>298</v>
      </c>
      <c r="D54" s="33"/>
      <c r="E54" s="106" t="s">
        <v>149</v>
      </c>
      <c r="G54" s="108"/>
      <c r="H54" s="108"/>
      <c r="I54" s="108"/>
      <c r="J54" s="108"/>
      <c r="N54" s="108">
        <f t="shared" si="2"/>
        <v>0</v>
      </c>
      <c r="O54" s="108">
        <f>IF(D54="X",0,IF(E54="X",0,VLOOKUP(E54,'27'!$K$3:$L$16,2,FALSE)))</f>
        <v>200</v>
      </c>
      <c r="P54" s="108">
        <f t="shared" si="1"/>
        <v>0</v>
      </c>
    </row>
    <row r="55" spans="1:16">
      <c r="A55" s="30" t="s">
        <v>375</v>
      </c>
      <c r="B55" s="106" t="s">
        <v>548</v>
      </c>
      <c r="C55" s="33" t="s">
        <v>298</v>
      </c>
      <c r="D55" s="33"/>
      <c r="E55" s="106" t="s">
        <v>149</v>
      </c>
      <c r="G55" s="108"/>
      <c r="H55" s="108"/>
      <c r="I55" s="108"/>
      <c r="J55" s="108"/>
      <c r="L55" s="108">
        <v>4.8899999999999997</v>
      </c>
      <c r="N55" s="108">
        <f t="shared" si="2"/>
        <v>4.8899999999999997</v>
      </c>
      <c r="O55" s="108">
        <f>IF(D55="X",0,IF(E55="X",0,VLOOKUP(E55,'27'!$K$3:$L$16,2,FALSE)))</f>
        <v>200</v>
      </c>
      <c r="P55" s="108">
        <f t="shared" si="1"/>
        <v>977.99999999999989</v>
      </c>
    </row>
    <row r="56" spans="1:16">
      <c r="A56" s="30" t="s">
        <v>375</v>
      </c>
      <c r="B56" s="106" t="s">
        <v>549</v>
      </c>
      <c r="C56" s="33" t="s">
        <v>485</v>
      </c>
      <c r="D56" s="33"/>
      <c r="E56" s="106" t="s">
        <v>149</v>
      </c>
      <c r="G56" s="108"/>
      <c r="H56" s="108"/>
      <c r="I56" s="108"/>
      <c r="J56" s="108"/>
      <c r="L56" s="108">
        <v>4.8600000000000003</v>
      </c>
      <c r="N56" s="108">
        <f t="shared" si="2"/>
        <v>4.8600000000000003</v>
      </c>
      <c r="O56" s="108">
        <f>IF(D56="X",0,IF(E56="X",0,VLOOKUP(E56,'27'!$K$3:$L$16,2,FALSE)))</f>
        <v>200</v>
      </c>
      <c r="P56" s="108">
        <f t="shared" si="1"/>
        <v>972.00000000000011</v>
      </c>
    </row>
    <row r="57" spans="1:16">
      <c r="A57" s="30" t="s">
        <v>375</v>
      </c>
      <c r="B57" s="106" t="s">
        <v>550</v>
      </c>
      <c r="C57" s="33" t="s">
        <v>553</v>
      </c>
      <c r="D57" s="33"/>
      <c r="E57" s="106" t="s">
        <v>57</v>
      </c>
      <c r="F57" s="108">
        <v>30.98</v>
      </c>
      <c r="G57" s="108"/>
      <c r="H57" s="108"/>
      <c r="I57" s="108"/>
      <c r="J57" s="108"/>
      <c r="L57" s="108">
        <v>4.43</v>
      </c>
      <c r="N57" s="108">
        <f t="shared" si="2"/>
        <v>35.409999999999997</v>
      </c>
      <c r="O57" s="108">
        <f>IF(D57="X",0,IF(E57="X",0,VLOOKUP(E57,'27'!$K$3:$L$16,2,FALSE)))</f>
        <v>200</v>
      </c>
      <c r="P57" s="108">
        <f t="shared" si="1"/>
        <v>7081.9999999999991</v>
      </c>
    </row>
    <row r="58" spans="1:16">
      <c r="A58" s="30" t="s">
        <v>375</v>
      </c>
      <c r="B58" s="106" t="s">
        <v>551</v>
      </c>
      <c r="C58" s="33" t="s">
        <v>419</v>
      </c>
      <c r="D58" s="33"/>
      <c r="E58" s="106" t="s">
        <v>55</v>
      </c>
      <c r="F58" s="108">
        <v>11.89</v>
      </c>
      <c r="G58" s="108"/>
      <c r="H58" s="108"/>
      <c r="I58" s="108"/>
      <c r="J58" s="108"/>
      <c r="N58" s="108">
        <f t="shared" si="2"/>
        <v>11.89</v>
      </c>
      <c r="O58" s="108">
        <f>IF(D58="X",0,IF(E58="X",0,VLOOKUP(E58,'27'!$K$3:$L$16,2,FALSE)))</f>
        <v>200</v>
      </c>
      <c r="P58" s="108">
        <f t="shared" si="1"/>
        <v>2378</v>
      </c>
    </row>
    <row r="59" spans="1:16">
      <c r="A59" s="30" t="s">
        <v>375</v>
      </c>
      <c r="B59" s="106" t="s">
        <v>552</v>
      </c>
      <c r="C59" s="33" t="s">
        <v>499</v>
      </c>
      <c r="D59" s="33"/>
      <c r="E59" s="106" t="s">
        <v>55</v>
      </c>
      <c r="F59" s="108">
        <v>12.4</v>
      </c>
      <c r="G59" s="108"/>
      <c r="H59" s="108"/>
      <c r="I59" s="108"/>
      <c r="J59" s="108"/>
      <c r="N59" s="108">
        <f t="shared" si="2"/>
        <v>12.4</v>
      </c>
      <c r="O59" s="108">
        <f>IF(D59="X",0,IF(E59="X",0,VLOOKUP(E59,'27'!$K$3:$L$16,2,FALSE)))</f>
        <v>200</v>
      </c>
      <c r="P59" s="108">
        <f t="shared" si="1"/>
        <v>2480</v>
      </c>
    </row>
    <row r="60" spans="1:16">
      <c r="A60" s="30" t="s">
        <v>375</v>
      </c>
      <c r="B60" s="106" t="s">
        <v>554</v>
      </c>
      <c r="C60" s="33" t="s">
        <v>302</v>
      </c>
      <c r="D60" s="33"/>
      <c r="E60" s="106" t="s">
        <v>316</v>
      </c>
      <c r="F60" s="108">
        <v>5.28</v>
      </c>
      <c r="G60" s="108"/>
      <c r="H60" s="108"/>
      <c r="I60" s="108"/>
      <c r="J60" s="108"/>
      <c r="N60" s="108">
        <f t="shared" si="2"/>
        <v>5.28</v>
      </c>
      <c r="O60" s="108">
        <f>IF(D60="X",0,IF(E60="X",0,VLOOKUP(E60,'27'!$K$3:$L$16,2,FALSE)))</f>
        <v>0</v>
      </c>
      <c r="P60" s="108">
        <f t="shared" si="1"/>
        <v>0</v>
      </c>
    </row>
    <row r="61" spans="1:16">
      <c r="A61" s="30" t="s">
        <v>375</v>
      </c>
      <c r="B61" s="106" t="s">
        <v>555</v>
      </c>
      <c r="C61" s="33" t="s">
        <v>298</v>
      </c>
      <c r="D61" s="33"/>
      <c r="E61" s="106" t="s">
        <v>149</v>
      </c>
      <c r="G61" s="108"/>
      <c r="H61" s="108"/>
      <c r="I61" s="108"/>
      <c r="J61" s="108"/>
      <c r="L61" s="108">
        <v>5.64</v>
      </c>
      <c r="N61" s="108">
        <f t="shared" si="2"/>
        <v>5.64</v>
      </c>
      <c r="O61" s="108">
        <f>IF(D61="X",0,IF(E61="X",0,VLOOKUP(E61,'27'!$K$3:$L$16,2,FALSE)))</f>
        <v>200</v>
      </c>
      <c r="P61" s="108">
        <f t="shared" si="1"/>
        <v>1128</v>
      </c>
    </row>
    <row r="62" spans="1:16">
      <c r="A62" s="30" t="s">
        <v>375</v>
      </c>
      <c r="B62" s="106" t="s">
        <v>556</v>
      </c>
      <c r="C62" s="33" t="s">
        <v>298</v>
      </c>
      <c r="D62" s="33"/>
      <c r="E62" s="106" t="s">
        <v>149</v>
      </c>
      <c r="G62" s="108"/>
      <c r="H62" s="108"/>
      <c r="I62" s="108"/>
      <c r="J62" s="108"/>
      <c r="L62" s="108">
        <v>5.64</v>
      </c>
      <c r="N62" s="108">
        <f t="shared" si="2"/>
        <v>5.64</v>
      </c>
      <c r="O62" s="108">
        <f>IF(D62="X",0,IF(E62="X",0,VLOOKUP(E62,'27'!$K$3:$L$16,2,FALSE)))</f>
        <v>200</v>
      </c>
      <c r="P62" s="108">
        <f t="shared" si="1"/>
        <v>1128</v>
      </c>
    </row>
    <row r="63" spans="1:16">
      <c r="A63" s="30" t="s">
        <v>375</v>
      </c>
      <c r="B63" s="106" t="s">
        <v>557</v>
      </c>
      <c r="C63" s="33" t="s">
        <v>298</v>
      </c>
      <c r="D63" s="33"/>
      <c r="E63" s="106" t="s">
        <v>149</v>
      </c>
      <c r="G63" s="108"/>
      <c r="H63" s="108"/>
      <c r="I63" s="108"/>
      <c r="J63" s="108"/>
      <c r="L63" s="108">
        <v>2.13</v>
      </c>
      <c r="N63" s="108">
        <f t="shared" si="2"/>
        <v>2.13</v>
      </c>
      <c r="O63" s="108">
        <f>IF(D63="X",0,IF(E63="X",0,VLOOKUP(E63,'27'!$K$3:$L$16,2,FALSE)))</f>
        <v>200</v>
      </c>
      <c r="P63" s="108">
        <f t="shared" si="1"/>
        <v>426</v>
      </c>
    </row>
    <row r="64" spans="1:16">
      <c r="A64" s="30" t="s">
        <v>375</v>
      </c>
      <c r="B64" s="106" t="s">
        <v>558</v>
      </c>
      <c r="C64" s="33" t="s">
        <v>561</v>
      </c>
      <c r="D64" s="33"/>
      <c r="E64" s="106" t="s">
        <v>57</v>
      </c>
      <c r="F64" s="108">
        <v>11.16</v>
      </c>
      <c r="G64" s="108"/>
      <c r="H64" s="108"/>
      <c r="I64" s="108"/>
      <c r="J64" s="108"/>
      <c r="N64" s="108">
        <f t="shared" si="2"/>
        <v>11.16</v>
      </c>
      <c r="O64" s="108">
        <f>IF(D64="X",0,IF(E64="X",0,VLOOKUP(E64,'27'!$K$3:$L$16,2,FALSE)))</f>
        <v>200</v>
      </c>
      <c r="P64" s="108">
        <f t="shared" si="1"/>
        <v>2232</v>
      </c>
    </row>
    <row r="65" spans="1:16">
      <c r="A65" s="30" t="s">
        <v>375</v>
      </c>
      <c r="B65" s="106" t="s">
        <v>559</v>
      </c>
      <c r="C65" s="33" t="s">
        <v>562</v>
      </c>
      <c r="D65" s="33"/>
      <c r="E65" s="106" t="s">
        <v>57</v>
      </c>
      <c r="F65" s="108">
        <v>23.08</v>
      </c>
      <c r="G65" s="108"/>
      <c r="H65" s="108"/>
      <c r="I65" s="108"/>
      <c r="J65" s="108"/>
      <c r="N65" s="108">
        <f t="shared" si="2"/>
        <v>23.08</v>
      </c>
      <c r="O65" s="108">
        <f>IF(D65="X",0,IF(E65="X",0,VLOOKUP(E65,'27'!$K$3:$L$16,2,FALSE)))</f>
        <v>200</v>
      </c>
      <c r="P65" s="108">
        <f t="shared" si="1"/>
        <v>4616</v>
      </c>
    </row>
    <row r="66" spans="1:16">
      <c r="A66" s="30" t="s">
        <v>375</v>
      </c>
      <c r="B66" s="106" t="s">
        <v>560</v>
      </c>
      <c r="C66" s="33" t="s">
        <v>563</v>
      </c>
      <c r="D66" s="33"/>
      <c r="E66" s="106" t="s">
        <v>57</v>
      </c>
      <c r="F66" s="108">
        <v>20.67</v>
      </c>
      <c r="G66" s="108"/>
      <c r="H66" s="108"/>
      <c r="I66" s="108"/>
      <c r="J66" s="108"/>
      <c r="N66" s="108">
        <f t="shared" si="2"/>
        <v>20.67</v>
      </c>
      <c r="O66" s="108">
        <f>IF(D66="X",0,IF(E66="X",0,VLOOKUP(E66,'27'!$K$3:$L$16,2,FALSE)))</f>
        <v>200</v>
      </c>
      <c r="P66" s="108">
        <f t="shared" si="1"/>
        <v>4134</v>
      </c>
    </row>
    <row r="67" spans="1:16" hidden="1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/>
      <c r="O67" s="108"/>
      <c r="P67" s="108"/>
    </row>
    <row r="68" spans="1:16" hidden="1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/>
      <c r="O68" s="108"/>
      <c r="P68" s="108"/>
    </row>
    <row r="69" spans="1:16" hidden="1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/>
      <c r="O69" s="108"/>
      <c r="P69" s="108"/>
    </row>
    <row r="70" spans="1:16" hidden="1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/>
      <c r="O70" s="108"/>
      <c r="P70" s="108"/>
    </row>
    <row r="71" spans="1:16" hidden="1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/>
      <c r="O71" s="108"/>
      <c r="P71" s="108"/>
    </row>
    <row r="72" spans="1:16" hidden="1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/>
      <c r="O72" s="108"/>
      <c r="P72" s="108"/>
    </row>
    <row r="73" spans="1:16" hidden="1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/>
      <c r="O73" s="108"/>
      <c r="P73" s="108"/>
    </row>
    <row r="74" spans="1:16" hidden="1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/>
      <c r="O74" s="108"/>
      <c r="P74" s="108"/>
    </row>
    <row r="75" spans="1:16" hidden="1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/>
      <c r="O75" s="108"/>
      <c r="P75" s="108"/>
    </row>
    <row r="76" spans="1:16" hidden="1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/>
      <c r="O76" s="108"/>
      <c r="P76" s="108"/>
    </row>
    <row r="77" spans="1:16" hidden="1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/>
      <c r="O77" s="108"/>
      <c r="P77" s="108"/>
    </row>
    <row r="78" spans="1:16" hidden="1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/>
      <c r="O78" s="108"/>
      <c r="P78" s="108"/>
    </row>
    <row r="79" spans="1:16" hidden="1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/>
      <c r="O79" s="108"/>
      <c r="P79" s="108"/>
    </row>
    <row r="80" spans="1:16" hidden="1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/>
      <c r="O80" s="108"/>
      <c r="P80" s="108"/>
    </row>
    <row r="81" spans="1:16" hidden="1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/>
      <c r="O81" s="108"/>
      <c r="P81" s="108"/>
    </row>
    <row r="82" spans="1:16" hidden="1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/>
      <c r="O82" s="108"/>
      <c r="P82" s="108"/>
    </row>
    <row r="83" spans="1:16" hidden="1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/>
      <c r="O83" s="108"/>
      <c r="P83" s="108"/>
    </row>
    <row r="84" spans="1:16" hidden="1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/>
      <c r="O84" s="108"/>
      <c r="P84" s="108"/>
    </row>
    <row r="85" spans="1:16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/>
      <c r="O85" s="108"/>
      <c r="P85" s="108"/>
    </row>
    <row r="86" spans="1:16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/>
      <c r="O86" s="108"/>
      <c r="P86" s="108"/>
    </row>
    <row r="87" spans="1:16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/>
      <c r="O87" s="108"/>
      <c r="P87" s="108"/>
    </row>
    <row r="88" spans="1:16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/>
      <c r="O88" s="108"/>
      <c r="P88" s="108"/>
    </row>
    <row r="89" spans="1:16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/>
      <c r="O89" s="108"/>
      <c r="P89" s="108"/>
    </row>
    <row r="90" spans="1:16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/>
      <c r="O90" s="108"/>
      <c r="P90" s="108"/>
    </row>
    <row r="91" spans="1:16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/>
      <c r="O91" s="108"/>
      <c r="P91" s="108"/>
    </row>
    <row r="92" spans="1:16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/>
      <c r="O92" s="108"/>
      <c r="P92" s="108"/>
    </row>
    <row r="93" spans="1:16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/>
      <c r="O93" s="108"/>
      <c r="P93" s="108"/>
    </row>
    <row r="94" spans="1:16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/>
      <c r="O94" s="108"/>
      <c r="P94" s="108"/>
    </row>
    <row r="95" spans="1:16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/>
      <c r="O95" s="108"/>
      <c r="P95" s="108"/>
    </row>
    <row r="96" spans="1:16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/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/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/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/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/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/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/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/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/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/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/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/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/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/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/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/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/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/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/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/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/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/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/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/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/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/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/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/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/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/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/>
      <c r="O126" s="108"/>
      <c r="P126" s="108"/>
    </row>
    <row r="127" spans="1:16" hidden="1">
      <c r="N127" s="108"/>
      <c r="O127" s="108"/>
      <c r="P127" s="108"/>
    </row>
    <row r="128" spans="1:16" hidden="1">
      <c r="N128" s="108"/>
      <c r="O128" s="108"/>
      <c r="P128" s="108"/>
    </row>
    <row r="129" spans="14:16" hidden="1">
      <c r="N129" s="108"/>
      <c r="O129" s="108"/>
      <c r="P129" s="108"/>
    </row>
    <row r="130" spans="14:16" hidden="1">
      <c r="N130" s="108"/>
      <c r="O130" s="108"/>
      <c r="P130" s="108"/>
    </row>
    <row r="131" spans="14:16" hidden="1">
      <c r="N131" s="108"/>
      <c r="O131" s="108"/>
      <c r="P131" s="108"/>
    </row>
    <row r="132" spans="14:16" hidden="1">
      <c r="N132" s="108"/>
      <c r="O132" s="108"/>
      <c r="P132" s="108"/>
    </row>
    <row r="133" spans="14:16" hidden="1">
      <c r="N133" s="108"/>
      <c r="O133" s="108"/>
      <c r="P133" s="108"/>
    </row>
    <row r="134" spans="14:16" hidden="1">
      <c r="N134" s="108"/>
      <c r="O134" s="108"/>
      <c r="P134" s="108"/>
    </row>
    <row r="135" spans="14:16" hidden="1">
      <c r="N135" s="108"/>
      <c r="O135" s="108"/>
      <c r="P135" s="108"/>
    </row>
    <row r="136" spans="14:16" hidden="1">
      <c r="N136" s="108"/>
      <c r="O136" s="108"/>
      <c r="P136" s="108"/>
    </row>
    <row r="137" spans="14:16" hidden="1">
      <c r="N137" s="108"/>
      <c r="O137" s="108"/>
      <c r="P137" s="108"/>
    </row>
    <row r="138" spans="14:16" hidden="1">
      <c r="N138" s="108"/>
      <c r="O138" s="108"/>
      <c r="P138" s="108"/>
    </row>
    <row r="139" spans="14:16" hidden="1">
      <c r="N139" s="108"/>
      <c r="O139" s="108"/>
      <c r="P139" s="108"/>
    </row>
    <row r="140" spans="14:16" hidden="1">
      <c r="N140" s="108"/>
      <c r="O140" s="108"/>
      <c r="P140" s="108"/>
    </row>
    <row r="141" spans="14:16" hidden="1">
      <c r="N141" s="108"/>
      <c r="O141" s="108"/>
      <c r="P141" s="108"/>
    </row>
    <row r="142" spans="14:16" hidden="1">
      <c r="N142" s="108"/>
      <c r="O142" s="108"/>
      <c r="P142" s="108"/>
    </row>
    <row r="143" spans="14:16" hidden="1">
      <c r="N143" s="108"/>
      <c r="O143" s="108"/>
      <c r="P143" s="108"/>
    </row>
    <row r="144" spans="14:16" hidden="1">
      <c r="N144" s="108"/>
      <c r="O144" s="108"/>
      <c r="P144" s="108"/>
    </row>
    <row r="145" spans="14:16" hidden="1">
      <c r="N145" s="108"/>
      <c r="O145" s="108"/>
      <c r="P145" s="108"/>
    </row>
    <row r="146" spans="14:16" hidden="1">
      <c r="N146" s="108"/>
      <c r="O146" s="108"/>
      <c r="P146" s="108"/>
    </row>
    <row r="147" spans="14:16" hidden="1">
      <c r="N147" s="108"/>
      <c r="O147" s="108"/>
      <c r="P147" s="108"/>
    </row>
    <row r="148" spans="14:16" hidden="1">
      <c r="N148" s="108"/>
      <c r="O148" s="108"/>
      <c r="P148" s="108"/>
    </row>
    <row r="149" spans="14:16" hidden="1">
      <c r="N149" s="108"/>
      <c r="O149" s="108"/>
      <c r="P149" s="108"/>
    </row>
    <row r="150" spans="14:16" hidden="1">
      <c r="N150" s="108"/>
      <c r="O150" s="108"/>
      <c r="P150" s="108"/>
    </row>
    <row r="151" spans="14:16" hidden="1">
      <c r="N151" s="108"/>
      <c r="O151" s="108"/>
      <c r="P151" s="108"/>
    </row>
    <row r="152" spans="14:16" hidden="1">
      <c r="N152" s="108"/>
      <c r="O152" s="108"/>
      <c r="P152" s="108"/>
    </row>
    <row r="153" spans="14:16" hidden="1">
      <c r="N153" s="108"/>
      <c r="O153" s="108"/>
      <c r="P153" s="108"/>
    </row>
    <row r="154" spans="14:16" hidden="1">
      <c r="N154" s="108"/>
      <c r="O154" s="108"/>
      <c r="P154" s="108"/>
    </row>
    <row r="155" spans="14:16" hidden="1">
      <c r="N155" s="108"/>
      <c r="O155" s="108"/>
      <c r="P155" s="108"/>
    </row>
    <row r="156" spans="14:16" hidden="1">
      <c r="N156" s="108"/>
      <c r="O156" s="108"/>
      <c r="P156" s="108"/>
    </row>
    <row r="157" spans="14:16" hidden="1">
      <c r="N157" s="108"/>
      <c r="O157" s="108"/>
      <c r="P157" s="108"/>
    </row>
    <row r="158" spans="14:16" hidden="1">
      <c r="N158" s="108"/>
      <c r="O158" s="108"/>
      <c r="P158" s="108"/>
    </row>
    <row r="159" spans="14:16" hidden="1">
      <c r="N159" s="108"/>
      <c r="O159" s="108"/>
      <c r="P159" s="108"/>
    </row>
    <row r="160" spans="14:16" hidden="1">
      <c r="N160" s="108"/>
      <c r="O160" s="108"/>
      <c r="P160" s="108"/>
    </row>
    <row r="161" spans="14:16" hidden="1">
      <c r="N161" s="108"/>
      <c r="O161" s="108"/>
      <c r="P161" s="108"/>
    </row>
    <row r="162" spans="14:16" hidden="1">
      <c r="N162" s="108"/>
      <c r="O162" s="108"/>
      <c r="P162" s="108"/>
    </row>
    <row r="163" spans="14:16" hidden="1">
      <c r="N163" s="108"/>
      <c r="O163" s="108"/>
      <c r="P163" s="108"/>
    </row>
    <row r="164" spans="14:16" hidden="1">
      <c r="N164" s="108"/>
      <c r="O164" s="108"/>
      <c r="P164" s="108"/>
    </row>
    <row r="165" spans="14:16" hidden="1">
      <c r="N165" s="108"/>
      <c r="O165" s="108"/>
      <c r="P165" s="108"/>
    </row>
    <row r="166" spans="14:16" hidden="1">
      <c r="N166" s="108"/>
      <c r="O166" s="108"/>
      <c r="P166" s="108"/>
    </row>
    <row r="167" spans="14:16" hidden="1">
      <c r="N167" s="108"/>
      <c r="O167" s="108"/>
      <c r="P167" s="108"/>
    </row>
    <row r="168" spans="14:16" hidden="1">
      <c r="N168" s="108"/>
      <c r="O168" s="108"/>
      <c r="P168" s="108"/>
    </row>
    <row r="169" spans="14:16" hidden="1">
      <c r="N169" s="108"/>
      <c r="O169" s="108"/>
      <c r="P169" s="108"/>
    </row>
    <row r="170" spans="14:16" hidden="1">
      <c r="N170" s="108"/>
      <c r="O170" s="108"/>
      <c r="P170" s="108"/>
    </row>
    <row r="171" spans="14:16" hidden="1">
      <c r="N171" s="108"/>
      <c r="O171" s="108"/>
      <c r="P171" s="108"/>
    </row>
    <row r="172" spans="14:16" hidden="1">
      <c r="N172" s="108"/>
      <c r="O172" s="108"/>
      <c r="P172" s="108"/>
    </row>
    <row r="173" spans="14:16" hidden="1">
      <c r="N173" s="108"/>
      <c r="O173" s="108"/>
      <c r="P173" s="108"/>
    </row>
    <row r="174" spans="14:16" hidden="1">
      <c r="N174" s="108"/>
      <c r="O174" s="108"/>
      <c r="P174" s="108"/>
    </row>
    <row r="175" spans="14:16" hidden="1">
      <c r="N175" s="108"/>
      <c r="O175" s="108"/>
      <c r="P175" s="108"/>
    </row>
    <row r="176" spans="14:16" hidden="1">
      <c r="N176" s="108"/>
      <c r="O176" s="108"/>
      <c r="P176" s="108"/>
    </row>
    <row r="177" spans="14:16" hidden="1">
      <c r="N177" s="108"/>
      <c r="O177" s="108"/>
      <c r="P177" s="108"/>
    </row>
    <row r="178" spans="14:16" hidden="1">
      <c r="N178" s="108"/>
      <c r="O178" s="108"/>
      <c r="P178" s="108"/>
    </row>
    <row r="179" spans="14:16" hidden="1">
      <c r="N179" s="108"/>
      <c r="O179" s="108"/>
      <c r="P179" s="108"/>
    </row>
    <row r="180" spans="14:16" hidden="1">
      <c r="N180" s="108"/>
      <c r="O180" s="108"/>
      <c r="P180" s="108"/>
    </row>
    <row r="181" spans="14:16" hidden="1">
      <c r="N181" s="108"/>
      <c r="O181" s="108"/>
      <c r="P181" s="108"/>
    </row>
    <row r="182" spans="14:16" hidden="1">
      <c r="N182" s="108"/>
      <c r="O182" s="108"/>
      <c r="P182" s="108"/>
    </row>
    <row r="183" spans="14:16" hidden="1">
      <c r="N183" s="108"/>
      <c r="O183" s="108"/>
      <c r="P183" s="108"/>
    </row>
    <row r="184" spans="14:16" hidden="1">
      <c r="N184" s="108"/>
      <c r="O184" s="108"/>
      <c r="P184" s="108"/>
    </row>
    <row r="185" spans="14:16" hidden="1">
      <c r="N185" s="108"/>
      <c r="O185" s="108"/>
      <c r="P185" s="108"/>
    </row>
    <row r="186" spans="14:16" hidden="1">
      <c r="N186" s="108"/>
      <c r="O186" s="108"/>
      <c r="P186" s="108"/>
    </row>
    <row r="187" spans="14:16" hidden="1">
      <c r="N187" s="108"/>
      <c r="O187" s="108"/>
      <c r="P187" s="108"/>
    </row>
    <row r="188" spans="14:16" hidden="1">
      <c r="N188" s="108"/>
      <c r="O188" s="108"/>
      <c r="P188" s="108"/>
    </row>
    <row r="189" spans="14:16" hidden="1">
      <c r="N189" s="108"/>
      <c r="O189" s="108"/>
      <c r="P189" s="108"/>
    </row>
    <row r="190" spans="14:16" hidden="1">
      <c r="N190" s="108"/>
      <c r="O190" s="108"/>
      <c r="P190" s="108"/>
    </row>
    <row r="191" spans="14:16" hidden="1">
      <c r="N191" s="108"/>
      <c r="O191" s="108"/>
      <c r="P191" s="108"/>
    </row>
    <row r="192" spans="14:16" hidden="1">
      <c r="N192" s="108"/>
      <c r="O192" s="108"/>
      <c r="P192" s="108"/>
    </row>
    <row r="193" spans="14:16" hidden="1">
      <c r="N193" s="108"/>
      <c r="O193" s="108"/>
      <c r="P193" s="108"/>
    </row>
    <row r="194" spans="14:16" hidden="1">
      <c r="N194" s="108"/>
      <c r="O194" s="108"/>
      <c r="P194" s="108"/>
    </row>
    <row r="195" spans="14:16" hidden="1">
      <c r="N195" s="108"/>
      <c r="O195" s="108"/>
      <c r="P195" s="108"/>
    </row>
    <row r="196" spans="14:16" hidden="1">
      <c r="N196" s="108"/>
      <c r="O196" s="108"/>
      <c r="P196" s="108"/>
    </row>
    <row r="197" spans="14:16" hidden="1">
      <c r="N197" s="108"/>
      <c r="O197" s="108"/>
      <c r="P197" s="108"/>
    </row>
    <row r="198" spans="14:16" hidden="1">
      <c r="N198" s="108"/>
      <c r="O198" s="108"/>
      <c r="P198" s="108"/>
    </row>
    <row r="199" spans="14:16" hidden="1">
      <c r="N199" s="108"/>
      <c r="O199" s="108"/>
      <c r="P199" s="108"/>
    </row>
    <row r="200" spans="14:16" hidden="1">
      <c r="N200" s="108"/>
      <c r="O200" s="108"/>
      <c r="P200" s="108"/>
    </row>
    <row r="201" spans="14:16" hidden="1">
      <c r="N201" s="108"/>
      <c r="O201" s="108"/>
      <c r="P201" s="108"/>
    </row>
    <row r="202" spans="14:16" hidden="1">
      <c r="N202" s="108"/>
      <c r="O202" s="108"/>
      <c r="P202" s="108"/>
    </row>
    <row r="203" spans="14:16" hidden="1">
      <c r="N203" s="108"/>
      <c r="O203" s="108"/>
      <c r="P203" s="108"/>
    </row>
    <row r="204" spans="14:16" hidden="1">
      <c r="N204" s="108"/>
      <c r="O204" s="108"/>
      <c r="P204" s="108"/>
    </row>
    <row r="205" spans="14:16" hidden="1">
      <c r="N205" s="108"/>
      <c r="O205" s="108"/>
      <c r="P205" s="108"/>
    </row>
    <row r="206" spans="14:16" hidden="1">
      <c r="N206" s="108"/>
      <c r="O206" s="108"/>
      <c r="P206" s="108"/>
    </row>
    <row r="207" spans="14:16" hidden="1">
      <c r="N207" s="108"/>
      <c r="O207" s="108"/>
      <c r="P207" s="108"/>
    </row>
    <row r="208" spans="14:16" hidden="1">
      <c r="N208" s="108"/>
      <c r="O208" s="108"/>
      <c r="P208" s="108"/>
    </row>
    <row r="209" spans="14:16" hidden="1">
      <c r="N209" s="108"/>
      <c r="O209" s="108"/>
      <c r="P209" s="108"/>
    </row>
    <row r="210" spans="14:16" hidden="1">
      <c r="N210" s="108"/>
      <c r="O210" s="108"/>
      <c r="P210" s="108"/>
    </row>
    <row r="211" spans="14:16" hidden="1">
      <c r="N211" s="108"/>
      <c r="O211" s="108"/>
      <c r="P211" s="108"/>
    </row>
    <row r="212" spans="14:16" hidden="1">
      <c r="N212" s="108"/>
      <c r="O212" s="108"/>
      <c r="P212" s="108"/>
    </row>
    <row r="213" spans="14:16" hidden="1">
      <c r="N213" s="108"/>
      <c r="O213" s="108"/>
      <c r="P213" s="108"/>
    </row>
    <row r="214" spans="14:16" hidden="1">
      <c r="N214" s="108"/>
      <c r="O214" s="108"/>
      <c r="P214" s="108"/>
    </row>
    <row r="215" spans="14:16" hidden="1">
      <c r="N215" s="108"/>
      <c r="O215" s="108"/>
      <c r="P215" s="108"/>
    </row>
    <row r="216" spans="14:16" hidden="1">
      <c r="N216" s="108"/>
      <c r="O216" s="108"/>
      <c r="P216" s="108"/>
    </row>
    <row r="217" spans="14:16" hidden="1">
      <c r="N217" s="108"/>
      <c r="O217" s="108"/>
      <c r="P217" s="108"/>
    </row>
    <row r="218" spans="14:16" hidden="1">
      <c r="N218" s="108"/>
      <c r="O218" s="108"/>
      <c r="P218" s="108"/>
    </row>
    <row r="219" spans="14:16" hidden="1">
      <c r="N219" s="108"/>
      <c r="O219" s="108"/>
      <c r="P219" s="108"/>
    </row>
    <row r="220" spans="14:16" hidden="1">
      <c r="N220" s="108"/>
      <c r="O220" s="108"/>
      <c r="P220" s="108"/>
    </row>
    <row r="221" spans="14:16" hidden="1">
      <c r="N221" s="108"/>
      <c r="O221" s="108"/>
      <c r="P221" s="108"/>
    </row>
    <row r="222" spans="14:16" hidden="1">
      <c r="N222" s="108"/>
      <c r="O222" s="108"/>
      <c r="P222" s="108"/>
    </row>
    <row r="223" spans="14:16" hidden="1">
      <c r="N223" s="108"/>
      <c r="O223" s="108"/>
      <c r="P223" s="108"/>
    </row>
    <row r="224" spans="14:16" hidden="1">
      <c r="N224" s="108"/>
      <c r="O224" s="108"/>
      <c r="P224" s="108"/>
    </row>
    <row r="225" spans="14:16" hidden="1">
      <c r="N225" s="108"/>
      <c r="O225" s="108"/>
      <c r="P225" s="108"/>
    </row>
    <row r="226" spans="14:16" hidden="1">
      <c r="N226" s="108"/>
      <c r="O226" s="108"/>
      <c r="P226" s="108"/>
    </row>
    <row r="227" spans="14:16" hidden="1">
      <c r="N227" s="108"/>
      <c r="O227" s="108"/>
      <c r="P227" s="108"/>
    </row>
    <row r="228" spans="14:16" hidden="1">
      <c r="N228" s="108"/>
      <c r="O228" s="108"/>
      <c r="P228" s="108"/>
    </row>
    <row r="229" spans="14:16" hidden="1">
      <c r="N229" s="108"/>
      <c r="O229" s="108"/>
      <c r="P229" s="108"/>
    </row>
    <row r="230" spans="14:16" hidden="1">
      <c r="N230" s="108"/>
      <c r="O230" s="108"/>
      <c r="P230" s="108"/>
    </row>
    <row r="231" spans="14:16" hidden="1">
      <c r="N231" s="108"/>
      <c r="O231" s="108"/>
      <c r="P231" s="108"/>
    </row>
    <row r="232" spans="14:16" hidden="1">
      <c r="N232" s="108"/>
      <c r="O232" s="108"/>
      <c r="P232" s="108"/>
    </row>
    <row r="233" spans="14:16" hidden="1">
      <c r="N233" s="108"/>
      <c r="O233" s="108"/>
      <c r="P233" s="108"/>
    </row>
    <row r="234" spans="14:16" hidden="1">
      <c r="N234" s="108"/>
      <c r="O234" s="108"/>
      <c r="P234" s="108"/>
    </row>
    <row r="235" spans="14:16" hidden="1">
      <c r="N235" s="108"/>
      <c r="O235" s="108"/>
      <c r="P235" s="108"/>
    </row>
    <row r="236" spans="14:16" hidden="1">
      <c r="N236" s="108"/>
      <c r="O236" s="108"/>
      <c r="P236" s="108"/>
    </row>
    <row r="237" spans="14:16" hidden="1">
      <c r="N237" s="108"/>
      <c r="O237" s="108"/>
      <c r="P237" s="108"/>
    </row>
    <row r="238" spans="14:16" hidden="1">
      <c r="N238" s="108"/>
      <c r="O238" s="108"/>
      <c r="P238" s="108"/>
    </row>
    <row r="239" spans="14:16" hidden="1">
      <c r="N239" s="108"/>
      <c r="O239" s="108"/>
      <c r="P239" s="108"/>
    </row>
    <row r="240" spans="14:16" hidden="1">
      <c r="N240" s="108"/>
      <c r="O240" s="108"/>
      <c r="P240" s="108"/>
    </row>
    <row r="241" spans="14:16" hidden="1">
      <c r="N241" s="108"/>
      <c r="O241" s="108"/>
      <c r="P241" s="108"/>
    </row>
    <row r="242" spans="14:16" hidden="1">
      <c r="N242" s="108"/>
      <c r="O242" s="108"/>
      <c r="P242" s="108"/>
    </row>
    <row r="243" spans="14:16" hidden="1">
      <c r="N243" s="108"/>
      <c r="O243" s="108"/>
      <c r="P243" s="108"/>
    </row>
    <row r="244" spans="14:16" hidden="1">
      <c r="N244" s="108"/>
      <c r="O244" s="108"/>
      <c r="P244" s="108"/>
    </row>
    <row r="245" spans="14:16" hidden="1">
      <c r="N245" s="108"/>
      <c r="O245" s="108"/>
      <c r="P245" s="108"/>
    </row>
    <row r="246" spans="14:16" hidden="1">
      <c r="N246" s="108"/>
      <c r="O246" s="108"/>
      <c r="P246" s="108"/>
    </row>
    <row r="247" spans="14:16" hidden="1">
      <c r="N247" s="108"/>
      <c r="O247" s="108"/>
      <c r="P247" s="108"/>
    </row>
    <row r="248" spans="14:16" hidden="1">
      <c r="N248" s="108"/>
      <c r="O248" s="108"/>
      <c r="P248" s="108"/>
    </row>
    <row r="249" spans="14:16" hidden="1">
      <c r="N249" s="108"/>
      <c r="O249" s="108"/>
      <c r="P249" s="108"/>
    </row>
    <row r="250" spans="14:16" hidden="1">
      <c r="N250" s="108"/>
      <c r="O250" s="108"/>
      <c r="P250" s="108"/>
    </row>
    <row r="251" spans="14:16" hidden="1">
      <c r="N251" s="108"/>
      <c r="O251" s="108"/>
      <c r="P251" s="108"/>
    </row>
    <row r="252" spans="14:16" hidden="1">
      <c r="N252" s="108"/>
      <c r="O252" s="108"/>
      <c r="P252" s="108"/>
    </row>
    <row r="253" spans="14:16" hidden="1">
      <c r="N253" s="108"/>
      <c r="O253" s="108"/>
      <c r="P253" s="108"/>
    </row>
    <row r="254" spans="14:16" hidden="1">
      <c r="N254" s="108"/>
      <c r="O254" s="108"/>
      <c r="P254" s="108"/>
    </row>
    <row r="255" spans="14:16" hidden="1">
      <c r="N255" s="108"/>
      <c r="O255" s="108"/>
      <c r="P255" s="108"/>
    </row>
    <row r="256" spans="14:16" hidden="1">
      <c r="N256" s="108"/>
      <c r="O256" s="108"/>
      <c r="P256" s="108"/>
    </row>
    <row r="257" spans="14:16" hidden="1">
      <c r="N257" s="108"/>
      <c r="O257" s="108"/>
      <c r="P257" s="108"/>
    </row>
    <row r="258" spans="14:16" hidden="1">
      <c r="N258" s="108"/>
      <c r="O258" s="108"/>
      <c r="P258" s="108"/>
    </row>
    <row r="259" spans="14:16" hidden="1">
      <c r="N259" s="108"/>
      <c r="O259" s="108"/>
      <c r="P259" s="108"/>
    </row>
    <row r="260" spans="14:16" hidden="1">
      <c r="N260" s="108"/>
      <c r="O260" s="108"/>
      <c r="P260" s="108"/>
    </row>
    <row r="261" spans="14:16" hidden="1">
      <c r="N261" s="108"/>
      <c r="O261" s="108"/>
      <c r="P261" s="108"/>
    </row>
    <row r="262" spans="14:16" hidden="1">
      <c r="N262" s="108"/>
      <c r="O262" s="108"/>
      <c r="P262" s="108"/>
    </row>
    <row r="263" spans="14:16" hidden="1">
      <c r="N263" s="108"/>
      <c r="O263" s="108"/>
      <c r="P263" s="108"/>
    </row>
    <row r="264" spans="14:16" hidden="1">
      <c r="N264" s="108"/>
      <c r="O264" s="108"/>
      <c r="P264" s="108"/>
    </row>
    <row r="265" spans="14:16" hidden="1">
      <c r="N265" s="108"/>
      <c r="O265" s="108"/>
      <c r="P265" s="108"/>
    </row>
    <row r="266" spans="14:16" hidden="1">
      <c r="N266" s="108"/>
      <c r="O266" s="108"/>
      <c r="P266" s="108"/>
    </row>
    <row r="267" spans="14:16" hidden="1">
      <c r="N267" s="108"/>
      <c r="O267" s="108"/>
      <c r="P267" s="108"/>
    </row>
    <row r="268" spans="14:16" hidden="1">
      <c r="N268" s="108"/>
      <c r="O268" s="108"/>
      <c r="P268" s="108"/>
    </row>
    <row r="269" spans="14:16" hidden="1">
      <c r="N269" s="108"/>
      <c r="O269" s="108"/>
      <c r="P269" s="108"/>
    </row>
    <row r="270" spans="14:16" hidden="1">
      <c r="N270" s="108"/>
      <c r="O270" s="108"/>
      <c r="P270" s="108"/>
    </row>
    <row r="271" spans="14:16" hidden="1">
      <c r="N271" s="108"/>
      <c r="O271" s="108"/>
      <c r="P271" s="108"/>
    </row>
    <row r="272" spans="14:16" hidden="1">
      <c r="N272" s="108"/>
      <c r="O272" s="108"/>
      <c r="P272" s="108"/>
    </row>
    <row r="273" spans="14:16" hidden="1">
      <c r="N273" s="108"/>
      <c r="O273" s="108"/>
      <c r="P273" s="108"/>
    </row>
    <row r="274" spans="14:16" hidden="1">
      <c r="N274" s="108"/>
      <c r="O274" s="108"/>
      <c r="P274" s="108"/>
    </row>
    <row r="275" spans="14:16" hidden="1">
      <c r="N275" s="108"/>
      <c r="O275" s="108"/>
      <c r="P275" s="108"/>
    </row>
    <row r="276" spans="14:16" hidden="1">
      <c r="N276" s="108"/>
      <c r="O276" s="108"/>
      <c r="P276" s="108"/>
    </row>
    <row r="277" spans="14:16" hidden="1">
      <c r="N277" s="108"/>
      <c r="O277" s="108"/>
      <c r="P277" s="108"/>
    </row>
    <row r="278" spans="14:16" hidden="1">
      <c r="N278" s="108"/>
      <c r="O278" s="108"/>
      <c r="P278" s="108"/>
    </row>
    <row r="279" spans="14:16" hidden="1">
      <c r="N279" s="108"/>
      <c r="O279" s="108"/>
      <c r="P279" s="108"/>
    </row>
    <row r="280" spans="14:16" hidden="1">
      <c r="N280" s="108"/>
      <c r="O280" s="108"/>
      <c r="P280" s="108"/>
    </row>
    <row r="281" spans="14:16" hidden="1">
      <c r="N281" s="108"/>
      <c r="O281" s="108"/>
      <c r="P281" s="108"/>
    </row>
    <row r="282" spans="14:16" hidden="1">
      <c r="N282" s="108"/>
      <c r="O282" s="108"/>
      <c r="P282" s="108"/>
    </row>
    <row r="283" spans="14:16" hidden="1">
      <c r="N283" s="108"/>
      <c r="O283" s="108"/>
      <c r="P283" s="108"/>
    </row>
    <row r="284" spans="14:16" hidden="1">
      <c r="N284" s="108"/>
      <c r="O284" s="108"/>
      <c r="P284" s="108"/>
    </row>
    <row r="285" spans="14:16" hidden="1">
      <c r="N285" s="108"/>
      <c r="O285" s="108"/>
      <c r="P285" s="108"/>
    </row>
    <row r="286" spans="14:16" hidden="1">
      <c r="N286" s="108"/>
      <c r="O286" s="108"/>
      <c r="P286" s="108"/>
    </row>
    <row r="287" spans="14:16" hidden="1">
      <c r="N287" s="108"/>
      <c r="O287" s="108"/>
      <c r="P287" s="108"/>
    </row>
    <row r="288" spans="14:16" hidden="1">
      <c r="N288" s="108"/>
      <c r="O288" s="108"/>
      <c r="P288" s="108"/>
    </row>
    <row r="289" spans="14:16" hidden="1">
      <c r="N289" s="108"/>
      <c r="O289" s="108"/>
      <c r="P289" s="108"/>
    </row>
    <row r="290" spans="14:16" hidden="1">
      <c r="N290" s="108"/>
      <c r="O290" s="108"/>
      <c r="P290" s="108"/>
    </row>
    <row r="291" spans="14:16" hidden="1">
      <c r="N291" s="108"/>
      <c r="O291" s="108"/>
      <c r="P291" s="108"/>
    </row>
    <row r="292" spans="14:16" hidden="1">
      <c r="N292" s="108"/>
      <c r="O292" s="108"/>
      <c r="P292" s="108"/>
    </row>
    <row r="293" spans="14:16" hidden="1">
      <c r="N293" s="108"/>
      <c r="O293" s="108"/>
      <c r="P293" s="108"/>
    </row>
    <row r="294" spans="14:16" hidden="1">
      <c r="N294" s="108"/>
      <c r="O294" s="108"/>
      <c r="P294" s="108"/>
    </row>
    <row r="295" spans="14:16" hidden="1">
      <c r="N295" s="108"/>
      <c r="O295" s="108"/>
      <c r="P295" s="108"/>
    </row>
    <row r="296" spans="14:16" hidden="1">
      <c r="N296" s="108"/>
      <c r="O296" s="108"/>
      <c r="P296" s="108"/>
    </row>
    <row r="297" spans="14:16" hidden="1">
      <c r="N297" s="108"/>
      <c r="O297" s="108"/>
      <c r="P297" s="108"/>
    </row>
    <row r="298" spans="14:16" hidden="1">
      <c r="N298" s="108"/>
      <c r="O298" s="108"/>
      <c r="P298" s="108"/>
    </row>
    <row r="299" spans="14:16" hidden="1">
      <c r="N299" s="108"/>
      <c r="O299" s="108"/>
      <c r="P299" s="108"/>
    </row>
    <row r="300" spans="14:16" hidden="1">
      <c r="N300" s="108"/>
      <c r="O300" s="108"/>
      <c r="P300" s="108"/>
    </row>
    <row r="301" spans="14:16" hidden="1">
      <c r="N301" s="108"/>
      <c r="O301" s="108"/>
      <c r="P301" s="108"/>
    </row>
    <row r="302" spans="14:16" hidden="1">
      <c r="N302" s="108"/>
      <c r="O302" s="108"/>
      <c r="P302" s="108"/>
    </row>
    <row r="303" spans="14:16" hidden="1">
      <c r="N303" s="108"/>
      <c r="O303" s="108"/>
      <c r="P303" s="108"/>
    </row>
    <row r="304" spans="14:16" hidden="1">
      <c r="N304" s="108"/>
      <c r="O304" s="108"/>
      <c r="P304" s="108"/>
    </row>
    <row r="305" spans="14:16" hidden="1">
      <c r="N305" s="108"/>
      <c r="O305" s="108"/>
      <c r="P305" s="108"/>
    </row>
    <row r="306" spans="14:16" hidden="1">
      <c r="N306" s="108"/>
      <c r="O306" s="108"/>
      <c r="P306" s="108"/>
    </row>
    <row r="307" spans="14:16" hidden="1">
      <c r="N307" s="108"/>
      <c r="O307" s="108"/>
      <c r="P307" s="108"/>
    </row>
    <row r="308" spans="14:16" hidden="1">
      <c r="N308" s="108"/>
      <c r="O308" s="108"/>
      <c r="P308" s="108"/>
    </row>
    <row r="309" spans="14:16" hidden="1">
      <c r="N309" s="108"/>
      <c r="O309" s="108"/>
      <c r="P309" s="108"/>
    </row>
    <row r="310" spans="14:16" hidden="1">
      <c r="N310" s="108"/>
      <c r="O310" s="108"/>
      <c r="P310" s="108"/>
    </row>
    <row r="311" spans="14:16" hidden="1">
      <c r="N311" s="108"/>
      <c r="O311" s="108"/>
      <c r="P311" s="108"/>
    </row>
    <row r="312" spans="14:16" hidden="1">
      <c r="N312" s="108"/>
      <c r="O312" s="108"/>
      <c r="P312" s="108"/>
    </row>
    <row r="313" spans="14:16" hidden="1">
      <c r="N313" s="108"/>
      <c r="O313" s="108"/>
      <c r="P313" s="108"/>
    </row>
    <row r="314" spans="14:16" hidden="1">
      <c r="N314" s="108"/>
      <c r="O314" s="108"/>
      <c r="P314" s="108"/>
    </row>
    <row r="315" spans="14:16" hidden="1">
      <c r="N315" s="108"/>
      <c r="O315" s="108"/>
      <c r="P315" s="108"/>
    </row>
    <row r="316" spans="14:16" hidden="1">
      <c r="N316" s="108"/>
      <c r="O316" s="108"/>
      <c r="P316" s="108"/>
    </row>
    <row r="317" spans="14:16" hidden="1">
      <c r="N317" s="108"/>
      <c r="O317" s="108"/>
      <c r="P317" s="108"/>
    </row>
    <row r="318" spans="14:16" hidden="1">
      <c r="N318" s="108"/>
      <c r="O318" s="108"/>
      <c r="P318" s="108"/>
    </row>
    <row r="319" spans="14:16" hidden="1">
      <c r="N319" s="108"/>
      <c r="O319" s="108"/>
      <c r="P319" s="108"/>
    </row>
    <row r="320" spans="14:16" hidden="1">
      <c r="N320" s="108"/>
      <c r="O320" s="108"/>
      <c r="P320" s="108"/>
    </row>
    <row r="321" spans="14:16" hidden="1">
      <c r="N321" s="108"/>
      <c r="O321" s="108"/>
      <c r="P321" s="108"/>
    </row>
    <row r="322" spans="14:16" hidden="1">
      <c r="N322" s="108"/>
      <c r="O322" s="108"/>
      <c r="P322" s="108"/>
    </row>
    <row r="323" spans="14:16" hidden="1">
      <c r="N323" s="108"/>
      <c r="O323" s="108"/>
      <c r="P323" s="108"/>
    </row>
    <row r="324" spans="14:16" hidden="1">
      <c r="N324" s="108"/>
      <c r="O324" s="108"/>
      <c r="P324" s="108"/>
    </row>
    <row r="325" spans="14:16" hidden="1">
      <c r="N325" s="108"/>
      <c r="O325" s="108"/>
      <c r="P325" s="108"/>
    </row>
    <row r="326" spans="14:16" hidden="1">
      <c r="N326" s="108"/>
      <c r="O326" s="108"/>
      <c r="P326" s="108"/>
    </row>
    <row r="327" spans="14:16" hidden="1">
      <c r="N327" s="108"/>
      <c r="O327" s="108"/>
      <c r="P327" s="108"/>
    </row>
    <row r="328" spans="14:16" hidden="1">
      <c r="N328" s="108"/>
      <c r="O328" s="108"/>
      <c r="P328" s="108"/>
    </row>
    <row r="329" spans="14:16" hidden="1">
      <c r="N329" s="108"/>
      <c r="O329" s="108"/>
      <c r="P329" s="108"/>
    </row>
    <row r="330" spans="14:16" hidden="1">
      <c r="N330" s="108"/>
      <c r="O330" s="108"/>
      <c r="P330" s="108"/>
    </row>
    <row r="331" spans="14:16" hidden="1">
      <c r="N331" s="108"/>
      <c r="O331" s="108"/>
      <c r="P331" s="108"/>
    </row>
    <row r="332" spans="14:16" hidden="1">
      <c r="N332" s="108"/>
      <c r="O332" s="108"/>
      <c r="P332" s="108"/>
    </row>
    <row r="333" spans="14:16" hidden="1">
      <c r="N333" s="108"/>
      <c r="O333" s="108"/>
      <c r="P333" s="108"/>
    </row>
    <row r="334" spans="14:16" hidden="1">
      <c r="N334" s="108"/>
      <c r="O334" s="108"/>
      <c r="P334" s="108"/>
    </row>
    <row r="335" spans="14:16" hidden="1">
      <c r="N335" s="108"/>
      <c r="O335" s="108"/>
      <c r="P335" s="108"/>
    </row>
    <row r="336" spans="14:16" hidden="1">
      <c r="N336" s="108"/>
      <c r="O336" s="108"/>
      <c r="P336" s="108"/>
    </row>
    <row r="337" spans="14:16" hidden="1">
      <c r="N337" s="108"/>
      <c r="O337" s="108"/>
      <c r="P337" s="108"/>
    </row>
    <row r="338" spans="14:16" hidden="1">
      <c r="N338" s="108"/>
      <c r="O338" s="108"/>
      <c r="P338" s="108"/>
    </row>
    <row r="339" spans="14:16" hidden="1">
      <c r="N339" s="108"/>
      <c r="O339" s="108"/>
      <c r="P339" s="108"/>
    </row>
    <row r="340" spans="14:16" hidden="1">
      <c r="N340" s="108"/>
      <c r="O340" s="108"/>
      <c r="P340" s="108"/>
    </row>
    <row r="341" spans="14:16" hidden="1">
      <c r="N341" s="108"/>
      <c r="O341" s="108"/>
      <c r="P341" s="108"/>
    </row>
    <row r="342" spans="14:16" hidden="1">
      <c r="N342" s="108"/>
      <c r="O342" s="108"/>
      <c r="P342" s="108"/>
    </row>
    <row r="343" spans="14:16" hidden="1">
      <c r="N343" s="108"/>
      <c r="O343" s="108"/>
      <c r="P343" s="108"/>
    </row>
    <row r="344" spans="14:16" hidden="1">
      <c r="N344" s="108"/>
      <c r="O344" s="108"/>
      <c r="P344" s="108"/>
    </row>
    <row r="345" spans="14:16" hidden="1">
      <c r="N345" s="108"/>
      <c r="O345" s="108"/>
      <c r="P345" s="108"/>
    </row>
    <row r="346" spans="14:16" hidden="1">
      <c r="N346" s="108"/>
      <c r="O346" s="108"/>
      <c r="P346" s="108"/>
    </row>
    <row r="347" spans="14:16" hidden="1">
      <c r="N347" s="108"/>
      <c r="O347" s="108"/>
      <c r="P347" s="108"/>
    </row>
    <row r="348" spans="14:16" hidden="1">
      <c r="N348" s="108"/>
      <c r="O348" s="108"/>
      <c r="P348" s="108"/>
    </row>
    <row r="349" spans="14:16" hidden="1">
      <c r="N349" s="108"/>
      <c r="O349" s="108"/>
      <c r="P349" s="108"/>
    </row>
    <row r="350" spans="14:16" hidden="1">
      <c r="N350" s="108"/>
      <c r="O350" s="108"/>
      <c r="P350" s="108"/>
    </row>
    <row r="351" spans="14:16" hidden="1">
      <c r="N351" s="108"/>
      <c r="O351" s="108"/>
      <c r="P351" s="108"/>
    </row>
    <row r="352" spans="14:16" hidden="1">
      <c r="N352" s="108"/>
      <c r="O352" s="108"/>
      <c r="P352" s="108"/>
    </row>
    <row r="353" spans="14:16" hidden="1">
      <c r="N353" s="108"/>
      <c r="O353" s="108"/>
      <c r="P353" s="108"/>
    </row>
    <row r="354" spans="14:16" hidden="1">
      <c r="N354" s="108"/>
      <c r="O354" s="108"/>
      <c r="P354" s="108"/>
    </row>
    <row r="355" spans="14:16" hidden="1">
      <c r="N355" s="108"/>
      <c r="O355" s="108"/>
      <c r="P355" s="108"/>
    </row>
    <row r="356" spans="14:16" hidden="1">
      <c r="N356" s="108"/>
      <c r="O356" s="108"/>
      <c r="P356" s="108"/>
    </row>
    <row r="357" spans="14:16" hidden="1">
      <c r="N357" s="108"/>
      <c r="O357" s="108"/>
      <c r="P357" s="108"/>
    </row>
    <row r="358" spans="14:16" hidden="1">
      <c r="N358" s="108"/>
      <c r="O358" s="108"/>
      <c r="P358" s="108"/>
    </row>
    <row r="359" spans="14:16" hidden="1">
      <c r="N359" s="108"/>
      <c r="O359" s="108"/>
      <c r="P359" s="108"/>
    </row>
    <row r="360" spans="14:16" hidden="1">
      <c r="N360" s="108"/>
      <c r="O360" s="108"/>
      <c r="P360" s="108"/>
    </row>
    <row r="361" spans="14:16" hidden="1">
      <c r="N361" s="108"/>
      <c r="O361" s="108"/>
      <c r="P361" s="108"/>
    </row>
    <row r="362" spans="14:16" hidden="1">
      <c r="N362" s="108"/>
      <c r="O362" s="108"/>
      <c r="P362" s="108"/>
    </row>
    <row r="363" spans="14:16" hidden="1">
      <c r="N363" s="108"/>
      <c r="O363" s="108"/>
      <c r="P363" s="108"/>
    </row>
    <row r="364" spans="14:16" hidden="1">
      <c r="N364" s="108"/>
      <c r="O364" s="108"/>
      <c r="P364" s="108"/>
    </row>
    <row r="365" spans="14:16" hidden="1">
      <c r="N365" s="108"/>
      <c r="O365" s="108"/>
      <c r="P365" s="108"/>
    </row>
    <row r="366" spans="14:16" hidden="1">
      <c r="N366" s="108"/>
      <c r="O366" s="108"/>
      <c r="P366" s="108"/>
    </row>
    <row r="367" spans="14:16" hidden="1">
      <c r="N367" s="108"/>
      <c r="O367" s="108"/>
      <c r="P367" s="108"/>
    </row>
    <row r="368" spans="14:16" hidden="1">
      <c r="N368" s="108"/>
      <c r="O368" s="108"/>
      <c r="P368" s="108"/>
    </row>
    <row r="369" spans="14:16" hidden="1">
      <c r="N369" s="108"/>
      <c r="O369" s="108"/>
      <c r="P369" s="108"/>
    </row>
    <row r="370" spans="14:16" hidden="1">
      <c r="N370" s="108"/>
      <c r="O370" s="108"/>
      <c r="P370" s="108"/>
    </row>
    <row r="371" spans="14:16" hidden="1">
      <c r="N371" s="108"/>
      <c r="O371" s="108"/>
      <c r="P371" s="108"/>
    </row>
    <row r="372" spans="14:16" hidden="1">
      <c r="N372" s="108"/>
      <c r="O372" s="108"/>
      <c r="P372" s="108"/>
    </row>
    <row r="373" spans="14:16" hidden="1">
      <c r="N373" s="108"/>
      <c r="O373" s="108"/>
      <c r="P373" s="108"/>
    </row>
    <row r="374" spans="14:16" hidden="1">
      <c r="N374" s="108"/>
      <c r="O374" s="108"/>
      <c r="P374" s="108"/>
    </row>
    <row r="375" spans="14:16" hidden="1">
      <c r="N375" s="108"/>
      <c r="O375" s="108"/>
      <c r="P375" s="108"/>
    </row>
    <row r="376" spans="14:16" hidden="1">
      <c r="N376" s="108"/>
      <c r="O376" s="108"/>
      <c r="P376" s="108"/>
    </row>
    <row r="377" spans="14:16" hidden="1">
      <c r="N377" s="108"/>
      <c r="O377" s="108"/>
      <c r="P377" s="108"/>
    </row>
    <row r="378" spans="14:16" hidden="1">
      <c r="N378" s="108"/>
      <c r="O378" s="108"/>
      <c r="P378" s="108"/>
    </row>
    <row r="379" spans="14:16" hidden="1">
      <c r="N379" s="108"/>
      <c r="O379" s="108"/>
      <c r="P379" s="108"/>
    </row>
    <row r="380" spans="14:16" hidden="1">
      <c r="N380" s="108"/>
      <c r="O380" s="108"/>
      <c r="P380" s="108"/>
    </row>
    <row r="381" spans="14:16" hidden="1">
      <c r="N381" s="108"/>
      <c r="O381" s="108"/>
      <c r="P381" s="108"/>
    </row>
    <row r="382" spans="14:16" hidden="1">
      <c r="N382" s="108"/>
      <c r="O382" s="108"/>
      <c r="P382" s="108"/>
    </row>
    <row r="383" spans="14:16" hidden="1">
      <c r="N383" s="108"/>
      <c r="O383" s="108"/>
      <c r="P383" s="108"/>
    </row>
    <row r="384" spans="14:16" hidden="1">
      <c r="N384" s="108"/>
      <c r="O384" s="108"/>
      <c r="P384" s="108"/>
    </row>
    <row r="385" spans="14:16" hidden="1">
      <c r="N385" s="108"/>
      <c r="O385" s="108"/>
      <c r="P385" s="108"/>
    </row>
    <row r="386" spans="14:16" hidden="1">
      <c r="N386" s="108"/>
      <c r="O386" s="108"/>
      <c r="P386" s="108"/>
    </row>
    <row r="387" spans="14:16" hidden="1">
      <c r="N387" s="108"/>
      <c r="O387" s="108"/>
      <c r="P387" s="108"/>
    </row>
    <row r="388" spans="14:16" hidden="1">
      <c r="N388" s="108"/>
      <c r="O388" s="108"/>
      <c r="P388" s="108"/>
    </row>
    <row r="389" spans="14:16" hidden="1">
      <c r="N389" s="108"/>
      <c r="O389" s="108"/>
      <c r="P389" s="108"/>
    </row>
    <row r="390" spans="14:16" hidden="1">
      <c r="N390" s="108"/>
      <c r="O390" s="108"/>
      <c r="P390" s="108"/>
    </row>
    <row r="391" spans="14:16" hidden="1">
      <c r="N391" s="108"/>
      <c r="O391" s="108"/>
      <c r="P391" s="108"/>
    </row>
    <row r="392" spans="14:16" hidden="1">
      <c r="N392" s="108"/>
      <c r="O392" s="108"/>
      <c r="P392" s="108"/>
    </row>
    <row r="393" spans="14:16" hidden="1">
      <c r="N393" s="108"/>
      <c r="O393" s="108"/>
      <c r="P393" s="108"/>
    </row>
    <row r="394" spans="14:16" hidden="1">
      <c r="N394" s="108"/>
      <c r="O394" s="108"/>
      <c r="P394" s="108"/>
    </row>
    <row r="395" spans="14:16" hidden="1">
      <c r="N395" s="108"/>
      <c r="O395" s="108"/>
      <c r="P395" s="108"/>
    </row>
    <row r="396" spans="14:16" hidden="1">
      <c r="N396" s="108"/>
      <c r="O396" s="108"/>
      <c r="P396" s="108"/>
    </row>
    <row r="397" spans="14:16" hidden="1">
      <c r="N397" s="108"/>
      <c r="O397" s="108"/>
      <c r="P397" s="108"/>
    </row>
    <row r="398" spans="14:16" hidden="1">
      <c r="N398" s="108"/>
      <c r="O398" s="108"/>
      <c r="P398" s="108"/>
    </row>
    <row r="399" spans="14:16" hidden="1">
      <c r="N399" s="108"/>
      <c r="O399" s="108"/>
      <c r="P399" s="108"/>
    </row>
    <row r="400" spans="14:16" hidden="1">
      <c r="N400" s="108"/>
      <c r="O400" s="108"/>
      <c r="P400" s="108"/>
    </row>
    <row r="401" spans="14:16" hidden="1">
      <c r="N401" s="108"/>
      <c r="O401" s="108"/>
      <c r="P401" s="108"/>
    </row>
    <row r="402" spans="14:16" hidden="1">
      <c r="N402" s="108"/>
      <c r="O402" s="108"/>
      <c r="P402" s="108"/>
    </row>
    <row r="403" spans="14:16" hidden="1">
      <c r="N403" s="108"/>
      <c r="O403" s="108"/>
      <c r="P403" s="108"/>
    </row>
    <row r="404" spans="14:16" hidden="1">
      <c r="N404" s="108"/>
      <c r="O404" s="108"/>
      <c r="P404" s="108"/>
    </row>
    <row r="405" spans="14:16" hidden="1">
      <c r="N405" s="108"/>
      <c r="O405" s="108"/>
      <c r="P405" s="108"/>
    </row>
    <row r="406" spans="14:16" hidden="1">
      <c r="N406" s="108"/>
      <c r="O406" s="108"/>
      <c r="P406" s="108"/>
    </row>
    <row r="407" spans="14:16" hidden="1">
      <c r="N407" s="108"/>
      <c r="O407" s="108"/>
      <c r="P407" s="108"/>
    </row>
    <row r="408" spans="14:16" hidden="1">
      <c r="N408" s="108"/>
      <c r="O408" s="108"/>
      <c r="P408" s="108"/>
    </row>
    <row r="409" spans="14:16" hidden="1">
      <c r="N409" s="108"/>
      <c r="O409" s="108"/>
      <c r="P409" s="108"/>
    </row>
    <row r="410" spans="14:16" hidden="1">
      <c r="N410" s="108"/>
      <c r="O410" s="108"/>
      <c r="P410" s="108"/>
    </row>
    <row r="411" spans="14:16" hidden="1">
      <c r="N411" s="108"/>
      <c r="O411" s="108"/>
      <c r="P411" s="108"/>
    </row>
    <row r="412" spans="14:16" hidden="1">
      <c r="N412" s="108"/>
      <c r="O412" s="108"/>
      <c r="P412" s="108"/>
    </row>
    <row r="413" spans="14:16" hidden="1">
      <c r="N413" s="108"/>
      <c r="O413" s="108"/>
      <c r="P413" s="108"/>
    </row>
    <row r="414" spans="14:16" hidden="1">
      <c r="N414" s="108"/>
      <c r="O414" s="108"/>
      <c r="P414" s="108"/>
    </row>
    <row r="415" spans="14:16" hidden="1">
      <c r="N415" s="108"/>
      <c r="O415" s="108"/>
      <c r="P415" s="108"/>
    </row>
    <row r="416" spans="14:16" hidden="1">
      <c r="N416" s="108"/>
      <c r="O416" s="108"/>
      <c r="P416" s="108"/>
    </row>
    <row r="417" spans="14:16" hidden="1">
      <c r="N417" s="108"/>
      <c r="O417" s="108"/>
      <c r="P417" s="108"/>
    </row>
    <row r="418" spans="14:16" hidden="1">
      <c r="N418" s="108"/>
      <c r="O418" s="108"/>
      <c r="P418" s="108"/>
    </row>
    <row r="419" spans="14:16" hidden="1">
      <c r="N419" s="108"/>
      <c r="O419" s="108"/>
      <c r="P419" s="108"/>
    </row>
    <row r="420" spans="14:16" hidden="1">
      <c r="N420" s="108"/>
      <c r="O420" s="108"/>
      <c r="P420" s="108"/>
    </row>
    <row r="421" spans="14:16" hidden="1">
      <c r="N421" s="108"/>
      <c r="O421" s="108"/>
      <c r="P421" s="108"/>
    </row>
    <row r="422" spans="14:16" hidden="1">
      <c r="N422" s="108"/>
      <c r="O422" s="108"/>
      <c r="P422" s="108"/>
    </row>
    <row r="423" spans="14:16" hidden="1">
      <c r="N423" s="108"/>
      <c r="O423" s="108"/>
      <c r="P423" s="108"/>
    </row>
    <row r="424" spans="14:16" hidden="1">
      <c r="N424" s="108"/>
      <c r="O424" s="108"/>
      <c r="P424" s="108"/>
    </row>
    <row r="425" spans="14:16" hidden="1">
      <c r="N425" s="108"/>
      <c r="O425" s="108"/>
      <c r="P425" s="108"/>
    </row>
    <row r="426" spans="14:16" hidden="1">
      <c r="N426" s="108"/>
      <c r="O426" s="108"/>
      <c r="P426" s="108"/>
    </row>
    <row r="427" spans="14:16" hidden="1">
      <c r="N427" s="108"/>
      <c r="O427" s="108"/>
      <c r="P427" s="108"/>
    </row>
    <row r="428" spans="14:16" hidden="1">
      <c r="N428" s="108"/>
      <c r="O428" s="108"/>
      <c r="P428" s="108"/>
    </row>
    <row r="429" spans="14:16" hidden="1">
      <c r="N429" s="108"/>
      <c r="O429" s="108"/>
      <c r="P429" s="108"/>
    </row>
    <row r="430" spans="14:16" hidden="1">
      <c r="N430" s="108"/>
      <c r="O430" s="108"/>
      <c r="P430" s="108"/>
    </row>
    <row r="431" spans="14:16" hidden="1">
      <c r="N431" s="108"/>
      <c r="O431" s="108"/>
      <c r="P431" s="108"/>
    </row>
    <row r="432" spans="14:16" hidden="1">
      <c r="N432" s="108"/>
      <c r="O432" s="108"/>
      <c r="P432" s="108"/>
    </row>
    <row r="433" spans="14:16" hidden="1">
      <c r="N433" s="108"/>
      <c r="O433" s="108"/>
      <c r="P433" s="108"/>
    </row>
    <row r="434" spans="14:16" hidden="1">
      <c r="N434" s="108"/>
      <c r="O434" s="108"/>
      <c r="P434" s="108"/>
    </row>
    <row r="435" spans="14:16" hidden="1">
      <c r="N435" s="108"/>
      <c r="O435" s="108"/>
      <c r="P435" s="108"/>
    </row>
    <row r="436" spans="14:16" hidden="1">
      <c r="N436" s="108"/>
      <c r="O436" s="108"/>
      <c r="P436" s="108"/>
    </row>
    <row r="437" spans="14:16" hidden="1">
      <c r="N437" s="108"/>
      <c r="O437" s="108"/>
      <c r="P437" s="108"/>
    </row>
    <row r="438" spans="14:16" hidden="1">
      <c r="N438" s="108"/>
      <c r="O438" s="108"/>
      <c r="P438" s="108"/>
    </row>
    <row r="439" spans="14:16" hidden="1">
      <c r="N439" s="108"/>
      <c r="O439" s="108"/>
      <c r="P439" s="108"/>
    </row>
    <row r="440" spans="14:16" hidden="1">
      <c r="N440" s="108"/>
      <c r="O440" s="108"/>
      <c r="P440" s="108"/>
    </row>
    <row r="441" spans="14:16" hidden="1">
      <c r="N441" s="108"/>
      <c r="O441" s="108"/>
      <c r="P441" s="108"/>
    </row>
    <row r="442" spans="14:16" hidden="1">
      <c r="N442" s="108"/>
      <c r="O442" s="108"/>
      <c r="P442" s="108"/>
    </row>
    <row r="443" spans="14:16" hidden="1">
      <c r="N443" s="108"/>
      <c r="O443" s="108"/>
      <c r="P443" s="108"/>
    </row>
    <row r="444" spans="14:16" hidden="1">
      <c r="N444" s="108"/>
      <c r="O444" s="108"/>
      <c r="P444" s="108"/>
    </row>
    <row r="445" spans="14:16" hidden="1">
      <c r="N445" s="108"/>
      <c r="O445" s="108"/>
      <c r="P445" s="108"/>
    </row>
    <row r="446" spans="14:16" hidden="1">
      <c r="N446" s="108"/>
      <c r="O446" s="108"/>
      <c r="P446" s="108"/>
    </row>
    <row r="447" spans="14:16" hidden="1">
      <c r="N447" s="108"/>
      <c r="O447" s="108"/>
      <c r="P447" s="108"/>
    </row>
    <row r="448" spans="14:16" hidden="1">
      <c r="N448" s="108"/>
      <c r="O448" s="108"/>
      <c r="P448" s="108"/>
    </row>
    <row r="449" spans="14:16" hidden="1">
      <c r="N449" s="108"/>
      <c r="O449" s="108"/>
      <c r="P449" s="108"/>
    </row>
    <row r="450" spans="14:16" hidden="1">
      <c r="N450" s="108"/>
      <c r="O450" s="108"/>
      <c r="P450" s="108"/>
    </row>
    <row r="451" spans="14:16" hidden="1">
      <c r="N451" s="108"/>
      <c r="O451" s="108"/>
      <c r="P451" s="108"/>
    </row>
    <row r="452" spans="14:16" hidden="1">
      <c r="N452" s="108"/>
      <c r="O452" s="108"/>
      <c r="P452" s="108"/>
    </row>
    <row r="453" spans="14:16" hidden="1">
      <c r="N453" s="108"/>
      <c r="O453" s="108"/>
      <c r="P453" s="108"/>
    </row>
    <row r="454" spans="14:16" hidden="1">
      <c r="N454" s="108"/>
      <c r="O454" s="108"/>
      <c r="P454" s="108"/>
    </row>
    <row r="455" spans="14:16" hidden="1">
      <c r="N455" s="108"/>
      <c r="O455" s="108"/>
      <c r="P455" s="108"/>
    </row>
    <row r="456" spans="14:16" hidden="1">
      <c r="N456" s="108"/>
      <c r="O456" s="108"/>
      <c r="P456" s="108"/>
    </row>
    <row r="457" spans="14:16" hidden="1">
      <c r="N457" s="108"/>
      <c r="O457" s="108"/>
      <c r="P457" s="108"/>
    </row>
    <row r="458" spans="14:16" hidden="1">
      <c r="N458" s="108"/>
      <c r="O458" s="108"/>
      <c r="P458" s="108"/>
    </row>
    <row r="459" spans="14:16" hidden="1">
      <c r="N459" s="108"/>
      <c r="O459" s="108"/>
      <c r="P459" s="108"/>
    </row>
    <row r="460" spans="14:16" hidden="1">
      <c r="N460" s="108"/>
      <c r="O460" s="108"/>
      <c r="P460" s="108"/>
    </row>
    <row r="461" spans="14:16" hidden="1">
      <c r="N461" s="108"/>
      <c r="O461" s="108"/>
      <c r="P461" s="108"/>
    </row>
    <row r="462" spans="14:16" hidden="1">
      <c r="N462" s="108"/>
      <c r="O462" s="108"/>
      <c r="P462" s="108"/>
    </row>
    <row r="463" spans="14:16" hidden="1">
      <c r="N463" s="108"/>
      <c r="O463" s="108"/>
      <c r="P463" s="108"/>
    </row>
    <row r="464" spans="14:16" hidden="1">
      <c r="N464" s="108"/>
      <c r="O464" s="108"/>
      <c r="P464" s="108"/>
    </row>
    <row r="465" spans="14:16" hidden="1">
      <c r="N465" s="108"/>
      <c r="O465" s="108"/>
      <c r="P465" s="108"/>
    </row>
    <row r="466" spans="14:16" hidden="1">
      <c r="N466" s="108"/>
      <c r="O466" s="108"/>
      <c r="P466" s="108"/>
    </row>
    <row r="467" spans="14:16" hidden="1">
      <c r="N467" s="108"/>
      <c r="O467" s="108"/>
      <c r="P467" s="108"/>
    </row>
    <row r="468" spans="14:16" hidden="1">
      <c r="N468" s="108"/>
      <c r="O468" s="108"/>
      <c r="P468" s="108"/>
    </row>
    <row r="469" spans="14:16" hidden="1">
      <c r="N469" s="108"/>
      <c r="O469" s="108"/>
      <c r="P469" s="108"/>
    </row>
    <row r="470" spans="14:16" hidden="1">
      <c r="N470" s="108"/>
      <c r="O470" s="108"/>
      <c r="P470" s="108"/>
    </row>
    <row r="471" spans="14:16" hidden="1">
      <c r="N471" s="108"/>
      <c r="O471" s="108"/>
      <c r="P471" s="108"/>
    </row>
    <row r="472" spans="14:16" hidden="1">
      <c r="N472" s="108"/>
      <c r="O472" s="108"/>
      <c r="P472" s="108"/>
    </row>
    <row r="473" spans="14:16" hidden="1">
      <c r="N473" s="108"/>
      <c r="O473" s="108"/>
      <c r="P473" s="108"/>
    </row>
    <row r="474" spans="14:16" hidden="1">
      <c r="N474" s="108"/>
      <c r="O474" s="108"/>
      <c r="P474" s="108"/>
    </row>
    <row r="475" spans="14:16" hidden="1">
      <c r="N475" s="108"/>
      <c r="O475" s="108"/>
      <c r="P475" s="108"/>
    </row>
    <row r="476" spans="14:16" hidden="1">
      <c r="N476" s="108"/>
      <c r="O476" s="108"/>
      <c r="P476" s="108"/>
    </row>
    <row r="477" spans="14:16" hidden="1">
      <c r="N477" s="108"/>
      <c r="O477" s="108"/>
      <c r="P477" s="108"/>
    </row>
    <row r="478" spans="14:16" hidden="1">
      <c r="N478" s="108"/>
      <c r="O478" s="108"/>
      <c r="P478" s="108"/>
    </row>
    <row r="479" spans="14:16" hidden="1">
      <c r="N479" s="108"/>
      <c r="O479" s="108"/>
      <c r="P479" s="108"/>
    </row>
    <row r="480" spans="14:16" hidden="1">
      <c r="N480" s="108"/>
      <c r="O480" s="108"/>
      <c r="P480" s="108"/>
    </row>
    <row r="481" spans="3:23" hidden="1">
      <c r="N481" s="108"/>
      <c r="O481" s="108"/>
      <c r="P481" s="108"/>
    </row>
    <row r="482" spans="3:23" hidden="1">
      <c r="N482" s="108"/>
      <c r="O482" s="108"/>
      <c r="P482" s="108"/>
    </row>
    <row r="483" spans="3:23" hidden="1">
      <c r="N483" s="108"/>
      <c r="O483" s="108"/>
      <c r="P483" s="108"/>
    </row>
    <row r="484" spans="3:23" hidden="1">
      <c r="N484" s="108"/>
      <c r="O484" s="108"/>
      <c r="P484" s="108"/>
    </row>
    <row r="485" spans="3:23" hidden="1">
      <c r="N485" s="108"/>
      <c r="O485" s="108"/>
      <c r="P485" s="108"/>
    </row>
    <row r="486" spans="3:23" hidden="1">
      <c r="N486" s="108"/>
      <c r="O486" s="108"/>
      <c r="P486" s="108"/>
    </row>
    <row r="487" spans="3:23" hidden="1">
      <c r="N487" s="108"/>
      <c r="O487" s="108"/>
      <c r="P487" s="108"/>
    </row>
    <row r="488" spans="3:23" hidden="1">
      <c r="N488" s="108"/>
      <c r="O488" s="108"/>
      <c r="P488" s="108"/>
    </row>
    <row r="489" spans="3:23" hidden="1">
      <c r="N489" s="108"/>
      <c r="O489" s="108"/>
      <c r="P489" s="108"/>
    </row>
    <row r="490" spans="3:23" hidden="1">
      <c r="N490" s="108"/>
      <c r="O490" s="108"/>
      <c r="P490" s="108"/>
    </row>
    <row r="491" spans="3:23" hidden="1">
      <c r="N491" s="108"/>
      <c r="O491" s="108"/>
      <c r="P491" s="108"/>
    </row>
    <row r="492" spans="3:23" hidden="1">
      <c r="N492" s="108"/>
      <c r="O492" s="108"/>
      <c r="P492" s="108"/>
    </row>
    <row r="493" spans="3:23" hidden="1">
      <c r="N493" s="108"/>
      <c r="O493" s="108"/>
      <c r="P493" s="108"/>
    </row>
    <row r="494" spans="3:23" hidden="1">
      <c r="N494" s="108"/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3">SUM(F4:F494)</f>
        <v>667.05</v>
      </c>
      <c r="G495" s="91">
        <f t="shared" si="3"/>
        <v>830.1400000000001</v>
      </c>
      <c r="H495" s="91">
        <f t="shared" si="3"/>
        <v>0</v>
      </c>
      <c r="I495" s="91">
        <f t="shared" si="3"/>
        <v>0</v>
      </c>
      <c r="J495" s="91">
        <f t="shared" si="3"/>
        <v>0</v>
      </c>
      <c r="K495" s="91">
        <f t="shared" si="3"/>
        <v>0</v>
      </c>
      <c r="L495" s="91">
        <f t="shared" si="3"/>
        <v>68.209999999999994</v>
      </c>
      <c r="M495" s="91">
        <f t="shared" si="3"/>
        <v>0</v>
      </c>
      <c r="Q495" s="79" t="s">
        <v>136</v>
      </c>
      <c r="R495" s="91">
        <f t="shared" ref="R495:W495" si="4">SUM(R4:R494)</f>
        <v>0</v>
      </c>
      <c r="S495" s="91">
        <f t="shared" si="4"/>
        <v>0</v>
      </c>
      <c r="T495" s="91">
        <f t="shared" si="4"/>
        <v>0</v>
      </c>
      <c r="U495" s="91">
        <f t="shared" si="4"/>
        <v>0</v>
      </c>
      <c r="V495" s="91">
        <f t="shared" si="4"/>
        <v>0</v>
      </c>
      <c r="W495" s="91">
        <f t="shared" si="4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IF('27'!K3="", "Vrije categorie",'27'!K3)</f>
        <v>A</v>
      </c>
      <c r="F499" s="92" cm="1">
        <f t="array" ref="F499">SUMPRODUCT(--($E$4:$E$494=C499),--($D$4:$D$494=""),$F$4:$F$494)</f>
        <v>350.8</v>
      </c>
      <c r="G499" s="92" cm="1">
        <f t="array" ref="G499">SUMPRODUCT(--($E$4:$E$494=C499),--($D$4:$D$494=""),$G$4:$G$494)</f>
        <v>456.43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807.23</v>
      </c>
      <c r="O499" s="81"/>
      <c r="P499" s="92" cm="1">
        <f t="array" ref="P499">SUMPRODUCT(--($E$4:$E$494=C499),--($D$4:$D$494=""),$P$4:$P$494)</f>
        <v>161446</v>
      </c>
    </row>
    <row r="500" spans="3:16">
      <c r="C500" s="81" t="str">
        <f>IF('27'!K4="", "Vrije categorie",'27'!K4)</f>
        <v>B</v>
      </c>
      <c r="F500" s="92" cm="1">
        <f t="array" ref="F500">SUMPRODUCT(--($E$4:$E$494=C500),--($D$4:$D$494=""),$F$4:$F$494)</f>
        <v>159.25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4.43</v>
      </c>
      <c r="M500" s="92" cm="1">
        <f t="array" ref="M500">SUMPRODUCT(--($E$4:$E$494=C500),--($D$4:$D$494=""),$M$4:$M$494)</f>
        <v>0</v>
      </c>
      <c r="N500" s="92">
        <f t="shared" ref="N500:N512" si="5">SUM(F500:M500)</f>
        <v>163.68</v>
      </c>
      <c r="O500" s="81"/>
      <c r="P500" s="92" cm="1">
        <f t="array" ref="P500">SUMPRODUCT(--($E$4:$E$494=C500),--($D$4:$D$494=""),$P$4:$P$494)</f>
        <v>32736</v>
      </c>
    </row>
    <row r="501" spans="3:16">
      <c r="C501" s="81" t="str">
        <f>IF('27'!K5="", "Vrije categorie",'27'!K5)</f>
        <v>C</v>
      </c>
      <c r="F501" s="92" cm="1">
        <f t="array" ref="F501">SUMPRODUCT(--($E$4:$E$494=C501),--($D$4:$D$494=""),$F$4:$F$494)</f>
        <v>66.150000000000006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5"/>
        <v>66.150000000000006</v>
      </c>
      <c r="O501" s="81"/>
      <c r="P501" s="92" cm="1">
        <f t="array" ref="P501">SUMPRODUCT(--($E$4:$E$494=C501),--($D$4:$D$494=""),$P$4:$P$494)</f>
        <v>13230.000000000002</v>
      </c>
    </row>
    <row r="502" spans="3:16">
      <c r="C502" s="81" t="str">
        <f>IF('27'!K6="", "Vrije categorie",'27'!K6)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11.73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5"/>
        <v>11.73</v>
      </c>
      <c r="O502" s="81"/>
      <c r="P502" s="92" cm="1">
        <f t="array" ref="P502">SUMPRODUCT(--($E$4:$E$494=C502),--($D$4:$D$494=""),$P$4:$P$494)</f>
        <v>2346</v>
      </c>
    </row>
    <row r="503" spans="3:16">
      <c r="C503" s="81" t="str">
        <f>IF('27'!K7="", "Vrije categorie",'27'!K7)</f>
        <v>E</v>
      </c>
      <c r="F503" s="92" cm="1">
        <f t="array" ref="F503">SUMPRODUCT(--($E$4:$E$494=C503),--($D$4:$D$494=""),$F$4:$F$494)</f>
        <v>55.63</v>
      </c>
      <c r="G503" s="92" cm="1">
        <f t="array" ref="G503">SUMPRODUCT(--($E$4:$E$494=C503),--($D$4:$D$494=""),$G$4:$G$494)</f>
        <v>249.92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5"/>
        <v>305.55</v>
      </c>
      <c r="O503" s="81"/>
      <c r="P503" s="92" cm="1">
        <f t="array" ref="P503">SUMPRODUCT(--($E$4:$E$494=C503),--($D$4:$D$494=""),$P$4:$P$494)</f>
        <v>61110</v>
      </c>
    </row>
    <row r="504" spans="3:16">
      <c r="C504" s="81" t="str">
        <f>IF('27'!K8="", "Vrije categorie",'27'!K8)</f>
        <v>F</v>
      </c>
      <c r="F504" s="92" cm="1">
        <f t="array" ref="F504">SUMPRODUCT(--($E$4:$E$494=C504),--($D$4:$D$494=""),$F$4:$F$494)</f>
        <v>20.66</v>
      </c>
      <c r="G504" s="92" cm="1">
        <f t="array" ref="G504">SUMPRODUCT(--($E$4:$E$494=C504),--($D$4:$D$494=""),$G$4:$G$494)</f>
        <v>27.38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5"/>
        <v>48.04</v>
      </c>
      <c r="O504" s="81"/>
      <c r="P504" s="92" cm="1">
        <f t="array" ref="P504">SUMPRODUCT(--($E$4:$E$494=C504),--($D$4:$D$494=""),$P$4:$P$494)</f>
        <v>576.48000000000013</v>
      </c>
    </row>
    <row r="505" spans="3:16">
      <c r="C505" s="81" t="str">
        <f>IF('27'!K9="", "Vrije categorie",'27'!K9)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63.780000000000008</v>
      </c>
      <c r="M505" s="92" cm="1">
        <f t="array" ref="M505">SUMPRODUCT(--($E$4:$E$494=C505),--($D$4:$D$494=""),$M$4:$M$494)</f>
        <v>0</v>
      </c>
      <c r="N505" s="92">
        <f t="shared" si="5"/>
        <v>63.780000000000008</v>
      </c>
      <c r="O505" s="81"/>
      <c r="P505" s="92" cm="1">
        <f t="array" ref="P505">SUMPRODUCT(--($E$4:$E$494=C505),--($D$4:$D$494=""),$P$4:$P$494)</f>
        <v>12756</v>
      </c>
    </row>
    <row r="506" spans="3:16">
      <c r="C506" s="81" t="str">
        <f>IF('27'!K10="", "Vrije categorie",'27'!K10)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84.68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5"/>
        <v>84.68</v>
      </c>
      <c r="O506" s="81"/>
      <c r="P506" s="92" cm="1">
        <f t="array" ref="P506">SUMPRODUCT(--($E$4:$E$494=C506),--($D$4:$D$494=""),$P$4:$P$494)</f>
        <v>16936</v>
      </c>
    </row>
    <row r="507" spans="3:16">
      <c r="C507" s="81" t="str">
        <f>IF('27'!K11="", "Vrije categorie",'27'!K11)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5"/>
        <v>0</v>
      </c>
      <c r="O507" s="81"/>
      <c r="P507" s="92" cm="1">
        <f t="array" ref="P507">SUMPRODUCT(--($E$4:$E$494=C507),--($D$4:$D$494=""),$P$4:$P$494)</f>
        <v>0</v>
      </c>
    </row>
    <row r="508" spans="3:16">
      <c r="C508" s="81" t="str">
        <f>IF('27'!K12="", "Vrije categorie",'27'!K12)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5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IF('27'!K13="", "Vrije categorie",'27'!K13)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5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IF('27'!K14="", "Vrije categorie",'27'!K14)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5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IF('27'!K15="", "Vrije categorie",'27'!K15)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5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652.49</v>
      </c>
      <c r="G512" s="93">
        <f t="shared" ref="G512:M512" si="6">SUM(G499:G511)</f>
        <v>830.1400000000001</v>
      </c>
      <c r="H512" s="93">
        <f t="shared" si="6"/>
        <v>0</v>
      </c>
      <c r="I512" s="93">
        <f t="shared" si="6"/>
        <v>0</v>
      </c>
      <c r="J512" s="93">
        <f t="shared" si="6"/>
        <v>0</v>
      </c>
      <c r="K512" s="93">
        <f t="shared" si="6"/>
        <v>0</v>
      </c>
      <c r="L512" s="93">
        <f t="shared" si="6"/>
        <v>68.210000000000008</v>
      </c>
      <c r="M512" s="93">
        <f t="shared" si="6"/>
        <v>0</v>
      </c>
      <c r="N512" s="93">
        <f t="shared" si="5"/>
        <v>1550.8400000000001</v>
      </c>
      <c r="O512" s="93"/>
      <c r="P512" s="93">
        <f>SUM(P499:P511)</f>
        <v>301136.48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14.560000000000002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7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8">SUM(F519:M519)</f>
        <v>0</v>
      </c>
    </row>
    <row r="520" spans="3:16">
      <c r="C520" s="95" t="str">
        <f t="shared" si="7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8"/>
        <v>0</v>
      </c>
    </row>
    <row r="521" spans="3:16">
      <c r="C521" s="95" t="str">
        <f t="shared" si="7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8"/>
        <v>0</v>
      </c>
    </row>
    <row r="522" spans="3:16">
      <c r="C522" s="95" t="str">
        <f t="shared" si="7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8"/>
        <v>0</v>
      </c>
    </row>
    <row r="523" spans="3:16">
      <c r="C523" s="95" t="str">
        <f t="shared" si="7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8"/>
        <v>0</v>
      </c>
    </row>
    <row r="524" spans="3:16">
      <c r="C524" s="95" t="str">
        <f t="shared" si="7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8"/>
        <v>0</v>
      </c>
    </row>
    <row r="525" spans="3:16">
      <c r="C525" s="95" t="str">
        <f t="shared" si="7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8"/>
        <v>0</v>
      </c>
    </row>
    <row r="526" spans="3:16">
      <c r="C526" s="95" t="str">
        <f t="shared" si="7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8"/>
        <v>0</v>
      </c>
    </row>
    <row r="527" spans="3:16">
      <c r="C527" s="95" t="str">
        <f t="shared" si="7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8"/>
        <v>0</v>
      </c>
    </row>
    <row r="528" spans="3:16">
      <c r="C528" s="95" t="str">
        <f t="shared" si="7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8"/>
        <v>0</v>
      </c>
    </row>
    <row r="529" spans="3:14">
      <c r="C529" s="95" t="str">
        <f t="shared" si="7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8"/>
        <v>0</v>
      </c>
    </row>
    <row r="530" spans="3:14">
      <c r="C530" s="95" t="str">
        <f t="shared" si="7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8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9">SUM(G518:G530)</f>
        <v>0</v>
      </c>
      <c r="H531" s="100">
        <f t="shared" si="9"/>
        <v>0</v>
      </c>
      <c r="I531" s="100">
        <f t="shared" si="9"/>
        <v>0</v>
      </c>
      <c r="J531" s="100">
        <f t="shared" si="9"/>
        <v>0</v>
      </c>
      <c r="K531" s="100">
        <f t="shared" si="9"/>
        <v>0</v>
      </c>
      <c r="L531" s="100">
        <f t="shared" si="9"/>
        <v>0</v>
      </c>
      <c r="M531" s="100">
        <f t="shared" si="9"/>
        <v>0</v>
      </c>
      <c r="N531" s="100">
        <f>SUM(N518:N530)</f>
        <v>0</v>
      </c>
    </row>
    <row r="532" spans="3:14" ht="15.75" thickTop="1"/>
  </sheetData>
  <sheetProtection algorithmName="SHA-512" hashValue="JbeSsMbY7lUnRovq1S9KpfSgjAgb5EHFzI6aXhdD4D1uEUVeI8KbESb6EWJ7oL+hjtvutmakvTk+AfQj0EPWhw==" saltValue="2IJQjeLLPkI3+CD8bIIlOA==" spinCount="100000" sheet="1" objects="1" scenarios="1"/>
  <mergeCells count="4">
    <mergeCell ref="B1:C1"/>
    <mergeCell ref="D1:J1"/>
    <mergeCell ref="B2:C2"/>
    <mergeCell ref="D2:J2"/>
  </mergeCells>
  <phoneticPr fontId="11" type="noConversion"/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6836A-2A29-4F15-AE61-BCFD7ACB0774}">
  <sheetPr>
    <tabColor rgb="FFC2E76B"/>
  </sheetPr>
  <dimension ref="A2:N63"/>
  <sheetViews>
    <sheetView showGridLines="0" tabSelected="1" topLeftCell="A31" workbookViewId="0">
      <selection activeCell="M63" sqref="M63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28,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'28a'!P499/M3</f>
        <v>#DIV/0!</v>
      </c>
    </row>
    <row r="4" spans="1:14">
      <c r="A4" s="42" t="s">
        <v>82</v>
      </c>
      <c r="B4" s="195" t="str">
        <f>VLOOKUP(H5,'Kosten VSR (her)controles'!A5:E54,3)</f>
        <v>Bestuurskantoor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'28a'!P500/M4</f>
        <v>#DIV/0!</v>
      </c>
    </row>
    <row r="5" spans="1:14">
      <c r="A5" s="43" t="s">
        <v>83</v>
      </c>
      <c r="B5" s="196" t="str">
        <f>VLOOKUP(H5,'Kosten VSR (her)controles'!A5:E54,4)</f>
        <v>Stadionplein 5</v>
      </c>
      <c r="C5" s="196"/>
      <c r="D5" s="196"/>
      <c r="E5" s="196"/>
      <c r="F5" s="192" t="s">
        <v>85</v>
      </c>
      <c r="G5" s="192"/>
      <c r="H5" s="39">
        <f>'Kosten VSR (her)controles'!A32</f>
        <v>28</v>
      </c>
      <c r="K5" s="60" t="s">
        <v>58</v>
      </c>
      <c r="L5" s="72">
        <v>200</v>
      </c>
      <c r="M5" s="249"/>
      <c r="N5" s="113" t="e">
        <f>'28a'!P501/M5</f>
        <v>#DIV/0!</v>
      </c>
    </row>
    <row r="6" spans="1:14">
      <c r="A6" s="44" t="s">
        <v>84</v>
      </c>
      <c r="B6" s="197" t="str">
        <f>VLOOKUP(H5,'Kosten VSR (her)controles'!A5:E54,5)</f>
        <v>Emmen</v>
      </c>
      <c r="C6" s="197"/>
      <c r="D6" s="197"/>
      <c r="E6" s="197"/>
      <c r="F6" s="193" t="s">
        <v>86</v>
      </c>
      <c r="G6" s="193"/>
      <c r="H6" s="40" t="str">
        <f>CONCATENATE(H5,"a")</f>
        <v>28a</v>
      </c>
      <c r="K6" s="60" t="s">
        <v>59</v>
      </c>
      <c r="L6" s="72">
        <v>200</v>
      </c>
      <c r="M6" s="249"/>
      <c r="N6" s="113" t="e">
        <f>'28a'!P502/M6</f>
        <v>#DIV/0!</v>
      </c>
    </row>
    <row r="7" spans="1:14">
      <c r="K7" s="60" t="s">
        <v>55</v>
      </c>
      <c r="L7" s="72">
        <v>200</v>
      </c>
      <c r="M7" s="249"/>
      <c r="N7" s="113" t="e">
        <f>'28a'!P503/M7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200</v>
      </c>
      <c r="M8" s="249"/>
      <c r="N8" s="113" t="e">
        <f>'28a'!P504/M8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'28a'!P505/M9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'28a'!P506/M10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'28a'!P507/M11</f>
        <v>#DIV/0!</v>
      </c>
    </row>
    <row r="12" spans="1:14">
      <c r="F12" s="33" t="s">
        <v>64</v>
      </c>
      <c r="G12" s="33" t="s">
        <v>90</v>
      </c>
      <c r="K12" s="60" t="s">
        <v>63</v>
      </c>
      <c r="L12" s="72">
        <v>200</v>
      </c>
      <c r="M12" s="249"/>
      <c r="N12" s="113" t="e">
        <f>'28a'!P508/M12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'28a'!N512</f>
        <v>541.79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'28a'!P509/M13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49"/>
      <c r="N14" s="113"/>
    </row>
    <row r="15" spans="1:14">
      <c r="K15" s="60"/>
      <c r="L15" s="72"/>
      <c r="M15" s="249"/>
      <c r="N15" s="113"/>
    </row>
    <row r="16" spans="1:14">
      <c r="A16" t="s">
        <v>127</v>
      </c>
      <c r="K16" s="62"/>
      <c r="L16" s="73"/>
      <c r="M16" s="259"/>
      <c r="N16" s="114"/>
    </row>
    <row r="17" spans="1:9">
      <c r="A17" s="188" t="s">
        <v>128</v>
      </c>
      <c r="B17" s="188"/>
      <c r="C17" s="188"/>
      <c r="D17" s="70">
        <f>'28a'!P512</f>
        <v>108358</v>
      </c>
      <c r="E17" s="188" t="s">
        <v>129</v>
      </c>
      <c r="F17" s="188"/>
      <c r="G17" s="70">
        <f>D17/E8</f>
        <v>541.79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'28a'!G512</f>
        <v>0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'28a'!F512-E27</f>
        <v>516.48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'28a'!S495</f>
        <v>0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'28a'!R495</f>
        <v>0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'28a'!T495</f>
        <v>0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'28a'!U495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'28a'!V495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'28a'!W495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'28a'!N505</f>
        <v>25.31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7OEfi2W/R1pvH3f2Bd8XqfBtPFxPnLR74iyxKFYEbI6cjPfodCcgpSoMEN9B+ZcQsiJMYN/jSU+ho5IM4wSPQQ==" saltValue="lY0Lsl/cIqHBlQ0yZAw7A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ED62-2D7F-4032-8A35-74268A00F4B2}">
  <sheetPr codeName="Blad6">
    <tabColor rgb="FF173583"/>
  </sheetPr>
  <dimension ref="A1:Z532"/>
  <sheetViews>
    <sheetView topLeftCell="A30" workbookViewId="0">
      <selection activeCell="G33" sqref="G33"/>
    </sheetView>
  </sheetViews>
  <sheetFormatPr defaultRowHeight="1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'1'!H5</f>
        <v>1</v>
      </c>
      <c r="B1" s="219" t="s">
        <v>82</v>
      </c>
      <c r="C1" s="220"/>
      <c r="D1" s="221" t="str">
        <f>VLOOKUP(A1,'Kosten VSR (her)controles'!A5:J54,3)</f>
        <v>OBS het Eenspan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>Oosterstraat 58 te Emmen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305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 t="s">
        <v>286</v>
      </c>
      <c r="B4" s="33">
        <v>1</v>
      </c>
      <c r="C4" s="33" t="s">
        <v>297</v>
      </c>
      <c r="D4" s="33"/>
      <c r="E4" s="106" t="s">
        <v>55</v>
      </c>
      <c r="F4" s="108">
        <v>3.7</v>
      </c>
      <c r="G4" s="108"/>
      <c r="H4" s="108"/>
      <c r="I4" s="108"/>
      <c r="J4" s="108"/>
      <c r="N4" s="108">
        <f t="shared" ref="N4:N57" si="0">SUM(F4:M4)</f>
        <v>3.7</v>
      </c>
      <c r="O4" s="108">
        <f>IF(D4="X",0,IF(E4="X",0,VLOOKUP(E4,'1'!$K$3:$L$16,2,FALSE)))</f>
        <v>200</v>
      </c>
      <c r="P4" s="108">
        <f t="shared" ref="P4:P57" si="1">N4*O4</f>
        <v>740</v>
      </c>
    </row>
    <row r="5" spans="1:24">
      <c r="A5" s="30" t="s">
        <v>286</v>
      </c>
      <c r="B5" s="33">
        <v>10</v>
      </c>
      <c r="C5" s="33" t="s">
        <v>298</v>
      </c>
      <c r="D5" s="33"/>
      <c r="E5" s="106" t="s">
        <v>149</v>
      </c>
      <c r="G5" s="108"/>
      <c r="H5" s="108"/>
      <c r="I5" s="108"/>
      <c r="J5" s="108"/>
      <c r="L5" s="108">
        <v>6</v>
      </c>
      <c r="N5" s="108">
        <f t="shared" si="0"/>
        <v>6</v>
      </c>
      <c r="O5" s="108">
        <f>IF(D5="X",0,IF(E5="X",0,VLOOKUP(E5,'1'!$K$3:$L$16,2,FALSE)))</f>
        <v>200</v>
      </c>
      <c r="P5" s="108">
        <f t="shared" si="1"/>
        <v>1200</v>
      </c>
    </row>
    <row r="6" spans="1:24">
      <c r="A6" s="30" t="s">
        <v>286</v>
      </c>
      <c r="B6" s="33">
        <v>11</v>
      </c>
      <c r="C6" s="33" t="s">
        <v>299</v>
      </c>
      <c r="D6" s="33"/>
      <c r="E6" s="106" t="s">
        <v>54</v>
      </c>
      <c r="F6" s="108">
        <v>40.4</v>
      </c>
      <c r="G6" s="108"/>
      <c r="H6" s="108"/>
      <c r="I6" s="108"/>
      <c r="J6" s="108"/>
      <c r="N6" s="108">
        <f t="shared" si="0"/>
        <v>40.4</v>
      </c>
      <c r="O6" s="108">
        <f>IF(D6="X",0,IF(E6="X",0,VLOOKUP(E6,'1'!$K$3:$L$16,2,FALSE)))</f>
        <v>200</v>
      </c>
      <c r="P6" s="108">
        <f t="shared" si="1"/>
        <v>8080</v>
      </c>
    </row>
    <row r="7" spans="1:24">
      <c r="A7" s="30" t="s">
        <v>286</v>
      </c>
      <c r="B7" s="33" t="s">
        <v>287</v>
      </c>
      <c r="C7" s="33" t="s">
        <v>299</v>
      </c>
      <c r="D7" s="33"/>
      <c r="E7" s="106" t="s">
        <v>54</v>
      </c>
      <c r="G7" s="108">
        <v>13</v>
      </c>
      <c r="H7" s="108"/>
      <c r="I7" s="108"/>
      <c r="J7" s="108"/>
      <c r="N7" s="108">
        <f t="shared" si="0"/>
        <v>13</v>
      </c>
      <c r="O7" s="108">
        <f>IF(D7="X",0,IF(E7="X",0,VLOOKUP(E7,'1'!$K$3:$L$16,2,FALSE)))</f>
        <v>200</v>
      </c>
      <c r="P7" s="108">
        <f t="shared" si="1"/>
        <v>2600</v>
      </c>
    </row>
    <row r="8" spans="1:24">
      <c r="A8" s="30" t="s">
        <v>286</v>
      </c>
      <c r="B8" s="33">
        <v>12</v>
      </c>
      <c r="C8" s="33" t="s">
        <v>306</v>
      </c>
      <c r="D8" s="33"/>
      <c r="E8" s="106" t="s">
        <v>316</v>
      </c>
      <c r="G8" s="108"/>
      <c r="H8" s="108"/>
      <c r="I8" s="108"/>
      <c r="J8" s="108">
        <v>25</v>
      </c>
      <c r="N8" s="108">
        <f t="shared" si="0"/>
        <v>25</v>
      </c>
      <c r="O8" s="108">
        <f>IF(D8="X",0,IF(E8="X",0,VLOOKUP(E8,'1'!$K$3:$L$16,2,FALSE)))</f>
        <v>0</v>
      </c>
      <c r="P8" s="108">
        <f t="shared" si="1"/>
        <v>0</v>
      </c>
    </row>
    <row r="9" spans="1:24">
      <c r="A9" s="30" t="s">
        <v>286</v>
      </c>
      <c r="B9" s="33">
        <v>13</v>
      </c>
      <c r="C9" s="33" t="s">
        <v>299</v>
      </c>
      <c r="D9" s="33"/>
      <c r="E9" s="106" t="s">
        <v>54</v>
      </c>
      <c r="G9" s="108">
        <v>55.2</v>
      </c>
      <c r="H9" s="108"/>
      <c r="I9" s="108"/>
      <c r="J9" s="108"/>
      <c r="N9" s="108">
        <f t="shared" si="0"/>
        <v>55.2</v>
      </c>
      <c r="O9" s="108">
        <f>IF(D9="X",0,IF(E9="X",0,VLOOKUP(E9,'1'!$K$3:$L$16,2,FALSE)))</f>
        <v>200</v>
      </c>
      <c r="P9" s="108">
        <f t="shared" si="1"/>
        <v>11040</v>
      </c>
    </row>
    <row r="10" spans="1:24">
      <c r="A10" s="30" t="s">
        <v>286</v>
      </c>
      <c r="B10" s="33" t="s">
        <v>288</v>
      </c>
      <c r="C10" s="33" t="s">
        <v>299</v>
      </c>
      <c r="D10" s="33"/>
      <c r="E10" s="106" t="s">
        <v>54</v>
      </c>
      <c r="G10" s="108">
        <v>12.4</v>
      </c>
      <c r="H10" s="108"/>
      <c r="I10" s="108"/>
      <c r="J10" s="108"/>
      <c r="N10" s="108">
        <f t="shared" si="0"/>
        <v>12.4</v>
      </c>
      <c r="O10" s="108">
        <f>IF(D10="X",0,IF(E10="X",0,VLOOKUP(E10,'1'!$K$3:$L$16,2,FALSE)))</f>
        <v>200</v>
      </c>
      <c r="P10" s="108">
        <f t="shared" si="1"/>
        <v>2480</v>
      </c>
    </row>
    <row r="11" spans="1:24">
      <c r="A11" s="30" t="s">
        <v>286</v>
      </c>
      <c r="B11" s="33">
        <v>14</v>
      </c>
      <c r="C11" s="33" t="s">
        <v>307</v>
      </c>
      <c r="D11" s="33"/>
      <c r="E11" s="106" t="s">
        <v>61</v>
      </c>
      <c r="G11" s="108">
        <v>83.5</v>
      </c>
      <c r="H11" s="108"/>
      <c r="I11" s="108"/>
      <c r="J11" s="108"/>
      <c r="N11" s="108">
        <f t="shared" si="0"/>
        <v>83.5</v>
      </c>
      <c r="O11" s="108">
        <f>IF(D11="X",0,IF(E11="X",0,VLOOKUP(E11,'1'!$K$3:$L$16,2,FALSE)))</f>
        <v>200</v>
      </c>
      <c r="P11" s="108">
        <f t="shared" si="1"/>
        <v>16700</v>
      </c>
    </row>
    <row r="12" spans="1:24">
      <c r="A12" s="30" t="s">
        <v>286</v>
      </c>
      <c r="B12" s="33">
        <v>15</v>
      </c>
      <c r="C12" s="33" t="s">
        <v>299</v>
      </c>
      <c r="D12" s="33"/>
      <c r="E12" s="106" t="s">
        <v>54</v>
      </c>
      <c r="G12" s="108">
        <v>39.299999999999997</v>
      </c>
      <c r="H12" s="108"/>
      <c r="I12" s="108"/>
      <c r="J12" s="108"/>
      <c r="N12" s="108">
        <f t="shared" si="0"/>
        <v>39.299999999999997</v>
      </c>
      <c r="O12" s="108">
        <f>IF(D12="X",0,IF(E12="X",0,VLOOKUP(E12,'1'!$K$3:$L$16,2,FALSE)))</f>
        <v>200</v>
      </c>
      <c r="P12" s="108">
        <f t="shared" si="1"/>
        <v>7859.9999999999991</v>
      </c>
    </row>
    <row r="13" spans="1:24">
      <c r="A13" s="30" t="s">
        <v>286</v>
      </c>
      <c r="B13" s="106" t="s">
        <v>289</v>
      </c>
      <c r="C13" s="33" t="s">
        <v>299</v>
      </c>
      <c r="D13" s="33"/>
      <c r="E13" s="106" t="s">
        <v>54</v>
      </c>
      <c r="G13" s="108">
        <v>13</v>
      </c>
      <c r="H13" s="108"/>
      <c r="I13" s="108"/>
      <c r="J13" s="108"/>
      <c r="N13" s="108">
        <f t="shared" si="0"/>
        <v>13</v>
      </c>
      <c r="O13" s="108">
        <f>IF(D13="X",0,IF(E13="X",0,VLOOKUP(E13,'1'!$K$3:$L$16,2,FALSE)))</f>
        <v>200</v>
      </c>
      <c r="P13" s="108">
        <f t="shared" si="1"/>
        <v>2600</v>
      </c>
    </row>
    <row r="14" spans="1:24">
      <c r="A14" s="30" t="s">
        <v>286</v>
      </c>
      <c r="B14" s="33">
        <v>16</v>
      </c>
      <c r="C14" s="33" t="s">
        <v>308</v>
      </c>
      <c r="D14" s="33"/>
      <c r="E14" s="106" t="s">
        <v>60</v>
      </c>
      <c r="G14" s="108">
        <v>9</v>
      </c>
      <c r="H14" s="108"/>
      <c r="I14" s="108"/>
      <c r="J14" s="108"/>
      <c r="N14" s="108">
        <f t="shared" si="0"/>
        <v>9</v>
      </c>
      <c r="O14" s="108">
        <f>IF(D14="X",0,IF(E14="X",0,VLOOKUP(E14,'1'!$K$3:$L$16,2,FALSE)))</f>
        <v>12</v>
      </c>
      <c r="P14" s="108">
        <f t="shared" si="1"/>
        <v>108</v>
      </c>
    </row>
    <row r="15" spans="1:24">
      <c r="A15" s="30" t="s">
        <v>286</v>
      </c>
      <c r="B15" s="33">
        <v>17</v>
      </c>
      <c r="C15" s="33" t="s">
        <v>298</v>
      </c>
      <c r="D15" s="33"/>
      <c r="E15" s="106" t="s">
        <v>149</v>
      </c>
      <c r="G15" s="108"/>
      <c r="H15" s="108"/>
      <c r="I15" s="108"/>
      <c r="J15" s="108"/>
      <c r="L15" s="108">
        <v>6</v>
      </c>
      <c r="N15" s="108">
        <f t="shared" si="0"/>
        <v>6</v>
      </c>
      <c r="O15" s="108">
        <f>IF(D15="X",0,IF(E15="X",0,VLOOKUP(E15,'1'!$K$3:$L$16,2,FALSE)))</f>
        <v>200</v>
      </c>
      <c r="P15" s="108">
        <f t="shared" si="1"/>
        <v>1200</v>
      </c>
    </row>
    <row r="16" spans="1:24">
      <c r="A16" s="30" t="s">
        <v>286</v>
      </c>
      <c r="B16" s="33">
        <v>18</v>
      </c>
      <c r="C16" s="33" t="s">
        <v>299</v>
      </c>
      <c r="D16" s="33"/>
      <c r="E16" s="106" t="s">
        <v>54</v>
      </c>
      <c r="G16" s="108">
        <v>38.5</v>
      </c>
      <c r="H16" s="108"/>
      <c r="I16" s="108"/>
      <c r="J16" s="108"/>
      <c r="N16" s="108">
        <f t="shared" si="0"/>
        <v>38.5</v>
      </c>
      <c r="O16" s="108">
        <f>IF(D16="X",0,IF(E16="X",0,VLOOKUP(E16,'1'!$K$3:$L$16,2,FALSE)))</f>
        <v>200</v>
      </c>
      <c r="P16" s="108">
        <f t="shared" si="1"/>
        <v>7700</v>
      </c>
    </row>
    <row r="17" spans="1:16">
      <c r="A17" s="30" t="s">
        <v>286</v>
      </c>
      <c r="B17" s="106" t="s">
        <v>290</v>
      </c>
      <c r="C17" s="33" t="s">
        <v>299</v>
      </c>
      <c r="D17" s="33"/>
      <c r="E17" s="106" t="s">
        <v>54</v>
      </c>
      <c r="G17" s="108">
        <v>15.6</v>
      </c>
      <c r="H17" s="108"/>
      <c r="I17" s="108"/>
      <c r="J17" s="108"/>
      <c r="N17" s="108">
        <f t="shared" si="0"/>
        <v>15.6</v>
      </c>
      <c r="O17" s="108">
        <f>IF(D17="X",0,IF(E17="X",0,VLOOKUP(E17,'1'!$K$3:$L$16,2,FALSE)))</f>
        <v>200</v>
      </c>
      <c r="P17" s="108">
        <f t="shared" si="1"/>
        <v>3120</v>
      </c>
    </row>
    <row r="18" spans="1:16">
      <c r="A18" s="30" t="s">
        <v>286</v>
      </c>
      <c r="B18" s="33">
        <v>19</v>
      </c>
      <c r="C18" s="33" t="s">
        <v>297</v>
      </c>
      <c r="D18" s="33"/>
      <c r="E18" s="106" t="s">
        <v>55</v>
      </c>
      <c r="F18" s="108">
        <v>5.6</v>
      </c>
      <c r="G18" s="108"/>
      <c r="H18" s="108"/>
      <c r="I18" s="108"/>
      <c r="J18" s="108"/>
      <c r="N18" s="108">
        <f t="shared" si="0"/>
        <v>5.6</v>
      </c>
      <c r="O18" s="108">
        <f>IF(D18="X",0,IF(E18="X",0,VLOOKUP(E18,'1'!$K$3:$L$16,2,FALSE)))</f>
        <v>200</v>
      </c>
      <c r="P18" s="108">
        <f t="shared" si="1"/>
        <v>1120</v>
      </c>
    </row>
    <row r="19" spans="1:16">
      <c r="A19" s="30" t="s">
        <v>286</v>
      </c>
      <c r="B19" s="33">
        <v>2</v>
      </c>
      <c r="C19" s="33" t="s">
        <v>309</v>
      </c>
      <c r="D19" s="33"/>
      <c r="E19" s="106" t="s">
        <v>316</v>
      </c>
      <c r="G19" s="108"/>
      <c r="H19" s="108"/>
      <c r="I19" s="108"/>
      <c r="J19" s="108">
        <v>0.6</v>
      </c>
      <c r="N19" s="108">
        <f t="shared" si="0"/>
        <v>0.6</v>
      </c>
      <c r="O19" s="108">
        <f>IF(D19="X",0,IF(E19="X",0,VLOOKUP(E19,'1'!$K$3:$L$16,2,FALSE)))</f>
        <v>0</v>
      </c>
      <c r="P19" s="108">
        <f t="shared" si="1"/>
        <v>0</v>
      </c>
    </row>
    <row r="20" spans="1:16">
      <c r="A20" s="30" t="s">
        <v>286</v>
      </c>
      <c r="B20" s="33">
        <v>20</v>
      </c>
      <c r="C20" s="33" t="s">
        <v>310</v>
      </c>
      <c r="D20" s="33"/>
      <c r="E20" s="106" t="s">
        <v>55</v>
      </c>
      <c r="G20" s="108">
        <v>44.3</v>
      </c>
      <c r="H20" s="108"/>
      <c r="I20" s="108"/>
      <c r="J20" s="108"/>
      <c r="N20" s="108">
        <f t="shared" si="0"/>
        <v>44.3</v>
      </c>
      <c r="O20" s="108">
        <f>IF(D20="X",0,IF(E20="X",0,VLOOKUP(E20,'1'!$K$3:$L$16,2,FALSE)))</f>
        <v>200</v>
      </c>
      <c r="P20" s="108">
        <f t="shared" si="1"/>
        <v>8860</v>
      </c>
    </row>
    <row r="21" spans="1:16">
      <c r="A21" s="30" t="s">
        <v>286</v>
      </c>
      <c r="B21" s="33">
        <v>21</v>
      </c>
      <c r="C21" s="33" t="s">
        <v>308</v>
      </c>
      <c r="D21" s="33"/>
      <c r="E21" s="106" t="s">
        <v>60</v>
      </c>
      <c r="G21" s="108">
        <v>8.9</v>
      </c>
      <c r="H21" s="108"/>
      <c r="I21" s="108"/>
      <c r="J21" s="108"/>
      <c r="N21" s="108">
        <f t="shared" si="0"/>
        <v>8.9</v>
      </c>
      <c r="O21" s="108">
        <f>IF(D21="X",0,IF(E21="X",0,VLOOKUP(E21,'1'!$K$3:$L$16,2,FALSE)))</f>
        <v>12</v>
      </c>
      <c r="P21" s="108">
        <f t="shared" si="1"/>
        <v>106.80000000000001</v>
      </c>
    </row>
    <row r="22" spans="1:16">
      <c r="A22" s="30" t="s">
        <v>286</v>
      </c>
      <c r="B22" s="33">
        <v>22</v>
      </c>
      <c r="C22" s="33" t="s">
        <v>310</v>
      </c>
      <c r="D22" s="33"/>
      <c r="E22" s="106" t="s">
        <v>55</v>
      </c>
      <c r="G22" s="108">
        <v>67.7</v>
      </c>
      <c r="H22" s="108"/>
      <c r="I22" s="108"/>
      <c r="J22" s="108"/>
      <c r="N22" s="108">
        <f t="shared" si="0"/>
        <v>67.7</v>
      </c>
      <c r="O22" s="108">
        <f>IF(D22="X",0,IF(E22="X",0,VLOOKUP(E22,'1'!$K$3:$L$16,2,FALSE)))</f>
        <v>200</v>
      </c>
      <c r="P22" s="108">
        <f t="shared" si="1"/>
        <v>13540</v>
      </c>
    </row>
    <row r="23" spans="1:16">
      <c r="A23" s="30" t="s">
        <v>286</v>
      </c>
      <c r="B23" s="33">
        <v>23</v>
      </c>
      <c r="C23" s="33" t="s">
        <v>300</v>
      </c>
      <c r="D23" s="33"/>
      <c r="E23" s="106" t="s">
        <v>59</v>
      </c>
      <c r="G23" s="108">
        <v>11.1</v>
      </c>
      <c r="H23" s="108"/>
      <c r="I23" s="108"/>
      <c r="J23" s="108"/>
      <c r="N23" s="108">
        <f t="shared" si="0"/>
        <v>11.1</v>
      </c>
      <c r="O23" s="108">
        <f>IF(D23="X",0,IF(E23="X",0,VLOOKUP(E23,'1'!$K$3:$L$16,2,FALSE)))</f>
        <v>200</v>
      </c>
      <c r="P23" s="108">
        <f t="shared" si="1"/>
        <v>2220</v>
      </c>
    </row>
    <row r="24" spans="1:16">
      <c r="A24" s="30" t="s">
        <v>286</v>
      </c>
      <c r="B24" s="33">
        <v>24</v>
      </c>
      <c r="C24" s="33" t="s">
        <v>310</v>
      </c>
      <c r="D24" s="33"/>
      <c r="E24" s="106" t="s">
        <v>55</v>
      </c>
      <c r="G24" s="108">
        <v>8.1</v>
      </c>
      <c r="H24" s="108"/>
      <c r="I24" s="108"/>
      <c r="J24" s="108"/>
      <c r="N24" s="108">
        <f t="shared" si="0"/>
        <v>8.1</v>
      </c>
      <c r="O24" s="108">
        <f>IF(D24="X",0,IF(E24="X",0,VLOOKUP(E24,'1'!$K$3:$L$16,2,FALSE)))</f>
        <v>200</v>
      </c>
      <c r="P24" s="108">
        <f t="shared" si="1"/>
        <v>1620</v>
      </c>
    </row>
    <row r="25" spans="1:16">
      <c r="A25" s="30" t="s">
        <v>286</v>
      </c>
      <c r="B25" s="33">
        <v>25</v>
      </c>
      <c r="C25" s="33" t="s">
        <v>301</v>
      </c>
      <c r="D25" s="33"/>
      <c r="E25" s="106" t="s">
        <v>57</v>
      </c>
      <c r="F25" s="108">
        <v>10.4</v>
      </c>
      <c r="G25" s="108"/>
      <c r="H25" s="108"/>
      <c r="I25" s="108"/>
      <c r="J25" s="108"/>
      <c r="N25" s="108">
        <f t="shared" si="0"/>
        <v>10.4</v>
      </c>
      <c r="O25" s="108">
        <f>IF(D25="X",0,IF(E25="X",0,VLOOKUP(E25,'1'!$K$3:$L$16,2,FALSE)))</f>
        <v>200</v>
      </c>
      <c r="P25" s="108">
        <f t="shared" si="1"/>
        <v>2080</v>
      </c>
    </row>
    <row r="26" spans="1:16">
      <c r="A26" s="30" t="s">
        <v>286</v>
      </c>
      <c r="B26" s="33">
        <v>26</v>
      </c>
      <c r="C26" s="33" t="s">
        <v>311</v>
      </c>
      <c r="D26" s="33"/>
      <c r="E26" s="106" t="s">
        <v>58</v>
      </c>
      <c r="F26" s="108">
        <v>21.5</v>
      </c>
      <c r="G26" s="108"/>
      <c r="H26" s="108"/>
      <c r="I26" s="108"/>
      <c r="J26" s="108"/>
      <c r="N26" s="108">
        <f t="shared" si="0"/>
        <v>21.5</v>
      </c>
      <c r="O26" s="108">
        <f>IF(D26="X",0,IF(E26="X",0,VLOOKUP(E26,'1'!$K$3:$L$16,2,FALSE)))</f>
        <v>200</v>
      </c>
      <c r="P26" s="108">
        <f t="shared" si="1"/>
        <v>4300</v>
      </c>
    </row>
    <row r="27" spans="1:16">
      <c r="A27" s="30" t="s">
        <v>286</v>
      </c>
      <c r="B27" s="33">
        <v>27</v>
      </c>
      <c r="C27" s="33" t="s">
        <v>301</v>
      </c>
      <c r="D27" s="33"/>
      <c r="E27" s="106" t="s">
        <v>57</v>
      </c>
      <c r="F27" s="108">
        <v>15.9</v>
      </c>
      <c r="G27" s="108"/>
      <c r="H27" s="108"/>
      <c r="I27" s="108"/>
      <c r="J27" s="108"/>
      <c r="N27" s="108">
        <f t="shared" si="0"/>
        <v>15.9</v>
      </c>
      <c r="O27" s="108">
        <f>IF(D27="X",0,IF(E27="X",0,VLOOKUP(E27,'1'!$K$3:$L$16,2,FALSE)))</f>
        <v>200</v>
      </c>
      <c r="P27" s="108">
        <f t="shared" si="1"/>
        <v>3180</v>
      </c>
    </row>
    <row r="28" spans="1:16">
      <c r="A28" s="30" t="s">
        <v>286</v>
      </c>
      <c r="B28" s="33">
        <v>28</v>
      </c>
      <c r="C28" s="33" t="s">
        <v>312</v>
      </c>
      <c r="D28" s="33"/>
      <c r="E28" s="106" t="s">
        <v>57</v>
      </c>
      <c r="F28" s="108">
        <v>8.3000000000000007</v>
      </c>
      <c r="G28" s="108"/>
      <c r="H28" s="108"/>
      <c r="I28" s="108"/>
      <c r="J28" s="108"/>
      <c r="N28" s="108">
        <f t="shared" si="0"/>
        <v>8.3000000000000007</v>
      </c>
      <c r="O28" s="108">
        <f>IF(D28="X",0,IF(E28="X",0,VLOOKUP(E28,'1'!$K$3:$L$16,2,FALSE)))</f>
        <v>200</v>
      </c>
      <c r="P28" s="108">
        <f t="shared" si="1"/>
        <v>1660.0000000000002</v>
      </c>
    </row>
    <row r="29" spans="1:16">
      <c r="A29" s="30" t="s">
        <v>286</v>
      </c>
      <c r="B29" s="33">
        <v>29</v>
      </c>
      <c r="C29" s="33" t="s">
        <v>313</v>
      </c>
      <c r="D29" s="33"/>
      <c r="E29" s="106" t="s">
        <v>149</v>
      </c>
      <c r="G29" s="108"/>
      <c r="H29" s="108"/>
      <c r="I29" s="108"/>
      <c r="J29" s="108">
        <v>3.6</v>
      </c>
      <c r="N29" s="108">
        <f t="shared" si="0"/>
        <v>3.6</v>
      </c>
      <c r="O29" s="108">
        <f>IF(D29="X",0,IF(E29="X",0,VLOOKUP(E29,'1'!$K$3:$L$16,2,FALSE)))</f>
        <v>200</v>
      </c>
      <c r="P29" s="108">
        <f t="shared" si="1"/>
        <v>720</v>
      </c>
    </row>
    <row r="30" spans="1:16">
      <c r="A30" s="30" t="s">
        <v>286</v>
      </c>
      <c r="B30" s="33">
        <v>3</v>
      </c>
      <c r="C30" s="33" t="s">
        <v>310</v>
      </c>
      <c r="D30" s="33"/>
      <c r="E30" s="106" t="s">
        <v>55</v>
      </c>
      <c r="G30" s="108">
        <v>77.900000000000006</v>
      </c>
      <c r="H30" s="108"/>
      <c r="I30" s="108"/>
      <c r="J30" s="108"/>
      <c r="N30" s="108">
        <f t="shared" si="0"/>
        <v>77.900000000000006</v>
      </c>
      <c r="O30" s="108">
        <f>IF(D30="X",0,IF(E30="X",0,VLOOKUP(E30,'1'!$K$3:$L$16,2,FALSE)))</f>
        <v>200</v>
      </c>
      <c r="P30" s="108">
        <f t="shared" si="1"/>
        <v>15580.000000000002</v>
      </c>
    </row>
    <row r="31" spans="1:16">
      <c r="A31" s="30" t="s">
        <v>286</v>
      </c>
      <c r="B31" s="33">
        <v>30</v>
      </c>
      <c r="C31" s="33" t="s">
        <v>302</v>
      </c>
      <c r="D31" s="33"/>
      <c r="E31" s="106" t="s">
        <v>316</v>
      </c>
      <c r="G31" s="108"/>
      <c r="H31" s="108"/>
      <c r="I31" s="108"/>
      <c r="J31" s="108"/>
      <c r="L31" s="108">
        <v>1.3</v>
      </c>
      <c r="N31" s="108">
        <f t="shared" si="0"/>
        <v>1.3</v>
      </c>
      <c r="O31" s="108">
        <f>IF(D31="X",0,IF(E31="X",0,VLOOKUP(E31,'1'!$K$3:$L$16,2,FALSE)))</f>
        <v>0</v>
      </c>
      <c r="P31" s="108">
        <f t="shared" si="1"/>
        <v>0</v>
      </c>
    </row>
    <row r="32" spans="1:16">
      <c r="A32" s="30" t="s">
        <v>286</v>
      </c>
      <c r="B32" s="33">
        <v>31</v>
      </c>
      <c r="C32" s="33" t="s">
        <v>298</v>
      </c>
      <c r="D32" s="33"/>
      <c r="E32" s="106" t="s">
        <v>149</v>
      </c>
      <c r="G32" s="108"/>
      <c r="H32" s="108"/>
      <c r="I32" s="108"/>
      <c r="J32" s="108"/>
      <c r="L32" s="108">
        <v>8.5</v>
      </c>
      <c r="N32" s="108">
        <f t="shared" si="0"/>
        <v>8.5</v>
      </c>
      <c r="O32" s="108">
        <f>IF(D32="X",0,IF(E32="X",0,VLOOKUP(E32,'1'!$K$3:$L$16,2,FALSE)))</f>
        <v>200</v>
      </c>
      <c r="P32" s="108">
        <f t="shared" si="1"/>
        <v>1700</v>
      </c>
    </row>
    <row r="33" spans="1:16">
      <c r="A33" s="30" t="s">
        <v>286</v>
      </c>
      <c r="B33" s="33">
        <v>32</v>
      </c>
      <c r="C33" s="33" t="s">
        <v>297</v>
      </c>
      <c r="D33" s="33"/>
      <c r="E33" s="106" t="s">
        <v>55</v>
      </c>
      <c r="F33" s="108">
        <v>4.0999999999999996</v>
      </c>
      <c r="G33" s="108"/>
      <c r="H33" s="108"/>
      <c r="I33" s="108"/>
      <c r="J33" s="108"/>
      <c r="N33" s="108">
        <f t="shared" si="0"/>
        <v>4.0999999999999996</v>
      </c>
      <c r="O33" s="108">
        <f>IF(D33="X",0,IF(E33="X",0,VLOOKUP(E33,'1'!$K$3:$L$16,2,FALSE)))</f>
        <v>200</v>
      </c>
      <c r="P33" s="108">
        <f t="shared" si="1"/>
        <v>819.99999999999989</v>
      </c>
    </row>
    <row r="34" spans="1:16">
      <c r="A34" s="30" t="s">
        <v>286</v>
      </c>
      <c r="B34" s="33">
        <v>33</v>
      </c>
      <c r="C34" s="33" t="s">
        <v>299</v>
      </c>
      <c r="D34" s="33"/>
      <c r="E34" s="106" t="s">
        <v>54</v>
      </c>
      <c r="F34" s="108">
        <v>46.7</v>
      </c>
      <c r="G34" s="108"/>
      <c r="H34" s="108"/>
      <c r="I34" s="108"/>
      <c r="J34" s="108"/>
      <c r="N34" s="108">
        <f t="shared" si="0"/>
        <v>46.7</v>
      </c>
      <c r="O34" s="108">
        <f>IF(D34="X",0,IF(E34="X",0,VLOOKUP(E34,'1'!$K$3:$L$16,2,FALSE)))</f>
        <v>200</v>
      </c>
      <c r="P34" s="108">
        <f t="shared" si="1"/>
        <v>9340</v>
      </c>
    </row>
    <row r="35" spans="1:16">
      <c r="A35" s="30" t="s">
        <v>286</v>
      </c>
      <c r="B35" s="106" t="s">
        <v>291</v>
      </c>
      <c r="C35" s="33" t="s">
        <v>299</v>
      </c>
      <c r="D35" s="33"/>
      <c r="E35" s="106" t="s">
        <v>54</v>
      </c>
      <c r="G35" s="108">
        <v>11.4</v>
      </c>
      <c r="H35" s="108"/>
      <c r="I35" s="108"/>
      <c r="J35" s="108"/>
      <c r="N35" s="108">
        <f t="shared" si="0"/>
        <v>11.4</v>
      </c>
      <c r="O35" s="108">
        <f>IF(D35="X",0,IF(E35="X",0,VLOOKUP(E35,'1'!$K$3:$L$16,2,FALSE)))</f>
        <v>200</v>
      </c>
      <c r="P35" s="108">
        <f t="shared" si="1"/>
        <v>2280</v>
      </c>
    </row>
    <row r="36" spans="1:16">
      <c r="A36" s="30" t="s">
        <v>286</v>
      </c>
      <c r="B36" s="33">
        <v>34</v>
      </c>
      <c r="C36" s="33" t="s">
        <v>308</v>
      </c>
      <c r="D36" s="33"/>
      <c r="E36" s="106" t="s">
        <v>60</v>
      </c>
      <c r="G36" s="108">
        <v>7</v>
      </c>
      <c r="H36" s="108"/>
      <c r="I36" s="108"/>
      <c r="J36" s="108"/>
      <c r="N36" s="108">
        <f t="shared" si="0"/>
        <v>7</v>
      </c>
      <c r="O36" s="108">
        <f>IF(D36="X",0,IF(E36="X",0,VLOOKUP(E36,'1'!$K$3:$L$16,2,FALSE)))</f>
        <v>12</v>
      </c>
      <c r="P36" s="108">
        <f t="shared" si="1"/>
        <v>84</v>
      </c>
    </row>
    <row r="37" spans="1:16">
      <c r="A37" s="30" t="s">
        <v>286</v>
      </c>
      <c r="B37" s="33">
        <v>35</v>
      </c>
      <c r="C37" s="33" t="s">
        <v>298</v>
      </c>
      <c r="D37" s="33"/>
      <c r="E37" s="106" t="s">
        <v>149</v>
      </c>
      <c r="G37" s="108"/>
      <c r="H37" s="108"/>
      <c r="I37" s="108"/>
      <c r="J37" s="108"/>
      <c r="L37" s="108">
        <v>7.5</v>
      </c>
      <c r="N37" s="108">
        <f t="shared" si="0"/>
        <v>7.5</v>
      </c>
      <c r="O37" s="108">
        <f>IF(D37="X",0,IF(E37="X",0,VLOOKUP(E37,'1'!$K$3:$L$16,2,FALSE)))</f>
        <v>200</v>
      </c>
      <c r="P37" s="108">
        <f t="shared" si="1"/>
        <v>1500</v>
      </c>
    </row>
    <row r="38" spans="1:16">
      <c r="A38" s="30" t="s">
        <v>286</v>
      </c>
      <c r="B38" s="33">
        <v>36</v>
      </c>
      <c r="C38" s="33" t="s">
        <v>299</v>
      </c>
      <c r="D38" s="33"/>
      <c r="E38" s="106" t="s">
        <v>54</v>
      </c>
      <c r="F38" s="108">
        <v>46.3</v>
      </c>
      <c r="G38" s="108"/>
      <c r="H38" s="108"/>
      <c r="I38" s="108"/>
      <c r="J38" s="108"/>
      <c r="N38" s="108">
        <f t="shared" si="0"/>
        <v>46.3</v>
      </c>
      <c r="O38" s="108">
        <f>IF(D38="X",0,IF(E38="X",0,VLOOKUP(E38,'1'!$K$3:$L$16,2,FALSE)))</f>
        <v>200</v>
      </c>
      <c r="P38" s="108">
        <f t="shared" si="1"/>
        <v>9260</v>
      </c>
    </row>
    <row r="39" spans="1:16">
      <c r="A39" s="30" t="s">
        <v>286</v>
      </c>
      <c r="B39" s="106" t="s">
        <v>292</v>
      </c>
      <c r="C39" s="33" t="s">
        <v>299</v>
      </c>
      <c r="D39" s="33"/>
      <c r="E39" s="106" t="s">
        <v>54</v>
      </c>
      <c r="G39" s="108">
        <v>11.5</v>
      </c>
      <c r="H39" s="108"/>
      <c r="I39" s="108"/>
      <c r="J39" s="108"/>
      <c r="N39" s="108">
        <f t="shared" si="0"/>
        <v>11.5</v>
      </c>
      <c r="O39" s="108">
        <f>IF(D39="X",0,IF(E39="X",0,VLOOKUP(E39,'1'!$K$3:$L$16,2,FALSE)))</f>
        <v>200</v>
      </c>
      <c r="P39" s="108">
        <f t="shared" si="1"/>
        <v>2300</v>
      </c>
    </row>
    <row r="40" spans="1:16">
      <c r="A40" s="30" t="s">
        <v>286</v>
      </c>
      <c r="B40" s="33">
        <v>37</v>
      </c>
      <c r="C40" s="33" t="s">
        <v>306</v>
      </c>
      <c r="D40" s="33"/>
      <c r="E40" s="106" t="s">
        <v>316</v>
      </c>
      <c r="G40" s="108"/>
      <c r="H40" s="108"/>
      <c r="I40" s="108"/>
      <c r="J40" s="108">
        <v>4.8</v>
      </c>
      <c r="N40" s="108">
        <f t="shared" si="0"/>
        <v>4.8</v>
      </c>
      <c r="O40" s="108">
        <f>IF(D40="X",0,IF(E40="X",0,VLOOKUP(E40,'1'!$K$3:$L$16,2,FALSE)))</f>
        <v>0</v>
      </c>
      <c r="P40" s="108">
        <f t="shared" si="1"/>
        <v>0</v>
      </c>
    </row>
    <row r="41" spans="1:16">
      <c r="A41" s="30" t="s">
        <v>286</v>
      </c>
      <c r="B41" s="33">
        <v>38</v>
      </c>
      <c r="C41" s="33" t="s">
        <v>308</v>
      </c>
      <c r="D41" s="33"/>
      <c r="E41" s="106" t="s">
        <v>60</v>
      </c>
      <c r="G41" s="108">
        <v>7.7</v>
      </c>
      <c r="H41" s="108"/>
      <c r="I41" s="108"/>
      <c r="J41" s="108"/>
      <c r="N41" s="108">
        <f t="shared" si="0"/>
        <v>7.7</v>
      </c>
      <c r="O41" s="108">
        <f>IF(D41="X",0,IF(E41="X",0,VLOOKUP(E41,'1'!$K$3:$L$16,2,FALSE)))</f>
        <v>12</v>
      </c>
      <c r="P41" s="108">
        <f t="shared" si="1"/>
        <v>92.4</v>
      </c>
    </row>
    <row r="42" spans="1:16">
      <c r="A42" s="30" t="s">
        <v>286</v>
      </c>
      <c r="B42" s="106" t="s">
        <v>293</v>
      </c>
      <c r="C42" s="33" t="s">
        <v>310</v>
      </c>
      <c r="D42" s="33"/>
      <c r="E42" s="106" t="s">
        <v>55</v>
      </c>
      <c r="G42" s="108">
        <v>41.6</v>
      </c>
      <c r="H42" s="108"/>
      <c r="I42" s="108"/>
      <c r="J42" s="108"/>
      <c r="N42" s="108">
        <f t="shared" si="0"/>
        <v>41.6</v>
      </c>
      <c r="O42" s="108">
        <f>IF(D42="X",0,IF(E42="X",0,VLOOKUP(E42,'1'!$K$3:$L$16,2,FALSE)))</f>
        <v>200</v>
      </c>
      <c r="P42" s="108">
        <f t="shared" si="1"/>
        <v>8320</v>
      </c>
    </row>
    <row r="43" spans="1:16">
      <c r="A43" s="30" t="s">
        <v>286</v>
      </c>
      <c r="B43" s="33">
        <v>4</v>
      </c>
      <c r="C43" s="33" t="s">
        <v>299</v>
      </c>
      <c r="D43" s="33"/>
      <c r="E43" s="106" t="s">
        <v>54</v>
      </c>
      <c r="F43" s="108">
        <v>40.4</v>
      </c>
      <c r="G43" s="108"/>
      <c r="H43" s="108"/>
      <c r="I43" s="108"/>
      <c r="J43" s="108"/>
      <c r="N43" s="108">
        <f t="shared" si="0"/>
        <v>40.4</v>
      </c>
      <c r="O43" s="108">
        <f>IF(D43="X",0,IF(E43="X",0,VLOOKUP(E43,'1'!$K$3:$L$16,2,FALSE)))</f>
        <v>200</v>
      </c>
      <c r="P43" s="108">
        <f t="shared" si="1"/>
        <v>8080</v>
      </c>
    </row>
    <row r="44" spans="1:16">
      <c r="A44" s="30" t="s">
        <v>286</v>
      </c>
      <c r="B44" s="106" t="s">
        <v>294</v>
      </c>
      <c r="C44" s="33" t="s">
        <v>299</v>
      </c>
      <c r="D44" s="33"/>
      <c r="E44" s="106" t="s">
        <v>54</v>
      </c>
      <c r="G44" s="108">
        <v>13</v>
      </c>
      <c r="H44" s="108"/>
      <c r="I44" s="108"/>
      <c r="J44" s="108"/>
      <c r="N44" s="108">
        <f t="shared" si="0"/>
        <v>13</v>
      </c>
      <c r="O44" s="108">
        <f>IF(D44="X",0,IF(E44="X",0,VLOOKUP(E44,'1'!$K$3:$L$16,2,FALSE)))</f>
        <v>200</v>
      </c>
      <c r="P44" s="108">
        <f t="shared" si="1"/>
        <v>2600</v>
      </c>
    </row>
    <row r="45" spans="1:16">
      <c r="A45" s="30" t="s">
        <v>286</v>
      </c>
      <c r="B45" s="33">
        <v>5</v>
      </c>
      <c r="C45" s="33" t="s">
        <v>308</v>
      </c>
      <c r="D45" s="33"/>
      <c r="E45" s="106" t="s">
        <v>60</v>
      </c>
      <c r="G45" s="108">
        <v>9</v>
      </c>
      <c r="H45" s="108"/>
      <c r="I45" s="108"/>
      <c r="J45" s="108"/>
      <c r="N45" s="108">
        <f t="shared" si="0"/>
        <v>9</v>
      </c>
      <c r="O45" s="108">
        <f>IF(D45="X",0,IF(E45="X",0,VLOOKUP(E45,'1'!$K$3:$L$16,2,FALSE)))</f>
        <v>12</v>
      </c>
      <c r="P45" s="108">
        <f t="shared" si="1"/>
        <v>108</v>
      </c>
    </row>
    <row r="46" spans="1:16">
      <c r="A46" s="30" t="s">
        <v>286</v>
      </c>
      <c r="B46" s="33">
        <v>6</v>
      </c>
      <c r="C46" s="33" t="s">
        <v>298</v>
      </c>
      <c r="D46" s="33"/>
      <c r="E46" s="106" t="s">
        <v>149</v>
      </c>
      <c r="G46" s="108"/>
      <c r="H46" s="108"/>
      <c r="I46" s="108"/>
      <c r="J46" s="108"/>
      <c r="L46" s="108">
        <v>6</v>
      </c>
      <c r="N46" s="108">
        <f t="shared" si="0"/>
        <v>6</v>
      </c>
      <c r="O46" s="108">
        <f>IF(D46="X",0,IF(E46="X",0,VLOOKUP(E46,'1'!$K$3:$L$16,2,FALSE)))</f>
        <v>200</v>
      </c>
      <c r="P46" s="108">
        <f t="shared" si="1"/>
        <v>1200</v>
      </c>
    </row>
    <row r="47" spans="1:16">
      <c r="A47" s="30" t="s">
        <v>286</v>
      </c>
      <c r="B47" s="33">
        <v>7</v>
      </c>
      <c r="C47" s="33" t="s">
        <v>299</v>
      </c>
      <c r="D47" s="33"/>
      <c r="E47" s="106" t="s">
        <v>54</v>
      </c>
      <c r="F47" s="108">
        <v>40.700000000000003</v>
      </c>
      <c r="G47" s="108"/>
      <c r="H47" s="108"/>
      <c r="I47" s="108"/>
      <c r="J47" s="108"/>
      <c r="N47" s="108">
        <f t="shared" si="0"/>
        <v>40.700000000000003</v>
      </c>
      <c r="O47" s="108">
        <f>IF(D47="X",0,IF(E47="X",0,VLOOKUP(E47,'1'!$K$3:$L$16,2,FALSE)))</f>
        <v>200</v>
      </c>
      <c r="P47" s="108">
        <f t="shared" si="1"/>
        <v>8140.0000000000009</v>
      </c>
    </row>
    <row r="48" spans="1:16">
      <c r="A48" s="30" t="s">
        <v>286</v>
      </c>
      <c r="B48" s="106" t="s">
        <v>295</v>
      </c>
      <c r="C48" s="33" t="s">
        <v>299</v>
      </c>
      <c r="D48" s="33"/>
      <c r="E48" s="106" t="s">
        <v>54</v>
      </c>
      <c r="G48" s="108">
        <v>13</v>
      </c>
      <c r="H48" s="108"/>
      <c r="I48" s="108"/>
      <c r="J48" s="108"/>
      <c r="N48" s="108">
        <f t="shared" si="0"/>
        <v>13</v>
      </c>
      <c r="O48" s="108">
        <f>IF(D48="X",0,IF(E48="X",0,VLOOKUP(E48,'1'!$K$3:$L$16,2,FALSE)))</f>
        <v>200</v>
      </c>
      <c r="P48" s="108">
        <f t="shared" si="1"/>
        <v>2600</v>
      </c>
    </row>
    <row r="49" spans="1:20">
      <c r="A49" s="30" t="s">
        <v>286</v>
      </c>
      <c r="B49" s="33">
        <v>8</v>
      </c>
      <c r="C49" s="33" t="s">
        <v>299</v>
      </c>
      <c r="D49" s="33"/>
      <c r="E49" s="106" t="s">
        <v>54</v>
      </c>
      <c r="F49" s="108">
        <v>40.799999999999997</v>
      </c>
      <c r="G49" s="108"/>
      <c r="H49" s="108"/>
      <c r="I49" s="108"/>
      <c r="J49" s="108"/>
      <c r="N49" s="108">
        <f t="shared" si="0"/>
        <v>40.799999999999997</v>
      </c>
      <c r="O49" s="108">
        <f>IF(D49="X",0,IF(E49="X",0,VLOOKUP(E49,'1'!$K$3:$L$16,2,FALSE)))</f>
        <v>200</v>
      </c>
      <c r="P49" s="108">
        <f t="shared" si="1"/>
        <v>8159.9999999999991</v>
      </c>
    </row>
    <row r="50" spans="1:20">
      <c r="A50" s="30" t="s">
        <v>286</v>
      </c>
      <c r="B50" s="106" t="s">
        <v>296</v>
      </c>
      <c r="C50" s="33" t="s">
        <v>299</v>
      </c>
      <c r="D50" s="33"/>
      <c r="E50" s="106" t="s">
        <v>54</v>
      </c>
      <c r="G50" s="108">
        <v>13</v>
      </c>
      <c r="H50" s="108"/>
      <c r="I50" s="108"/>
      <c r="J50" s="108"/>
      <c r="N50" s="108">
        <f t="shared" si="0"/>
        <v>13</v>
      </c>
      <c r="O50" s="108">
        <f>IF(D50="X",0,IF(E50="X",0,VLOOKUP(E50,'1'!$K$3:$L$16,2,FALSE)))</f>
        <v>200</v>
      </c>
      <c r="P50" s="108">
        <f t="shared" si="1"/>
        <v>2600</v>
      </c>
    </row>
    <row r="51" spans="1:20">
      <c r="A51" s="30" t="s">
        <v>286</v>
      </c>
      <c r="B51" s="33">
        <v>9</v>
      </c>
      <c r="C51" s="33" t="s">
        <v>308</v>
      </c>
      <c r="D51" s="33"/>
      <c r="E51" s="106" t="s">
        <v>60</v>
      </c>
      <c r="G51" s="108">
        <v>9</v>
      </c>
      <c r="H51" s="108"/>
      <c r="I51" s="108"/>
      <c r="J51" s="108"/>
      <c r="N51" s="108">
        <f t="shared" si="0"/>
        <v>9</v>
      </c>
      <c r="O51" s="108">
        <f>IF(D51="X",0,IF(E51="X",0,VLOOKUP(E51,'1'!$K$3:$L$16,2,FALSE)))</f>
        <v>12</v>
      </c>
      <c r="P51" s="108">
        <f t="shared" si="1"/>
        <v>108</v>
      </c>
    </row>
    <row r="52" spans="1:20">
      <c r="A52" s="30" t="s">
        <v>286</v>
      </c>
      <c r="B52" s="33">
        <v>39</v>
      </c>
      <c r="C52" s="33" t="s">
        <v>310</v>
      </c>
      <c r="D52" s="33"/>
      <c r="E52" s="106" t="s">
        <v>55</v>
      </c>
      <c r="G52" s="108">
        <v>19.100000000000001</v>
      </c>
      <c r="H52" s="108"/>
      <c r="I52" s="108"/>
      <c r="J52" s="108"/>
      <c r="N52" s="108">
        <f t="shared" si="0"/>
        <v>19.100000000000001</v>
      </c>
      <c r="O52" s="108">
        <f>IF(D52="X",0,IF(E52="X",0,VLOOKUP(E52,'1'!$K$3:$L$16,2,FALSE)))</f>
        <v>200</v>
      </c>
      <c r="P52" s="108">
        <f t="shared" si="1"/>
        <v>3820.0000000000005</v>
      </c>
    </row>
    <row r="53" spans="1:20">
      <c r="A53" s="30" t="s">
        <v>286</v>
      </c>
      <c r="B53" s="33">
        <v>19</v>
      </c>
      <c r="C53" s="33" t="s">
        <v>297</v>
      </c>
      <c r="D53" s="33"/>
      <c r="E53" s="106" t="s">
        <v>55</v>
      </c>
      <c r="F53" s="108">
        <v>6.3</v>
      </c>
      <c r="G53" s="108"/>
      <c r="H53" s="108"/>
      <c r="I53" s="108"/>
      <c r="J53" s="108"/>
      <c r="N53" s="108">
        <f t="shared" si="0"/>
        <v>6.3</v>
      </c>
      <c r="O53" s="108">
        <f>IF(D53="X",0,IF(E53="X",0,VLOOKUP(E53,'1'!$K$3:$L$16,2,FALSE)))</f>
        <v>200</v>
      </c>
      <c r="P53" s="108">
        <f t="shared" si="1"/>
        <v>1260</v>
      </c>
    </row>
    <row r="54" spans="1:20">
      <c r="A54" s="30" t="s">
        <v>286</v>
      </c>
      <c r="B54" s="33">
        <v>43</v>
      </c>
      <c r="C54" s="33" t="s">
        <v>314</v>
      </c>
      <c r="D54" s="33"/>
      <c r="E54" s="106" t="s">
        <v>149</v>
      </c>
      <c r="G54" s="108"/>
      <c r="H54" s="108"/>
      <c r="I54" s="108"/>
      <c r="J54" s="108">
        <v>7.1</v>
      </c>
      <c r="N54" s="108">
        <f t="shared" si="0"/>
        <v>7.1</v>
      </c>
      <c r="O54" s="108">
        <f>IF(D54="X",0,IF(E54="X",0,VLOOKUP(E54,'1'!$K$3:$L$16,2,FALSE)))</f>
        <v>200</v>
      </c>
      <c r="P54" s="108">
        <f t="shared" si="1"/>
        <v>1420</v>
      </c>
    </row>
    <row r="55" spans="1:20">
      <c r="A55" s="30" t="s">
        <v>286</v>
      </c>
      <c r="B55" s="33">
        <v>41</v>
      </c>
      <c r="C55" s="33" t="s">
        <v>303</v>
      </c>
      <c r="D55" s="33"/>
      <c r="E55" s="106" t="s">
        <v>54</v>
      </c>
      <c r="G55" s="108">
        <v>52.4</v>
      </c>
      <c r="H55" s="108"/>
      <c r="I55" s="108"/>
      <c r="J55" s="108"/>
      <c r="N55" s="108">
        <f t="shared" si="0"/>
        <v>52.4</v>
      </c>
      <c r="O55" s="108">
        <f>IF(D55="X",0,IF(E55="X",0,VLOOKUP(E55,'1'!$K$3:$L$16,2,FALSE)))</f>
        <v>200</v>
      </c>
      <c r="P55" s="108">
        <f t="shared" si="1"/>
        <v>10480</v>
      </c>
    </row>
    <row r="56" spans="1:20">
      <c r="A56" s="30" t="s">
        <v>286</v>
      </c>
      <c r="B56" s="33">
        <v>42</v>
      </c>
      <c r="C56" s="33" t="s">
        <v>315</v>
      </c>
      <c r="D56" s="33"/>
      <c r="E56" s="106" t="s">
        <v>316</v>
      </c>
      <c r="G56" s="108">
        <v>10.4</v>
      </c>
      <c r="H56" s="108"/>
      <c r="I56" s="108"/>
      <c r="J56" s="108"/>
      <c r="N56" s="108">
        <f t="shared" si="0"/>
        <v>10.4</v>
      </c>
      <c r="O56" s="108">
        <f>IF(D56="X",0,IF(E56="X",0,VLOOKUP(E56,'1'!$K$3:$L$16,2,FALSE)))</f>
        <v>0</v>
      </c>
      <c r="P56" s="108">
        <f t="shared" si="1"/>
        <v>0</v>
      </c>
    </row>
    <row r="57" spans="1:20">
      <c r="A57" s="30" t="s">
        <v>286</v>
      </c>
      <c r="B57" s="33">
        <v>40</v>
      </c>
      <c r="C57" s="33" t="s">
        <v>303</v>
      </c>
      <c r="D57" s="33"/>
      <c r="E57" s="106" t="s">
        <v>54</v>
      </c>
      <c r="G57" s="108">
        <v>48.5</v>
      </c>
      <c r="H57" s="108"/>
      <c r="I57" s="108"/>
      <c r="J57" s="108"/>
      <c r="N57" s="108">
        <f t="shared" si="0"/>
        <v>48.5</v>
      </c>
      <c r="O57" s="108">
        <f>IF(D57="X",0,IF(E57="X",0,VLOOKUP(E57,'1'!$K$3:$L$16,2,FALSE)))</f>
        <v>200</v>
      </c>
      <c r="P57" s="108">
        <f t="shared" si="1"/>
        <v>9700</v>
      </c>
      <c r="R57">
        <v>178</v>
      </c>
      <c r="S57">
        <v>178</v>
      </c>
      <c r="T57">
        <f>49.1*2</f>
        <v>98.2</v>
      </c>
    </row>
    <row r="58" spans="1:20" hidden="1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/>
      <c r="O58" s="108"/>
      <c r="P58" s="108"/>
    </row>
    <row r="59" spans="1:20" hidden="1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/>
      <c r="O59" s="108"/>
      <c r="P59" s="108"/>
    </row>
    <row r="60" spans="1:20" hidden="1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/>
      <c r="O60" s="108"/>
      <c r="P60" s="108"/>
    </row>
    <row r="61" spans="1:20" hidden="1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/>
      <c r="O61" s="108"/>
      <c r="P61" s="108"/>
    </row>
    <row r="62" spans="1:20" hidden="1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/>
      <c r="O62" s="108"/>
      <c r="P62" s="108"/>
    </row>
    <row r="63" spans="1:20" hidden="1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/>
      <c r="O63" s="108"/>
      <c r="P63" s="108"/>
    </row>
    <row r="64" spans="1:20" hidden="1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/>
      <c r="O64" s="108"/>
      <c r="P64" s="108"/>
    </row>
    <row r="65" spans="1:16" hidden="1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/>
      <c r="O65" s="108"/>
      <c r="P65" s="108"/>
    </row>
    <row r="66" spans="1:16" hidden="1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/>
      <c r="O66" s="108"/>
      <c r="P66" s="108"/>
    </row>
    <row r="67" spans="1:16" hidden="1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/>
      <c r="O67" s="108"/>
      <c r="P67" s="108"/>
    </row>
    <row r="68" spans="1:16" hidden="1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/>
      <c r="O68" s="108"/>
      <c r="P68" s="108"/>
    </row>
    <row r="69" spans="1:16" hidden="1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/>
      <c r="O69" s="108"/>
      <c r="P69" s="108"/>
    </row>
    <row r="70" spans="1:16" hidden="1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/>
      <c r="O70" s="108"/>
      <c r="P70" s="108"/>
    </row>
    <row r="71" spans="1:16" hidden="1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/>
      <c r="O71" s="108"/>
      <c r="P71" s="108"/>
    </row>
    <row r="72" spans="1:16" hidden="1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/>
      <c r="O72" s="108"/>
      <c r="P72" s="108"/>
    </row>
    <row r="73" spans="1:16" hidden="1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/>
      <c r="O73" s="108"/>
      <c r="P73" s="108"/>
    </row>
    <row r="74" spans="1:16" hidden="1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/>
      <c r="O74" s="108"/>
      <c r="P74" s="108"/>
    </row>
    <row r="75" spans="1:16" hidden="1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/>
      <c r="O75" s="108"/>
      <c r="P75" s="108"/>
    </row>
    <row r="76" spans="1:16" hidden="1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/>
      <c r="O76" s="108"/>
      <c r="P76" s="108"/>
    </row>
    <row r="77" spans="1:16" hidden="1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/>
      <c r="O77" s="108"/>
      <c r="P77" s="108"/>
    </row>
    <row r="78" spans="1:16" hidden="1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/>
      <c r="O78" s="108"/>
      <c r="P78" s="108"/>
    </row>
    <row r="79" spans="1:16" hidden="1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/>
      <c r="O79" s="108"/>
      <c r="P79" s="108"/>
    </row>
    <row r="80" spans="1:16" hidden="1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/>
      <c r="O80" s="108"/>
      <c r="P80" s="108"/>
    </row>
    <row r="81" spans="1:16" hidden="1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/>
      <c r="O81" s="108"/>
      <c r="P81" s="108"/>
    </row>
    <row r="82" spans="1:16" hidden="1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/>
      <c r="O82" s="108"/>
      <c r="P82" s="108"/>
    </row>
    <row r="83" spans="1:16" hidden="1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/>
      <c r="O83" s="108"/>
      <c r="P83" s="108"/>
    </row>
    <row r="84" spans="1:16" hidden="1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/>
      <c r="O84" s="108"/>
      <c r="P84" s="108"/>
    </row>
    <row r="85" spans="1:16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/>
      <c r="O85" s="108"/>
      <c r="P85" s="108"/>
    </row>
    <row r="86" spans="1:16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/>
      <c r="O86" s="108"/>
      <c r="P86" s="108"/>
    </row>
    <row r="87" spans="1:16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/>
      <c r="O87" s="108"/>
      <c r="P87" s="108"/>
    </row>
    <row r="88" spans="1:16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/>
      <c r="O88" s="108"/>
      <c r="P88" s="108"/>
    </row>
    <row r="89" spans="1:16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/>
      <c r="O89" s="108"/>
      <c r="P89" s="108"/>
    </row>
    <row r="90" spans="1:16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/>
      <c r="O90" s="108"/>
      <c r="P90" s="108"/>
    </row>
    <row r="91" spans="1:16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/>
      <c r="O91" s="108"/>
      <c r="P91" s="108"/>
    </row>
    <row r="92" spans="1:16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/>
      <c r="O92" s="108"/>
      <c r="P92" s="108"/>
    </row>
    <row r="93" spans="1:16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/>
      <c r="O93" s="108"/>
      <c r="P93" s="108"/>
    </row>
    <row r="94" spans="1:16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/>
      <c r="O94" s="108"/>
      <c r="P94" s="108"/>
    </row>
    <row r="95" spans="1:16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/>
      <c r="O95" s="108"/>
      <c r="P95" s="108"/>
    </row>
    <row r="96" spans="1:16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/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/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/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/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/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/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/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/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/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/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/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/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/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/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/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/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/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/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/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/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/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/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/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/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/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/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/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/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/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/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/>
      <c r="O126" s="108"/>
      <c r="P126" s="108"/>
    </row>
    <row r="127" spans="1:16" hidden="1">
      <c r="N127" s="108"/>
      <c r="O127" s="108"/>
      <c r="P127" s="108"/>
    </row>
    <row r="128" spans="1:16" hidden="1">
      <c r="N128" s="108"/>
      <c r="O128" s="108"/>
      <c r="P128" s="108"/>
    </row>
    <row r="129" spans="14:16" hidden="1">
      <c r="N129" s="108"/>
      <c r="O129" s="108"/>
      <c r="P129" s="108"/>
    </row>
    <row r="130" spans="14:16" hidden="1">
      <c r="N130" s="108"/>
      <c r="O130" s="108"/>
      <c r="P130" s="108"/>
    </row>
    <row r="131" spans="14:16" hidden="1">
      <c r="N131" s="108"/>
      <c r="O131" s="108"/>
      <c r="P131" s="108"/>
    </row>
    <row r="132" spans="14:16" hidden="1">
      <c r="N132" s="108"/>
      <c r="O132" s="108"/>
      <c r="P132" s="108"/>
    </row>
    <row r="133" spans="14:16" hidden="1">
      <c r="N133" s="108"/>
      <c r="O133" s="108"/>
      <c r="P133" s="108"/>
    </row>
    <row r="134" spans="14:16" hidden="1">
      <c r="N134" s="108"/>
      <c r="O134" s="108"/>
      <c r="P134" s="108"/>
    </row>
    <row r="135" spans="14:16" hidden="1">
      <c r="N135" s="108"/>
      <c r="O135" s="108"/>
      <c r="P135" s="108"/>
    </row>
    <row r="136" spans="14:16" hidden="1">
      <c r="N136" s="108"/>
      <c r="O136" s="108"/>
      <c r="P136" s="108"/>
    </row>
    <row r="137" spans="14:16" hidden="1">
      <c r="N137" s="108"/>
      <c r="O137" s="108"/>
      <c r="P137" s="108"/>
    </row>
    <row r="138" spans="14:16" hidden="1">
      <c r="N138" s="108"/>
      <c r="O138" s="108"/>
      <c r="P138" s="108"/>
    </row>
    <row r="139" spans="14:16" hidden="1">
      <c r="N139" s="108"/>
      <c r="O139" s="108"/>
      <c r="P139" s="108"/>
    </row>
    <row r="140" spans="14:16" hidden="1">
      <c r="N140" s="108"/>
      <c r="O140" s="108"/>
      <c r="P140" s="108"/>
    </row>
    <row r="141" spans="14:16" hidden="1">
      <c r="N141" s="108"/>
      <c r="O141" s="108"/>
      <c r="P141" s="108"/>
    </row>
    <row r="142" spans="14:16" hidden="1">
      <c r="N142" s="108"/>
      <c r="O142" s="108"/>
      <c r="P142" s="108"/>
    </row>
    <row r="143" spans="14:16" hidden="1">
      <c r="N143" s="108"/>
      <c r="O143" s="108"/>
      <c r="P143" s="108"/>
    </row>
    <row r="144" spans="14:16" hidden="1">
      <c r="N144" s="108"/>
      <c r="O144" s="108"/>
      <c r="P144" s="108"/>
    </row>
    <row r="145" spans="14:16" hidden="1">
      <c r="N145" s="108"/>
      <c r="O145" s="108"/>
      <c r="P145" s="108"/>
    </row>
    <row r="146" spans="14:16" hidden="1">
      <c r="N146" s="108"/>
      <c r="O146" s="108"/>
      <c r="P146" s="108"/>
    </row>
    <row r="147" spans="14:16" hidden="1">
      <c r="N147" s="108"/>
      <c r="O147" s="108"/>
      <c r="P147" s="108"/>
    </row>
    <row r="148" spans="14:16" hidden="1">
      <c r="N148" s="108"/>
      <c r="O148" s="108"/>
      <c r="P148" s="108"/>
    </row>
    <row r="149" spans="14:16" hidden="1">
      <c r="N149" s="108"/>
      <c r="O149" s="108"/>
      <c r="P149" s="108"/>
    </row>
    <row r="150" spans="14:16" hidden="1">
      <c r="N150" s="108"/>
      <c r="O150" s="108"/>
      <c r="P150" s="108"/>
    </row>
    <row r="151" spans="14:16" hidden="1">
      <c r="N151" s="108"/>
      <c r="O151" s="108"/>
      <c r="P151" s="108"/>
    </row>
    <row r="152" spans="14:16" hidden="1">
      <c r="N152" s="108"/>
      <c r="O152" s="108"/>
      <c r="P152" s="108"/>
    </row>
    <row r="153" spans="14:16" hidden="1">
      <c r="N153" s="108"/>
      <c r="O153" s="108"/>
      <c r="P153" s="108"/>
    </row>
    <row r="154" spans="14:16" hidden="1">
      <c r="N154" s="108"/>
      <c r="O154" s="108"/>
      <c r="P154" s="108"/>
    </row>
    <row r="155" spans="14:16" hidden="1">
      <c r="N155" s="108"/>
      <c r="O155" s="108"/>
      <c r="P155" s="108"/>
    </row>
    <row r="156" spans="14:16" hidden="1">
      <c r="N156" s="108"/>
      <c r="O156" s="108"/>
      <c r="P156" s="108"/>
    </row>
    <row r="157" spans="14:16" hidden="1">
      <c r="N157" s="108"/>
      <c r="O157" s="108"/>
      <c r="P157" s="108"/>
    </row>
    <row r="158" spans="14:16" hidden="1">
      <c r="N158" s="108"/>
      <c r="O158" s="108"/>
      <c r="P158" s="108"/>
    </row>
    <row r="159" spans="14:16" hidden="1">
      <c r="N159" s="108"/>
      <c r="O159" s="108"/>
      <c r="P159" s="108"/>
    </row>
    <row r="160" spans="14:16" hidden="1">
      <c r="N160" s="108"/>
      <c r="O160" s="108"/>
      <c r="P160" s="108"/>
    </row>
    <row r="161" spans="14:16" hidden="1">
      <c r="N161" s="108"/>
      <c r="O161" s="108"/>
      <c r="P161" s="108"/>
    </row>
    <row r="162" spans="14:16" hidden="1">
      <c r="N162" s="108"/>
      <c r="O162" s="108"/>
      <c r="P162" s="108"/>
    </row>
    <row r="163" spans="14:16" hidden="1">
      <c r="N163" s="108"/>
      <c r="O163" s="108"/>
      <c r="P163" s="108"/>
    </row>
    <row r="164" spans="14:16" hidden="1">
      <c r="N164" s="108"/>
      <c r="O164" s="108"/>
      <c r="P164" s="108"/>
    </row>
    <row r="165" spans="14:16" hidden="1">
      <c r="N165" s="108"/>
      <c r="O165" s="108"/>
      <c r="P165" s="108"/>
    </row>
    <row r="166" spans="14:16" hidden="1">
      <c r="N166" s="108"/>
      <c r="O166" s="108"/>
      <c r="P166" s="108"/>
    </row>
    <row r="167" spans="14:16" hidden="1">
      <c r="N167" s="108"/>
      <c r="O167" s="108"/>
      <c r="P167" s="108"/>
    </row>
    <row r="168" spans="14:16" hidden="1">
      <c r="N168" s="108"/>
      <c r="O168" s="108"/>
      <c r="P168" s="108"/>
    </row>
    <row r="169" spans="14:16" hidden="1">
      <c r="N169" s="108"/>
      <c r="O169" s="108"/>
      <c r="P169" s="108"/>
    </row>
    <row r="170" spans="14:16" hidden="1">
      <c r="N170" s="108"/>
      <c r="O170" s="108"/>
      <c r="P170" s="108"/>
    </row>
    <row r="171" spans="14:16" hidden="1">
      <c r="N171" s="108"/>
      <c r="O171" s="108"/>
      <c r="P171" s="108"/>
    </row>
    <row r="172" spans="14:16" hidden="1">
      <c r="N172" s="108"/>
      <c r="O172" s="108"/>
      <c r="P172" s="108"/>
    </row>
    <row r="173" spans="14:16" hidden="1">
      <c r="N173" s="108"/>
      <c r="O173" s="108"/>
      <c r="P173" s="108"/>
    </row>
    <row r="174" spans="14:16" hidden="1">
      <c r="N174" s="108"/>
      <c r="O174" s="108"/>
      <c r="P174" s="108"/>
    </row>
    <row r="175" spans="14:16" hidden="1">
      <c r="N175" s="108"/>
      <c r="O175" s="108"/>
      <c r="P175" s="108"/>
    </row>
    <row r="176" spans="14:16" hidden="1">
      <c r="N176" s="108"/>
      <c r="O176" s="108"/>
      <c r="P176" s="108"/>
    </row>
    <row r="177" spans="14:16" hidden="1">
      <c r="N177" s="108"/>
      <c r="O177" s="108"/>
      <c r="P177" s="108"/>
    </row>
    <row r="178" spans="14:16" hidden="1">
      <c r="N178" s="108"/>
      <c r="O178" s="108"/>
      <c r="P178" s="108"/>
    </row>
    <row r="179" spans="14:16" hidden="1">
      <c r="N179" s="108"/>
      <c r="O179" s="108"/>
      <c r="P179" s="108"/>
    </row>
    <row r="180" spans="14:16" hidden="1">
      <c r="N180" s="108"/>
      <c r="O180" s="108"/>
      <c r="P180" s="108"/>
    </row>
    <row r="181" spans="14:16" hidden="1">
      <c r="N181" s="108"/>
      <c r="O181" s="108"/>
      <c r="P181" s="108"/>
    </row>
    <row r="182" spans="14:16" hidden="1">
      <c r="N182" s="108"/>
      <c r="O182" s="108"/>
      <c r="P182" s="108"/>
    </row>
    <row r="183" spans="14:16" hidden="1">
      <c r="N183" s="108"/>
      <c r="O183" s="108"/>
      <c r="P183" s="108"/>
    </row>
    <row r="184" spans="14:16" hidden="1">
      <c r="N184" s="108"/>
      <c r="O184" s="108"/>
      <c r="P184" s="108"/>
    </row>
    <row r="185" spans="14:16" hidden="1">
      <c r="N185" s="108"/>
      <c r="O185" s="108"/>
      <c r="P185" s="108"/>
    </row>
    <row r="186" spans="14:16" hidden="1">
      <c r="N186" s="108"/>
      <c r="O186" s="108"/>
      <c r="P186" s="108"/>
    </row>
    <row r="187" spans="14:16" hidden="1">
      <c r="N187" s="108"/>
      <c r="O187" s="108"/>
      <c r="P187" s="108"/>
    </row>
    <row r="188" spans="14:16" hidden="1">
      <c r="N188" s="108"/>
      <c r="O188" s="108"/>
      <c r="P188" s="108"/>
    </row>
    <row r="189" spans="14:16" hidden="1">
      <c r="N189" s="108"/>
      <c r="O189" s="108"/>
      <c r="P189" s="108"/>
    </row>
    <row r="190" spans="14:16" hidden="1">
      <c r="N190" s="108"/>
      <c r="O190" s="108"/>
      <c r="P190" s="108"/>
    </row>
    <row r="191" spans="14:16" hidden="1">
      <c r="N191" s="108"/>
      <c r="O191" s="108"/>
      <c r="P191" s="108"/>
    </row>
    <row r="192" spans="14:16" hidden="1">
      <c r="N192" s="108"/>
      <c r="O192" s="108"/>
      <c r="P192" s="108"/>
    </row>
    <row r="193" spans="14:16" hidden="1">
      <c r="N193" s="108"/>
      <c r="O193" s="108"/>
      <c r="P193" s="108"/>
    </row>
    <row r="194" spans="14:16" hidden="1">
      <c r="N194" s="108"/>
      <c r="O194" s="108"/>
      <c r="P194" s="108"/>
    </row>
    <row r="195" spans="14:16" hidden="1">
      <c r="N195" s="108"/>
      <c r="O195" s="108"/>
      <c r="P195" s="108"/>
    </row>
    <row r="196" spans="14:16" hidden="1">
      <c r="N196" s="108"/>
      <c r="O196" s="108"/>
      <c r="P196" s="108"/>
    </row>
    <row r="197" spans="14:16" hidden="1">
      <c r="N197" s="108"/>
      <c r="O197" s="108"/>
      <c r="P197" s="108"/>
    </row>
    <row r="198" spans="14:16" hidden="1">
      <c r="N198" s="108"/>
      <c r="O198" s="108"/>
      <c r="P198" s="108"/>
    </row>
    <row r="199" spans="14:16" hidden="1">
      <c r="N199" s="108"/>
      <c r="O199" s="108"/>
      <c r="P199" s="108"/>
    </row>
    <row r="200" spans="14:16" hidden="1">
      <c r="N200" s="108"/>
      <c r="O200" s="108"/>
      <c r="P200" s="108"/>
    </row>
    <row r="201" spans="14:16" hidden="1">
      <c r="N201" s="108"/>
      <c r="O201" s="108"/>
      <c r="P201" s="108"/>
    </row>
    <row r="202" spans="14:16" hidden="1">
      <c r="N202" s="108"/>
      <c r="O202" s="108"/>
      <c r="P202" s="108"/>
    </row>
    <row r="203" spans="14:16" hidden="1">
      <c r="N203" s="108"/>
      <c r="O203" s="108"/>
      <c r="P203" s="108"/>
    </row>
    <row r="204" spans="14:16" hidden="1">
      <c r="N204" s="108"/>
      <c r="O204" s="108"/>
      <c r="P204" s="108"/>
    </row>
    <row r="205" spans="14:16" hidden="1">
      <c r="N205" s="108"/>
      <c r="O205" s="108"/>
      <c r="P205" s="108"/>
    </row>
    <row r="206" spans="14:16" hidden="1">
      <c r="N206" s="108"/>
      <c r="O206" s="108"/>
      <c r="P206" s="108"/>
    </row>
    <row r="207" spans="14:16" hidden="1">
      <c r="N207" s="108"/>
      <c r="O207" s="108"/>
      <c r="P207" s="108"/>
    </row>
    <row r="208" spans="14:16" hidden="1">
      <c r="N208" s="108"/>
      <c r="O208" s="108"/>
      <c r="P208" s="108"/>
    </row>
    <row r="209" spans="14:16" hidden="1">
      <c r="N209" s="108"/>
      <c r="O209" s="108"/>
      <c r="P209" s="108"/>
    </row>
    <row r="210" spans="14:16" hidden="1">
      <c r="N210" s="108"/>
      <c r="O210" s="108"/>
      <c r="P210" s="108"/>
    </row>
    <row r="211" spans="14:16" hidden="1">
      <c r="N211" s="108"/>
      <c r="O211" s="108"/>
      <c r="P211" s="108"/>
    </row>
    <row r="212" spans="14:16" hidden="1">
      <c r="N212" s="108"/>
      <c r="O212" s="108"/>
      <c r="P212" s="108"/>
    </row>
    <row r="213" spans="14:16" hidden="1">
      <c r="N213" s="108"/>
      <c r="O213" s="108"/>
      <c r="P213" s="108"/>
    </row>
    <row r="214" spans="14:16" hidden="1">
      <c r="N214" s="108"/>
      <c r="O214" s="108"/>
      <c r="P214" s="108"/>
    </row>
    <row r="215" spans="14:16" hidden="1">
      <c r="N215" s="108"/>
      <c r="O215" s="108"/>
      <c r="P215" s="108"/>
    </row>
    <row r="216" spans="14:16" hidden="1">
      <c r="N216" s="108"/>
      <c r="O216" s="108"/>
      <c r="P216" s="108"/>
    </row>
    <row r="217" spans="14:16" hidden="1">
      <c r="N217" s="108"/>
      <c r="O217" s="108"/>
      <c r="P217" s="108"/>
    </row>
    <row r="218" spans="14:16" hidden="1">
      <c r="N218" s="108"/>
      <c r="O218" s="108"/>
      <c r="P218" s="108"/>
    </row>
    <row r="219" spans="14:16" hidden="1">
      <c r="N219" s="108"/>
      <c r="O219" s="108"/>
      <c r="P219" s="108"/>
    </row>
    <row r="220" spans="14:16" hidden="1">
      <c r="N220" s="108"/>
      <c r="O220" s="108"/>
      <c r="P220" s="108"/>
    </row>
    <row r="221" spans="14:16" hidden="1">
      <c r="N221" s="108"/>
      <c r="O221" s="108"/>
      <c r="P221" s="108"/>
    </row>
    <row r="222" spans="14:16" hidden="1">
      <c r="N222" s="108"/>
      <c r="O222" s="108"/>
      <c r="P222" s="108"/>
    </row>
    <row r="223" spans="14:16" hidden="1">
      <c r="N223" s="108"/>
      <c r="O223" s="108"/>
      <c r="P223" s="108"/>
    </row>
    <row r="224" spans="14:16" hidden="1">
      <c r="N224" s="108"/>
      <c r="O224" s="108"/>
      <c r="P224" s="108"/>
    </row>
    <row r="225" spans="14:16" hidden="1">
      <c r="N225" s="108"/>
      <c r="O225" s="108"/>
      <c r="P225" s="108"/>
    </row>
    <row r="226" spans="14:16" hidden="1">
      <c r="N226" s="108"/>
      <c r="O226" s="108"/>
      <c r="P226" s="108"/>
    </row>
    <row r="227" spans="14:16" hidden="1">
      <c r="N227" s="108"/>
      <c r="O227" s="108"/>
      <c r="P227" s="108"/>
    </row>
    <row r="228" spans="14:16" hidden="1">
      <c r="N228" s="108"/>
      <c r="O228" s="108"/>
      <c r="P228" s="108"/>
    </row>
    <row r="229" spans="14:16" hidden="1">
      <c r="N229" s="108"/>
      <c r="O229" s="108"/>
      <c r="P229" s="108"/>
    </row>
    <row r="230" spans="14:16" hidden="1">
      <c r="N230" s="108"/>
      <c r="O230" s="108"/>
      <c r="P230" s="108"/>
    </row>
    <row r="231" spans="14:16" hidden="1">
      <c r="N231" s="108"/>
      <c r="O231" s="108"/>
      <c r="P231" s="108"/>
    </row>
    <row r="232" spans="14:16" hidden="1">
      <c r="N232" s="108"/>
      <c r="O232" s="108"/>
      <c r="P232" s="108"/>
    </row>
    <row r="233" spans="14:16" hidden="1">
      <c r="N233" s="108"/>
      <c r="O233" s="108"/>
      <c r="P233" s="108"/>
    </row>
    <row r="234" spans="14:16" hidden="1">
      <c r="N234" s="108"/>
      <c r="O234" s="108"/>
      <c r="P234" s="108"/>
    </row>
    <row r="235" spans="14:16" hidden="1">
      <c r="N235" s="108"/>
      <c r="O235" s="108"/>
      <c r="P235" s="108"/>
    </row>
    <row r="236" spans="14:16" hidden="1">
      <c r="N236" s="108"/>
      <c r="O236" s="108"/>
      <c r="P236" s="108"/>
    </row>
    <row r="237" spans="14:16" hidden="1">
      <c r="N237" s="108"/>
      <c r="O237" s="108"/>
      <c r="P237" s="108"/>
    </row>
    <row r="238" spans="14:16" hidden="1">
      <c r="N238" s="108"/>
      <c r="O238" s="108"/>
      <c r="P238" s="108"/>
    </row>
    <row r="239" spans="14:16" hidden="1">
      <c r="N239" s="108"/>
      <c r="O239" s="108"/>
      <c r="P239" s="108"/>
    </row>
    <row r="240" spans="14:16" hidden="1">
      <c r="N240" s="108"/>
      <c r="O240" s="108"/>
      <c r="P240" s="108"/>
    </row>
    <row r="241" spans="14:16" hidden="1">
      <c r="N241" s="108"/>
      <c r="O241" s="108"/>
      <c r="P241" s="108"/>
    </row>
    <row r="242" spans="14:16" hidden="1">
      <c r="N242" s="108"/>
      <c r="O242" s="108"/>
      <c r="P242" s="108"/>
    </row>
    <row r="243" spans="14:16" hidden="1">
      <c r="N243" s="108"/>
      <c r="O243" s="108"/>
      <c r="P243" s="108"/>
    </row>
    <row r="244" spans="14:16" hidden="1">
      <c r="N244" s="108"/>
      <c r="O244" s="108"/>
      <c r="P244" s="108"/>
    </row>
    <row r="245" spans="14:16" hidden="1">
      <c r="N245" s="108"/>
      <c r="O245" s="108"/>
      <c r="P245" s="108"/>
    </row>
    <row r="246" spans="14:16" hidden="1">
      <c r="N246" s="108"/>
      <c r="O246" s="108"/>
      <c r="P246" s="108"/>
    </row>
    <row r="247" spans="14:16" hidden="1">
      <c r="N247" s="108"/>
      <c r="O247" s="108"/>
      <c r="P247" s="108"/>
    </row>
    <row r="248" spans="14:16" hidden="1">
      <c r="N248" s="108"/>
      <c r="O248" s="108"/>
      <c r="P248" s="108"/>
    </row>
    <row r="249" spans="14:16" hidden="1">
      <c r="N249" s="108"/>
      <c r="O249" s="108"/>
      <c r="P249" s="108"/>
    </row>
    <row r="250" spans="14:16" hidden="1">
      <c r="N250" s="108"/>
      <c r="O250" s="108"/>
      <c r="P250" s="108"/>
    </row>
    <row r="251" spans="14:16" hidden="1">
      <c r="N251" s="108"/>
      <c r="O251" s="108"/>
      <c r="P251" s="108"/>
    </row>
    <row r="252" spans="14:16" hidden="1">
      <c r="N252" s="108"/>
      <c r="O252" s="108"/>
      <c r="P252" s="108"/>
    </row>
    <row r="253" spans="14:16" hidden="1">
      <c r="N253" s="108"/>
      <c r="O253" s="108"/>
      <c r="P253" s="108"/>
    </row>
    <row r="254" spans="14:16" hidden="1">
      <c r="N254" s="108"/>
      <c r="O254" s="108"/>
      <c r="P254" s="108"/>
    </row>
    <row r="255" spans="14:16" hidden="1">
      <c r="N255" s="108"/>
      <c r="O255" s="108"/>
      <c r="P255" s="108"/>
    </row>
    <row r="256" spans="14:16" hidden="1">
      <c r="N256" s="108"/>
      <c r="O256" s="108"/>
      <c r="P256" s="108"/>
    </row>
    <row r="257" spans="14:16" hidden="1">
      <c r="N257" s="108"/>
      <c r="O257" s="108"/>
      <c r="P257" s="108"/>
    </row>
    <row r="258" spans="14:16" hidden="1">
      <c r="N258" s="108"/>
      <c r="O258" s="108"/>
      <c r="P258" s="108"/>
    </row>
    <row r="259" spans="14:16" hidden="1">
      <c r="N259" s="108"/>
      <c r="O259" s="108"/>
      <c r="P259" s="108"/>
    </row>
    <row r="260" spans="14:16" hidden="1">
      <c r="N260" s="108"/>
      <c r="O260" s="108"/>
      <c r="P260" s="108"/>
    </row>
    <row r="261" spans="14:16" hidden="1">
      <c r="N261" s="108"/>
      <c r="O261" s="108"/>
      <c r="P261" s="108"/>
    </row>
    <row r="262" spans="14:16" hidden="1">
      <c r="N262" s="108"/>
      <c r="O262" s="108"/>
      <c r="P262" s="108"/>
    </row>
    <row r="263" spans="14:16" hidden="1">
      <c r="N263" s="108"/>
      <c r="O263" s="108"/>
      <c r="P263" s="108"/>
    </row>
    <row r="264" spans="14:16" hidden="1">
      <c r="N264" s="108"/>
      <c r="O264" s="108"/>
      <c r="P264" s="108"/>
    </row>
    <row r="265" spans="14:16" hidden="1">
      <c r="N265" s="108"/>
      <c r="O265" s="108"/>
      <c r="P265" s="108"/>
    </row>
    <row r="266" spans="14:16" hidden="1">
      <c r="N266" s="108"/>
      <c r="O266" s="108"/>
      <c r="P266" s="108"/>
    </row>
    <row r="267" spans="14:16" hidden="1">
      <c r="N267" s="108"/>
      <c r="O267" s="108"/>
      <c r="P267" s="108"/>
    </row>
    <row r="268" spans="14:16" hidden="1">
      <c r="N268" s="108"/>
      <c r="O268" s="108"/>
      <c r="P268" s="108"/>
    </row>
    <row r="269" spans="14:16" hidden="1">
      <c r="N269" s="108"/>
      <c r="O269" s="108"/>
      <c r="P269" s="108"/>
    </row>
    <row r="270" spans="14:16" hidden="1">
      <c r="N270" s="108"/>
      <c r="O270" s="108"/>
      <c r="P270" s="108"/>
    </row>
    <row r="271" spans="14:16" hidden="1">
      <c r="N271" s="108"/>
      <c r="O271" s="108"/>
      <c r="P271" s="108"/>
    </row>
    <row r="272" spans="14:16" hidden="1">
      <c r="N272" s="108"/>
      <c r="O272" s="108"/>
      <c r="P272" s="108"/>
    </row>
    <row r="273" spans="14:16" hidden="1">
      <c r="N273" s="108"/>
      <c r="O273" s="108"/>
      <c r="P273" s="108"/>
    </row>
    <row r="274" spans="14:16" hidden="1">
      <c r="N274" s="108"/>
      <c r="O274" s="108"/>
      <c r="P274" s="108"/>
    </row>
    <row r="275" spans="14:16" hidden="1">
      <c r="N275" s="108"/>
      <c r="O275" s="108"/>
      <c r="P275" s="108"/>
    </row>
    <row r="276" spans="14:16" hidden="1">
      <c r="N276" s="108"/>
      <c r="O276" s="108"/>
      <c r="P276" s="108"/>
    </row>
    <row r="277" spans="14:16" hidden="1">
      <c r="N277" s="108"/>
      <c r="O277" s="108"/>
      <c r="P277" s="108"/>
    </row>
    <row r="278" spans="14:16" hidden="1">
      <c r="N278" s="108"/>
      <c r="O278" s="108"/>
      <c r="P278" s="108"/>
    </row>
    <row r="279" spans="14:16" hidden="1">
      <c r="N279" s="108"/>
      <c r="O279" s="108"/>
      <c r="P279" s="108"/>
    </row>
    <row r="280" spans="14:16" hidden="1">
      <c r="N280" s="108"/>
      <c r="O280" s="108"/>
      <c r="P280" s="108"/>
    </row>
    <row r="281" spans="14:16" hidden="1">
      <c r="N281" s="108"/>
      <c r="O281" s="108"/>
      <c r="P281" s="108"/>
    </row>
    <row r="282" spans="14:16" hidden="1">
      <c r="N282" s="108"/>
      <c r="O282" s="108"/>
      <c r="P282" s="108"/>
    </row>
    <row r="283" spans="14:16" hidden="1">
      <c r="N283" s="108"/>
      <c r="O283" s="108"/>
      <c r="P283" s="108"/>
    </row>
    <row r="284" spans="14:16" hidden="1">
      <c r="N284" s="108"/>
      <c r="O284" s="108"/>
      <c r="P284" s="108"/>
    </row>
    <row r="285" spans="14:16" hidden="1">
      <c r="N285" s="108"/>
      <c r="O285" s="108"/>
      <c r="P285" s="108"/>
    </row>
    <row r="286" spans="14:16" hidden="1">
      <c r="N286" s="108"/>
      <c r="O286" s="108"/>
      <c r="P286" s="108"/>
    </row>
    <row r="287" spans="14:16" hidden="1">
      <c r="N287" s="108"/>
      <c r="O287" s="108"/>
      <c r="P287" s="108"/>
    </row>
    <row r="288" spans="14:16" hidden="1">
      <c r="N288" s="108"/>
      <c r="O288" s="108"/>
      <c r="P288" s="108"/>
    </row>
    <row r="289" spans="14:16" hidden="1">
      <c r="N289" s="108"/>
      <c r="O289" s="108"/>
      <c r="P289" s="108"/>
    </row>
    <row r="290" spans="14:16" hidden="1">
      <c r="N290" s="108"/>
      <c r="O290" s="108"/>
      <c r="P290" s="108"/>
    </row>
    <row r="291" spans="14:16" hidden="1">
      <c r="N291" s="108"/>
      <c r="O291" s="108"/>
      <c r="P291" s="108"/>
    </row>
    <row r="292" spans="14:16" hidden="1">
      <c r="N292" s="108"/>
      <c r="O292" s="108"/>
      <c r="P292" s="108"/>
    </row>
    <row r="293" spans="14:16" hidden="1">
      <c r="N293" s="108"/>
      <c r="O293" s="108"/>
      <c r="P293" s="108"/>
    </row>
    <row r="294" spans="14:16" hidden="1">
      <c r="N294" s="108"/>
      <c r="O294" s="108"/>
      <c r="P294" s="108"/>
    </row>
    <row r="295" spans="14:16" hidden="1">
      <c r="N295" s="108"/>
      <c r="O295" s="108"/>
      <c r="P295" s="108"/>
    </row>
    <row r="296" spans="14:16" hidden="1">
      <c r="N296" s="108"/>
      <c r="O296" s="108"/>
      <c r="P296" s="108"/>
    </row>
    <row r="297" spans="14:16" hidden="1">
      <c r="N297" s="108"/>
      <c r="O297" s="108"/>
      <c r="P297" s="108"/>
    </row>
    <row r="298" spans="14:16" hidden="1">
      <c r="N298" s="108"/>
      <c r="O298" s="108"/>
      <c r="P298" s="108"/>
    </row>
    <row r="299" spans="14:16" hidden="1">
      <c r="N299" s="108"/>
      <c r="O299" s="108"/>
      <c r="P299" s="108"/>
    </row>
    <row r="300" spans="14:16" hidden="1">
      <c r="N300" s="108"/>
      <c r="O300" s="108"/>
      <c r="P300" s="108"/>
    </row>
    <row r="301" spans="14:16" hidden="1">
      <c r="N301" s="108"/>
      <c r="O301" s="108"/>
      <c r="P301" s="108"/>
    </row>
    <row r="302" spans="14:16" hidden="1">
      <c r="N302" s="108"/>
      <c r="O302" s="108"/>
      <c r="P302" s="108"/>
    </row>
    <row r="303" spans="14:16" hidden="1">
      <c r="N303" s="108"/>
      <c r="O303" s="108"/>
      <c r="P303" s="108"/>
    </row>
    <row r="304" spans="14:16" hidden="1">
      <c r="N304" s="108"/>
      <c r="O304" s="108"/>
      <c r="P304" s="108"/>
    </row>
    <row r="305" spans="14:16" hidden="1">
      <c r="N305" s="108"/>
      <c r="O305" s="108"/>
      <c r="P305" s="108"/>
    </row>
    <row r="306" spans="14:16" hidden="1">
      <c r="N306" s="108"/>
      <c r="O306" s="108"/>
      <c r="P306" s="108"/>
    </row>
    <row r="307" spans="14:16" hidden="1">
      <c r="N307" s="108"/>
      <c r="O307" s="108"/>
      <c r="P307" s="108"/>
    </row>
    <row r="308" spans="14:16" hidden="1">
      <c r="N308" s="108"/>
      <c r="O308" s="108"/>
      <c r="P308" s="108"/>
    </row>
    <row r="309" spans="14:16" hidden="1">
      <c r="N309" s="108"/>
      <c r="O309" s="108"/>
      <c r="P309" s="108"/>
    </row>
    <row r="310" spans="14:16" hidden="1">
      <c r="N310" s="108"/>
      <c r="O310" s="108"/>
      <c r="P310" s="108"/>
    </row>
    <row r="311" spans="14:16" hidden="1">
      <c r="N311" s="108"/>
      <c r="O311" s="108"/>
      <c r="P311" s="108"/>
    </row>
    <row r="312" spans="14:16" hidden="1">
      <c r="N312" s="108"/>
      <c r="O312" s="108"/>
      <c r="P312" s="108"/>
    </row>
    <row r="313" spans="14:16" hidden="1">
      <c r="N313" s="108"/>
      <c r="O313" s="108"/>
      <c r="P313" s="108"/>
    </row>
    <row r="314" spans="14:16" hidden="1">
      <c r="N314" s="108"/>
      <c r="O314" s="108"/>
      <c r="P314" s="108"/>
    </row>
    <row r="315" spans="14:16" hidden="1">
      <c r="N315" s="108"/>
      <c r="O315" s="108"/>
      <c r="P315" s="108"/>
    </row>
    <row r="316" spans="14:16" hidden="1">
      <c r="N316" s="108"/>
      <c r="O316" s="108"/>
      <c r="P316" s="108"/>
    </row>
    <row r="317" spans="14:16" hidden="1">
      <c r="N317" s="108"/>
      <c r="O317" s="108"/>
      <c r="P317" s="108"/>
    </row>
    <row r="318" spans="14:16" hidden="1">
      <c r="N318" s="108"/>
      <c r="O318" s="108"/>
      <c r="P318" s="108"/>
    </row>
    <row r="319" spans="14:16" hidden="1">
      <c r="N319" s="108"/>
      <c r="O319" s="108"/>
      <c r="P319" s="108"/>
    </row>
    <row r="320" spans="14:16" hidden="1">
      <c r="N320" s="108"/>
      <c r="O320" s="108"/>
      <c r="P320" s="108"/>
    </row>
    <row r="321" spans="14:16" hidden="1">
      <c r="N321" s="108"/>
      <c r="O321" s="108"/>
      <c r="P321" s="108"/>
    </row>
    <row r="322" spans="14:16" hidden="1">
      <c r="N322" s="108"/>
      <c r="O322" s="108"/>
      <c r="P322" s="108"/>
    </row>
    <row r="323" spans="14:16" hidden="1">
      <c r="N323" s="108"/>
      <c r="O323" s="108"/>
      <c r="P323" s="108"/>
    </row>
    <row r="324" spans="14:16" hidden="1">
      <c r="N324" s="108"/>
      <c r="O324" s="108"/>
      <c r="P324" s="108"/>
    </row>
    <row r="325" spans="14:16" hidden="1">
      <c r="N325" s="108"/>
      <c r="O325" s="108"/>
      <c r="P325" s="108"/>
    </row>
    <row r="326" spans="14:16" hidden="1">
      <c r="N326" s="108"/>
      <c r="O326" s="108"/>
      <c r="P326" s="108"/>
    </row>
    <row r="327" spans="14:16" hidden="1">
      <c r="N327" s="108"/>
      <c r="O327" s="108"/>
      <c r="P327" s="108"/>
    </row>
    <row r="328" spans="14:16" hidden="1">
      <c r="N328" s="108"/>
      <c r="O328" s="108"/>
      <c r="P328" s="108"/>
    </row>
    <row r="329" spans="14:16" hidden="1">
      <c r="N329" s="108"/>
      <c r="O329" s="108"/>
      <c r="P329" s="108"/>
    </row>
    <row r="330" spans="14:16" hidden="1">
      <c r="N330" s="108"/>
      <c r="O330" s="108"/>
      <c r="P330" s="108"/>
    </row>
    <row r="331" spans="14:16" hidden="1">
      <c r="N331" s="108"/>
      <c r="O331" s="108"/>
      <c r="P331" s="108"/>
    </row>
    <row r="332" spans="14:16" hidden="1">
      <c r="N332" s="108"/>
      <c r="O332" s="108"/>
      <c r="P332" s="108"/>
    </row>
    <row r="333" spans="14:16" hidden="1">
      <c r="N333" s="108"/>
      <c r="O333" s="108"/>
      <c r="P333" s="108"/>
    </row>
    <row r="334" spans="14:16" hidden="1">
      <c r="N334" s="108"/>
      <c r="O334" s="108"/>
      <c r="P334" s="108"/>
    </row>
    <row r="335" spans="14:16" hidden="1">
      <c r="N335" s="108"/>
      <c r="O335" s="108"/>
      <c r="P335" s="108"/>
    </row>
    <row r="336" spans="14:16" hidden="1">
      <c r="N336" s="108"/>
      <c r="O336" s="108"/>
      <c r="P336" s="108"/>
    </row>
    <row r="337" spans="14:16" hidden="1">
      <c r="N337" s="108"/>
      <c r="O337" s="108"/>
      <c r="P337" s="108"/>
    </row>
    <row r="338" spans="14:16" hidden="1">
      <c r="N338" s="108"/>
      <c r="O338" s="108"/>
      <c r="P338" s="108"/>
    </row>
    <row r="339" spans="14:16" hidden="1">
      <c r="N339" s="108"/>
      <c r="O339" s="108"/>
      <c r="P339" s="108"/>
    </row>
    <row r="340" spans="14:16" hidden="1">
      <c r="N340" s="108"/>
      <c r="O340" s="108"/>
      <c r="P340" s="108"/>
    </row>
    <row r="341" spans="14:16" hidden="1">
      <c r="N341" s="108"/>
      <c r="O341" s="108"/>
      <c r="P341" s="108"/>
    </row>
    <row r="342" spans="14:16" hidden="1">
      <c r="N342" s="108"/>
      <c r="O342" s="108"/>
      <c r="P342" s="108"/>
    </row>
    <row r="343" spans="14:16" hidden="1">
      <c r="N343" s="108"/>
      <c r="O343" s="108"/>
      <c r="P343" s="108"/>
    </row>
    <row r="344" spans="14:16" hidden="1">
      <c r="N344" s="108"/>
      <c r="O344" s="108"/>
      <c r="P344" s="108"/>
    </row>
    <row r="345" spans="14:16" hidden="1">
      <c r="N345" s="108"/>
      <c r="O345" s="108"/>
      <c r="P345" s="108"/>
    </row>
    <row r="346" spans="14:16" hidden="1">
      <c r="N346" s="108"/>
      <c r="O346" s="108"/>
      <c r="P346" s="108"/>
    </row>
    <row r="347" spans="14:16" hidden="1">
      <c r="N347" s="108"/>
      <c r="O347" s="108"/>
      <c r="P347" s="108"/>
    </row>
    <row r="348" spans="14:16" hidden="1">
      <c r="N348" s="108"/>
      <c r="O348" s="108"/>
      <c r="P348" s="108"/>
    </row>
    <row r="349" spans="14:16" hidden="1">
      <c r="N349" s="108"/>
      <c r="O349" s="108"/>
      <c r="P349" s="108"/>
    </row>
    <row r="350" spans="14:16" hidden="1">
      <c r="N350" s="108"/>
      <c r="O350" s="108"/>
      <c r="P350" s="108"/>
    </row>
    <row r="351" spans="14:16" hidden="1">
      <c r="N351" s="108"/>
      <c r="O351" s="108"/>
      <c r="P351" s="108"/>
    </row>
    <row r="352" spans="14:16" hidden="1">
      <c r="N352" s="108"/>
      <c r="O352" s="108"/>
      <c r="P352" s="108"/>
    </row>
    <row r="353" spans="14:16" hidden="1">
      <c r="N353" s="108"/>
      <c r="O353" s="108"/>
      <c r="P353" s="108"/>
    </row>
    <row r="354" spans="14:16" hidden="1">
      <c r="N354" s="108"/>
      <c r="O354" s="108"/>
      <c r="P354" s="108"/>
    </row>
    <row r="355" spans="14:16" hidden="1">
      <c r="N355" s="108"/>
      <c r="O355" s="108"/>
      <c r="P355" s="108"/>
    </row>
    <row r="356" spans="14:16" hidden="1">
      <c r="N356" s="108"/>
      <c r="O356" s="108"/>
      <c r="P356" s="108"/>
    </row>
    <row r="357" spans="14:16" hidden="1">
      <c r="N357" s="108"/>
      <c r="O357" s="108"/>
      <c r="P357" s="108"/>
    </row>
    <row r="358" spans="14:16" hidden="1">
      <c r="N358" s="108"/>
      <c r="O358" s="108"/>
      <c r="P358" s="108"/>
    </row>
    <row r="359" spans="14:16" hidden="1">
      <c r="N359" s="108"/>
      <c r="O359" s="108"/>
      <c r="P359" s="108"/>
    </row>
    <row r="360" spans="14:16" hidden="1">
      <c r="N360" s="108"/>
      <c r="O360" s="108"/>
      <c r="P360" s="108"/>
    </row>
    <row r="361" spans="14:16" hidden="1">
      <c r="N361" s="108"/>
      <c r="O361" s="108"/>
      <c r="P361" s="108"/>
    </row>
    <row r="362" spans="14:16" hidden="1">
      <c r="N362" s="108"/>
      <c r="O362" s="108"/>
      <c r="P362" s="108"/>
    </row>
    <row r="363" spans="14:16" hidden="1">
      <c r="N363" s="108"/>
      <c r="O363" s="108"/>
      <c r="P363" s="108"/>
    </row>
    <row r="364" spans="14:16" hidden="1">
      <c r="N364" s="108"/>
      <c r="O364" s="108"/>
      <c r="P364" s="108"/>
    </row>
    <row r="365" spans="14:16" hidden="1">
      <c r="N365" s="108"/>
      <c r="O365" s="108"/>
      <c r="P365" s="108"/>
    </row>
    <row r="366" spans="14:16" hidden="1">
      <c r="N366" s="108"/>
      <c r="O366" s="108"/>
      <c r="P366" s="108"/>
    </row>
    <row r="367" spans="14:16" hidden="1">
      <c r="N367" s="108"/>
      <c r="O367" s="108"/>
      <c r="P367" s="108"/>
    </row>
    <row r="368" spans="14:16" hidden="1">
      <c r="N368" s="108"/>
      <c r="O368" s="108"/>
      <c r="P368" s="108"/>
    </row>
    <row r="369" spans="14:16" hidden="1">
      <c r="N369" s="108"/>
      <c r="O369" s="108"/>
      <c r="P369" s="108"/>
    </row>
    <row r="370" spans="14:16" hidden="1">
      <c r="N370" s="108"/>
      <c r="O370" s="108"/>
      <c r="P370" s="108"/>
    </row>
    <row r="371" spans="14:16" hidden="1">
      <c r="N371" s="108"/>
      <c r="O371" s="108"/>
      <c r="P371" s="108"/>
    </row>
    <row r="372" spans="14:16" hidden="1">
      <c r="N372" s="108"/>
      <c r="O372" s="108"/>
      <c r="P372" s="108"/>
    </row>
    <row r="373" spans="14:16" hidden="1">
      <c r="N373" s="108"/>
      <c r="O373" s="108"/>
      <c r="P373" s="108"/>
    </row>
    <row r="374" spans="14:16" hidden="1">
      <c r="N374" s="108"/>
      <c r="O374" s="108"/>
      <c r="P374" s="108"/>
    </row>
    <row r="375" spans="14:16" hidden="1">
      <c r="N375" s="108"/>
      <c r="O375" s="108"/>
      <c r="P375" s="108"/>
    </row>
    <row r="376" spans="14:16" hidden="1">
      <c r="N376" s="108"/>
      <c r="O376" s="108"/>
      <c r="P376" s="108"/>
    </row>
    <row r="377" spans="14:16" hidden="1">
      <c r="N377" s="108"/>
      <c r="O377" s="108"/>
      <c r="P377" s="108"/>
    </row>
    <row r="378" spans="14:16" hidden="1">
      <c r="N378" s="108"/>
      <c r="O378" s="108"/>
      <c r="P378" s="108"/>
    </row>
    <row r="379" spans="14:16" hidden="1">
      <c r="N379" s="108"/>
      <c r="O379" s="108"/>
      <c r="P379" s="108"/>
    </row>
    <row r="380" spans="14:16" hidden="1">
      <c r="N380" s="108"/>
      <c r="O380" s="108"/>
      <c r="P380" s="108"/>
    </row>
    <row r="381" spans="14:16" hidden="1">
      <c r="N381" s="108"/>
      <c r="O381" s="108"/>
      <c r="P381" s="108"/>
    </row>
    <row r="382" spans="14:16" hidden="1">
      <c r="N382" s="108"/>
      <c r="O382" s="108"/>
      <c r="P382" s="108"/>
    </row>
    <row r="383" spans="14:16" hidden="1">
      <c r="N383" s="108"/>
      <c r="O383" s="108"/>
      <c r="P383" s="108"/>
    </row>
    <row r="384" spans="14:16" hidden="1">
      <c r="N384" s="108"/>
      <c r="O384" s="108"/>
      <c r="P384" s="108"/>
    </row>
    <row r="385" spans="14:16" hidden="1">
      <c r="N385" s="108"/>
      <c r="O385" s="108"/>
      <c r="P385" s="108"/>
    </row>
    <row r="386" spans="14:16" hidden="1">
      <c r="N386" s="108"/>
      <c r="O386" s="108"/>
      <c r="P386" s="108"/>
    </row>
    <row r="387" spans="14:16" hidden="1">
      <c r="N387" s="108"/>
      <c r="O387" s="108"/>
      <c r="P387" s="108"/>
    </row>
    <row r="388" spans="14:16" hidden="1">
      <c r="N388" s="108"/>
      <c r="O388" s="108"/>
      <c r="P388" s="108"/>
    </row>
    <row r="389" spans="14:16" hidden="1">
      <c r="N389" s="108"/>
      <c r="O389" s="108"/>
      <c r="P389" s="108"/>
    </row>
    <row r="390" spans="14:16" hidden="1">
      <c r="N390" s="108"/>
      <c r="O390" s="108"/>
      <c r="P390" s="108"/>
    </row>
    <row r="391" spans="14:16" hidden="1">
      <c r="N391" s="108"/>
      <c r="O391" s="108"/>
      <c r="P391" s="108"/>
    </row>
    <row r="392" spans="14:16" hidden="1">
      <c r="N392" s="108"/>
      <c r="O392" s="108"/>
      <c r="P392" s="108"/>
    </row>
    <row r="393" spans="14:16" hidden="1">
      <c r="N393" s="108"/>
      <c r="O393" s="108"/>
      <c r="P393" s="108"/>
    </row>
    <row r="394" spans="14:16" hidden="1">
      <c r="N394" s="108"/>
      <c r="O394" s="108"/>
      <c r="P394" s="108"/>
    </row>
    <row r="395" spans="14:16" hidden="1">
      <c r="N395" s="108"/>
      <c r="O395" s="108"/>
      <c r="P395" s="108"/>
    </row>
    <row r="396" spans="14:16" hidden="1">
      <c r="N396" s="108"/>
      <c r="O396" s="108"/>
      <c r="P396" s="108"/>
    </row>
    <row r="397" spans="14:16" hidden="1">
      <c r="N397" s="108"/>
      <c r="O397" s="108"/>
      <c r="P397" s="108"/>
    </row>
    <row r="398" spans="14:16" hidden="1">
      <c r="N398" s="108"/>
      <c r="O398" s="108"/>
      <c r="P398" s="108"/>
    </row>
    <row r="399" spans="14:16" hidden="1">
      <c r="N399" s="108"/>
      <c r="O399" s="108"/>
      <c r="P399" s="108"/>
    </row>
    <row r="400" spans="14:16" hidden="1">
      <c r="N400" s="108"/>
      <c r="O400" s="108"/>
      <c r="P400" s="108"/>
    </row>
    <row r="401" spans="14:16" hidden="1">
      <c r="N401" s="108"/>
      <c r="O401" s="108"/>
      <c r="P401" s="108"/>
    </row>
    <row r="402" spans="14:16" hidden="1">
      <c r="N402" s="108"/>
      <c r="O402" s="108"/>
      <c r="P402" s="108"/>
    </row>
    <row r="403" spans="14:16" hidden="1">
      <c r="N403" s="108"/>
      <c r="O403" s="108"/>
      <c r="P403" s="108"/>
    </row>
    <row r="404" spans="14:16" hidden="1">
      <c r="N404" s="108"/>
      <c r="O404" s="108"/>
      <c r="P404" s="108"/>
    </row>
    <row r="405" spans="14:16" hidden="1">
      <c r="N405" s="108"/>
      <c r="O405" s="108"/>
      <c r="P405" s="108"/>
    </row>
    <row r="406" spans="14:16" hidden="1">
      <c r="N406" s="108"/>
      <c r="O406" s="108"/>
      <c r="P406" s="108"/>
    </row>
    <row r="407" spans="14:16" hidden="1">
      <c r="N407" s="108"/>
      <c r="O407" s="108"/>
      <c r="P407" s="108"/>
    </row>
    <row r="408" spans="14:16" hidden="1">
      <c r="N408" s="108"/>
      <c r="O408" s="108"/>
      <c r="P408" s="108"/>
    </row>
    <row r="409" spans="14:16" hidden="1">
      <c r="N409" s="108"/>
      <c r="O409" s="108"/>
      <c r="P409" s="108"/>
    </row>
    <row r="410" spans="14:16" hidden="1">
      <c r="N410" s="108"/>
      <c r="O410" s="108"/>
      <c r="P410" s="108"/>
    </row>
    <row r="411" spans="14:16" hidden="1">
      <c r="N411" s="108"/>
      <c r="O411" s="108"/>
      <c r="P411" s="108"/>
    </row>
    <row r="412" spans="14:16" hidden="1">
      <c r="N412" s="108"/>
      <c r="O412" s="108"/>
      <c r="P412" s="108"/>
    </row>
    <row r="413" spans="14:16" hidden="1">
      <c r="N413" s="108"/>
      <c r="O413" s="108"/>
      <c r="P413" s="108"/>
    </row>
    <row r="414" spans="14:16" hidden="1">
      <c r="N414" s="108"/>
      <c r="O414" s="108"/>
      <c r="P414" s="108"/>
    </row>
    <row r="415" spans="14:16" hidden="1">
      <c r="N415" s="108"/>
      <c r="O415" s="108"/>
      <c r="P415" s="108"/>
    </row>
    <row r="416" spans="14:16" hidden="1">
      <c r="N416" s="108"/>
      <c r="O416" s="108"/>
      <c r="P416" s="108"/>
    </row>
    <row r="417" spans="14:16" hidden="1">
      <c r="N417" s="108"/>
      <c r="O417" s="108"/>
      <c r="P417" s="108"/>
    </row>
    <row r="418" spans="14:16" hidden="1">
      <c r="N418" s="108"/>
      <c r="O418" s="108"/>
      <c r="P418" s="108"/>
    </row>
    <row r="419" spans="14:16" hidden="1">
      <c r="N419" s="108"/>
      <c r="O419" s="108"/>
      <c r="P419" s="108"/>
    </row>
    <row r="420" spans="14:16" hidden="1">
      <c r="N420" s="108"/>
      <c r="O420" s="108"/>
      <c r="P420" s="108"/>
    </row>
    <row r="421" spans="14:16" hidden="1">
      <c r="N421" s="108"/>
      <c r="O421" s="108"/>
      <c r="P421" s="108"/>
    </row>
    <row r="422" spans="14:16" hidden="1">
      <c r="N422" s="108"/>
      <c r="O422" s="108"/>
      <c r="P422" s="108"/>
    </row>
    <row r="423" spans="14:16" hidden="1">
      <c r="N423" s="108"/>
      <c r="O423" s="108"/>
      <c r="P423" s="108"/>
    </row>
    <row r="424" spans="14:16" hidden="1">
      <c r="N424" s="108"/>
      <c r="O424" s="108"/>
      <c r="P424" s="108"/>
    </row>
    <row r="425" spans="14:16" hidden="1">
      <c r="N425" s="108"/>
      <c r="O425" s="108"/>
      <c r="P425" s="108"/>
    </row>
    <row r="426" spans="14:16" hidden="1">
      <c r="N426" s="108"/>
      <c r="O426" s="108"/>
      <c r="P426" s="108"/>
    </row>
    <row r="427" spans="14:16" hidden="1">
      <c r="N427" s="108"/>
      <c r="O427" s="108"/>
      <c r="P427" s="108"/>
    </row>
    <row r="428" spans="14:16" hidden="1">
      <c r="N428" s="108"/>
      <c r="O428" s="108"/>
      <c r="P428" s="108"/>
    </row>
    <row r="429" spans="14:16" hidden="1">
      <c r="N429" s="108"/>
      <c r="O429" s="108"/>
      <c r="P429" s="108"/>
    </row>
    <row r="430" spans="14:16" hidden="1">
      <c r="N430" s="108"/>
      <c r="O430" s="108"/>
      <c r="P430" s="108"/>
    </row>
    <row r="431" spans="14:16" hidden="1">
      <c r="N431" s="108"/>
      <c r="O431" s="108"/>
      <c r="P431" s="108"/>
    </row>
    <row r="432" spans="14:16" hidden="1">
      <c r="N432" s="108"/>
      <c r="O432" s="108"/>
      <c r="P432" s="108"/>
    </row>
    <row r="433" spans="14:16" hidden="1">
      <c r="N433" s="108"/>
      <c r="O433" s="108"/>
      <c r="P433" s="108"/>
    </row>
    <row r="434" spans="14:16" hidden="1">
      <c r="N434" s="108"/>
      <c r="O434" s="108"/>
      <c r="P434" s="108"/>
    </row>
    <row r="435" spans="14:16" hidden="1">
      <c r="N435" s="108"/>
      <c r="O435" s="108"/>
      <c r="P435" s="108"/>
    </row>
    <row r="436" spans="14:16" hidden="1">
      <c r="N436" s="108"/>
      <c r="O436" s="108"/>
      <c r="P436" s="108"/>
    </row>
    <row r="437" spans="14:16" hidden="1">
      <c r="N437" s="108"/>
      <c r="O437" s="108"/>
      <c r="P437" s="108"/>
    </row>
    <row r="438" spans="14:16" hidden="1">
      <c r="N438" s="108"/>
      <c r="O438" s="108"/>
      <c r="P438" s="108"/>
    </row>
    <row r="439" spans="14:16" hidden="1">
      <c r="N439" s="108"/>
      <c r="O439" s="108"/>
      <c r="P439" s="108"/>
    </row>
    <row r="440" spans="14:16" hidden="1">
      <c r="N440" s="108"/>
      <c r="O440" s="108"/>
      <c r="P440" s="108"/>
    </row>
    <row r="441" spans="14:16" hidden="1">
      <c r="N441" s="108"/>
      <c r="O441" s="108"/>
      <c r="P441" s="108"/>
    </row>
    <row r="442" spans="14:16" hidden="1">
      <c r="N442" s="108"/>
      <c r="O442" s="108"/>
      <c r="P442" s="108"/>
    </row>
    <row r="443" spans="14:16" hidden="1">
      <c r="N443" s="108"/>
      <c r="O443" s="108"/>
      <c r="P443" s="108"/>
    </row>
    <row r="444" spans="14:16" hidden="1">
      <c r="N444" s="108"/>
      <c r="O444" s="108"/>
      <c r="P444" s="108"/>
    </row>
    <row r="445" spans="14:16" hidden="1">
      <c r="N445" s="108"/>
      <c r="O445" s="108"/>
      <c r="P445" s="108"/>
    </row>
    <row r="446" spans="14:16" hidden="1">
      <c r="N446" s="108"/>
      <c r="O446" s="108"/>
      <c r="P446" s="108"/>
    </row>
    <row r="447" spans="14:16" hidden="1">
      <c r="N447" s="108"/>
      <c r="O447" s="108"/>
      <c r="P447" s="108"/>
    </row>
    <row r="448" spans="14:16" hidden="1">
      <c r="N448" s="108"/>
      <c r="O448" s="108"/>
      <c r="P448" s="108"/>
    </row>
    <row r="449" spans="14:16" hidden="1">
      <c r="N449" s="108"/>
      <c r="O449" s="108"/>
      <c r="P449" s="108"/>
    </row>
    <row r="450" spans="14:16" hidden="1">
      <c r="N450" s="108"/>
      <c r="O450" s="108"/>
      <c r="P450" s="108"/>
    </row>
    <row r="451" spans="14:16" hidden="1">
      <c r="N451" s="108"/>
      <c r="O451" s="108"/>
      <c r="P451" s="108"/>
    </row>
    <row r="452" spans="14:16" hidden="1">
      <c r="N452" s="108"/>
      <c r="O452" s="108"/>
      <c r="P452" s="108"/>
    </row>
    <row r="453" spans="14:16" hidden="1">
      <c r="N453" s="108"/>
      <c r="O453" s="108"/>
      <c r="P453" s="108"/>
    </row>
    <row r="454" spans="14:16" hidden="1">
      <c r="N454" s="108"/>
      <c r="O454" s="108"/>
      <c r="P454" s="108"/>
    </row>
    <row r="455" spans="14:16" hidden="1">
      <c r="N455" s="108"/>
      <c r="O455" s="108"/>
      <c r="P455" s="108"/>
    </row>
    <row r="456" spans="14:16" hidden="1">
      <c r="N456" s="108"/>
      <c r="O456" s="108"/>
      <c r="P456" s="108"/>
    </row>
    <row r="457" spans="14:16" hidden="1">
      <c r="N457" s="108"/>
      <c r="O457" s="108"/>
      <c r="P457" s="108"/>
    </row>
    <row r="458" spans="14:16" hidden="1">
      <c r="N458" s="108"/>
      <c r="O458" s="108"/>
      <c r="P458" s="108"/>
    </row>
    <row r="459" spans="14:16" hidden="1">
      <c r="N459" s="108"/>
      <c r="O459" s="108"/>
      <c r="P459" s="108"/>
    </row>
    <row r="460" spans="14:16" hidden="1">
      <c r="N460" s="108"/>
      <c r="O460" s="108"/>
      <c r="P460" s="108"/>
    </row>
    <row r="461" spans="14:16" hidden="1">
      <c r="N461" s="108"/>
      <c r="O461" s="108"/>
      <c r="P461" s="108"/>
    </row>
    <row r="462" spans="14:16" hidden="1">
      <c r="N462" s="108"/>
      <c r="O462" s="108"/>
      <c r="P462" s="108"/>
    </row>
    <row r="463" spans="14:16" hidden="1">
      <c r="N463" s="108"/>
      <c r="O463" s="108"/>
      <c r="P463" s="108"/>
    </row>
    <row r="464" spans="14:16" hidden="1">
      <c r="N464" s="108"/>
      <c r="O464" s="108"/>
      <c r="P464" s="108"/>
    </row>
    <row r="465" spans="14:16" hidden="1">
      <c r="N465" s="108"/>
      <c r="O465" s="108"/>
      <c r="P465" s="108"/>
    </row>
    <row r="466" spans="14:16" hidden="1">
      <c r="N466" s="108"/>
      <c r="O466" s="108"/>
      <c r="P466" s="108"/>
    </row>
    <row r="467" spans="14:16" hidden="1">
      <c r="N467" s="108"/>
      <c r="O467" s="108"/>
      <c r="P467" s="108"/>
    </row>
    <row r="468" spans="14:16" hidden="1">
      <c r="N468" s="108"/>
      <c r="O468" s="108"/>
      <c r="P468" s="108"/>
    </row>
    <row r="469" spans="14:16" hidden="1">
      <c r="N469" s="108"/>
      <c r="O469" s="108"/>
      <c r="P469" s="108"/>
    </row>
    <row r="470" spans="14:16" hidden="1">
      <c r="N470" s="108"/>
      <c r="O470" s="108"/>
      <c r="P470" s="108"/>
    </row>
    <row r="471" spans="14:16" hidden="1">
      <c r="N471" s="108"/>
      <c r="O471" s="108"/>
      <c r="P471" s="108"/>
    </row>
    <row r="472" spans="14:16" hidden="1">
      <c r="N472" s="108"/>
      <c r="O472" s="108"/>
      <c r="P472" s="108"/>
    </row>
    <row r="473" spans="14:16" hidden="1">
      <c r="N473" s="108"/>
      <c r="O473" s="108"/>
      <c r="P473" s="108"/>
    </row>
    <row r="474" spans="14:16" hidden="1">
      <c r="N474" s="108"/>
      <c r="O474" s="108"/>
      <c r="P474" s="108"/>
    </row>
    <row r="475" spans="14:16" hidden="1">
      <c r="N475" s="108"/>
      <c r="O475" s="108"/>
      <c r="P475" s="108"/>
    </row>
    <row r="476" spans="14:16" hidden="1">
      <c r="N476" s="108"/>
      <c r="O476" s="108"/>
      <c r="P476" s="108"/>
    </row>
    <row r="477" spans="14:16" hidden="1">
      <c r="N477" s="108"/>
      <c r="O477" s="108"/>
      <c r="P477" s="108"/>
    </row>
    <row r="478" spans="14:16" hidden="1">
      <c r="N478" s="108"/>
      <c r="O478" s="108"/>
      <c r="P478" s="108"/>
    </row>
    <row r="479" spans="14:16" hidden="1">
      <c r="N479" s="108"/>
      <c r="O479" s="108"/>
      <c r="P479" s="108"/>
    </row>
    <row r="480" spans="14:16" hidden="1">
      <c r="N480" s="108"/>
      <c r="O480" s="108"/>
      <c r="P480" s="108"/>
    </row>
    <row r="481" spans="3:23" hidden="1">
      <c r="N481" s="108"/>
      <c r="O481" s="108"/>
      <c r="P481" s="108"/>
    </row>
    <row r="482" spans="3:23" hidden="1">
      <c r="N482" s="108"/>
      <c r="O482" s="108"/>
      <c r="P482" s="108"/>
    </row>
    <row r="483" spans="3:23" hidden="1">
      <c r="N483" s="108"/>
      <c r="O483" s="108"/>
      <c r="P483" s="108"/>
    </row>
    <row r="484" spans="3:23" hidden="1">
      <c r="N484" s="108"/>
      <c r="O484" s="108"/>
      <c r="P484" s="108"/>
    </row>
    <row r="485" spans="3:23" hidden="1">
      <c r="N485" s="108"/>
      <c r="O485" s="108"/>
      <c r="P485" s="108"/>
    </row>
    <row r="486" spans="3:23" hidden="1">
      <c r="N486" s="108"/>
      <c r="O486" s="108"/>
      <c r="P486" s="108"/>
    </row>
    <row r="487" spans="3:23" hidden="1">
      <c r="N487" s="108"/>
      <c r="O487" s="108"/>
      <c r="P487" s="108"/>
    </row>
    <row r="488" spans="3:23" hidden="1">
      <c r="N488" s="108"/>
      <c r="O488" s="108"/>
      <c r="P488" s="108"/>
    </row>
    <row r="489" spans="3:23" hidden="1">
      <c r="N489" s="108"/>
      <c r="O489" s="108"/>
      <c r="P489" s="108"/>
    </row>
    <row r="490" spans="3:23" hidden="1">
      <c r="N490" s="108"/>
      <c r="O490" s="108"/>
      <c r="P490" s="108"/>
    </row>
    <row r="491" spans="3:23" hidden="1">
      <c r="N491" s="108"/>
      <c r="O491" s="108"/>
      <c r="P491" s="108"/>
    </row>
    <row r="492" spans="3:23" hidden="1">
      <c r="N492" s="108"/>
      <c r="O492" s="108"/>
      <c r="P492" s="108"/>
    </row>
    <row r="493" spans="3:23" hidden="1">
      <c r="N493" s="108"/>
      <c r="O493" s="108"/>
      <c r="P493" s="108"/>
    </row>
    <row r="494" spans="3:23" hidden="1">
      <c r="N494" s="108"/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2">SUM(F4:F494)</f>
        <v>331.1</v>
      </c>
      <c r="G495" s="91">
        <f t="shared" si="2"/>
        <v>764.10000000000014</v>
      </c>
      <c r="H495" s="91">
        <f t="shared" si="2"/>
        <v>0</v>
      </c>
      <c r="I495" s="91">
        <f t="shared" si="2"/>
        <v>0</v>
      </c>
      <c r="J495" s="91">
        <f t="shared" si="2"/>
        <v>41.1</v>
      </c>
      <c r="K495" s="91">
        <f t="shared" si="2"/>
        <v>0</v>
      </c>
      <c r="L495" s="91">
        <f t="shared" si="2"/>
        <v>35.299999999999997</v>
      </c>
      <c r="M495" s="91">
        <f t="shared" si="2"/>
        <v>0</v>
      </c>
      <c r="Q495" s="79" t="s">
        <v>136</v>
      </c>
      <c r="R495" s="91">
        <f t="shared" ref="R495:W495" si="3">SUM(R4:R494)</f>
        <v>178</v>
      </c>
      <c r="S495" s="91">
        <f t="shared" si="3"/>
        <v>178</v>
      </c>
      <c r="T495" s="91">
        <f t="shared" si="3"/>
        <v>98.2</v>
      </c>
      <c r="U495" s="91">
        <f t="shared" si="3"/>
        <v>0</v>
      </c>
      <c r="V495" s="91">
        <f t="shared" si="3"/>
        <v>0</v>
      </c>
      <c r="W495" s="91">
        <f t="shared" si="3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IF('1'!K3="", "Vrije categorie",'1'!K3)</f>
        <v>A</v>
      </c>
      <c r="F499" s="92" cm="1">
        <f t="array" ref="F499">SUMPRODUCT(--($E$4:$E$494=C499),--($D$4:$D$494=""),$F$4:$F$494)</f>
        <v>255.3</v>
      </c>
      <c r="G499" s="92" cm="1">
        <f t="array" ref="G499">SUMPRODUCT(--($E$4:$E$494=C499),--($D$4:$D$494=""),$G$4:$G$494)</f>
        <v>349.8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605.1</v>
      </c>
      <c r="O499" s="81"/>
      <c r="P499" s="92" cm="1">
        <f t="array" ref="P499">SUMPRODUCT(--($E$4:$E$494=C499),--($D$4:$D$494=""),$P$4:$P$494)</f>
        <v>121020</v>
      </c>
    </row>
    <row r="500" spans="3:16">
      <c r="C500" s="81" t="str">
        <f>IF('1'!K4="", "Vrije categorie",'1'!K4)</f>
        <v>B</v>
      </c>
      <c r="F500" s="92" cm="1">
        <f t="array" ref="F500">SUMPRODUCT(--($E$4:$E$494=C500),--($D$4:$D$494=""),$F$4:$F$494)</f>
        <v>34.6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4">SUM(F500:M500)</f>
        <v>34.6</v>
      </c>
      <c r="O500" s="81"/>
      <c r="P500" s="92" cm="1">
        <f t="array" ref="P500">SUMPRODUCT(--($E$4:$E$494=C500),--($D$4:$D$494=""),$P$4:$P$494)</f>
        <v>6920</v>
      </c>
    </row>
    <row r="501" spans="3:16">
      <c r="C501" s="81" t="str">
        <f>IF('1'!K5="", "Vrije categorie",'1'!K5)</f>
        <v>C</v>
      </c>
      <c r="F501" s="92" cm="1">
        <f t="array" ref="F501">SUMPRODUCT(--($E$4:$E$494=C501),--($D$4:$D$494=""),$F$4:$F$494)</f>
        <v>21.5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4"/>
        <v>21.5</v>
      </c>
      <c r="O501" s="81"/>
      <c r="P501" s="92" cm="1">
        <f t="array" ref="P501">SUMPRODUCT(--($E$4:$E$494=C501),--($D$4:$D$494=""),$P$4:$P$494)</f>
        <v>4300</v>
      </c>
    </row>
    <row r="502" spans="3:16">
      <c r="C502" s="81" t="str">
        <f>IF('1'!K6="", "Vrije categorie",'1'!K6)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11.1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4"/>
        <v>11.1</v>
      </c>
      <c r="O502" s="81"/>
      <c r="P502" s="92" cm="1">
        <f t="array" ref="P502">SUMPRODUCT(--($E$4:$E$494=C502),--($D$4:$D$494=""),$P$4:$P$494)</f>
        <v>2220</v>
      </c>
    </row>
    <row r="503" spans="3:16">
      <c r="C503" s="81" t="str">
        <f>IF('1'!K7="", "Vrije categorie",'1'!K7)</f>
        <v>E</v>
      </c>
      <c r="F503" s="92" cm="1">
        <f t="array" ref="F503">SUMPRODUCT(--($E$4:$E$494=C503),--($D$4:$D$494=""),$F$4:$F$494)</f>
        <v>19.7</v>
      </c>
      <c r="G503" s="92" cm="1">
        <f t="array" ref="G503">SUMPRODUCT(--($E$4:$E$494=C503),--($D$4:$D$494=""),$G$4:$G$494)</f>
        <v>258.7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4"/>
        <v>278.39999999999998</v>
      </c>
      <c r="O503" s="81"/>
      <c r="P503" s="92" cm="1">
        <f t="array" ref="P503">SUMPRODUCT(--($E$4:$E$494=C503),--($D$4:$D$494=""),$P$4:$P$494)</f>
        <v>55680</v>
      </c>
    </row>
    <row r="504" spans="3:16">
      <c r="C504" s="81" t="str">
        <f>IF('1'!K8="", "Vrije categorie",'1'!K8)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50.6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4"/>
        <v>50.6</v>
      </c>
      <c r="O504" s="81"/>
      <c r="P504" s="92" cm="1">
        <f t="array" ref="P504">SUMPRODUCT(--($E$4:$E$494=C504),--($D$4:$D$494=""),$P$4:$P$494)</f>
        <v>607.20000000000005</v>
      </c>
    </row>
    <row r="505" spans="3:16">
      <c r="C505" s="81" t="str">
        <f>IF('1'!K9="", "Vrije categorie",'1'!K9)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10.7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34</v>
      </c>
      <c r="M505" s="92" cm="1">
        <f t="array" ref="M505">SUMPRODUCT(--($E$4:$E$494=C505),--($D$4:$D$494=""),$M$4:$M$494)</f>
        <v>0</v>
      </c>
      <c r="N505" s="92">
        <f t="shared" si="4"/>
        <v>44.7</v>
      </c>
      <c r="O505" s="81"/>
      <c r="P505" s="92" cm="1">
        <f t="array" ref="P505">SUMPRODUCT(--($E$4:$E$494=C505),--($D$4:$D$494=""),$P$4:$P$494)</f>
        <v>8940</v>
      </c>
    </row>
    <row r="506" spans="3:16">
      <c r="C506" s="81" t="str">
        <f>IF('1'!K10="", "Vrije categorie",'1'!K10)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83.5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4"/>
        <v>83.5</v>
      </c>
      <c r="O506" s="81"/>
      <c r="P506" s="92" cm="1">
        <f t="array" ref="P506">SUMPRODUCT(--($E$4:$E$494=C506),--($D$4:$D$494=""),$P$4:$P$494)</f>
        <v>16700</v>
      </c>
    </row>
    <row r="507" spans="3:16">
      <c r="C507" s="81" t="str">
        <f>IF('1'!K11="", "Vrije categorie",'1'!K11)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4"/>
        <v>0</v>
      </c>
      <c r="O507" s="81"/>
      <c r="P507" s="92" cm="1">
        <f t="array" ref="P507">SUMPRODUCT(--($E$4:$E$494=C507),--($D$4:$D$494=""),$P$4:$P$494)</f>
        <v>0</v>
      </c>
    </row>
    <row r="508" spans="3:16">
      <c r="C508" s="81" t="str">
        <f>IF('1'!K12="", "Vrije categorie",'1'!K12)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4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IF('1'!K13="", "Vrije categorie",'1'!K13)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4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IF('1'!K14="", "Vrije categorie",'1'!K14)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4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IF('1'!K15="", "Vrije categorie",'1'!K15)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4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331.1</v>
      </c>
      <c r="G512" s="93">
        <f t="shared" ref="G512:M512" si="5">SUM(G499:G511)</f>
        <v>753.7</v>
      </c>
      <c r="H512" s="93">
        <f t="shared" si="5"/>
        <v>0</v>
      </c>
      <c r="I512" s="93">
        <f t="shared" si="5"/>
        <v>0</v>
      </c>
      <c r="J512" s="93">
        <f t="shared" si="5"/>
        <v>10.7</v>
      </c>
      <c r="K512" s="93">
        <f t="shared" si="5"/>
        <v>0</v>
      </c>
      <c r="L512" s="93">
        <f t="shared" si="5"/>
        <v>34</v>
      </c>
      <c r="M512" s="93">
        <f t="shared" si="5"/>
        <v>0</v>
      </c>
      <c r="N512" s="93">
        <f t="shared" si="4"/>
        <v>1129.5000000000002</v>
      </c>
      <c r="O512" s="93"/>
      <c r="P512" s="93">
        <f>SUM(P499:P511)</f>
        <v>216387.20000000001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10.4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30.400000000000002</v>
      </c>
      <c r="K514" s="93" cm="1">
        <f t="array" ref="K514">SUMPRODUCT(--($E$4:$E$494="X"),K4:K494)</f>
        <v>0</v>
      </c>
      <c r="L514" s="93" cm="1">
        <f t="array" ref="L514">SUMPRODUCT(--($E$4:$E$494="X"),L4:L494)</f>
        <v>1.3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6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7">SUM(F519:M519)</f>
        <v>0</v>
      </c>
    </row>
    <row r="520" spans="3:16">
      <c r="C520" s="95" t="str">
        <f t="shared" si="6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7"/>
        <v>0</v>
      </c>
    </row>
    <row r="521" spans="3:16">
      <c r="C521" s="95" t="str">
        <f t="shared" si="6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7"/>
        <v>0</v>
      </c>
    </row>
    <row r="522" spans="3:16">
      <c r="C522" s="95" t="str">
        <f t="shared" si="6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7"/>
        <v>0</v>
      </c>
    </row>
    <row r="523" spans="3:16">
      <c r="C523" s="95" t="str">
        <f t="shared" si="6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7"/>
        <v>0</v>
      </c>
    </row>
    <row r="524" spans="3:16">
      <c r="C524" s="95" t="str">
        <f t="shared" si="6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7"/>
        <v>0</v>
      </c>
    </row>
    <row r="525" spans="3:16">
      <c r="C525" s="95" t="str">
        <f t="shared" si="6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7"/>
        <v>0</v>
      </c>
    </row>
    <row r="526" spans="3:16">
      <c r="C526" s="95" t="str">
        <f t="shared" si="6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7"/>
        <v>0</v>
      </c>
    </row>
    <row r="527" spans="3:16">
      <c r="C527" s="95" t="str">
        <f t="shared" si="6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7"/>
        <v>0</v>
      </c>
    </row>
    <row r="528" spans="3:16">
      <c r="C528" s="95" t="str">
        <f t="shared" si="6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7"/>
        <v>0</v>
      </c>
    </row>
    <row r="529" spans="3:14">
      <c r="C529" s="95" t="str">
        <f t="shared" si="6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7"/>
        <v>0</v>
      </c>
    </row>
    <row r="530" spans="3:14">
      <c r="C530" s="95" t="str">
        <f t="shared" si="6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7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8">SUM(G518:G530)</f>
        <v>0</v>
      </c>
      <c r="H531" s="100">
        <f t="shared" si="8"/>
        <v>0</v>
      </c>
      <c r="I531" s="100">
        <f t="shared" si="8"/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>SUM(N518:N530)</f>
        <v>0</v>
      </c>
    </row>
    <row r="532" spans="3:14" ht="15.75" thickTop="1"/>
  </sheetData>
  <sheetProtection algorithmName="SHA-512" hashValue="PpFJONsPIYVVY4NVisjO7GRSOw75t/HOpHyjRrxeRL3SmC+2z2oHCykj5T9EPVDTiHI+N2X4sQHSoRn489zmVQ==" saltValue="gVOQWBThvpRWLp6XWN1mXw==" spinCount="100000" sheet="1" objects="1" scenarios="1"/>
  <mergeCells count="4">
    <mergeCell ref="B1:C1"/>
    <mergeCell ref="B2:C2"/>
    <mergeCell ref="D1:J1"/>
    <mergeCell ref="D2:J2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89C1-CE98-453A-BA4D-03130B35480E}">
  <sheetPr>
    <tabColor rgb="FF173583"/>
  </sheetPr>
  <dimension ref="A1:Z532"/>
  <sheetViews>
    <sheetView workbookViewId="0">
      <selection activeCell="M497" sqref="M497"/>
    </sheetView>
  </sheetViews>
  <sheetFormatPr defaultRowHeight="15"/>
  <cols>
    <col min="1" max="1" width="5.42578125" bestFit="1" customWidth="1"/>
    <col min="2" max="2" width="4.5703125" bestFit="1" customWidth="1"/>
    <col min="3" max="3" width="20.85546875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'28'!H5</f>
        <v>28</v>
      </c>
      <c r="B1" s="219" t="s">
        <v>82</v>
      </c>
      <c r="C1" s="220"/>
      <c r="D1" s="221" t="str">
        <f>VLOOKUP(A1,'Kosten VSR (her)controles'!A5:J54,3)</f>
        <v>Bestuurskantoor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>Stadionplein 5 te Emmen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305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/>
      <c r="O4" s="108"/>
      <c r="P4" s="108"/>
    </row>
    <row r="5" spans="1:24">
      <c r="A5" s="30" t="s">
        <v>286</v>
      </c>
      <c r="B5" s="106" t="s">
        <v>443</v>
      </c>
      <c r="C5" s="33" t="s">
        <v>573</v>
      </c>
      <c r="D5" s="33"/>
      <c r="E5" s="106" t="s">
        <v>55</v>
      </c>
      <c r="F5" s="108">
        <v>35.75</v>
      </c>
      <c r="G5" s="108"/>
      <c r="H5" s="108"/>
      <c r="I5" s="108"/>
      <c r="J5" s="108"/>
      <c r="N5" s="108">
        <f t="shared" ref="N5:N25" si="0">SUM(F5:M5)</f>
        <v>35.75</v>
      </c>
      <c r="O5" s="108">
        <f>IF(D5="X",0,IF(E5="X",0,VLOOKUP(E5,'28'!$K$3:$L$16,2,FALSE)))</f>
        <v>200</v>
      </c>
      <c r="P5" s="108">
        <f t="shared" ref="P5:P25" si="1">N5*O5</f>
        <v>7150</v>
      </c>
    </row>
    <row r="6" spans="1:24">
      <c r="A6" s="30" t="s">
        <v>286</v>
      </c>
      <c r="B6" s="106" t="s">
        <v>450</v>
      </c>
      <c r="C6" s="33" t="s">
        <v>485</v>
      </c>
      <c r="D6" s="33"/>
      <c r="E6" s="106" t="s">
        <v>149</v>
      </c>
      <c r="F6" s="108"/>
      <c r="G6" s="108"/>
      <c r="H6" s="108"/>
      <c r="I6" s="108"/>
      <c r="J6" s="108">
        <v>3.63</v>
      </c>
      <c r="N6" s="108">
        <f t="shared" si="0"/>
        <v>3.63</v>
      </c>
      <c r="O6" s="108">
        <f>IF(D6="X",0,IF(E6="X",0,VLOOKUP(E6,'28'!$K$3:$L$16,2,FALSE)))</f>
        <v>200</v>
      </c>
      <c r="P6" s="108">
        <f t="shared" si="1"/>
        <v>726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/>
      <c r="O7" s="108"/>
      <c r="P7" s="108"/>
    </row>
    <row r="8" spans="1:24">
      <c r="A8" s="30" t="s">
        <v>375</v>
      </c>
      <c r="B8" s="106" t="s">
        <v>331</v>
      </c>
      <c r="C8" s="33" t="s">
        <v>574</v>
      </c>
      <c r="D8" s="33"/>
      <c r="E8" s="106" t="s">
        <v>57</v>
      </c>
      <c r="F8" s="108">
        <v>4.5999999999999996</v>
      </c>
      <c r="G8" s="108"/>
      <c r="H8" s="108"/>
      <c r="I8" s="108"/>
      <c r="J8" s="108"/>
      <c r="N8" s="108">
        <f t="shared" si="0"/>
        <v>4.5999999999999996</v>
      </c>
      <c r="O8" s="108">
        <f>IF(D8="X",0,IF(E8="X",0,VLOOKUP(E8,'28'!$K$3:$L$16,2,FALSE)))</f>
        <v>200</v>
      </c>
      <c r="P8" s="108">
        <f t="shared" si="1"/>
        <v>919.99999999999989</v>
      </c>
    </row>
    <row r="9" spans="1:24">
      <c r="A9" s="30" t="s">
        <v>375</v>
      </c>
      <c r="B9" s="106" t="s">
        <v>324</v>
      </c>
      <c r="C9" s="33" t="s">
        <v>575</v>
      </c>
      <c r="D9" s="33"/>
      <c r="E9" s="106" t="s">
        <v>57</v>
      </c>
      <c r="F9" s="108">
        <v>26.69</v>
      </c>
      <c r="G9" s="108"/>
      <c r="H9" s="108"/>
      <c r="I9" s="108"/>
      <c r="J9" s="108"/>
      <c r="N9" s="108">
        <f t="shared" si="0"/>
        <v>26.69</v>
      </c>
      <c r="O9" s="108">
        <f>IF(D9="X",0,IF(E9="X",0,VLOOKUP(E9,'28'!$K$3:$L$16,2,FALSE)))</f>
        <v>200</v>
      </c>
      <c r="P9" s="108">
        <f t="shared" si="1"/>
        <v>5338</v>
      </c>
    </row>
    <row r="10" spans="1:24">
      <c r="A10" s="30" t="s">
        <v>375</v>
      </c>
      <c r="B10" s="106" t="s">
        <v>459</v>
      </c>
      <c r="C10" s="33" t="s">
        <v>368</v>
      </c>
      <c r="D10" s="33"/>
      <c r="E10" s="106" t="s">
        <v>55</v>
      </c>
      <c r="F10" s="108">
        <v>63.08</v>
      </c>
      <c r="G10" s="108"/>
      <c r="H10" s="108"/>
      <c r="I10" s="108"/>
      <c r="J10" s="108"/>
      <c r="N10" s="108">
        <f t="shared" si="0"/>
        <v>63.08</v>
      </c>
      <c r="O10" s="108">
        <f>IF(D10="X",0,IF(E10="X",0,VLOOKUP(E10,'28'!$K$3:$L$16,2,FALSE)))</f>
        <v>200</v>
      </c>
      <c r="P10" s="108">
        <f t="shared" si="1"/>
        <v>12616</v>
      </c>
    </row>
    <row r="11" spans="1:24">
      <c r="A11" s="30" t="s">
        <v>375</v>
      </c>
      <c r="B11" s="106" t="s">
        <v>460</v>
      </c>
      <c r="C11" s="33" t="s">
        <v>574</v>
      </c>
      <c r="D11" s="33"/>
      <c r="E11" s="106" t="s">
        <v>57</v>
      </c>
      <c r="F11" s="108">
        <v>25.36</v>
      </c>
      <c r="G11" s="108"/>
      <c r="H11" s="108"/>
      <c r="I11" s="108"/>
      <c r="J11" s="108"/>
      <c r="N11" s="108">
        <f t="shared" si="0"/>
        <v>25.36</v>
      </c>
      <c r="O11" s="108">
        <f>IF(D11="X",0,IF(E11="X",0,VLOOKUP(E11,'28'!$K$3:$L$16,2,FALSE)))</f>
        <v>200</v>
      </c>
      <c r="P11" s="108">
        <f t="shared" si="1"/>
        <v>5072</v>
      </c>
    </row>
    <row r="12" spans="1:24">
      <c r="A12" s="30" t="s">
        <v>375</v>
      </c>
      <c r="B12" s="106" t="s">
        <v>461</v>
      </c>
      <c r="C12" s="33" t="s">
        <v>574</v>
      </c>
      <c r="D12" s="33"/>
      <c r="E12" s="106" t="s">
        <v>57</v>
      </c>
      <c r="F12" s="108">
        <v>26.43</v>
      </c>
      <c r="G12" s="108"/>
      <c r="H12" s="108"/>
      <c r="I12" s="108"/>
      <c r="J12" s="108"/>
      <c r="N12" s="108">
        <f t="shared" si="0"/>
        <v>26.43</v>
      </c>
      <c r="O12" s="108">
        <f>IF(D12="X",0,IF(E12="X",0,VLOOKUP(E12,'28'!$K$3:$L$16,2,FALSE)))</f>
        <v>200</v>
      </c>
      <c r="P12" s="108">
        <f t="shared" si="1"/>
        <v>5286</v>
      </c>
    </row>
    <row r="13" spans="1:24">
      <c r="A13" s="30" t="s">
        <v>375</v>
      </c>
      <c r="B13" s="106" t="s">
        <v>462</v>
      </c>
      <c r="C13" s="33" t="s">
        <v>574</v>
      </c>
      <c r="D13" s="33"/>
      <c r="E13" s="106" t="s">
        <v>57</v>
      </c>
      <c r="F13" s="108">
        <v>62.62</v>
      </c>
      <c r="G13" s="108"/>
      <c r="H13" s="108"/>
      <c r="I13" s="108"/>
      <c r="J13" s="108"/>
      <c r="N13" s="108">
        <f t="shared" si="0"/>
        <v>62.62</v>
      </c>
      <c r="O13" s="108">
        <f>IF(D13="X",0,IF(E13="X",0,VLOOKUP(E13,'28'!$K$3:$L$16,2,FALSE)))</f>
        <v>200</v>
      </c>
      <c r="P13" s="108">
        <f t="shared" si="1"/>
        <v>12524</v>
      </c>
    </row>
    <row r="14" spans="1:24">
      <c r="A14" s="30" t="s">
        <v>375</v>
      </c>
      <c r="B14" s="106" t="s">
        <v>463</v>
      </c>
      <c r="C14" s="33" t="s">
        <v>575</v>
      </c>
      <c r="D14" s="33"/>
      <c r="E14" s="106" t="s">
        <v>57</v>
      </c>
      <c r="F14" s="108">
        <v>53.31</v>
      </c>
      <c r="G14" s="108"/>
      <c r="H14" s="108"/>
      <c r="I14" s="108"/>
      <c r="J14" s="108"/>
      <c r="N14" s="108">
        <f t="shared" si="0"/>
        <v>53.31</v>
      </c>
      <c r="O14" s="108">
        <f>IF(D14="X",0,IF(E14="X",0,VLOOKUP(E14,'28'!$K$3:$L$16,2,FALSE)))</f>
        <v>200</v>
      </c>
      <c r="P14" s="108">
        <f t="shared" si="1"/>
        <v>10662</v>
      </c>
    </row>
    <row r="15" spans="1:24">
      <c r="A15" s="30" t="s">
        <v>375</v>
      </c>
      <c r="B15" s="106" t="s">
        <v>568</v>
      </c>
      <c r="C15" s="33" t="s">
        <v>576</v>
      </c>
      <c r="D15" s="33"/>
      <c r="E15" s="106" t="s">
        <v>55</v>
      </c>
      <c r="F15" s="108">
        <v>2.71</v>
      </c>
      <c r="G15" s="108"/>
      <c r="H15" s="108"/>
      <c r="I15" s="108"/>
      <c r="J15" s="108"/>
      <c r="N15" s="108">
        <f t="shared" si="0"/>
        <v>2.71</v>
      </c>
      <c r="O15" s="108">
        <f>IF(D15="X",0,IF(E15="X",0,VLOOKUP(E15,'28'!$K$3:$L$16,2,FALSE)))</f>
        <v>200</v>
      </c>
      <c r="P15" s="108">
        <f t="shared" si="1"/>
        <v>542</v>
      </c>
    </row>
    <row r="16" spans="1:24">
      <c r="A16" s="30" t="s">
        <v>375</v>
      </c>
      <c r="B16" s="106" t="s">
        <v>569</v>
      </c>
      <c r="C16" s="33" t="s">
        <v>577</v>
      </c>
      <c r="D16" s="33"/>
      <c r="E16" s="106" t="s">
        <v>149</v>
      </c>
      <c r="F16" s="108"/>
      <c r="G16" s="108"/>
      <c r="H16" s="108"/>
      <c r="I16" s="108"/>
      <c r="J16" s="108"/>
      <c r="L16">
        <v>21.68</v>
      </c>
      <c r="N16" s="108">
        <f t="shared" si="0"/>
        <v>21.68</v>
      </c>
      <c r="O16" s="108">
        <f>IF(D16="X",0,IF(E16="X",0,VLOOKUP(E16,'28'!$K$3:$L$16,2,FALSE)))</f>
        <v>200</v>
      </c>
      <c r="P16" s="108">
        <f t="shared" si="1"/>
        <v>4336</v>
      </c>
    </row>
    <row r="17" spans="1:16">
      <c r="A17" s="30" t="s">
        <v>375</v>
      </c>
      <c r="B17" s="106" t="s">
        <v>570</v>
      </c>
      <c r="C17" s="33" t="s">
        <v>368</v>
      </c>
      <c r="D17" s="33"/>
      <c r="E17" s="106" t="s">
        <v>55</v>
      </c>
      <c r="F17" s="108">
        <v>41.25</v>
      </c>
      <c r="G17" s="108"/>
      <c r="H17" s="108"/>
      <c r="I17" s="108"/>
      <c r="J17" s="108"/>
      <c r="N17" s="108">
        <f t="shared" si="0"/>
        <v>41.25</v>
      </c>
      <c r="O17" s="108">
        <f>IF(D17="X",0,IF(E17="X",0,VLOOKUP(E17,'28'!$K$3:$L$16,2,FALSE)))</f>
        <v>200</v>
      </c>
      <c r="P17" s="108">
        <f t="shared" si="1"/>
        <v>8250</v>
      </c>
    </row>
    <row r="18" spans="1:16">
      <c r="A18" s="30" t="s">
        <v>375</v>
      </c>
      <c r="B18" s="106" t="s">
        <v>571</v>
      </c>
      <c r="C18" s="33" t="s">
        <v>574</v>
      </c>
      <c r="D18" s="33"/>
      <c r="E18" s="106" t="s">
        <v>57</v>
      </c>
      <c r="F18" s="108">
        <v>14.97</v>
      </c>
      <c r="G18" s="108"/>
      <c r="H18" s="108"/>
      <c r="I18" s="108"/>
      <c r="J18" s="108"/>
      <c r="N18" s="108">
        <f t="shared" si="0"/>
        <v>14.97</v>
      </c>
      <c r="O18" s="108">
        <f>IF(D18="X",0,IF(E18="X",0,VLOOKUP(E18,'28'!$K$3:$L$16,2,FALSE)))</f>
        <v>200</v>
      </c>
      <c r="P18" s="108">
        <f t="shared" si="1"/>
        <v>2994</v>
      </c>
    </row>
    <row r="19" spans="1:16">
      <c r="A19" s="30" t="s">
        <v>375</v>
      </c>
      <c r="B19" s="106" t="s">
        <v>572</v>
      </c>
      <c r="C19" s="33" t="s">
        <v>574</v>
      </c>
      <c r="D19" s="33"/>
      <c r="E19" s="106" t="s">
        <v>57</v>
      </c>
      <c r="F19" s="108">
        <v>23</v>
      </c>
      <c r="G19" s="108"/>
      <c r="H19" s="108"/>
      <c r="I19" s="108"/>
      <c r="J19" s="108"/>
      <c r="N19" s="108">
        <f t="shared" si="0"/>
        <v>23</v>
      </c>
      <c r="O19" s="108">
        <f>IF(D19="X",0,IF(E19="X",0,VLOOKUP(E19,'28'!$K$3:$L$16,2,FALSE)))</f>
        <v>200</v>
      </c>
      <c r="P19" s="108">
        <f t="shared" si="1"/>
        <v>4600</v>
      </c>
    </row>
    <row r="20" spans="1:16">
      <c r="A20" s="30" t="s">
        <v>375</v>
      </c>
      <c r="B20" s="106" t="s">
        <v>534</v>
      </c>
      <c r="C20" s="33" t="s">
        <v>574</v>
      </c>
      <c r="D20" s="33"/>
      <c r="E20" s="106" t="s">
        <v>57</v>
      </c>
      <c r="F20" s="108">
        <v>23</v>
      </c>
      <c r="G20" s="108"/>
      <c r="H20" s="108"/>
      <c r="I20" s="108"/>
      <c r="J20" s="108"/>
      <c r="N20" s="108">
        <f t="shared" si="0"/>
        <v>23</v>
      </c>
      <c r="O20" s="108">
        <f>IF(D20="X",0,IF(E20="X",0,VLOOKUP(E20,'28'!$K$3:$L$16,2,FALSE)))</f>
        <v>200</v>
      </c>
      <c r="P20" s="108">
        <f t="shared" si="1"/>
        <v>4600</v>
      </c>
    </row>
    <row r="21" spans="1:16">
      <c r="A21" s="30" t="s">
        <v>375</v>
      </c>
      <c r="B21" s="106" t="s">
        <v>535</v>
      </c>
      <c r="C21" s="33" t="s">
        <v>574</v>
      </c>
      <c r="D21" s="33"/>
      <c r="E21" s="106" t="s">
        <v>57</v>
      </c>
      <c r="F21" s="108">
        <v>22.57</v>
      </c>
      <c r="G21" s="108"/>
      <c r="H21" s="108"/>
      <c r="I21" s="108"/>
      <c r="J21" s="108"/>
      <c r="N21" s="108">
        <f t="shared" si="0"/>
        <v>22.57</v>
      </c>
      <c r="O21" s="108">
        <f>IF(D21="X",0,IF(E21="X",0,VLOOKUP(E21,'28'!$K$3:$L$16,2,FALSE)))</f>
        <v>200</v>
      </c>
      <c r="P21" s="108">
        <f t="shared" si="1"/>
        <v>4514</v>
      </c>
    </row>
    <row r="22" spans="1:16">
      <c r="A22" s="30" t="s">
        <v>375</v>
      </c>
      <c r="B22" s="106" t="s">
        <v>536</v>
      </c>
      <c r="C22" s="33" t="s">
        <v>574</v>
      </c>
      <c r="D22" s="33"/>
      <c r="E22" s="106" t="s">
        <v>57</v>
      </c>
      <c r="F22" s="108">
        <v>23</v>
      </c>
      <c r="G22" s="108"/>
      <c r="H22" s="108"/>
      <c r="I22" s="108"/>
      <c r="J22" s="108"/>
      <c r="N22" s="108">
        <f t="shared" si="0"/>
        <v>23</v>
      </c>
      <c r="O22" s="108">
        <f>IF(D22="X",0,IF(E22="X",0,VLOOKUP(E22,'28'!$K$3:$L$16,2,FALSE)))</f>
        <v>200</v>
      </c>
      <c r="P22" s="108">
        <f t="shared" si="1"/>
        <v>4600</v>
      </c>
    </row>
    <row r="23" spans="1:16">
      <c r="A23" s="30" t="s">
        <v>375</v>
      </c>
      <c r="B23" s="106" t="s">
        <v>538</v>
      </c>
      <c r="C23" s="33" t="s">
        <v>574</v>
      </c>
      <c r="D23" s="33"/>
      <c r="E23" s="106" t="s">
        <v>57</v>
      </c>
      <c r="F23" s="108">
        <v>23</v>
      </c>
      <c r="G23" s="108"/>
      <c r="H23" s="108"/>
      <c r="I23" s="108"/>
      <c r="J23" s="108"/>
      <c r="N23" s="108">
        <f t="shared" si="0"/>
        <v>23</v>
      </c>
      <c r="O23" s="108">
        <f>IF(D23="X",0,IF(E23="X",0,VLOOKUP(E23,'28'!$K$3:$L$16,2,FALSE)))</f>
        <v>200</v>
      </c>
      <c r="P23" s="108">
        <f t="shared" si="1"/>
        <v>4600</v>
      </c>
    </row>
    <row r="24" spans="1:16">
      <c r="A24" s="30" t="s">
        <v>375</v>
      </c>
      <c r="B24" s="106" t="s">
        <v>541</v>
      </c>
      <c r="C24" s="33" t="s">
        <v>574</v>
      </c>
      <c r="D24" s="33"/>
      <c r="E24" s="106" t="s">
        <v>57</v>
      </c>
      <c r="F24" s="108">
        <v>22.57</v>
      </c>
      <c r="G24" s="108"/>
      <c r="H24" s="108"/>
      <c r="I24" s="108"/>
      <c r="J24" s="108"/>
      <c r="N24" s="108">
        <f t="shared" si="0"/>
        <v>22.57</v>
      </c>
      <c r="O24" s="108">
        <f>IF(D24="X",0,IF(E24="X",0,VLOOKUP(E24,'28'!$K$3:$L$16,2,FALSE)))</f>
        <v>200</v>
      </c>
      <c r="P24" s="108">
        <f t="shared" si="1"/>
        <v>4514</v>
      </c>
    </row>
    <row r="25" spans="1:16">
      <c r="A25" s="30" t="s">
        <v>375</v>
      </c>
      <c r="B25" s="106" t="s">
        <v>537</v>
      </c>
      <c r="C25" s="33" t="s">
        <v>574</v>
      </c>
      <c r="D25" s="33"/>
      <c r="E25" s="106" t="s">
        <v>57</v>
      </c>
      <c r="F25" s="108">
        <v>22.57</v>
      </c>
      <c r="G25" s="108"/>
      <c r="H25" s="108"/>
      <c r="I25" s="108"/>
      <c r="J25" s="108"/>
      <c r="N25" s="108">
        <f t="shared" si="0"/>
        <v>22.57</v>
      </c>
      <c r="O25" s="108">
        <f>IF(D25="X",0,IF(E25="X",0,VLOOKUP(E25,'28'!$K$3:$L$16,2,FALSE)))</f>
        <v>200</v>
      </c>
      <c r="P25" s="108">
        <f t="shared" si="1"/>
        <v>4514</v>
      </c>
    </row>
    <row r="26" spans="1:16" hidden="1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/>
      <c r="O26" s="108"/>
      <c r="P26" s="108"/>
    </row>
    <row r="27" spans="1:16" hidden="1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/>
      <c r="O27" s="108"/>
      <c r="P27" s="108"/>
    </row>
    <row r="28" spans="1:16" hidden="1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/>
      <c r="O28" s="108"/>
      <c r="P28" s="108"/>
    </row>
    <row r="29" spans="1:16" hidden="1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/>
      <c r="O29" s="108"/>
      <c r="P29" s="108"/>
    </row>
    <row r="30" spans="1:16" hidden="1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/>
      <c r="O30" s="108"/>
      <c r="P30" s="108"/>
    </row>
    <row r="31" spans="1:16" hidden="1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/>
      <c r="O31" s="108"/>
      <c r="P31" s="108"/>
    </row>
    <row r="32" spans="1:16" hidden="1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/>
      <c r="O32" s="108"/>
      <c r="P32" s="108"/>
    </row>
    <row r="33" spans="1:16" hidden="1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/>
      <c r="O33" s="108"/>
      <c r="P33" s="108"/>
    </row>
    <row r="34" spans="1:16" hidden="1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/>
      <c r="O34" s="108"/>
      <c r="P34" s="108"/>
    </row>
    <row r="35" spans="1:16" hidden="1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/>
      <c r="O35" s="108"/>
      <c r="P35" s="108"/>
    </row>
    <row r="36" spans="1:16" hidden="1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/>
      <c r="O36" s="108"/>
      <c r="P36" s="108"/>
    </row>
    <row r="37" spans="1:16" hidden="1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/>
      <c r="O37" s="108"/>
      <c r="P37" s="108"/>
    </row>
    <row r="38" spans="1:16" hidden="1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/>
      <c r="O38" s="108"/>
      <c r="P38" s="108"/>
    </row>
    <row r="39" spans="1:16" hidden="1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/>
      <c r="O39" s="108"/>
      <c r="P39" s="108"/>
    </row>
    <row r="40" spans="1:16" hidden="1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/>
      <c r="O40" s="108"/>
      <c r="P40" s="108"/>
    </row>
    <row r="41" spans="1:16" hidden="1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/>
      <c r="O41" s="108"/>
      <c r="P41" s="108"/>
    </row>
    <row r="42" spans="1:16" hidden="1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/>
      <c r="O42" s="108"/>
      <c r="P42" s="108"/>
    </row>
    <row r="43" spans="1:16" hidden="1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/>
      <c r="O43" s="108"/>
      <c r="P43" s="108"/>
    </row>
    <row r="44" spans="1:16" hidden="1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/>
      <c r="O44" s="108"/>
      <c r="P44" s="108"/>
    </row>
    <row r="45" spans="1:16" hidden="1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/>
      <c r="O45" s="108"/>
      <c r="P45" s="108"/>
    </row>
    <row r="46" spans="1:16" hidden="1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/>
      <c r="O46" s="108"/>
      <c r="P46" s="108"/>
    </row>
    <row r="47" spans="1:16" hidden="1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/>
      <c r="O47" s="108"/>
      <c r="P47" s="108"/>
    </row>
    <row r="48" spans="1:16" hidden="1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/>
      <c r="O48" s="108"/>
      <c r="P48" s="108"/>
    </row>
    <row r="49" spans="1:16" hidden="1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/>
      <c r="O49" s="108"/>
      <c r="P49" s="108"/>
    </row>
    <row r="50" spans="1:16" hidden="1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/>
      <c r="O50" s="108"/>
      <c r="P50" s="108"/>
    </row>
    <row r="51" spans="1:16" hidden="1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/>
      <c r="O51" s="108"/>
      <c r="P51" s="108"/>
    </row>
    <row r="52" spans="1:16" hidden="1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/>
      <c r="O52" s="108"/>
      <c r="P52" s="108"/>
    </row>
    <row r="53" spans="1:16" hidden="1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/>
      <c r="O53" s="108"/>
      <c r="P53" s="108"/>
    </row>
    <row r="54" spans="1:16" hidden="1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/>
      <c r="O54" s="108"/>
      <c r="P54" s="108"/>
    </row>
    <row r="55" spans="1:16" hidden="1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/>
      <c r="O55" s="108"/>
      <c r="P55" s="108"/>
    </row>
    <row r="56" spans="1:16" hidden="1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/>
      <c r="O56" s="108"/>
      <c r="P56" s="108"/>
    </row>
    <row r="57" spans="1:16" hidden="1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/>
      <c r="O57" s="108"/>
      <c r="P57" s="108"/>
    </row>
    <row r="58" spans="1:16" hidden="1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/>
      <c r="O58" s="108"/>
      <c r="P58" s="108"/>
    </row>
    <row r="59" spans="1:16" hidden="1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/>
      <c r="O59" s="108"/>
      <c r="P59" s="108"/>
    </row>
    <row r="60" spans="1:16" hidden="1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/>
      <c r="O60" s="108"/>
      <c r="P60" s="108"/>
    </row>
    <row r="61" spans="1:16" hidden="1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/>
      <c r="O61" s="108"/>
      <c r="P61" s="108"/>
    </row>
    <row r="62" spans="1:16" hidden="1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/>
      <c r="O62" s="108"/>
      <c r="P62" s="108"/>
    </row>
    <row r="63" spans="1:16" hidden="1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/>
      <c r="O63" s="108"/>
      <c r="P63" s="108"/>
    </row>
    <row r="64" spans="1:16" hidden="1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/>
      <c r="O64" s="108"/>
      <c r="P64" s="108"/>
    </row>
    <row r="65" spans="1:16" hidden="1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/>
      <c r="O65" s="108"/>
      <c r="P65" s="108"/>
    </row>
    <row r="66" spans="1:16" hidden="1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/>
      <c r="O66" s="108"/>
      <c r="P66" s="108"/>
    </row>
    <row r="67" spans="1:16" hidden="1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/>
      <c r="O67" s="108"/>
      <c r="P67" s="108"/>
    </row>
    <row r="68" spans="1:16" hidden="1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/>
      <c r="O68" s="108"/>
      <c r="P68" s="108"/>
    </row>
    <row r="69" spans="1:16" hidden="1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/>
      <c r="O69" s="108"/>
      <c r="P69" s="108"/>
    </row>
    <row r="70" spans="1:16" hidden="1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/>
      <c r="O70" s="108"/>
      <c r="P70" s="108"/>
    </row>
    <row r="71" spans="1:16" hidden="1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/>
      <c r="O71" s="108"/>
      <c r="P71" s="108"/>
    </row>
    <row r="72" spans="1:16" hidden="1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/>
      <c r="O72" s="108"/>
      <c r="P72" s="108"/>
    </row>
    <row r="73" spans="1:16" hidden="1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/>
      <c r="O73" s="108"/>
      <c r="P73" s="108"/>
    </row>
    <row r="74" spans="1:16" hidden="1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/>
      <c r="O74" s="108"/>
      <c r="P74" s="108"/>
    </row>
    <row r="75" spans="1:16" hidden="1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/>
      <c r="O75" s="108"/>
      <c r="P75" s="108"/>
    </row>
    <row r="76" spans="1:16" hidden="1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/>
      <c r="O76" s="108"/>
      <c r="P76" s="108"/>
    </row>
    <row r="77" spans="1:16" hidden="1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/>
      <c r="O77" s="108"/>
      <c r="P77" s="108"/>
    </row>
    <row r="78" spans="1:16" hidden="1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/>
      <c r="O78" s="108"/>
      <c r="P78" s="108"/>
    </row>
    <row r="79" spans="1:16" hidden="1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/>
      <c r="O79" s="108"/>
      <c r="P79" s="108"/>
    </row>
    <row r="80" spans="1:16" hidden="1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/>
      <c r="O80" s="108"/>
      <c r="P80" s="108"/>
    </row>
    <row r="81" spans="1:16" hidden="1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/>
      <c r="O81" s="108"/>
      <c r="P81" s="108"/>
    </row>
    <row r="82" spans="1:16" hidden="1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/>
      <c r="O82" s="108"/>
      <c r="P82" s="108"/>
    </row>
    <row r="83" spans="1:16" hidden="1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/>
      <c r="O83" s="108"/>
      <c r="P83" s="108"/>
    </row>
    <row r="84" spans="1:16" hidden="1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/>
      <c r="O84" s="108"/>
      <c r="P84" s="108"/>
    </row>
    <row r="85" spans="1:16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/>
      <c r="O85" s="108"/>
      <c r="P85" s="108"/>
    </row>
    <row r="86" spans="1:16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/>
      <c r="O86" s="108"/>
      <c r="P86" s="108"/>
    </row>
    <row r="87" spans="1:16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/>
      <c r="O87" s="108"/>
      <c r="P87" s="108"/>
    </row>
    <row r="88" spans="1:16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/>
      <c r="O88" s="108"/>
      <c r="P88" s="108"/>
    </row>
    <row r="89" spans="1:16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/>
      <c r="O89" s="108"/>
      <c r="P89" s="108"/>
    </row>
    <row r="90" spans="1:16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/>
      <c r="O90" s="108"/>
      <c r="P90" s="108"/>
    </row>
    <row r="91" spans="1:16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/>
      <c r="O91" s="108"/>
      <c r="P91" s="108"/>
    </row>
    <row r="92" spans="1:16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/>
      <c r="O92" s="108"/>
      <c r="P92" s="108"/>
    </row>
    <row r="93" spans="1:16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/>
      <c r="O93" s="108"/>
      <c r="P93" s="108"/>
    </row>
    <row r="94" spans="1:16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/>
      <c r="O94" s="108"/>
      <c r="P94" s="108"/>
    </row>
    <row r="95" spans="1:16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/>
      <c r="O95" s="108"/>
      <c r="P95" s="108"/>
    </row>
    <row r="96" spans="1:16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/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/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/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/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/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/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/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/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/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/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/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/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/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/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/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/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/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/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/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/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/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/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/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/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/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/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/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/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/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/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/>
      <c r="O126" s="108"/>
      <c r="P126" s="108"/>
    </row>
    <row r="127" spans="1:16" hidden="1">
      <c r="N127" s="108"/>
      <c r="O127" s="108"/>
      <c r="P127" s="108"/>
    </row>
    <row r="128" spans="1:16" hidden="1">
      <c r="N128" s="108"/>
      <c r="O128" s="108"/>
      <c r="P128" s="108"/>
    </row>
    <row r="129" spans="14:16" hidden="1">
      <c r="N129" s="108"/>
      <c r="O129" s="108"/>
      <c r="P129" s="108"/>
    </row>
    <row r="130" spans="14:16" hidden="1">
      <c r="N130" s="108"/>
      <c r="O130" s="108"/>
      <c r="P130" s="108"/>
    </row>
    <row r="131" spans="14:16" hidden="1">
      <c r="N131" s="108"/>
      <c r="O131" s="108"/>
      <c r="P131" s="108"/>
    </row>
    <row r="132" spans="14:16" hidden="1">
      <c r="N132" s="108"/>
      <c r="O132" s="108"/>
      <c r="P132" s="108"/>
    </row>
    <row r="133" spans="14:16" hidden="1">
      <c r="N133" s="108"/>
      <c r="O133" s="108"/>
      <c r="P133" s="108"/>
    </row>
    <row r="134" spans="14:16" hidden="1">
      <c r="N134" s="108"/>
      <c r="O134" s="108"/>
      <c r="P134" s="108"/>
    </row>
    <row r="135" spans="14:16" hidden="1">
      <c r="N135" s="108"/>
      <c r="O135" s="108"/>
      <c r="P135" s="108"/>
    </row>
    <row r="136" spans="14:16" hidden="1">
      <c r="N136" s="108"/>
      <c r="O136" s="108"/>
      <c r="P136" s="108"/>
    </row>
    <row r="137" spans="14:16" hidden="1">
      <c r="N137" s="108"/>
      <c r="O137" s="108"/>
      <c r="P137" s="108"/>
    </row>
    <row r="138" spans="14:16" hidden="1">
      <c r="N138" s="108"/>
      <c r="O138" s="108"/>
      <c r="P138" s="108"/>
    </row>
    <row r="139" spans="14:16" hidden="1">
      <c r="N139" s="108"/>
      <c r="O139" s="108"/>
      <c r="P139" s="108"/>
    </row>
    <row r="140" spans="14:16" hidden="1">
      <c r="N140" s="108"/>
      <c r="O140" s="108"/>
      <c r="P140" s="108"/>
    </row>
    <row r="141" spans="14:16" hidden="1">
      <c r="N141" s="108"/>
      <c r="O141" s="108"/>
      <c r="P141" s="108"/>
    </row>
    <row r="142" spans="14:16" hidden="1">
      <c r="N142" s="108"/>
      <c r="O142" s="108"/>
      <c r="P142" s="108"/>
    </row>
    <row r="143" spans="14:16" hidden="1">
      <c r="N143" s="108"/>
      <c r="O143" s="108"/>
      <c r="P143" s="108"/>
    </row>
    <row r="144" spans="14:16" hidden="1">
      <c r="N144" s="108"/>
      <c r="O144" s="108"/>
      <c r="P144" s="108"/>
    </row>
    <row r="145" spans="14:16" hidden="1">
      <c r="N145" s="108"/>
      <c r="O145" s="108"/>
      <c r="P145" s="108"/>
    </row>
    <row r="146" spans="14:16" hidden="1">
      <c r="N146" s="108"/>
      <c r="O146" s="108"/>
      <c r="P146" s="108"/>
    </row>
    <row r="147" spans="14:16" hidden="1">
      <c r="N147" s="108"/>
      <c r="O147" s="108"/>
      <c r="P147" s="108"/>
    </row>
    <row r="148" spans="14:16" hidden="1">
      <c r="N148" s="108"/>
      <c r="O148" s="108"/>
      <c r="P148" s="108"/>
    </row>
    <row r="149" spans="14:16" hidden="1">
      <c r="N149" s="108"/>
      <c r="O149" s="108"/>
      <c r="P149" s="108"/>
    </row>
    <row r="150" spans="14:16" hidden="1">
      <c r="N150" s="108"/>
      <c r="O150" s="108"/>
      <c r="P150" s="108"/>
    </row>
    <row r="151" spans="14:16" hidden="1">
      <c r="N151" s="108"/>
      <c r="O151" s="108"/>
      <c r="P151" s="108"/>
    </row>
    <row r="152" spans="14:16" hidden="1">
      <c r="N152" s="108"/>
      <c r="O152" s="108"/>
      <c r="P152" s="108"/>
    </row>
    <row r="153" spans="14:16" hidden="1">
      <c r="N153" s="108"/>
      <c r="O153" s="108"/>
      <c r="P153" s="108"/>
    </row>
    <row r="154" spans="14:16" hidden="1">
      <c r="N154" s="108"/>
      <c r="O154" s="108"/>
      <c r="P154" s="108"/>
    </row>
    <row r="155" spans="14:16" hidden="1">
      <c r="N155" s="108"/>
      <c r="O155" s="108"/>
      <c r="P155" s="108"/>
    </row>
    <row r="156" spans="14:16" hidden="1">
      <c r="N156" s="108"/>
      <c r="O156" s="108"/>
      <c r="P156" s="108"/>
    </row>
    <row r="157" spans="14:16" hidden="1">
      <c r="N157" s="108"/>
      <c r="O157" s="108"/>
      <c r="P157" s="108"/>
    </row>
    <row r="158" spans="14:16" hidden="1">
      <c r="N158" s="108"/>
      <c r="O158" s="108"/>
      <c r="P158" s="108"/>
    </row>
    <row r="159" spans="14:16" hidden="1">
      <c r="N159" s="108"/>
      <c r="O159" s="108"/>
      <c r="P159" s="108"/>
    </row>
    <row r="160" spans="14:16" hidden="1">
      <c r="N160" s="108"/>
      <c r="O160" s="108"/>
      <c r="P160" s="108"/>
    </row>
    <row r="161" spans="14:16" hidden="1">
      <c r="N161" s="108"/>
      <c r="O161" s="108"/>
      <c r="P161" s="108"/>
    </row>
    <row r="162" spans="14:16" hidden="1">
      <c r="N162" s="108"/>
      <c r="O162" s="108"/>
      <c r="P162" s="108"/>
    </row>
    <row r="163" spans="14:16" hidden="1">
      <c r="N163" s="108"/>
      <c r="O163" s="108"/>
      <c r="P163" s="108"/>
    </row>
    <row r="164" spans="14:16" hidden="1">
      <c r="N164" s="108"/>
      <c r="O164" s="108"/>
      <c r="P164" s="108"/>
    </row>
    <row r="165" spans="14:16" hidden="1">
      <c r="N165" s="108"/>
      <c r="O165" s="108"/>
      <c r="P165" s="108"/>
    </row>
    <row r="166" spans="14:16" hidden="1">
      <c r="N166" s="108"/>
      <c r="O166" s="108"/>
      <c r="P166" s="108"/>
    </row>
    <row r="167" spans="14:16" hidden="1">
      <c r="N167" s="108"/>
      <c r="O167" s="108"/>
      <c r="P167" s="108"/>
    </row>
    <row r="168" spans="14:16" hidden="1">
      <c r="N168" s="108"/>
      <c r="O168" s="108"/>
      <c r="P168" s="108"/>
    </row>
    <row r="169" spans="14:16" hidden="1">
      <c r="N169" s="108"/>
      <c r="O169" s="108"/>
      <c r="P169" s="108"/>
    </row>
    <row r="170" spans="14:16" hidden="1">
      <c r="N170" s="108"/>
      <c r="O170" s="108"/>
      <c r="P170" s="108"/>
    </row>
    <row r="171" spans="14:16" hidden="1">
      <c r="N171" s="108"/>
      <c r="O171" s="108"/>
      <c r="P171" s="108"/>
    </row>
    <row r="172" spans="14:16" hidden="1">
      <c r="N172" s="108"/>
      <c r="O172" s="108"/>
      <c r="P172" s="108"/>
    </row>
    <row r="173" spans="14:16" hidden="1">
      <c r="N173" s="108"/>
      <c r="O173" s="108"/>
      <c r="P173" s="108"/>
    </row>
    <row r="174" spans="14:16" hidden="1">
      <c r="N174" s="108"/>
      <c r="O174" s="108"/>
      <c r="P174" s="108"/>
    </row>
    <row r="175" spans="14:16" hidden="1">
      <c r="N175" s="108"/>
      <c r="O175" s="108"/>
      <c r="P175" s="108"/>
    </row>
    <row r="176" spans="14:16" hidden="1">
      <c r="N176" s="108"/>
      <c r="O176" s="108"/>
      <c r="P176" s="108"/>
    </row>
    <row r="177" spans="14:16" hidden="1">
      <c r="N177" s="108"/>
      <c r="O177" s="108"/>
      <c r="P177" s="108"/>
    </row>
    <row r="178" spans="14:16" hidden="1">
      <c r="N178" s="108"/>
      <c r="O178" s="108"/>
      <c r="P178" s="108"/>
    </row>
    <row r="179" spans="14:16" hidden="1">
      <c r="N179" s="108"/>
      <c r="O179" s="108"/>
      <c r="P179" s="108"/>
    </row>
    <row r="180" spans="14:16" hidden="1">
      <c r="N180" s="108"/>
      <c r="O180" s="108"/>
      <c r="P180" s="108"/>
    </row>
    <row r="181" spans="14:16" hidden="1">
      <c r="N181" s="108"/>
      <c r="O181" s="108"/>
      <c r="P181" s="108"/>
    </row>
    <row r="182" spans="14:16" hidden="1">
      <c r="N182" s="108"/>
      <c r="O182" s="108"/>
      <c r="P182" s="108"/>
    </row>
    <row r="183" spans="14:16" hidden="1">
      <c r="N183" s="108"/>
      <c r="O183" s="108"/>
      <c r="P183" s="108"/>
    </row>
    <row r="184" spans="14:16" hidden="1">
      <c r="N184" s="108"/>
      <c r="O184" s="108"/>
      <c r="P184" s="108"/>
    </row>
    <row r="185" spans="14:16" hidden="1">
      <c r="N185" s="108"/>
      <c r="O185" s="108"/>
      <c r="P185" s="108"/>
    </row>
    <row r="186" spans="14:16" hidden="1">
      <c r="N186" s="108"/>
      <c r="O186" s="108"/>
      <c r="P186" s="108"/>
    </row>
    <row r="187" spans="14:16" hidden="1">
      <c r="N187" s="108"/>
      <c r="O187" s="108"/>
      <c r="P187" s="108"/>
    </row>
    <row r="188" spans="14:16" hidden="1">
      <c r="N188" s="108"/>
      <c r="O188" s="108"/>
      <c r="P188" s="108"/>
    </row>
    <row r="189" spans="14:16" hidden="1">
      <c r="N189" s="108"/>
      <c r="O189" s="108"/>
      <c r="P189" s="108"/>
    </row>
    <row r="190" spans="14:16" hidden="1">
      <c r="N190" s="108"/>
      <c r="O190" s="108"/>
      <c r="P190" s="108"/>
    </row>
    <row r="191" spans="14:16" hidden="1">
      <c r="N191" s="108"/>
      <c r="O191" s="108"/>
      <c r="P191" s="108"/>
    </row>
    <row r="192" spans="14:16" hidden="1">
      <c r="N192" s="108"/>
      <c r="O192" s="108"/>
      <c r="P192" s="108"/>
    </row>
    <row r="193" spans="14:16" hidden="1">
      <c r="N193" s="108"/>
      <c r="O193" s="108"/>
      <c r="P193" s="108"/>
    </row>
    <row r="194" spans="14:16" hidden="1">
      <c r="N194" s="108"/>
      <c r="O194" s="108"/>
      <c r="P194" s="108"/>
    </row>
    <row r="195" spans="14:16" hidden="1">
      <c r="N195" s="108"/>
      <c r="O195" s="108"/>
      <c r="P195" s="108"/>
    </row>
    <row r="196" spans="14:16" hidden="1">
      <c r="N196" s="108"/>
      <c r="O196" s="108"/>
      <c r="P196" s="108"/>
    </row>
    <row r="197" spans="14:16" hidden="1">
      <c r="N197" s="108"/>
      <c r="O197" s="108"/>
      <c r="P197" s="108"/>
    </row>
    <row r="198" spans="14:16" hidden="1">
      <c r="N198" s="108"/>
      <c r="O198" s="108"/>
      <c r="P198" s="108"/>
    </row>
    <row r="199" spans="14:16" hidden="1">
      <c r="N199" s="108"/>
      <c r="O199" s="108"/>
      <c r="P199" s="108"/>
    </row>
    <row r="200" spans="14:16" hidden="1">
      <c r="N200" s="108"/>
      <c r="O200" s="108"/>
      <c r="P200" s="108"/>
    </row>
    <row r="201" spans="14:16" hidden="1">
      <c r="N201" s="108"/>
      <c r="O201" s="108"/>
      <c r="P201" s="108"/>
    </row>
    <row r="202" spans="14:16" hidden="1">
      <c r="N202" s="108"/>
      <c r="O202" s="108"/>
      <c r="P202" s="108"/>
    </row>
    <row r="203" spans="14:16" hidden="1">
      <c r="N203" s="108"/>
      <c r="O203" s="108"/>
      <c r="P203" s="108"/>
    </row>
    <row r="204" spans="14:16" hidden="1">
      <c r="N204" s="108"/>
      <c r="O204" s="108"/>
      <c r="P204" s="108"/>
    </row>
    <row r="205" spans="14:16" hidden="1">
      <c r="N205" s="108"/>
      <c r="O205" s="108"/>
      <c r="P205" s="108"/>
    </row>
    <row r="206" spans="14:16" hidden="1">
      <c r="N206" s="108"/>
      <c r="O206" s="108"/>
      <c r="P206" s="108"/>
    </row>
    <row r="207" spans="14:16" hidden="1">
      <c r="N207" s="108"/>
      <c r="O207" s="108"/>
      <c r="P207" s="108"/>
    </row>
    <row r="208" spans="14:16" hidden="1">
      <c r="N208" s="108"/>
      <c r="O208" s="108"/>
      <c r="P208" s="108"/>
    </row>
    <row r="209" spans="14:16" hidden="1">
      <c r="N209" s="108"/>
      <c r="O209" s="108"/>
      <c r="P209" s="108"/>
    </row>
    <row r="210" spans="14:16" hidden="1">
      <c r="N210" s="108"/>
      <c r="O210" s="108"/>
      <c r="P210" s="108"/>
    </row>
    <row r="211" spans="14:16" hidden="1">
      <c r="N211" s="108"/>
      <c r="O211" s="108"/>
      <c r="P211" s="108"/>
    </row>
    <row r="212" spans="14:16" hidden="1">
      <c r="N212" s="108"/>
      <c r="O212" s="108"/>
      <c r="P212" s="108"/>
    </row>
    <row r="213" spans="14:16" hidden="1">
      <c r="N213" s="108"/>
      <c r="O213" s="108"/>
      <c r="P213" s="108"/>
    </row>
    <row r="214" spans="14:16" hidden="1">
      <c r="N214" s="108"/>
      <c r="O214" s="108"/>
      <c r="P214" s="108"/>
    </row>
    <row r="215" spans="14:16" hidden="1">
      <c r="N215" s="108"/>
      <c r="O215" s="108"/>
      <c r="P215" s="108"/>
    </row>
    <row r="216" spans="14:16" hidden="1">
      <c r="N216" s="108"/>
      <c r="O216" s="108"/>
      <c r="P216" s="108"/>
    </row>
    <row r="217" spans="14:16" hidden="1">
      <c r="N217" s="108"/>
      <c r="O217" s="108"/>
      <c r="P217" s="108"/>
    </row>
    <row r="218" spans="14:16" hidden="1">
      <c r="N218" s="108"/>
      <c r="O218" s="108"/>
      <c r="P218" s="108"/>
    </row>
    <row r="219" spans="14:16" hidden="1">
      <c r="N219" s="108"/>
      <c r="O219" s="108"/>
      <c r="P219" s="108"/>
    </row>
    <row r="220" spans="14:16" hidden="1">
      <c r="N220" s="108"/>
      <c r="O220" s="108"/>
      <c r="P220" s="108"/>
    </row>
    <row r="221" spans="14:16" hidden="1">
      <c r="N221" s="108"/>
      <c r="O221" s="108"/>
      <c r="P221" s="108"/>
    </row>
    <row r="222" spans="14:16" hidden="1">
      <c r="N222" s="108"/>
      <c r="O222" s="108"/>
      <c r="P222" s="108"/>
    </row>
    <row r="223" spans="14:16" hidden="1">
      <c r="N223" s="108"/>
      <c r="O223" s="108"/>
      <c r="P223" s="108"/>
    </row>
    <row r="224" spans="14:16" hidden="1">
      <c r="N224" s="108"/>
      <c r="O224" s="108"/>
      <c r="P224" s="108"/>
    </row>
    <row r="225" spans="14:16" hidden="1">
      <c r="N225" s="108"/>
      <c r="O225" s="108"/>
      <c r="P225" s="108"/>
    </row>
    <row r="226" spans="14:16" hidden="1">
      <c r="N226" s="108"/>
      <c r="O226" s="108"/>
      <c r="P226" s="108"/>
    </row>
    <row r="227" spans="14:16" hidden="1">
      <c r="N227" s="108"/>
      <c r="O227" s="108"/>
      <c r="P227" s="108"/>
    </row>
    <row r="228" spans="14:16" hidden="1">
      <c r="N228" s="108"/>
      <c r="O228" s="108"/>
      <c r="P228" s="108"/>
    </row>
    <row r="229" spans="14:16" hidden="1">
      <c r="N229" s="108"/>
      <c r="O229" s="108"/>
      <c r="P229" s="108"/>
    </row>
    <row r="230" spans="14:16" hidden="1">
      <c r="N230" s="108"/>
      <c r="O230" s="108"/>
      <c r="P230" s="108"/>
    </row>
    <row r="231" spans="14:16" hidden="1">
      <c r="N231" s="108"/>
      <c r="O231" s="108"/>
      <c r="P231" s="108"/>
    </row>
    <row r="232" spans="14:16" hidden="1">
      <c r="N232" s="108"/>
      <c r="O232" s="108"/>
      <c r="P232" s="108"/>
    </row>
    <row r="233" spans="14:16" hidden="1">
      <c r="N233" s="108"/>
      <c r="O233" s="108"/>
      <c r="P233" s="108"/>
    </row>
    <row r="234" spans="14:16" hidden="1">
      <c r="N234" s="108"/>
      <c r="O234" s="108"/>
      <c r="P234" s="108"/>
    </row>
    <row r="235" spans="14:16" hidden="1">
      <c r="N235" s="108"/>
      <c r="O235" s="108"/>
      <c r="P235" s="108"/>
    </row>
    <row r="236" spans="14:16" hidden="1">
      <c r="N236" s="108"/>
      <c r="O236" s="108"/>
      <c r="P236" s="108"/>
    </row>
    <row r="237" spans="14:16" hidden="1">
      <c r="N237" s="108"/>
      <c r="O237" s="108"/>
      <c r="P237" s="108"/>
    </row>
    <row r="238" spans="14:16" hidden="1">
      <c r="N238" s="108"/>
      <c r="O238" s="108"/>
      <c r="P238" s="108"/>
    </row>
    <row r="239" spans="14:16" hidden="1">
      <c r="N239" s="108"/>
      <c r="O239" s="108"/>
      <c r="P239" s="108"/>
    </row>
    <row r="240" spans="14:16" hidden="1">
      <c r="N240" s="108"/>
      <c r="O240" s="108"/>
      <c r="P240" s="108"/>
    </row>
    <row r="241" spans="14:16" hidden="1">
      <c r="N241" s="108"/>
      <c r="O241" s="108"/>
      <c r="P241" s="108"/>
    </row>
    <row r="242" spans="14:16" hidden="1">
      <c r="N242" s="108"/>
      <c r="O242" s="108"/>
      <c r="P242" s="108"/>
    </row>
    <row r="243" spans="14:16" hidden="1">
      <c r="N243" s="108"/>
      <c r="O243" s="108"/>
      <c r="P243" s="108"/>
    </row>
    <row r="244" spans="14:16" hidden="1">
      <c r="N244" s="108"/>
      <c r="O244" s="108"/>
      <c r="P244" s="108"/>
    </row>
    <row r="245" spans="14:16" hidden="1">
      <c r="N245" s="108"/>
      <c r="O245" s="108"/>
      <c r="P245" s="108"/>
    </row>
    <row r="246" spans="14:16" hidden="1">
      <c r="N246" s="108"/>
      <c r="O246" s="108"/>
      <c r="P246" s="108"/>
    </row>
    <row r="247" spans="14:16" hidden="1">
      <c r="N247" s="108"/>
      <c r="O247" s="108"/>
      <c r="P247" s="108"/>
    </row>
    <row r="248" spans="14:16" hidden="1">
      <c r="N248" s="108"/>
      <c r="O248" s="108"/>
      <c r="P248" s="108"/>
    </row>
    <row r="249" spans="14:16" hidden="1">
      <c r="N249" s="108"/>
      <c r="O249" s="108"/>
      <c r="P249" s="108"/>
    </row>
    <row r="250" spans="14:16" hidden="1">
      <c r="N250" s="108"/>
      <c r="O250" s="108"/>
      <c r="P250" s="108"/>
    </row>
    <row r="251" spans="14:16" hidden="1">
      <c r="N251" s="108"/>
      <c r="O251" s="108"/>
      <c r="P251" s="108"/>
    </row>
    <row r="252" spans="14:16" hidden="1">
      <c r="N252" s="108"/>
      <c r="O252" s="108"/>
      <c r="P252" s="108"/>
    </row>
    <row r="253" spans="14:16" hidden="1">
      <c r="N253" s="108"/>
      <c r="O253" s="108"/>
      <c r="P253" s="108"/>
    </row>
    <row r="254" spans="14:16" hidden="1">
      <c r="N254" s="108"/>
      <c r="O254" s="108"/>
      <c r="P254" s="108"/>
    </row>
    <row r="255" spans="14:16" hidden="1">
      <c r="N255" s="108"/>
      <c r="O255" s="108"/>
      <c r="P255" s="108"/>
    </row>
    <row r="256" spans="14:16" hidden="1">
      <c r="N256" s="108"/>
      <c r="O256" s="108"/>
      <c r="P256" s="108"/>
    </row>
    <row r="257" spans="14:16" hidden="1">
      <c r="N257" s="108"/>
      <c r="O257" s="108"/>
      <c r="P257" s="108"/>
    </row>
    <row r="258" spans="14:16" hidden="1">
      <c r="N258" s="108"/>
      <c r="O258" s="108"/>
      <c r="P258" s="108"/>
    </row>
    <row r="259" spans="14:16" hidden="1">
      <c r="N259" s="108"/>
      <c r="O259" s="108"/>
      <c r="P259" s="108"/>
    </row>
    <row r="260" spans="14:16" hidden="1">
      <c r="N260" s="108"/>
      <c r="O260" s="108"/>
      <c r="P260" s="108"/>
    </row>
    <row r="261" spans="14:16" hidden="1">
      <c r="N261" s="108"/>
      <c r="O261" s="108"/>
      <c r="P261" s="108"/>
    </row>
    <row r="262" spans="14:16" hidden="1">
      <c r="N262" s="108"/>
      <c r="O262" s="108"/>
      <c r="P262" s="108"/>
    </row>
    <row r="263" spans="14:16" hidden="1">
      <c r="N263" s="108"/>
      <c r="O263" s="108"/>
      <c r="P263" s="108"/>
    </row>
    <row r="264" spans="14:16" hidden="1">
      <c r="N264" s="108"/>
      <c r="O264" s="108"/>
      <c r="P264" s="108"/>
    </row>
    <row r="265" spans="14:16" hidden="1">
      <c r="N265" s="108"/>
      <c r="O265" s="108"/>
      <c r="P265" s="108"/>
    </row>
    <row r="266" spans="14:16" hidden="1">
      <c r="N266" s="108"/>
      <c r="O266" s="108"/>
      <c r="P266" s="108"/>
    </row>
    <row r="267" spans="14:16" hidden="1">
      <c r="N267" s="108"/>
      <c r="O267" s="108"/>
      <c r="P267" s="108"/>
    </row>
    <row r="268" spans="14:16" hidden="1">
      <c r="N268" s="108"/>
      <c r="O268" s="108"/>
      <c r="P268" s="108"/>
    </row>
    <row r="269" spans="14:16" hidden="1">
      <c r="N269" s="108"/>
      <c r="O269" s="108"/>
      <c r="P269" s="108"/>
    </row>
    <row r="270" spans="14:16" hidden="1">
      <c r="N270" s="108"/>
      <c r="O270" s="108"/>
      <c r="P270" s="108"/>
    </row>
    <row r="271" spans="14:16" hidden="1">
      <c r="N271" s="108"/>
      <c r="O271" s="108"/>
      <c r="P271" s="108"/>
    </row>
    <row r="272" spans="14:16" hidden="1">
      <c r="N272" s="108"/>
      <c r="O272" s="108"/>
      <c r="P272" s="108"/>
    </row>
    <row r="273" spans="14:16" hidden="1">
      <c r="N273" s="108"/>
      <c r="O273" s="108"/>
      <c r="P273" s="108"/>
    </row>
    <row r="274" spans="14:16" hidden="1">
      <c r="N274" s="108"/>
      <c r="O274" s="108"/>
      <c r="P274" s="108"/>
    </row>
    <row r="275" spans="14:16" hidden="1">
      <c r="N275" s="108"/>
      <c r="O275" s="108"/>
      <c r="P275" s="108"/>
    </row>
    <row r="276" spans="14:16" hidden="1">
      <c r="N276" s="108"/>
      <c r="O276" s="108"/>
      <c r="P276" s="108"/>
    </row>
    <row r="277" spans="14:16" hidden="1">
      <c r="N277" s="108"/>
      <c r="O277" s="108"/>
      <c r="P277" s="108"/>
    </row>
    <row r="278" spans="14:16" hidden="1">
      <c r="N278" s="108"/>
      <c r="O278" s="108"/>
      <c r="P278" s="108"/>
    </row>
    <row r="279" spans="14:16" hidden="1">
      <c r="N279" s="108"/>
      <c r="O279" s="108"/>
      <c r="P279" s="108"/>
    </row>
    <row r="280" spans="14:16" hidden="1">
      <c r="N280" s="108"/>
      <c r="O280" s="108"/>
      <c r="P280" s="108"/>
    </row>
    <row r="281" spans="14:16" hidden="1">
      <c r="N281" s="108"/>
      <c r="O281" s="108"/>
      <c r="P281" s="108"/>
    </row>
    <row r="282" spans="14:16" hidden="1">
      <c r="N282" s="108"/>
      <c r="O282" s="108"/>
      <c r="P282" s="108"/>
    </row>
    <row r="283" spans="14:16" hidden="1">
      <c r="N283" s="108"/>
      <c r="O283" s="108"/>
      <c r="P283" s="108"/>
    </row>
    <row r="284" spans="14:16" hidden="1">
      <c r="N284" s="108"/>
      <c r="O284" s="108"/>
      <c r="P284" s="108"/>
    </row>
    <row r="285" spans="14:16" hidden="1">
      <c r="N285" s="108"/>
      <c r="O285" s="108"/>
      <c r="P285" s="108"/>
    </row>
    <row r="286" spans="14:16" hidden="1">
      <c r="N286" s="108"/>
      <c r="O286" s="108"/>
      <c r="P286" s="108"/>
    </row>
    <row r="287" spans="14:16" hidden="1">
      <c r="N287" s="108"/>
      <c r="O287" s="108"/>
      <c r="P287" s="108"/>
    </row>
    <row r="288" spans="14:16" hidden="1">
      <c r="N288" s="108"/>
      <c r="O288" s="108"/>
      <c r="P288" s="108"/>
    </row>
    <row r="289" spans="14:16" hidden="1">
      <c r="N289" s="108"/>
      <c r="O289" s="108"/>
      <c r="P289" s="108"/>
    </row>
    <row r="290" spans="14:16" hidden="1">
      <c r="N290" s="108"/>
      <c r="O290" s="108"/>
      <c r="P290" s="108"/>
    </row>
    <row r="291" spans="14:16" hidden="1">
      <c r="N291" s="108"/>
      <c r="O291" s="108"/>
      <c r="P291" s="108"/>
    </row>
    <row r="292" spans="14:16" hidden="1">
      <c r="N292" s="108"/>
      <c r="O292" s="108"/>
      <c r="P292" s="108"/>
    </row>
    <row r="293" spans="14:16" hidden="1">
      <c r="N293" s="108"/>
      <c r="O293" s="108"/>
      <c r="P293" s="108"/>
    </row>
    <row r="294" spans="14:16" hidden="1">
      <c r="N294" s="108"/>
      <c r="O294" s="108"/>
      <c r="P294" s="108"/>
    </row>
    <row r="295" spans="14:16" hidden="1">
      <c r="N295" s="108"/>
      <c r="O295" s="108"/>
      <c r="P295" s="108"/>
    </row>
    <row r="296" spans="14:16" hidden="1">
      <c r="N296" s="108"/>
      <c r="O296" s="108"/>
      <c r="P296" s="108"/>
    </row>
    <row r="297" spans="14:16" hidden="1">
      <c r="N297" s="108"/>
      <c r="O297" s="108"/>
      <c r="P297" s="108"/>
    </row>
    <row r="298" spans="14:16" hidden="1">
      <c r="N298" s="108"/>
      <c r="O298" s="108"/>
      <c r="P298" s="108"/>
    </row>
    <row r="299" spans="14:16" hidden="1">
      <c r="N299" s="108"/>
      <c r="O299" s="108"/>
      <c r="P299" s="108"/>
    </row>
    <row r="300" spans="14:16" hidden="1">
      <c r="N300" s="108"/>
      <c r="O300" s="108"/>
      <c r="P300" s="108"/>
    </row>
    <row r="301" spans="14:16" hidden="1">
      <c r="N301" s="108"/>
      <c r="O301" s="108"/>
      <c r="P301" s="108"/>
    </row>
    <row r="302" spans="14:16" hidden="1">
      <c r="N302" s="108"/>
      <c r="O302" s="108"/>
      <c r="P302" s="108"/>
    </row>
    <row r="303" spans="14:16" hidden="1">
      <c r="N303" s="108"/>
      <c r="O303" s="108"/>
      <c r="P303" s="108"/>
    </row>
    <row r="304" spans="14:16" hidden="1">
      <c r="N304" s="108"/>
      <c r="O304" s="108"/>
      <c r="P304" s="108"/>
    </row>
    <row r="305" spans="14:16" hidden="1">
      <c r="N305" s="108"/>
      <c r="O305" s="108"/>
      <c r="P305" s="108"/>
    </row>
    <row r="306" spans="14:16" hidden="1">
      <c r="N306" s="108"/>
      <c r="O306" s="108"/>
      <c r="P306" s="108"/>
    </row>
    <row r="307" spans="14:16" hidden="1">
      <c r="N307" s="108"/>
      <c r="O307" s="108"/>
      <c r="P307" s="108"/>
    </row>
    <row r="308" spans="14:16" hidden="1">
      <c r="N308" s="108"/>
      <c r="O308" s="108"/>
      <c r="P308" s="108"/>
    </row>
    <row r="309" spans="14:16" hidden="1">
      <c r="N309" s="108"/>
      <c r="O309" s="108"/>
      <c r="P309" s="108"/>
    </row>
    <row r="310" spans="14:16" hidden="1">
      <c r="N310" s="108"/>
      <c r="O310" s="108"/>
      <c r="P310" s="108"/>
    </row>
    <row r="311" spans="14:16" hidden="1">
      <c r="N311" s="108"/>
      <c r="O311" s="108"/>
      <c r="P311" s="108"/>
    </row>
    <row r="312" spans="14:16" hidden="1">
      <c r="N312" s="108"/>
      <c r="O312" s="108"/>
      <c r="P312" s="108"/>
    </row>
    <row r="313" spans="14:16" hidden="1">
      <c r="N313" s="108"/>
      <c r="O313" s="108"/>
      <c r="P313" s="108"/>
    </row>
    <row r="314" spans="14:16" hidden="1">
      <c r="N314" s="108"/>
      <c r="O314" s="108"/>
      <c r="P314" s="108"/>
    </row>
    <row r="315" spans="14:16" hidden="1">
      <c r="N315" s="108"/>
      <c r="O315" s="108"/>
      <c r="P315" s="108"/>
    </row>
    <row r="316" spans="14:16" hidden="1">
      <c r="N316" s="108"/>
      <c r="O316" s="108"/>
      <c r="P316" s="108"/>
    </row>
    <row r="317" spans="14:16" hidden="1">
      <c r="N317" s="108"/>
      <c r="O317" s="108"/>
      <c r="P317" s="108"/>
    </row>
    <row r="318" spans="14:16" hidden="1">
      <c r="N318" s="108"/>
      <c r="O318" s="108"/>
      <c r="P318" s="108"/>
    </row>
    <row r="319" spans="14:16" hidden="1">
      <c r="N319" s="108"/>
      <c r="O319" s="108"/>
      <c r="P319" s="108"/>
    </row>
    <row r="320" spans="14:16" hidden="1">
      <c r="N320" s="108"/>
      <c r="O320" s="108"/>
      <c r="P320" s="108"/>
    </row>
    <row r="321" spans="14:16" hidden="1">
      <c r="N321" s="108"/>
      <c r="O321" s="108"/>
      <c r="P321" s="108"/>
    </row>
    <row r="322" spans="14:16" hidden="1">
      <c r="N322" s="108"/>
      <c r="O322" s="108"/>
      <c r="P322" s="108"/>
    </row>
    <row r="323" spans="14:16" hidden="1">
      <c r="N323" s="108"/>
      <c r="O323" s="108"/>
      <c r="P323" s="108"/>
    </row>
    <row r="324" spans="14:16" hidden="1">
      <c r="N324" s="108"/>
      <c r="O324" s="108"/>
      <c r="P324" s="108"/>
    </row>
    <row r="325" spans="14:16" hidden="1">
      <c r="N325" s="108"/>
      <c r="O325" s="108"/>
      <c r="P325" s="108"/>
    </row>
    <row r="326" spans="14:16" hidden="1">
      <c r="N326" s="108"/>
      <c r="O326" s="108"/>
      <c r="P326" s="108"/>
    </row>
    <row r="327" spans="14:16" hidden="1">
      <c r="N327" s="108"/>
      <c r="O327" s="108"/>
      <c r="P327" s="108"/>
    </row>
    <row r="328" spans="14:16" hidden="1">
      <c r="N328" s="108"/>
      <c r="O328" s="108"/>
      <c r="P328" s="108"/>
    </row>
    <row r="329" spans="14:16" hidden="1">
      <c r="N329" s="108"/>
      <c r="O329" s="108"/>
      <c r="P329" s="108"/>
    </row>
    <row r="330" spans="14:16" hidden="1">
      <c r="N330" s="108"/>
      <c r="O330" s="108"/>
      <c r="P330" s="108"/>
    </row>
    <row r="331" spans="14:16" hidden="1">
      <c r="N331" s="108"/>
      <c r="O331" s="108"/>
      <c r="P331" s="108"/>
    </row>
    <row r="332" spans="14:16" hidden="1">
      <c r="N332" s="108"/>
      <c r="O332" s="108"/>
      <c r="P332" s="108"/>
    </row>
    <row r="333" spans="14:16" hidden="1">
      <c r="N333" s="108"/>
      <c r="O333" s="108"/>
      <c r="P333" s="108"/>
    </row>
    <row r="334" spans="14:16" hidden="1">
      <c r="N334" s="108"/>
      <c r="O334" s="108"/>
      <c r="P334" s="108"/>
    </row>
    <row r="335" spans="14:16" hidden="1">
      <c r="N335" s="108"/>
      <c r="O335" s="108"/>
      <c r="P335" s="108"/>
    </row>
    <row r="336" spans="14:16" hidden="1">
      <c r="N336" s="108"/>
      <c r="O336" s="108"/>
      <c r="P336" s="108"/>
    </row>
    <row r="337" spans="14:16" hidden="1">
      <c r="N337" s="108"/>
      <c r="O337" s="108"/>
      <c r="P337" s="108"/>
    </row>
    <row r="338" spans="14:16" hidden="1">
      <c r="N338" s="108"/>
      <c r="O338" s="108"/>
      <c r="P338" s="108"/>
    </row>
    <row r="339" spans="14:16" hidden="1">
      <c r="N339" s="108"/>
      <c r="O339" s="108"/>
      <c r="P339" s="108"/>
    </row>
    <row r="340" spans="14:16" hidden="1">
      <c r="N340" s="108"/>
      <c r="O340" s="108"/>
      <c r="P340" s="108"/>
    </row>
    <row r="341" spans="14:16" hidden="1">
      <c r="N341" s="108"/>
      <c r="O341" s="108"/>
      <c r="P341" s="108"/>
    </row>
    <row r="342" spans="14:16" hidden="1">
      <c r="N342" s="108"/>
      <c r="O342" s="108"/>
      <c r="P342" s="108"/>
    </row>
    <row r="343" spans="14:16" hidden="1">
      <c r="N343" s="108"/>
      <c r="O343" s="108"/>
      <c r="P343" s="108"/>
    </row>
    <row r="344" spans="14:16" hidden="1">
      <c r="N344" s="108"/>
      <c r="O344" s="108"/>
      <c r="P344" s="108"/>
    </row>
    <row r="345" spans="14:16" hidden="1">
      <c r="N345" s="108"/>
      <c r="O345" s="108"/>
      <c r="P345" s="108"/>
    </row>
    <row r="346" spans="14:16" hidden="1">
      <c r="N346" s="108"/>
      <c r="O346" s="108"/>
      <c r="P346" s="108"/>
    </row>
    <row r="347" spans="14:16" hidden="1">
      <c r="N347" s="108"/>
      <c r="O347" s="108"/>
      <c r="P347" s="108"/>
    </row>
    <row r="348" spans="14:16" hidden="1">
      <c r="N348" s="108"/>
      <c r="O348" s="108"/>
      <c r="P348" s="108"/>
    </row>
    <row r="349" spans="14:16" hidden="1">
      <c r="N349" s="108"/>
      <c r="O349" s="108"/>
      <c r="P349" s="108"/>
    </row>
    <row r="350" spans="14:16" hidden="1">
      <c r="N350" s="108"/>
      <c r="O350" s="108"/>
      <c r="P350" s="108"/>
    </row>
    <row r="351" spans="14:16" hidden="1">
      <c r="N351" s="108"/>
      <c r="O351" s="108"/>
      <c r="P351" s="108"/>
    </row>
    <row r="352" spans="14:16" hidden="1">
      <c r="N352" s="108"/>
      <c r="O352" s="108"/>
      <c r="P352" s="108"/>
    </row>
    <row r="353" spans="14:16" hidden="1">
      <c r="N353" s="108"/>
      <c r="O353" s="108"/>
      <c r="P353" s="108"/>
    </row>
    <row r="354" spans="14:16" hidden="1">
      <c r="N354" s="108"/>
      <c r="O354" s="108"/>
      <c r="P354" s="108"/>
    </row>
    <row r="355" spans="14:16" hidden="1">
      <c r="N355" s="108"/>
      <c r="O355" s="108"/>
      <c r="P355" s="108"/>
    </row>
    <row r="356" spans="14:16" hidden="1">
      <c r="N356" s="108"/>
      <c r="O356" s="108"/>
      <c r="P356" s="108"/>
    </row>
    <row r="357" spans="14:16" hidden="1">
      <c r="N357" s="108"/>
      <c r="O357" s="108"/>
      <c r="P357" s="108"/>
    </row>
    <row r="358" spans="14:16" hidden="1">
      <c r="N358" s="108"/>
      <c r="O358" s="108"/>
      <c r="P358" s="108"/>
    </row>
    <row r="359" spans="14:16" hidden="1">
      <c r="N359" s="108"/>
      <c r="O359" s="108"/>
      <c r="P359" s="108"/>
    </row>
    <row r="360" spans="14:16" hidden="1">
      <c r="N360" s="108"/>
      <c r="O360" s="108"/>
      <c r="P360" s="108"/>
    </row>
    <row r="361" spans="14:16" hidden="1">
      <c r="N361" s="108"/>
      <c r="O361" s="108"/>
      <c r="P361" s="108"/>
    </row>
    <row r="362" spans="14:16" hidden="1">
      <c r="N362" s="108"/>
      <c r="O362" s="108"/>
      <c r="P362" s="108"/>
    </row>
    <row r="363" spans="14:16" hidden="1">
      <c r="N363" s="108"/>
      <c r="O363" s="108"/>
      <c r="P363" s="108"/>
    </row>
    <row r="364" spans="14:16" hidden="1">
      <c r="N364" s="108"/>
      <c r="O364" s="108"/>
      <c r="P364" s="108"/>
    </row>
    <row r="365" spans="14:16" hidden="1">
      <c r="N365" s="108"/>
      <c r="O365" s="108"/>
      <c r="P365" s="108"/>
    </row>
    <row r="366" spans="14:16" hidden="1">
      <c r="N366" s="108"/>
      <c r="O366" s="108"/>
      <c r="P366" s="108"/>
    </row>
    <row r="367" spans="14:16" hidden="1">
      <c r="N367" s="108"/>
      <c r="O367" s="108"/>
      <c r="P367" s="108"/>
    </row>
    <row r="368" spans="14:16" hidden="1">
      <c r="N368" s="108"/>
      <c r="O368" s="108"/>
      <c r="P368" s="108"/>
    </row>
    <row r="369" spans="14:16" hidden="1">
      <c r="N369" s="108"/>
      <c r="O369" s="108"/>
      <c r="P369" s="108"/>
    </row>
    <row r="370" spans="14:16" hidden="1">
      <c r="N370" s="108"/>
      <c r="O370" s="108"/>
      <c r="P370" s="108"/>
    </row>
    <row r="371" spans="14:16" hidden="1">
      <c r="N371" s="108"/>
      <c r="O371" s="108"/>
      <c r="P371" s="108"/>
    </row>
    <row r="372" spans="14:16" hidden="1">
      <c r="N372" s="108"/>
      <c r="O372" s="108"/>
      <c r="P372" s="108"/>
    </row>
    <row r="373" spans="14:16" hidden="1">
      <c r="N373" s="108"/>
      <c r="O373" s="108"/>
      <c r="P373" s="108"/>
    </row>
    <row r="374" spans="14:16" hidden="1">
      <c r="N374" s="108"/>
      <c r="O374" s="108"/>
      <c r="P374" s="108"/>
    </row>
    <row r="375" spans="14:16" hidden="1">
      <c r="N375" s="108"/>
      <c r="O375" s="108"/>
      <c r="P375" s="108"/>
    </row>
    <row r="376" spans="14:16" hidden="1">
      <c r="N376" s="108"/>
      <c r="O376" s="108"/>
      <c r="P376" s="108"/>
    </row>
    <row r="377" spans="14:16" hidden="1">
      <c r="N377" s="108"/>
      <c r="O377" s="108"/>
      <c r="P377" s="108"/>
    </row>
    <row r="378" spans="14:16" hidden="1">
      <c r="N378" s="108"/>
      <c r="O378" s="108"/>
      <c r="P378" s="108"/>
    </row>
    <row r="379" spans="14:16" hidden="1">
      <c r="N379" s="108"/>
      <c r="O379" s="108"/>
      <c r="P379" s="108"/>
    </row>
    <row r="380" spans="14:16" hidden="1">
      <c r="N380" s="108"/>
      <c r="O380" s="108"/>
      <c r="P380" s="108"/>
    </row>
    <row r="381" spans="14:16" hidden="1">
      <c r="N381" s="108"/>
      <c r="O381" s="108"/>
      <c r="P381" s="108"/>
    </row>
    <row r="382" spans="14:16" hidden="1">
      <c r="N382" s="108"/>
      <c r="O382" s="108"/>
      <c r="P382" s="108"/>
    </row>
    <row r="383" spans="14:16" hidden="1">
      <c r="N383" s="108"/>
      <c r="O383" s="108"/>
      <c r="P383" s="108"/>
    </row>
    <row r="384" spans="14:16" hidden="1">
      <c r="N384" s="108"/>
      <c r="O384" s="108"/>
      <c r="P384" s="108"/>
    </row>
    <row r="385" spans="14:16" hidden="1">
      <c r="N385" s="108"/>
      <c r="O385" s="108"/>
      <c r="P385" s="108"/>
    </row>
    <row r="386" spans="14:16" hidden="1">
      <c r="N386" s="108"/>
      <c r="O386" s="108"/>
      <c r="P386" s="108"/>
    </row>
    <row r="387" spans="14:16" hidden="1">
      <c r="N387" s="108"/>
      <c r="O387" s="108"/>
      <c r="P387" s="108"/>
    </row>
    <row r="388" spans="14:16" hidden="1">
      <c r="N388" s="108"/>
      <c r="O388" s="108"/>
      <c r="P388" s="108"/>
    </row>
    <row r="389" spans="14:16" hidden="1">
      <c r="N389" s="108"/>
      <c r="O389" s="108"/>
      <c r="P389" s="108"/>
    </row>
    <row r="390" spans="14:16" hidden="1">
      <c r="N390" s="108"/>
      <c r="O390" s="108"/>
      <c r="P390" s="108"/>
    </row>
    <row r="391" spans="14:16" hidden="1">
      <c r="N391" s="108"/>
      <c r="O391" s="108"/>
      <c r="P391" s="108"/>
    </row>
    <row r="392" spans="14:16" hidden="1">
      <c r="N392" s="108"/>
      <c r="O392" s="108"/>
      <c r="P392" s="108"/>
    </row>
    <row r="393" spans="14:16" hidden="1">
      <c r="N393" s="108"/>
      <c r="O393" s="108"/>
      <c r="P393" s="108"/>
    </row>
    <row r="394" spans="14:16" hidden="1">
      <c r="N394" s="108"/>
      <c r="O394" s="108"/>
      <c r="P394" s="108"/>
    </row>
    <row r="395" spans="14:16" hidden="1">
      <c r="N395" s="108"/>
      <c r="O395" s="108"/>
      <c r="P395" s="108"/>
    </row>
    <row r="396" spans="14:16" hidden="1">
      <c r="N396" s="108"/>
      <c r="O396" s="108"/>
      <c r="P396" s="108"/>
    </row>
    <row r="397" spans="14:16" hidden="1">
      <c r="N397" s="108"/>
      <c r="O397" s="108"/>
      <c r="P397" s="108"/>
    </row>
    <row r="398" spans="14:16" hidden="1">
      <c r="N398" s="108"/>
      <c r="O398" s="108"/>
      <c r="P398" s="108"/>
    </row>
    <row r="399" spans="14:16" hidden="1">
      <c r="N399" s="108"/>
      <c r="O399" s="108"/>
      <c r="P399" s="108"/>
    </row>
    <row r="400" spans="14:16" hidden="1">
      <c r="N400" s="108"/>
      <c r="O400" s="108"/>
      <c r="P400" s="108"/>
    </row>
    <row r="401" spans="14:16" hidden="1">
      <c r="N401" s="108"/>
      <c r="O401" s="108"/>
      <c r="P401" s="108"/>
    </row>
    <row r="402" spans="14:16" hidden="1">
      <c r="N402" s="108"/>
      <c r="O402" s="108"/>
      <c r="P402" s="108"/>
    </row>
    <row r="403" spans="14:16" hidden="1">
      <c r="N403" s="108"/>
      <c r="O403" s="108"/>
      <c r="P403" s="108"/>
    </row>
    <row r="404" spans="14:16" hidden="1">
      <c r="N404" s="108"/>
      <c r="O404" s="108"/>
      <c r="P404" s="108"/>
    </row>
    <row r="405" spans="14:16" hidden="1">
      <c r="N405" s="108"/>
      <c r="O405" s="108"/>
      <c r="P405" s="108"/>
    </row>
    <row r="406" spans="14:16" hidden="1">
      <c r="N406" s="108"/>
      <c r="O406" s="108"/>
      <c r="P406" s="108"/>
    </row>
    <row r="407" spans="14:16" hidden="1">
      <c r="N407" s="108"/>
      <c r="O407" s="108"/>
      <c r="P407" s="108"/>
    </row>
    <row r="408" spans="14:16" hidden="1">
      <c r="N408" s="108"/>
      <c r="O408" s="108"/>
      <c r="P408" s="108"/>
    </row>
    <row r="409" spans="14:16" hidden="1">
      <c r="N409" s="108"/>
      <c r="O409" s="108"/>
      <c r="P409" s="108"/>
    </row>
    <row r="410" spans="14:16" hidden="1">
      <c r="N410" s="108"/>
      <c r="O410" s="108"/>
      <c r="P410" s="108"/>
    </row>
    <row r="411" spans="14:16" hidden="1">
      <c r="N411" s="108"/>
      <c r="O411" s="108"/>
      <c r="P411" s="108"/>
    </row>
    <row r="412" spans="14:16" hidden="1">
      <c r="N412" s="108"/>
      <c r="O412" s="108"/>
      <c r="P412" s="108"/>
    </row>
    <row r="413" spans="14:16" hidden="1">
      <c r="N413" s="108"/>
      <c r="O413" s="108"/>
      <c r="P413" s="108"/>
    </row>
    <row r="414" spans="14:16" hidden="1">
      <c r="N414" s="108"/>
      <c r="O414" s="108"/>
      <c r="P414" s="108"/>
    </row>
    <row r="415" spans="14:16" hidden="1">
      <c r="N415" s="108"/>
      <c r="O415" s="108"/>
      <c r="P415" s="108"/>
    </row>
    <row r="416" spans="14:16" hidden="1">
      <c r="N416" s="108"/>
      <c r="O416" s="108"/>
      <c r="P416" s="108"/>
    </row>
    <row r="417" spans="14:16" hidden="1">
      <c r="N417" s="108"/>
      <c r="O417" s="108"/>
      <c r="P417" s="108"/>
    </row>
    <row r="418" spans="14:16" hidden="1">
      <c r="N418" s="108"/>
      <c r="O418" s="108"/>
      <c r="P418" s="108"/>
    </row>
    <row r="419" spans="14:16" hidden="1">
      <c r="N419" s="108"/>
      <c r="O419" s="108"/>
      <c r="P419" s="108"/>
    </row>
    <row r="420" spans="14:16" hidden="1">
      <c r="N420" s="108"/>
      <c r="O420" s="108"/>
      <c r="P420" s="108"/>
    </row>
    <row r="421" spans="14:16" hidden="1">
      <c r="N421" s="108"/>
      <c r="O421" s="108"/>
      <c r="P421" s="108"/>
    </row>
    <row r="422" spans="14:16" hidden="1">
      <c r="N422" s="108"/>
      <c r="O422" s="108"/>
      <c r="P422" s="108"/>
    </row>
    <row r="423" spans="14:16" hidden="1">
      <c r="N423" s="108"/>
      <c r="O423" s="108"/>
      <c r="P423" s="108"/>
    </row>
    <row r="424" spans="14:16" hidden="1">
      <c r="N424" s="108"/>
      <c r="O424" s="108"/>
      <c r="P424" s="108"/>
    </row>
    <row r="425" spans="14:16" hidden="1">
      <c r="N425" s="108"/>
      <c r="O425" s="108"/>
      <c r="P425" s="108"/>
    </row>
    <row r="426" spans="14:16" hidden="1">
      <c r="N426" s="108"/>
      <c r="O426" s="108"/>
      <c r="P426" s="108"/>
    </row>
    <row r="427" spans="14:16" hidden="1">
      <c r="N427" s="108"/>
      <c r="O427" s="108"/>
      <c r="P427" s="108"/>
    </row>
    <row r="428" spans="14:16" hidden="1">
      <c r="N428" s="108"/>
      <c r="O428" s="108"/>
      <c r="P428" s="108"/>
    </row>
    <row r="429" spans="14:16" hidden="1">
      <c r="N429" s="108"/>
      <c r="O429" s="108"/>
      <c r="P429" s="108"/>
    </row>
    <row r="430" spans="14:16" hidden="1">
      <c r="N430" s="108"/>
      <c r="O430" s="108"/>
      <c r="P430" s="108"/>
    </row>
    <row r="431" spans="14:16" hidden="1">
      <c r="N431" s="108"/>
      <c r="O431" s="108"/>
      <c r="P431" s="108"/>
    </row>
    <row r="432" spans="14:16" hidden="1">
      <c r="N432" s="108"/>
      <c r="O432" s="108"/>
      <c r="P432" s="108"/>
    </row>
    <row r="433" spans="14:16" hidden="1">
      <c r="N433" s="108"/>
      <c r="O433" s="108"/>
      <c r="P433" s="108"/>
    </row>
    <row r="434" spans="14:16" hidden="1">
      <c r="N434" s="108"/>
      <c r="O434" s="108"/>
      <c r="P434" s="108"/>
    </row>
    <row r="435" spans="14:16" hidden="1">
      <c r="N435" s="108"/>
      <c r="O435" s="108"/>
      <c r="P435" s="108"/>
    </row>
    <row r="436" spans="14:16" hidden="1">
      <c r="N436" s="108"/>
      <c r="O436" s="108"/>
      <c r="P436" s="108"/>
    </row>
    <row r="437" spans="14:16" hidden="1">
      <c r="N437" s="108"/>
      <c r="O437" s="108"/>
      <c r="P437" s="108"/>
    </row>
    <row r="438" spans="14:16" hidden="1">
      <c r="N438" s="108"/>
      <c r="O438" s="108"/>
      <c r="P438" s="108"/>
    </row>
    <row r="439" spans="14:16" hidden="1">
      <c r="N439" s="108"/>
      <c r="O439" s="108"/>
      <c r="P439" s="108"/>
    </row>
    <row r="440" spans="14:16" hidden="1">
      <c r="N440" s="108"/>
      <c r="O440" s="108"/>
      <c r="P440" s="108"/>
    </row>
    <row r="441" spans="14:16" hidden="1">
      <c r="N441" s="108"/>
      <c r="O441" s="108"/>
      <c r="P441" s="108"/>
    </row>
    <row r="442" spans="14:16" hidden="1">
      <c r="N442" s="108"/>
      <c r="O442" s="108"/>
      <c r="P442" s="108"/>
    </row>
    <row r="443" spans="14:16" hidden="1">
      <c r="N443" s="108"/>
      <c r="O443" s="108"/>
      <c r="P443" s="108"/>
    </row>
    <row r="444" spans="14:16" hidden="1">
      <c r="N444" s="108"/>
      <c r="O444" s="108"/>
      <c r="P444" s="108"/>
    </row>
    <row r="445" spans="14:16" hidden="1">
      <c r="N445" s="108"/>
      <c r="O445" s="108"/>
      <c r="P445" s="108"/>
    </row>
    <row r="446" spans="14:16" hidden="1">
      <c r="N446" s="108"/>
      <c r="O446" s="108"/>
      <c r="P446" s="108"/>
    </row>
    <row r="447" spans="14:16" hidden="1">
      <c r="N447" s="108"/>
      <c r="O447" s="108"/>
      <c r="P447" s="108"/>
    </row>
    <row r="448" spans="14:16" hidden="1">
      <c r="N448" s="108"/>
      <c r="O448" s="108"/>
      <c r="P448" s="108"/>
    </row>
    <row r="449" spans="14:16" hidden="1">
      <c r="N449" s="108"/>
      <c r="O449" s="108"/>
      <c r="P449" s="108"/>
    </row>
    <row r="450" spans="14:16" hidden="1">
      <c r="N450" s="108"/>
      <c r="O450" s="108"/>
      <c r="P450" s="108"/>
    </row>
    <row r="451" spans="14:16" hidden="1">
      <c r="N451" s="108"/>
      <c r="O451" s="108"/>
      <c r="P451" s="108"/>
    </row>
    <row r="452" spans="14:16" hidden="1">
      <c r="N452" s="108"/>
      <c r="O452" s="108"/>
      <c r="P452" s="108"/>
    </row>
    <row r="453" spans="14:16" hidden="1">
      <c r="N453" s="108"/>
      <c r="O453" s="108"/>
      <c r="P453" s="108"/>
    </row>
    <row r="454" spans="14:16" hidden="1">
      <c r="N454" s="108"/>
      <c r="O454" s="108"/>
      <c r="P454" s="108"/>
    </row>
    <row r="455" spans="14:16" hidden="1">
      <c r="N455" s="108"/>
      <c r="O455" s="108"/>
      <c r="P455" s="108"/>
    </row>
    <row r="456" spans="14:16" hidden="1">
      <c r="N456" s="108"/>
      <c r="O456" s="108"/>
      <c r="P456" s="108"/>
    </row>
    <row r="457" spans="14:16" hidden="1">
      <c r="N457" s="108"/>
      <c r="O457" s="108"/>
      <c r="P457" s="108"/>
    </row>
    <row r="458" spans="14:16" hidden="1">
      <c r="N458" s="108"/>
      <c r="O458" s="108"/>
      <c r="P458" s="108"/>
    </row>
    <row r="459" spans="14:16" hidden="1">
      <c r="N459" s="108"/>
      <c r="O459" s="108"/>
      <c r="P459" s="108"/>
    </row>
    <row r="460" spans="14:16" hidden="1">
      <c r="N460" s="108"/>
      <c r="O460" s="108"/>
      <c r="P460" s="108"/>
    </row>
    <row r="461" spans="14:16" hidden="1">
      <c r="N461" s="108"/>
      <c r="O461" s="108"/>
      <c r="P461" s="108"/>
    </row>
    <row r="462" spans="14:16" hidden="1">
      <c r="N462" s="108"/>
      <c r="O462" s="108"/>
      <c r="P462" s="108"/>
    </row>
    <row r="463" spans="14:16" hidden="1">
      <c r="N463" s="108"/>
      <c r="O463" s="108"/>
      <c r="P463" s="108"/>
    </row>
    <row r="464" spans="14:16" hidden="1">
      <c r="N464" s="108"/>
      <c r="O464" s="108"/>
      <c r="P464" s="108"/>
    </row>
    <row r="465" spans="14:16" hidden="1">
      <c r="N465" s="108"/>
      <c r="O465" s="108"/>
      <c r="P465" s="108"/>
    </row>
    <row r="466" spans="14:16" hidden="1">
      <c r="N466" s="108"/>
      <c r="O466" s="108"/>
      <c r="P466" s="108"/>
    </row>
    <row r="467" spans="14:16" hidden="1">
      <c r="N467" s="108"/>
      <c r="O467" s="108"/>
      <c r="P467" s="108"/>
    </row>
    <row r="468" spans="14:16" hidden="1">
      <c r="N468" s="108"/>
      <c r="O468" s="108"/>
      <c r="P468" s="108"/>
    </row>
    <row r="469" spans="14:16" hidden="1">
      <c r="N469" s="108"/>
      <c r="O469" s="108"/>
      <c r="P469" s="108"/>
    </row>
    <row r="470" spans="14:16" hidden="1">
      <c r="N470" s="108"/>
      <c r="O470" s="108"/>
      <c r="P470" s="108"/>
    </row>
    <row r="471" spans="14:16" hidden="1">
      <c r="N471" s="108"/>
      <c r="O471" s="108"/>
      <c r="P471" s="108"/>
    </row>
    <row r="472" spans="14:16" hidden="1">
      <c r="N472" s="108"/>
      <c r="O472" s="108"/>
      <c r="P472" s="108"/>
    </row>
    <row r="473" spans="14:16" hidden="1">
      <c r="N473" s="108"/>
      <c r="O473" s="108"/>
      <c r="P473" s="108"/>
    </row>
    <row r="474" spans="14:16" hidden="1">
      <c r="N474" s="108"/>
      <c r="O474" s="108"/>
      <c r="P474" s="108"/>
    </row>
    <row r="475" spans="14:16" hidden="1">
      <c r="N475" s="108"/>
      <c r="O475" s="108"/>
      <c r="P475" s="108"/>
    </row>
    <row r="476" spans="14:16" hidden="1">
      <c r="N476" s="108"/>
      <c r="O476" s="108"/>
      <c r="P476" s="108"/>
    </row>
    <row r="477" spans="14:16" hidden="1">
      <c r="N477" s="108"/>
      <c r="O477" s="108"/>
      <c r="P477" s="108"/>
    </row>
    <row r="478" spans="14:16" hidden="1">
      <c r="N478" s="108"/>
      <c r="O478" s="108"/>
      <c r="P478" s="108"/>
    </row>
    <row r="479" spans="14:16" hidden="1">
      <c r="N479" s="108"/>
      <c r="O479" s="108"/>
      <c r="P479" s="108"/>
    </row>
    <row r="480" spans="14:16" hidden="1">
      <c r="N480" s="108"/>
      <c r="O480" s="108"/>
      <c r="P480" s="108"/>
    </row>
    <row r="481" spans="3:23" hidden="1">
      <c r="N481" s="108"/>
      <c r="O481" s="108"/>
      <c r="P481" s="108"/>
    </row>
    <row r="482" spans="3:23" hidden="1">
      <c r="N482" s="108"/>
      <c r="O482" s="108"/>
      <c r="P482" s="108"/>
    </row>
    <row r="483" spans="3:23" hidden="1">
      <c r="N483" s="108"/>
      <c r="O483" s="108"/>
      <c r="P483" s="108"/>
    </row>
    <row r="484" spans="3:23" hidden="1">
      <c r="N484" s="108"/>
      <c r="O484" s="108"/>
      <c r="P484" s="108"/>
    </row>
    <row r="485" spans="3:23" hidden="1">
      <c r="N485" s="108"/>
      <c r="O485" s="108"/>
      <c r="P485" s="108"/>
    </row>
    <row r="486" spans="3:23" hidden="1">
      <c r="N486" s="108"/>
      <c r="O486" s="108"/>
      <c r="P486" s="108"/>
    </row>
    <row r="487" spans="3:23" hidden="1">
      <c r="N487" s="108"/>
      <c r="O487" s="108"/>
      <c r="P487" s="108"/>
    </row>
    <row r="488" spans="3:23" hidden="1">
      <c r="N488" s="108"/>
      <c r="O488" s="108"/>
      <c r="P488" s="108"/>
    </row>
    <row r="489" spans="3:23" hidden="1">
      <c r="N489" s="108"/>
      <c r="O489" s="108"/>
      <c r="P489" s="108"/>
    </row>
    <row r="490" spans="3:23" hidden="1">
      <c r="N490" s="108"/>
      <c r="O490" s="108"/>
      <c r="P490" s="108"/>
    </row>
    <row r="491" spans="3:23" hidden="1">
      <c r="N491" s="108"/>
      <c r="O491" s="108"/>
      <c r="P491" s="108"/>
    </row>
    <row r="492" spans="3:23" hidden="1">
      <c r="N492" s="108"/>
      <c r="O492" s="108"/>
      <c r="P492" s="108"/>
    </row>
    <row r="493" spans="3:23" hidden="1">
      <c r="N493" s="108"/>
      <c r="O493" s="108"/>
      <c r="P493" s="108"/>
    </row>
    <row r="494" spans="3:23" hidden="1">
      <c r="N494" s="108"/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2">SUM(F4:F494)</f>
        <v>516.48</v>
      </c>
      <c r="G495" s="91">
        <f t="shared" si="2"/>
        <v>0</v>
      </c>
      <c r="H495" s="91">
        <f t="shared" si="2"/>
        <v>0</v>
      </c>
      <c r="I495" s="91">
        <f t="shared" si="2"/>
        <v>0</v>
      </c>
      <c r="J495" s="91">
        <f t="shared" si="2"/>
        <v>3.63</v>
      </c>
      <c r="K495" s="91">
        <f t="shared" si="2"/>
        <v>0</v>
      </c>
      <c r="L495" s="91">
        <f t="shared" si="2"/>
        <v>21.68</v>
      </c>
      <c r="M495" s="91">
        <f t="shared" si="2"/>
        <v>0</v>
      </c>
      <c r="Q495" s="79" t="s">
        <v>136</v>
      </c>
      <c r="R495" s="91">
        <f t="shared" ref="R495:W495" si="3">SUM(R4:R494)</f>
        <v>0</v>
      </c>
      <c r="S495" s="91">
        <f t="shared" si="3"/>
        <v>0</v>
      </c>
      <c r="T495" s="91">
        <f t="shared" si="3"/>
        <v>0</v>
      </c>
      <c r="U495" s="91">
        <f t="shared" si="3"/>
        <v>0</v>
      </c>
      <c r="V495" s="91">
        <f t="shared" si="3"/>
        <v>0</v>
      </c>
      <c r="W495" s="91">
        <f t="shared" si="3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IF('28'!K3="", "Vrije categorie",'28'!K3)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cm="1">
        <f t="array" ref="P499">SUMPRODUCT(--($E$4:$E$494=C499),--($D$4:$D$494=""),$P$4:$P$494)</f>
        <v>0</v>
      </c>
    </row>
    <row r="500" spans="3:16">
      <c r="C500" s="81" t="str">
        <f>IF('28'!K4="", "Vrije categorie",'28'!K4)</f>
        <v>B</v>
      </c>
      <c r="F500" s="92" cm="1">
        <f t="array" ref="F500">SUMPRODUCT(--($E$4:$E$494=C500),--($D$4:$D$494=""),$F$4:$F$494)</f>
        <v>373.69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4">SUM(F500:M500)</f>
        <v>373.69</v>
      </c>
      <c r="O500" s="81"/>
      <c r="P500" s="92" cm="1">
        <f t="array" ref="P500">SUMPRODUCT(--($E$4:$E$494=C500),--($D$4:$D$494=""),$P$4:$P$494)</f>
        <v>74738</v>
      </c>
    </row>
    <row r="501" spans="3:16">
      <c r="C501" s="81" t="str">
        <f>IF('28'!K5="", "Vrije categorie",'28'!K5)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4"/>
        <v>0</v>
      </c>
      <c r="O501" s="81"/>
      <c r="P501" s="92" cm="1">
        <f t="array" ref="P501">SUMPRODUCT(--($E$4:$E$494=C501),--($D$4:$D$494=""),$P$4:$P$494)</f>
        <v>0</v>
      </c>
    </row>
    <row r="502" spans="3:16">
      <c r="C502" s="81" t="str">
        <f>IF('28'!K6="", "Vrije categorie",'28'!K6)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4"/>
        <v>0</v>
      </c>
      <c r="O502" s="81"/>
      <c r="P502" s="92" cm="1">
        <f t="array" ref="P502">SUMPRODUCT(--($E$4:$E$494=C502),--($D$4:$D$494=""),$P$4:$P$494)</f>
        <v>0</v>
      </c>
    </row>
    <row r="503" spans="3:16">
      <c r="C503" s="81" t="str">
        <f>IF('28'!K7="", "Vrije categorie",'28'!K7)</f>
        <v>E</v>
      </c>
      <c r="F503" s="92" cm="1">
        <f t="array" ref="F503">SUMPRODUCT(--($E$4:$E$494=C503),--($D$4:$D$494=""),$F$4:$F$494)</f>
        <v>142.79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4"/>
        <v>142.79</v>
      </c>
      <c r="O503" s="81"/>
      <c r="P503" s="92" cm="1">
        <f t="array" ref="P503">SUMPRODUCT(--($E$4:$E$494=C503),--($D$4:$D$494=""),$P$4:$P$494)</f>
        <v>28558</v>
      </c>
    </row>
    <row r="504" spans="3:16">
      <c r="C504" s="81" t="str">
        <f>IF('28'!K8="", "Vrije categorie",'28'!K8)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4"/>
        <v>0</v>
      </c>
      <c r="O504" s="81"/>
      <c r="P504" s="92" cm="1">
        <f t="array" ref="P504">SUMPRODUCT(--($E$4:$E$494=C504),--($D$4:$D$494=""),$P$4:$P$494)</f>
        <v>0</v>
      </c>
    </row>
    <row r="505" spans="3:16">
      <c r="C505" s="81" t="str">
        <f>IF('28'!K9="", "Vrije categorie",'28'!K9)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3.63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21.68</v>
      </c>
      <c r="M505" s="92" cm="1">
        <f t="array" ref="M505">SUMPRODUCT(--($E$4:$E$494=C505),--($D$4:$D$494=""),$M$4:$M$494)</f>
        <v>0</v>
      </c>
      <c r="N505" s="92">
        <f t="shared" si="4"/>
        <v>25.31</v>
      </c>
      <c r="O505" s="81"/>
      <c r="P505" s="92" cm="1">
        <f t="array" ref="P505">SUMPRODUCT(--($E$4:$E$494=C505),--($D$4:$D$494=""),$P$4:$P$494)</f>
        <v>5062</v>
      </c>
    </row>
    <row r="506" spans="3:16">
      <c r="C506" s="81" t="str">
        <f>IF('28'!K10="", "Vrije categorie",'28'!K10)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4"/>
        <v>0</v>
      </c>
      <c r="O506" s="81"/>
      <c r="P506" s="92" cm="1">
        <f t="array" ref="P506">SUMPRODUCT(--($E$4:$E$494=C506),--($D$4:$D$494=""),$P$4:$P$494)</f>
        <v>0</v>
      </c>
    </row>
    <row r="507" spans="3:16">
      <c r="C507" s="81" t="str">
        <f>IF('28'!K11="", "Vrije categorie",'28'!K11)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4"/>
        <v>0</v>
      </c>
      <c r="O507" s="81"/>
      <c r="P507" s="92" cm="1">
        <f t="array" ref="P507">SUMPRODUCT(--($E$4:$E$494=C507),--($D$4:$D$494=""),$P$4:$P$494)</f>
        <v>0</v>
      </c>
    </row>
    <row r="508" spans="3:16">
      <c r="C508" s="81" t="str">
        <f>IF('28'!K12="", "Vrije categorie",'28'!K12)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4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IF('28'!K13="", "Vrije categorie",'28'!K13)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4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IF('28'!K14="", "Vrije categorie",'28'!K14)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4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IF('28'!K15="", "Vrije categorie",'28'!K15)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4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516.48</v>
      </c>
      <c r="G512" s="93">
        <f t="shared" ref="G512:M512" si="5">SUM(G499:G511)</f>
        <v>0</v>
      </c>
      <c r="H512" s="93">
        <f t="shared" si="5"/>
        <v>0</v>
      </c>
      <c r="I512" s="93">
        <f t="shared" si="5"/>
        <v>0</v>
      </c>
      <c r="J512" s="93">
        <f t="shared" si="5"/>
        <v>3.63</v>
      </c>
      <c r="K512" s="93">
        <f t="shared" si="5"/>
        <v>0</v>
      </c>
      <c r="L512" s="93">
        <f t="shared" si="5"/>
        <v>21.68</v>
      </c>
      <c r="M512" s="93">
        <f t="shared" si="5"/>
        <v>0</v>
      </c>
      <c r="N512" s="93">
        <f t="shared" si="4"/>
        <v>541.79</v>
      </c>
      <c r="O512" s="93"/>
      <c r="P512" s="93">
        <f>SUM(P499:P511)</f>
        <v>108358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6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7">SUM(F519:M519)</f>
        <v>0</v>
      </c>
    </row>
    <row r="520" spans="3:16">
      <c r="C520" s="95" t="str">
        <f t="shared" si="6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7"/>
        <v>0</v>
      </c>
    </row>
    <row r="521" spans="3:16">
      <c r="C521" s="95" t="str">
        <f t="shared" si="6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7"/>
        <v>0</v>
      </c>
    </row>
    <row r="522" spans="3:16">
      <c r="C522" s="95" t="str">
        <f t="shared" si="6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7"/>
        <v>0</v>
      </c>
    </row>
    <row r="523" spans="3:16">
      <c r="C523" s="95" t="str">
        <f t="shared" si="6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7"/>
        <v>0</v>
      </c>
    </row>
    <row r="524" spans="3:16">
      <c r="C524" s="95" t="str">
        <f t="shared" si="6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7"/>
        <v>0</v>
      </c>
    </row>
    <row r="525" spans="3:16">
      <c r="C525" s="95" t="str">
        <f t="shared" si="6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7"/>
        <v>0</v>
      </c>
    </row>
    <row r="526" spans="3:16">
      <c r="C526" s="95" t="str">
        <f t="shared" si="6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7"/>
        <v>0</v>
      </c>
    </row>
    <row r="527" spans="3:16">
      <c r="C527" s="95" t="str">
        <f t="shared" si="6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7"/>
        <v>0</v>
      </c>
    </row>
    <row r="528" spans="3:16">
      <c r="C528" s="95" t="str">
        <f t="shared" si="6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7"/>
        <v>0</v>
      </c>
    </row>
    <row r="529" spans="3:14">
      <c r="C529" s="95" t="str">
        <f t="shared" si="6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7"/>
        <v>0</v>
      </c>
    </row>
    <row r="530" spans="3:14">
      <c r="C530" s="95" t="str">
        <f t="shared" si="6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7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8">SUM(G518:G530)</f>
        <v>0</v>
      </c>
      <c r="H531" s="100">
        <f t="shared" si="8"/>
        <v>0</v>
      </c>
      <c r="I531" s="100">
        <f t="shared" si="8"/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>SUM(N518:N530)</f>
        <v>0</v>
      </c>
    </row>
    <row r="532" spans="3:14" ht="15.75" thickTop="1"/>
  </sheetData>
  <sheetProtection algorithmName="SHA-512" hashValue="9PxQm08D2pd2qSjy1JSf9BsMbuuBq3Apkt18ohwa5PIjUdSkvijv8doip2tBa/I1rQSl8xkPtSg+3afLSt9wig==" saltValue="3JXI3DetZVtEMR8L4q++QA==" spinCount="100000" sheet="1" objects="1" scenarios="1"/>
  <mergeCells count="4">
    <mergeCell ref="B1:C1"/>
    <mergeCell ref="D1:J1"/>
    <mergeCell ref="B2:C2"/>
    <mergeCell ref="D2:J2"/>
  </mergeCells>
  <phoneticPr fontId="11" type="noConversion"/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19B6-FD02-4683-9EA3-F74916856667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'29a'!P499/M3</f>
        <v>#N/A</v>
      </c>
    </row>
    <row r="4" spans="1:14">
      <c r="A4" s="42" t="s">
        <v>82</v>
      </c>
      <c r="B4" s="195" t="e">
        <f>VLOOKUP(H5,'Kosten VSR (her)controles'!A5:E54,3)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'29a'!P500/M4</f>
        <v>#N/A</v>
      </c>
    </row>
    <row r="5" spans="1:14">
      <c r="A5" s="43" t="s">
        <v>83</v>
      </c>
      <c r="B5" s="196" t="e">
        <f>VLOOKUP(H5,'Kosten VSR (her)controles'!A5:E54,4)</f>
        <v>#N/A</v>
      </c>
      <c r="C5" s="196"/>
      <c r="D5" s="196"/>
      <c r="E5" s="196"/>
      <c r="F5" s="192" t="s">
        <v>85</v>
      </c>
      <c r="G5" s="192"/>
      <c r="H5" s="39">
        <f>'Kosten VSR (her)controles'!A33</f>
        <v>0</v>
      </c>
      <c r="K5" s="60" t="s">
        <v>58</v>
      </c>
      <c r="L5" s="72"/>
      <c r="M5" s="133"/>
      <c r="N5" s="113" t="e">
        <f>'29a'!P501/M5</f>
        <v>#N/A</v>
      </c>
    </row>
    <row r="6" spans="1:14">
      <c r="A6" s="44" t="s">
        <v>84</v>
      </c>
      <c r="B6" s="197" t="e">
        <f>VLOOKUP(H5,'Kosten VSR (her)controles'!A5:E54,5)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'29a'!P502/M6</f>
        <v>#N/A</v>
      </c>
    </row>
    <row r="7" spans="1:14">
      <c r="K7" s="60" t="s">
        <v>55</v>
      </c>
      <c r="L7" s="72"/>
      <c r="M7" s="133"/>
      <c r="N7" s="113" t="e">
        <f>'29a'!P503/M7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'29a'!P504/M8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'29a'!P505/M9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'29a'!P506/M10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'29a'!P507/M11</f>
        <v>#N/A</v>
      </c>
    </row>
    <row r="12" spans="1:14">
      <c r="F12" s="33" t="s">
        <v>64</v>
      </c>
      <c r="G12" s="33" t="s">
        <v>90</v>
      </c>
      <c r="K12" s="60" t="s">
        <v>63</v>
      </c>
      <c r="L12" s="72"/>
      <c r="M12" s="133"/>
      <c r="N12" s="113" t="e">
        <f>'29a'!P508/M12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'29a'!N512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'29a'!P509/M13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127</v>
      </c>
      <c r="K16" s="62"/>
      <c r="L16" s="73"/>
      <c r="M16" s="134"/>
      <c r="N16" s="114"/>
    </row>
    <row r="17" spans="1:9">
      <c r="A17" s="188" t="s">
        <v>128</v>
      </c>
      <c r="B17" s="188"/>
      <c r="C17" s="188"/>
      <c r="D17" s="70" t="e">
        <f>'29a'!P512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'29a'!G512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'29a'!F512-E27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'29a'!S495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'29a'!R495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'29a'!T495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'29a'!U495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51">
        <f>'29a'!V495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51">
        <f>'29a'!W495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'29a'!N505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V05HOjrtn9XZr43uGyJkMxWzJhI30fQYAUkbfCVc+rKVA6lLjwIOmJjKkweeujg+1bojhi+Swj8H+TM2hLCTgQ==" saltValue="ulkiFNMkM3Refs5C1xy4r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E8BE6-D5FB-4789-B422-3040EED93A79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'29'!H5</f>
        <v>0</v>
      </c>
      <c r="B1" s="219" t="s">
        <v>82</v>
      </c>
      <c r="C1" s="220"/>
      <c r="D1" s="221" t="e">
        <f>VLOOKUP(A1,'Kosten VSR (her)controles'!A5:J54,3)</f>
        <v>#N/A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e">
        <f>CONCATENATE(VLOOKUP(A1,'Kosten VSR (her)controles'!A5:K54,4)," te ",VLOOKUP(A1,'Kosten VSR (her)controles'!A5:K54,5))</f>
        <v>#N/A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IF(D4="X",0,IF(E4="X",0,VLOOKUP(E4,'29'!$K$3:$L$16,2,FALSE)))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IF(D5="X",0,IF(E5="X",0,VLOOKUP(E5,'29'!$K$3:$L$16,2,FALSE)))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IF(D6="X",0,IF(E6="X",0,VLOOKUP(E6,'29'!$K$3:$L$16,2,FALSE)))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IF(D7="X",0,IF(E7="X",0,VLOOKUP(E7,'29'!$K$3:$L$16,2,FALSE)))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IF(D8="X",0,IF(E8="X",0,VLOOKUP(E8,'29'!$K$3:$L$16,2,FALSE)))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IF(D9="X",0,IF(E9="X",0,VLOOKUP(E9,'29'!$K$3:$L$16,2,FALSE)))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IF(D10="X",0,IF(E10="X",0,VLOOKUP(E10,'29'!$K$3:$L$16,2,FALSE)))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IF(D11="X",0,IF(E11="X",0,VLOOKUP(E11,'29'!$K$3:$L$16,2,FALSE)))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IF(D12="X",0,IF(E12="X",0,VLOOKUP(E12,'29'!$K$3:$L$16,2,FALSE)))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IF(D13="X",0,IF(E13="X",0,VLOOKUP(E13,'29'!$K$3:$L$16,2,FALSE)))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IF(D14="X",0,IF(E14="X",0,VLOOKUP(E14,'29'!$K$3:$L$16,2,FALSE)))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IF(D15="X",0,IF(E15="X",0,VLOOKUP(E15,'29'!$K$3:$L$16,2,FALSE)))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IF(D16="X",0,IF(E16="X",0,VLOOKUP(E16,'29'!$K$3:$L$16,2,FALSE)))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IF(D17="X",0,IF(E17="X",0,VLOOKUP(E17,'29'!$K$3:$L$16,2,FALSE)))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IF(D18="X",0,IF(E18="X",0,VLOOKUP(E18,'29'!$K$3:$L$16,2,FALSE)))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IF(D19="X",0,IF(E19="X",0,VLOOKUP(E19,'29'!$K$3:$L$16,2,FALSE)))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IF(D20="X",0,IF(E20="X",0,VLOOKUP(E20,'29'!$K$3:$L$16,2,FALSE)))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IF(D21="X",0,IF(E21="X",0,VLOOKUP(E21,'29'!$K$3:$L$16,2,FALSE)))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IF(D22="X",0,IF(E22="X",0,VLOOKUP(E22,'29'!$K$3:$L$16,2,FALSE)))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IF(D23="X",0,IF(E23="X",0,VLOOKUP(E23,'29'!$K$3:$L$16,2,FALSE)))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IF(D24="X",0,IF(E24="X",0,VLOOKUP(E24,'29'!$K$3:$L$16,2,FALSE)))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IF(D25="X",0,IF(E25="X",0,VLOOKUP(E25,'29'!$K$3:$L$16,2,FALSE)))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IF(D26="X",0,IF(E26="X",0,VLOOKUP(E26,'29'!$K$3:$L$16,2,FALSE)))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IF(D27="X",0,IF(E27="X",0,VLOOKUP(E27,'29'!$K$3:$L$16,2,FALSE)))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IF(D28="X",0,IF(E28="X",0,VLOOKUP(E28,'29'!$K$3:$L$16,2,FALSE)))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IF(D29="X",0,IF(E29="X",0,VLOOKUP(E29,'29'!$K$3:$L$16,2,FALSE)))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IF(D30="X",0,IF(E30="X",0,VLOOKUP(E30,'29'!$K$3:$L$16,2,FALSE)))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IF(D31="X",0,IF(E31="X",0,VLOOKUP(E31,'29'!$K$3:$L$16,2,FALSE)))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IF(D32="X",0,IF(E32="X",0,VLOOKUP(E32,'29'!$K$3:$L$16,2,FALSE)))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IF(D33="X",0,IF(E33="X",0,VLOOKUP(E33,'29'!$K$3:$L$16,2,FALSE)))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IF(D34="X",0,IF(E34="X",0,VLOOKUP(E34,'29'!$K$3:$L$16,2,FALSE)))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IF(D35="X",0,IF(E35="X",0,VLOOKUP(E35,'29'!$K$3:$L$16,2,FALSE)))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IF(D36="X",0,IF(E36="X",0,VLOOKUP(E36,'29'!$K$3:$L$16,2,FALSE)))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IF(D37="X",0,IF(E37="X",0,VLOOKUP(E37,'29'!$K$3:$L$16,2,FALSE)))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IF(D38="X",0,IF(E38="X",0,VLOOKUP(E38,'29'!$K$3:$L$16,2,FALSE)))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IF(D39="X",0,IF(E39="X",0,VLOOKUP(E39,'29'!$K$3:$L$16,2,FALSE)))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IF(D40="X",0,IF(E40="X",0,VLOOKUP(E40,'29'!$K$3:$L$16,2,FALSE)))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IF(D41="X",0,IF(E41="X",0,VLOOKUP(E41,'29'!$K$3:$L$16,2,FALSE)))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IF(D42="X",0,IF(E42="X",0,VLOOKUP(E42,'29'!$K$3:$L$16,2,FALSE)))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IF(D43="X",0,IF(E43="X",0,VLOOKUP(E43,'29'!$K$3:$L$16,2,FALSE)))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IF(D44="X",0,IF(E44="X",0,VLOOKUP(E44,'29'!$K$3:$L$16,2,FALSE)))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IF(D45="X",0,IF(E45="X",0,VLOOKUP(E45,'29'!$K$3:$L$16,2,FALSE)))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IF(D46="X",0,IF(E46="X",0,VLOOKUP(E46,'29'!$K$3:$L$16,2,FALSE)))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IF(D47="X",0,IF(E47="X",0,VLOOKUP(E47,'29'!$K$3:$L$16,2,FALSE)))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IF(D48="X",0,IF(E48="X",0,VLOOKUP(E48,'29'!$K$3:$L$16,2,FALSE)))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IF(D49="X",0,IF(E49="X",0,VLOOKUP(E49,'29'!$K$3:$L$16,2,FALSE)))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IF(D50="X",0,IF(E50="X",0,VLOOKUP(E50,'29'!$K$3:$L$16,2,FALSE)))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IF(D51="X",0,IF(E51="X",0,VLOOKUP(E51,'29'!$K$3:$L$16,2,FALSE)))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IF(D52="X",0,IF(E52="X",0,VLOOKUP(E52,'29'!$K$3:$L$16,2,FALSE)))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IF(D53="X",0,IF(E53="X",0,VLOOKUP(E53,'29'!$K$3:$L$16,2,FALSE)))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IF(D54="X",0,IF(E54="X",0,VLOOKUP(E54,'29'!$K$3:$L$16,2,FALSE)))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IF(D55="X",0,IF(E55="X",0,VLOOKUP(E55,'29'!$K$3:$L$16,2,FALSE)))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IF(D56="X",0,IF(E56="X",0,VLOOKUP(E56,'29'!$K$3:$L$16,2,FALSE)))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IF(D57="X",0,IF(E57="X",0,VLOOKUP(E57,'29'!$K$3:$L$16,2,FALSE)))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IF(D58="X",0,IF(E58="X",0,VLOOKUP(E58,'29'!$K$3:$L$16,2,FALSE)))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IF(D59="X",0,IF(E59="X",0,VLOOKUP(E59,'29'!$K$3:$L$16,2,FALSE)))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IF(D60="X",0,IF(E60="X",0,VLOOKUP(E60,'29'!$K$3:$L$16,2,FALSE)))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IF(D61="X",0,IF(E61="X",0,VLOOKUP(E61,'29'!$K$3:$L$16,2,FALSE)))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IF(D62="X",0,IF(E62="X",0,VLOOKUP(E62,'29'!$K$3:$L$16,2,FALSE)))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IF(D63="X",0,IF(E63="X",0,VLOOKUP(E63,'29'!$K$3:$L$16,2,FALSE)))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IF(D64="X",0,IF(E64="X",0,VLOOKUP(E64,'29'!$K$3:$L$16,2,FALSE)))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IF(D65="X",0,IF(E65="X",0,VLOOKUP(E65,'29'!$K$3:$L$16,2,FALSE)))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IF(D66="X",0,IF(E66="X",0,VLOOKUP(E66,'29'!$K$3:$L$16,2,FALSE)))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IF(D67="X",0,IF(E67="X",0,VLOOKUP(E67,'29'!$K$3:$L$16,2,FALSE)))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IF(D68="X",0,IF(E68="X",0,VLOOKUP(E68,'29'!$K$3:$L$16,2,FALSE)))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IF(D69="X",0,IF(E69="X",0,VLOOKUP(E69,'29'!$K$3:$L$16,2,FALSE)))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IF(D70="X",0,IF(E70="X",0,VLOOKUP(E70,'29'!$K$3:$L$16,2,FALSE)))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IF(D71="X",0,IF(E71="X",0,VLOOKUP(E71,'29'!$K$3:$L$16,2,FALSE)))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IF(D72="X",0,IF(E72="X",0,VLOOKUP(E72,'29'!$K$3:$L$16,2,FALSE)))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IF(D73="X",0,IF(E73="X",0,VLOOKUP(E73,'29'!$K$3:$L$16,2,FALSE)))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IF(D74="X",0,IF(E74="X",0,VLOOKUP(E74,'29'!$K$3:$L$16,2,FALSE)))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IF(D75="X",0,IF(E75="X",0,VLOOKUP(E75,'29'!$K$3:$L$16,2,FALSE)))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IF(D76="X",0,IF(E76="X",0,VLOOKUP(E76,'29'!$K$3:$L$16,2,FALSE)))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IF(D77="X",0,IF(E77="X",0,VLOOKUP(E77,'29'!$K$3:$L$16,2,FALSE)))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IF(D78="X",0,IF(E78="X",0,VLOOKUP(E78,'29'!$K$3:$L$16,2,FALSE)))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IF(D79="X",0,IF(E79="X",0,VLOOKUP(E79,'29'!$K$3:$L$16,2,FALSE)))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IF(D80="X",0,IF(E80="X",0,VLOOKUP(E80,'29'!$K$3:$L$16,2,FALSE)))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IF(D81="X",0,IF(E81="X",0,VLOOKUP(E81,'29'!$K$3:$L$16,2,FALSE)))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IF(D82="X",0,IF(E82="X",0,VLOOKUP(E82,'29'!$K$3:$L$16,2,FALSE)))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IF(D83="X",0,IF(E83="X",0,VLOOKUP(E83,'29'!$K$3:$L$16,2,FALSE)))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IF(D84="X",0,IF(E84="X",0,VLOOKUP(E84,'29'!$K$3:$L$16,2,FALSE)))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IF(D85="X",0,IF(E85="X",0,VLOOKUP(E85,'29'!$K$3:$L$16,2,FALSE)))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IF(D86="X",0,IF(E86="X",0,VLOOKUP(E86,'29'!$K$3:$L$16,2,FALSE)))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IF(D87="X",0,IF(E87="X",0,VLOOKUP(E87,'29'!$K$3:$L$16,2,FALSE)))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IF(D88="X",0,IF(E88="X",0,VLOOKUP(E88,'29'!$K$3:$L$16,2,FALSE)))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IF(D89="X",0,IF(E89="X",0,VLOOKUP(E89,'29'!$K$3:$L$16,2,FALSE)))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IF(D90="X",0,IF(E90="X",0,VLOOKUP(E90,'29'!$K$3:$L$16,2,FALSE)))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IF(D91="X",0,IF(E91="X",0,VLOOKUP(E91,'29'!$K$3:$L$16,2,FALSE)))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IF(D92="X",0,IF(E92="X",0,VLOOKUP(E92,'29'!$K$3:$L$16,2,FALSE)))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IF(D93="X",0,IF(E93="X",0,VLOOKUP(E93,'29'!$K$3:$L$16,2,FALSE)))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IF(D94="X",0,IF(E94="X",0,VLOOKUP(E94,'29'!$K$3:$L$16,2,FALSE)))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IF(D95="X",0,IF(E95="X",0,VLOOKUP(E95,'29'!$K$3:$L$16,2,FALSE)))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IF(D96="X",0,IF(E96="X",0,VLOOKUP(E96,'29'!$K$3:$L$16,2,FALSE)))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IF(D97="X",0,IF(E97="X",0,VLOOKUP(E97,'29'!$K$3:$L$16,2,FALSE)))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IF(D98="X",0,IF(E98="X",0,VLOOKUP(E98,'29'!$K$3:$L$16,2,FALSE)))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IF(D99="X",0,IF(E99="X",0,VLOOKUP(E99,'29'!$K$3:$L$16,2,FALSE)))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IF(D100="X",0,IF(E100="X",0,VLOOKUP(E100,'29'!$K$3:$L$16,2,FALSE)))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IF(D101="X",0,IF(E101="X",0,VLOOKUP(E101,'29'!$K$3:$L$16,2,FALSE)))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IF(D102="X",0,IF(E102="X",0,VLOOKUP(E102,'29'!$K$3:$L$16,2,FALSE)))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IF(D103="X",0,IF(E103="X",0,VLOOKUP(E103,'29'!$K$3:$L$16,2,FALSE)))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IF(D104="X",0,IF(E104="X",0,VLOOKUP(E104,'29'!$K$3:$L$16,2,FALSE)))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IF(D105="X",0,IF(E105="X",0,VLOOKUP(E105,'29'!$K$3:$L$16,2,FALSE)))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IF(D106="X",0,IF(E106="X",0,VLOOKUP(E106,'29'!$K$3:$L$16,2,FALSE)))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IF(D107="X",0,IF(E107="X",0,VLOOKUP(E107,'29'!$K$3:$L$16,2,FALSE)))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IF(D108="X",0,IF(E108="X",0,VLOOKUP(E108,'29'!$K$3:$L$16,2,FALSE)))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IF(D109="X",0,IF(E109="X",0,VLOOKUP(E109,'29'!$K$3:$L$16,2,FALSE)))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IF(D110="X",0,IF(E110="X",0,VLOOKUP(E110,'29'!$K$3:$L$16,2,FALSE)))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IF(D111="X",0,IF(E111="X",0,VLOOKUP(E111,'29'!$K$3:$L$16,2,FALSE)))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IF(D112="X",0,IF(E112="X",0,VLOOKUP(E112,'29'!$K$3:$L$16,2,FALSE)))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IF(D113="X",0,IF(E113="X",0,VLOOKUP(E113,'29'!$K$3:$L$16,2,FALSE)))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IF(D114="X",0,IF(E114="X",0,VLOOKUP(E114,'29'!$K$3:$L$16,2,FALSE)))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IF(D115="X",0,IF(E115="X",0,VLOOKUP(E115,'29'!$K$3:$L$16,2,FALSE)))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IF(D116="X",0,IF(E116="X",0,VLOOKUP(E116,'29'!$K$3:$L$16,2,FALSE)))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IF(D117="X",0,IF(E117="X",0,VLOOKUP(E117,'29'!$K$3:$L$16,2,FALSE)))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IF(D118="X",0,IF(E118="X",0,VLOOKUP(E118,'29'!$K$3:$L$16,2,FALSE)))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IF(D119="X",0,IF(E119="X",0,VLOOKUP(E119,'29'!$K$3:$L$16,2,FALSE)))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IF(D120="X",0,IF(E120="X",0,VLOOKUP(E120,'29'!$K$3:$L$16,2,FALSE)))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IF(D121="X",0,IF(E121="X",0,VLOOKUP(E121,'29'!$K$3:$L$16,2,FALSE)))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IF(D122="X",0,IF(E122="X",0,VLOOKUP(E122,'29'!$K$3:$L$16,2,FALSE)))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IF(D123="X",0,IF(E123="X",0,VLOOKUP(E123,'29'!$K$3:$L$16,2,FALSE)))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IF(D124="X",0,IF(E124="X",0,VLOOKUP(E124,'29'!$K$3:$L$16,2,FALSE)))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IF(D125="X",0,IF(E125="X",0,VLOOKUP(E125,'29'!$K$3:$L$16,2,FALSE)))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IF(D126="X",0,IF(E126="X",0,VLOOKUP(E126,'29'!$K$3:$L$16,2,FALSE)))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IF(D127="X",0,IF(E127="X",0,VLOOKUP(E127,'29'!$K$3:$L$16,2,FALSE)))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IF(D128="X",0,IF(E128="X",0,VLOOKUP(E128,'29'!$K$3:$L$16,2,FALSE)))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IF(D129="X",0,IF(E129="X",0,VLOOKUP(E129,'29'!$K$3:$L$16,2,FALSE)))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IF(D130="X",0,IF(E130="X",0,VLOOKUP(E130,'29'!$K$3:$L$16,2,FALSE)))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IF(D131="X",0,IF(E131="X",0,VLOOKUP(E131,'29'!$K$3:$L$16,2,FALSE)))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IF(D132="X",0,IF(E132="X",0,VLOOKUP(E132,'29'!$K$3:$L$16,2,FALSE)))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IF(D133="X",0,IF(E133="X",0,VLOOKUP(E133,'29'!$K$3:$L$16,2,FALSE)))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IF(D134="X",0,IF(E134="X",0,VLOOKUP(E134,'29'!$K$3:$L$16,2,FALSE)))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IF(D135="X",0,IF(E135="X",0,VLOOKUP(E135,'29'!$K$3:$L$16,2,FALSE)))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IF(D136="X",0,IF(E136="X",0,VLOOKUP(E136,'29'!$K$3:$L$16,2,FALSE)))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IF(D137="X",0,IF(E137="X",0,VLOOKUP(E137,'29'!$K$3:$L$16,2,FALSE)))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IF(D138="X",0,IF(E138="X",0,VLOOKUP(E138,'29'!$K$3:$L$16,2,FALSE)))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IF(D139="X",0,IF(E139="X",0,VLOOKUP(E139,'29'!$K$3:$L$16,2,FALSE)))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IF(D140="X",0,IF(E140="X",0,VLOOKUP(E140,'29'!$K$3:$L$16,2,FALSE)))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IF(D141="X",0,IF(E141="X",0,VLOOKUP(E141,'29'!$K$3:$L$16,2,FALSE)))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IF(D142="X",0,IF(E142="X",0,VLOOKUP(E142,'29'!$K$3:$L$16,2,FALSE)))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IF(D143="X",0,IF(E143="X",0,VLOOKUP(E143,'29'!$K$3:$L$16,2,FALSE)))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IF(D144="X",0,IF(E144="X",0,VLOOKUP(E144,'29'!$K$3:$L$16,2,FALSE)))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IF(D145="X",0,IF(E145="X",0,VLOOKUP(E145,'29'!$K$3:$L$16,2,FALSE)))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IF(D146="X",0,IF(E146="X",0,VLOOKUP(E146,'29'!$K$3:$L$16,2,FALSE)))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IF(D147="X",0,IF(E147="X",0,VLOOKUP(E147,'29'!$K$3:$L$16,2,FALSE)))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IF(D148="X",0,IF(E148="X",0,VLOOKUP(E148,'29'!$K$3:$L$16,2,FALSE)))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IF(D149="X",0,IF(E149="X",0,VLOOKUP(E149,'29'!$K$3:$L$16,2,FALSE)))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IF(D150="X",0,IF(E150="X",0,VLOOKUP(E150,'29'!$K$3:$L$16,2,FALSE)))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IF(D151="X",0,IF(E151="X",0,VLOOKUP(E151,'29'!$K$3:$L$16,2,FALSE)))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IF(D152="X",0,IF(E152="X",0,VLOOKUP(E152,'29'!$K$3:$L$16,2,FALSE)))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IF(D153="X",0,IF(E153="X",0,VLOOKUP(E153,'29'!$K$3:$L$16,2,FALSE)))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IF(D154="X",0,IF(E154="X",0,VLOOKUP(E154,'29'!$K$3:$L$16,2,FALSE)))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IF(D155="X",0,IF(E155="X",0,VLOOKUP(E155,'29'!$K$3:$L$16,2,FALSE)))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IF(D156="X",0,IF(E156="X",0,VLOOKUP(E156,'29'!$K$3:$L$16,2,FALSE)))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IF(D157="X",0,IF(E157="X",0,VLOOKUP(E157,'29'!$K$3:$L$16,2,FALSE)))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IF(D158="X",0,IF(E158="X",0,VLOOKUP(E158,'29'!$K$3:$L$16,2,FALSE)))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IF(D159="X",0,IF(E159="X",0,VLOOKUP(E159,'29'!$K$3:$L$16,2,FALSE)))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IF(D160="X",0,IF(E160="X",0,VLOOKUP(E160,'29'!$K$3:$L$16,2,FALSE)))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IF(D161="X",0,IF(E161="X",0,VLOOKUP(E161,'29'!$K$3:$L$16,2,FALSE)))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IF(D162="X",0,IF(E162="X",0,VLOOKUP(E162,'29'!$K$3:$L$16,2,FALSE)))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IF(D163="X",0,IF(E163="X",0,VLOOKUP(E163,'29'!$K$3:$L$16,2,FALSE)))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IF(D164="X",0,IF(E164="X",0,VLOOKUP(E164,'29'!$K$3:$L$16,2,FALSE)))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IF(D165="X",0,IF(E165="X",0,VLOOKUP(E165,'29'!$K$3:$L$16,2,FALSE)))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IF(D166="X",0,IF(E166="X",0,VLOOKUP(E166,'29'!$K$3:$L$16,2,FALSE)))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IF(D167="X",0,IF(E167="X",0,VLOOKUP(E167,'29'!$K$3:$L$16,2,FALSE)))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IF(D168="X",0,IF(E168="X",0,VLOOKUP(E168,'29'!$K$3:$L$16,2,FALSE)))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IF(D169="X",0,IF(E169="X",0,VLOOKUP(E169,'29'!$K$3:$L$16,2,FALSE)))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IF(D170="X",0,IF(E170="X",0,VLOOKUP(E170,'29'!$K$3:$L$16,2,FALSE)))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IF(D171="X",0,IF(E171="X",0,VLOOKUP(E171,'29'!$K$3:$L$16,2,FALSE)))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IF(D172="X",0,IF(E172="X",0,VLOOKUP(E172,'29'!$K$3:$L$16,2,FALSE)))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IF(D173="X",0,IF(E173="X",0,VLOOKUP(E173,'29'!$K$3:$L$16,2,FALSE)))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IF(D174="X",0,IF(E174="X",0,VLOOKUP(E174,'29'!$K$3:$L$16,2,FALSE)))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IF(D175="X",0,IF(E175="X",0,VLOOKUP(E175,'29'!$K$3:$L$16,2,FALSE)))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IF(D176="X",0,IF(E176="X",0,VLOOKUP(E176,'29'!$K$3:$L$16,2,FALSE)))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IF(D177="X",0,IF(E177="X",0,VLOOKUP(E177,'29'!$K$3:$L$16,2,FALSE)))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IF(D178="X",0,IF(E178="X",0,VLOOKUP(E178,'29'!$K$3:$L$16,2,FALSE)))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IF(D179="X",0,IF(E179="X",0,VLOOKUP(E179,'29'!$K$3:$L$16,2,FALSE)))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IF(D180="X",0,IF(E180="X",0,VLOOKUP(E180,'29'!$K$3:$L$16,2,FALSE)))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IF(D181="X",0,IF(E181="X",0,VLOOKUP(E181,'29'!$K$3:$L$16,2,FALSE)))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IF(D182="X",0,IF(E182="X",0,VLOOKUP(E182,'29'!$K$3:$L$16,2,FALSE)))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IF(D183="X",0,IF(E183="X",0,VLOOKUP(E183,'29'!$K$3:$L$16,2,FALSE)))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IF(D184="X",0,IF(E184="X",0,VLOOKUP(E184,'29'!$K$3:$L$16,2,FALSE)))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IF(D185="X",0,IF(E185="X",0,VLOOKUP(E185,'29'!$K$3:$L$16,2,FALSE)))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IF(D186="X",0,IF(E186="X",0,VLOOKUP(E186,'29'!$K$3:$L$16,2,FALSE)))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IF(D187="X",0,IF(E187="X",0,VLOOKUP(E187,'29'!$K$3:$L$16,2,FALSE)))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IF(D188="X",0,IF(E188="X",0,VLOOKUP(E188,'29'!$K$3:$L$16,2,FALSE)))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IF(D189="X",0,IF(E189="X",0,VLOOKUP(E189,'29'!$K$3:$L$16,2,FALSE)))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IF(D190="X",0,IF(E190="X",0,VLOOKUP(E190,'29'!$K$3:$L$16,2,FALSE)))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IF(D191="X",0,IF(E191="X",0,VLOOKUP(E191,'29'!$K$3:$L$16,2,FALSE)))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IF(D192="X",0,IF(E192="X",0,VLOOKUP(E192,'29'!$K$3:$L$16,2,FALSE)))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IF(D193="X",0,IF(E193="X",0,VLOOKUP(E193,'29'!$K$3:$L$16,2,FALSE)))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IF(D194="X",0,IF(E194="X",0,VLOOKUP(E194,'29'!$K$3:$L$16,2,FALSE)))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IF(D195="X",0,IF(E195="X",0,VLOOKUP(E195,'29'!$K$3:$L$16,2,FALSE)))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IF(D196="X",0,IF(E196="X",0,VLOOKUP(E196,'29'!$K$3:$L$16,2,FALSE)))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IF(D197="X",0,IF(E197="X",0,VLOOKUP(E197,'29'!$K$3:$L$16,2,FALSE)))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IF(D198="X",0,IF(E198="X",0,VLOOKUP(E198,'29'!$K$3:$L$16,2,FALSE)))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IF(D199="X",0,IF(E199="X",0,VLOOKUP(E199,'29'!$K$3:$L$16,2,FALSE)))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IF(D200="X",0,IF(E200="X",0,VLOOKUP(E200,'29'!$K$3:$L$16,2,FALSE)))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IF(D201="X",0,IF(E201="X",0,VLOOKUP(E201,'29'!$K$3:$L$16,2,FALSE)))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IF(D202="X",0,IF(E202="X",0,VLOOKUP(E202,'29'!$K$3:$L$16,2,FALSE)))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IF(D203="X",0,IF(E203="X",0,VLOOKUP(E203,'29'!$K$3:$L$16,2,FALSE)))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IF(D204="X",0,IF(E204="X",0,VLOOKUP(E204,'29'!$K$3:$L$16,2,FALSE)))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IF(D205="X",0,IF(E205="X",0,VLOOKUP(E205,'29'!$K$3:$L$16,2,FALSE)))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IF(D206="X",0,IF(E206="X",0,VLOOKUP(E206,'29'!$K$3:$L$16,2,FALSE)))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IF(D207="X",0,IF(E207="X",0,VLOOKUP(E207,'29'!$K$3:$L$16,2,FALSE)))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IF(D208="X",0,IF(E208="X",0,VLOOKUP(E208,'29'!$K$3:$L$16,2,FALSE)))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IF(D209="X",0,IF(E209="X",0,VLOOKUP(E209,'29'!$K$3:$L$16,2,FALSE)))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IF(D210="X",0,IF(E210="X",0,VLOOKUP(E210,'29'!$K$3:$L$16,2,FALSE)))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IF(D211="X",0,IF(E211="X",0,VLOOKUP(E211,'29'!$K$3:$L$16,2,FALSE)))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IF(D212="X",0,IF(E212="X",0,VLOOKUP(E212,'29'!$K$3:$L$16,2,FALSE)))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IF(D213="X",0,IF(E213="X",0,VLOOKUP(E213,'29'!$K$3:$L$16,2,FALSE)))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IF(D214="X",0,IF(E214="X",0,VLOOKUP(E214,'29'!$K$3:$L$16,2,FALSE)))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IF(D215="X",0,IF(E215="X",0,VLOOKUP(E215,'29'!$K$3:$L$16,2,FALSE)))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IF(D216="X",0,IF(E216="X",0,VLOOKUP(E216,'29'!$K$3:$L$16,2,FALSE)))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IF(D217="X",0,IF(E217="X",0,VLOOKUP(E217,'29'!$K$3:$L$16,2,FALSE)))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IF(D218="X",0,IF(E218="X",0,VLOOKUP(E218,'29'!$K$3:$L$16,2,FALSE)))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IF(D219="X",0,IF(E219="X",0,VLOOKUP(E219,'29'!$K$3:$L$16,2,FALSE)))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IF(D220="X",0,IF(E220="X",0,VLOOKUP(E220,'29'!$K$3:$L$16,2,FALSE)))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IF(D221="X",0,IF(E221="X",0,VLOOKUP(E221,'29'!$K$3:$L$16,2,FALSE)))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IF(D222="X",0,IF(E222="X",0,VLOOKUP(E222,'29'!$K$3:$L$16,2,FALSE)))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IF(D223="X",0,IF(E223="X",0,VLOOKUP(E223,'29'!$K$3:$L$16,2,FALSE)))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IF(D224="X",0,IF(E224="X",0,VLOOKUP(E224,'29'!$K$3:$L$16,2,FALSE)))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IF(D225="X",0,IF(E225="X",0,VLOOKUP(E225,'29'!$K$3:$L$16,2,FALSE)))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IF(D226="X",0,IF(E226="X",0,VLOOKUP(E226,'29'!$K$3:$L$16,2,FALSE)))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IF(D227="X",0,IF(E227="X",0,VLOOKUP(E227,'29'!$K$3:$L$16,2,FALSE)))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IF(D228="X",0,IF(E228="X",0,VLOOKUP(E228,'29'!$K$3:$L$16,2,FALSE)))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IF(D229="X",0,IF(E229="X",0,VLOOKUP(E229,'29'!$K$3:$L$16,2,FALSE)))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IF(D230="X",0,IF(E230="X",0,VLOOKUP(E230,'29'!$K$3:$L$16,2,FALSE)))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IF(D231="X",0,IF(E231="X",0,VLOOKUP(E231,'29'!$K$3:$L$16,2,FALSE)))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IF(D232="X",0,IF(E232="X",0,VLOOKUP(E232,'29'!$K$3:$L$16,2,FALSE)))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IF(D233="X",0,IF(E233="X",0,VLOOKUP(E233,'29'!$K$3:$L$16,2,FALSE)))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IF(D234="X",0,IF(E234="X",0,VLOOKUP(E234,'29'!$K$3:$L$16,2,FALSE)))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IF(D235="X",0,IF(E235="X",0,VLOOKUP(E235,'29'!$K$3:$L$16,2,FALSE)))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IF(D236="X",0,IF(E236="X",0,VLOOKUP(E236,'29'!$K$3:$L$16,2,FALSE)))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IF(D237="X",0,IF(E237="X",0,VLOOKUP(E237,'29'!$K$3:$L$16,2,FALSE)))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IF(D238="X",0,IF(E238="X",0,VLOOKUP(E238,'29'!$K$3:$L$16,2,FALSE)))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IF(D239="X",0,IF(E239="X",0,VLOOKUP(E239,'29'!$K$3:$L$16,2,FALSE)))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IF(D240="X",0,IF(E240="X",0,VLOOKUP(E240,'29'!$K$3:$L$16,2,FALSE)))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IF(D241="X",0,IF(E241="X",0,VLOOKUP(E241,'29'!$K$3:$L$16,2,FALSE)))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IF(D242="X",0,IF(E242="X",0,VLOOKUP(E242,'29'!$K$3:$L$16,2,FALSE)))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IF(D243="X",0,IF(E243="X",0,VLOOKUP(E243,'29'!$K$3:$L$16,2,FALSE)))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IF(D244="X",0,IF(E244="X",0,VLOOKUP(E244,'29'!$K$3:$L$16,2,FALSE)))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IF(D245="X",0,IF(E245="X",0,VLOOKUP(E245,'29'!$K$3:$L$16,2,FALSE)))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IF(D246="X",0,IF(E246="X",0,VLOOKUP(E246,'29'!$K$3:$L$16,2,FALSE)))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IF(D247="X",0,IF(E247="X",0,VLOOKUP(E247,'29'!$K$3:$L$16,2,FALSE)))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IF(D248="X",0,IF(E248="X",0,VLOOKUP(E248,'29'!$K$3:$L$16,2,FALSE)))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IF(D249="X",0,IF(E249="X",0,VLOOKUP(E249,'29'!$K$3:$L$16,2,FALSE)))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IF(D250="X",0,IF(E250="X",0,VLOOKUP(E250,'29'!$K$3:$L$16,2,FALSE)))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IF(D251="X",0,IF(E251="X",0,VLOOKUP(E251,'29'!$K$3:$L$16,2,FALSE)))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IF(D252="X",0,IF(E252="X",0,VLOOKUP(E252,'29'!$K$3:$L$16,2,FALSE)))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IF(D253="X",0,IF(E253="X",0,VLOOKUP(E253,'29'!$K$3:$L$16,2,FALSE)))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IF(D254="X",0,IF(E254="X",0,VLOOKUP(E254,'29'!$K$3:$L$16,2,FALSE)))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IF(D255="X",0,IF(E255="X",0,VLOOKUP(E255,'29'!$K$3:$L$16,2,FALSE)))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IF(D256="X",0,IF(E256="X",0,VLOOKUP(E256,'29'!$K$3:$L$16,2,FALSE)))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IF(D257="X",0,IF(E257="X",0,VLOOKUP(E257,'29'!$K$3:$L$16,2,FALSE)))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IF(D258="X",0,IF(E258="X",0,VLOOKUP(E258,'29'!$K$3:$L$16,2,FALSE)))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IF(D259="X",0,IF(E259="X",0,VLOOKUP(E259,'29'!$K$3:$L$16,2,FALSE)))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IF(D260="X",0,IF(E260="X",0,VLOOKUP(E260,'29'!$K$3:$L$16,2,FALSE)))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IF(D261="X",0,IF(E261="X",0,VLOOKUP(E261,'29'!$K$3:$L$16,2,FALSE)))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IF(D262="X",0,IF(E262="X",0,VLOOKUP(E262,'29'!$K$3:$L$16,2,FALSE)))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IF(D263="X",0,IF(E263="X",0,VLOOKUP(E263,'29'!$K$3:$L$16,2,FALSE)))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IF(D264="X",0,IF(E264="X",0,VLOOKUP(E264,'29'!$K$3:$L$16,2,FALSE)))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IF(D265="X",0,IF(E265="X",0,VLOOKUP(E265,'29'!$K$3:$L$16,2,FALSE)))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IF(D266="X",0,IF(E266="X",0,VLOOKUP(E266,'29'!$K$3:$L$16,2,FALSE)))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IF(D267="X",0,IF(E267="X",0,VLOOKUP(E267,'29'!$K$3:$L$16,2,FALSE)))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IF(D268="X",0,IF(E268="X",0,VLOOKUP(E268,'29'!$K$3:$L$16,2,FALSE)))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IF(D269="X",0,IF(E269="X",0,VLOOKUP(E269,'29'!$K$3:$L$16,2,FALSE)))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IF(D270="X",0,IF(E270="X",0,VLOOKUP(E270,'29'!$K$3:$L$16,2,FALSE)))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IF(D271="X",0,IF(E271="X",0,VLOOKUP(E271,'29'!$K$3:$L$16,2,FALSE)))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IF(D272="X",0,IF(E272="X",0,VLOOKUP(E272,'29'!$K$3:$L$16,2,FALSE)))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IF(D273="X",0,IF(E273="X",0,VLOOKUP(E273,'29'!$K$3:$L$16,2,FALSE)))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IF(D274="X",0,IF(E274="X",0,VLOOKUP(E274,'29'!$K$3:$L$16,2,FALSE)))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IF(D275="X",0,IF(E275="X",0,VLOOKUP(E275,'29'!$K$3:$L$16,2,FALSE)))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IF(D276="X",0,IF(E276="X",0,VLOOKUP(E276,'29'!$K$3:$L$16,2,FALSE)))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IF(D277="X",0,IF(E277="X",0,VLOOKUP(E277,'29'!$K$3:$L$16,2,FALSE)))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IF(D278="X",0,IF(E278="X",0,VLOOKUP(E278,'29'!$K$3:$L$16,2,FALSE)))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IF(D279="X",0,IF(E279="X",0,VLOOKUP(E279,'29'!$K$3:$L$16,2,FALSE)))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IF(D280="X",0,IF(E280="X",0,VLOOKUP(E280,'29'!$K$3:$L$16,2,FALSE)))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IF(D281="X",0,IF(E281="X",0,VLOOKUP(E281,'29'!$K$3:$L$16,2,FALSE)))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IF(D282="X",0,IF(E282="X",0,VLOOKUP(E282,'29'!$K$3:$L$16,2,FALSE)))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IF(D283="X",0,IF(E283="X",0,VLOOKUP(E283,'29'!$K$3:$L$16,2,FALSE)))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IF(D284="X",0,IF(E284="X",0,VLOOKUP(E284,'29'!$K$3:$L$16,2,FALSE)))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IF(D285="X",0,IF(E285="X",0,VLOOKUP(E285,'29'!$K$3:$L$16,2,FALSE)))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IF(D286="X",0,IF(E286="X",0,VLOOKUP(E286,'29'!$K$3:$L$16,2,FALSE)))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IF(D287="X",0,IF(E287="X",0,VLOOKUP(E287,'29'!$K$3:$L$16,2,FALSE)))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IF(D288="X",0,IF(E288="X",0,VLOOKUP(E288,'29'!$K$3:$L$16,2,FALSE)))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IF(D289="X",0,IF(E289="X",0,VLOOKUP(E289,'29'!$K$3:$L$16,2,FALSE)))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IF(D290="X",0,IF(E290="X",0,VLOOKUP(E290,'29'!$K$3:$L$16,2,FALSE)))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IF(D291="X",0,IF(E291="X",0,VLOOKUP(E291,'29'!$K$3:$L$16,2,FALSE)))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IF(D292="X",0,IF(E292="X",0,VLOOKUP(E292,'29'!$K$3:$L$16,2,FALSE)))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IF(D293="X",0,IF(E293="X",0,VLOOKUP(E293,'29'!$K$3:$L$16,2,FALSE)))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IF(D294="X",0,IF(E294="X",0,VLOOKUP(E294,'29'!$K$3:$L$16,2,FALSE)))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IF(D295="X",0,IF(E295="X",0,VLOOKUP(E295,'29'!$K$3:$L$16,2,FALSE)))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IF(D296="X",0,IF(E296="X",0,VLOOKUP(E296,'29'!$K$3:$L$16,2,FALSE)))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IF(D297="X",0,IF(E297="X",0,VLOOKUP(E297,'29'!$K$3:$L$16,2,FALSE)))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IF(D298="X",0,IF(E298="X",0,VLOOKUP(E298,'29'!$K$3:$L$16,2,FALSE)))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IF(D299="X",0,IF(E299="X",0,VLOOKUP(E299,'29'!$K$3:$L$16,2,FALSE)))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IF(D300="X",0,IF(E300="X",0,VLOOKUP(E300,'29'!$K$3:$L$16,2,FALSE)))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IF(D301="X",0,IF(E301="X",0,VLOOKUP(E301,'29'!$K$3:$L$16,2,FALSE)))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IF(D302="X",0,IF(E302="X",0,VLOOKUP(E302,'29'!$K$3:$L$16,2,FALSE)))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IF(D303="X",0,IF(E303="X",0,VLOOKUP(E303,'29'!$K$3:$L$16,2,FALSE)))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IF(D304="X",0,IF(E304="X",0,VLOOKUP(E304,'29'!$K$3:$L$16,2,FALSE)))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IF(D305="X",0,IF(E305="X",0,VLOOKUP(E305,'29'!$K$3:$L$16,2,FALSE)))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IF(D306="X",0,IF(E306="X",0,VLOOKUP(E306,'29'!$K$3:$L$16,2,FALSE)))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IF(D307="X",0,IF(E307="X",0,VLOOKUP(E307,'29'!$K$3:$L$16,2,FALSE)))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IF(D308="X",0,IF(E308="X",0,VLOOKUP(E308,'29'!$K$3:$L$16,2,FALSE)))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IF(D309="X",0,IF(E309="X",0,VLOOKUP(E309,'29'!$K$3:$L$16,2,FALSE)))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IF(D310="X",0,IF(E310="X",0,VLOOKUP(E310,'29'!$K$3:$L$16,2,FALSE)))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IF(D311="X",0,IF(E311="X",0,VLOOKUP(E311,'29'!$K$3:$L$16,2,FALSE)))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IF(D312="X",0,IF(E312="X",0,VLOOKUP(E312,'29'!$K$3:$L$16,2,FALSE)))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IF(D313="X",0,IF(E313="X",0,VLOOKUP(E313,'29'!$K$3:$L$16,2,FALSE)))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IF(D314="X",0,IF(E314="X",0,VLOOKUP(E314,'29'!$K$3:$L$16,2,FALSE)))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IF(D315="X",0,IF(E315="X",0,VLOOKUP(E315,'29'!$K$3:$L$16,2,FALSE)))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IF(D316="X",0,IF(E316="X",0,VLOOKUP(E316,'29'!$K$3:$L$16,2,FALSE)))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IF(D317="X",0,IF(E317="X",0,VLOOKUP(E317,'29'!$K$3:$L$16,2,FALSE)))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IF(D318="X",0,IF(E318="X",0,VLOOKUP(E318,'29'!$K$3:$L$16,2,FALSE)))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IF(D319="X",0,IF(E319="X",0,VLOOKUP(E319,'29'!$K$3:$L$16,2,FALSE)))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IF(D320="X",0,IF(E320="X",0,VLOOKUP(E320,'29'!$K$3:$L$16,2,FALSE)))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IF(D321="X",0,IF(E321="X",0,VLOOKUP(E321,'29'!$K$3:$L$16,2,FALSE)))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IF(D322="X",0,IF(E322="X",0,VLOOKUP(E322,'29'!$K$3:$L$16,2,FALSE)))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IF(D323="X",0,IF(E323="X",0,VLOOKUP(E323,'29'!$K$3:$L$16,2,FALSE)))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IF(D324="X",0,IF(E324="X",0,VLOOKUP(E324,'29'!$K$3:$L$16,2,FALSE)))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IF(D325="X",0,IF(E325="X",0,VLOOKUP(E325,'29'!$K$3:$L$16,2,FALSE)))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IF(D326="X",0,IF(E326="X",0,VLOOKUP(E326,'29'!$K$3:$L$16,2,FALSE)))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IF(D327="X",0,IF(E327="X",0,VLOOKUP(E327,'29'!$K$3:$L$16,2,FALSE)))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IF(D328="X",0,IF(E328="X",0,VLOOKUP(E328,'29'!$K$3:$L$16,2,FALSE)))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IF(D329="X",0,IF(E329="X",0,VLOOKUP(E329,'29'!$K$3:$L$16,2,FALSE)))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IF(D330="X",0,IF(E330="X",0,VLOOKUP(E330,'29'!$K$3:$L$16,2,FALSE)))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IF(D331="X",0,IF(E331="X",0,VLOOKUP(E331,'29'!$K$3:$L$16,2,FALSE)))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IF(D332="X",0,IF(E332="X",0,VLOOKUP(E332,'29'!$K$3:$L$16,2,FALSE)))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IF(D333="X",0,IF(E333="X",0,VLOOKUP(E333,'29'!$K$3:$L$16,2,FALSE)))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IF(D334="X",0,IF(E334="X",0,VLOOKUP(E334,'29'!$K$3:$L$16,2,FALSE)))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IF(D335="X",0,IF(E335="X",0,VLOOKUP(E335,'29'!$K$3:$L$16,2,FALSE)))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IF(D336="X",0,IF(E336="X",0,VLOOKUP(E336,'29'!$K$3:$L$16,2,FALSE)))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IF(D337="X",0,IF(E337="X",0,VLOOKUP(E337,'29'!$K$3:$L$16,2,FALSE)))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IF(D338="X",0,IF(E338="X",0,VLOOKUP(E338,'29'!$K$3:$L$16,2,FALSE)))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IF(D339="X",0,IF(E339="X",0,VLOOKUP(E339,'29'!$K$3:$L$16,2,FALSE)))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IF(D340="X",0,IF(E340="X",0,VLOOKUP(E340,'29'!$K$3:$L$16,2,FALSE)))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IF(D341="X",0,IF(E341="X",0,VLOOKUP(E341,'29'!$K$3:$L$16,2,FALSE)))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IF(D342="X",0,IF(E342="X",0,VLOOKUP(E342,'29'!$K$3:$L$16,2,FALSE)))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IF(D343="X",0,IF(E343="X",0,VLOOKUP(E343,'29'!$K$3:$L$16,2,FALSE)))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IF(D344="X",0,IF(E344="X",0,VLOOKUP(E344,'29'!$K$3:$L$16,2,FALSE)))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IF(D345="X",0,IF(E345="X",0,VLOOKUP(E345,'29'!$K$3:$L$16,2,FALSE)))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IF(D346="X",0,IF(E346="X",0,VLOOKUP(E346,'29'!$K$3:$L$16,2,FALSE)))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IF(D347="X",0,IF(E347="X",0,VLOOKUP(E347,'29'!$K$3:$L$16,2,FALSE)))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IF(D348="X",0,IF(E348="X",0,VLOOKUP(E348,'29'!$K$3:$L$16,2,FALSE)))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IF(D349="X",0,IF(E349="X",0,VLOOKUP(E349,'29'!$K$3:$L$16,2,FALSE)))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IF(D350="X",0,IF(E350="X",0,VLOOKUP(E350,'29'!$K$3:$L$16,2,FALSE)))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IF(D351="X",0,IF(E351="X",0,VLOOKUP(E351,'29'!$K$3:$L$16,2,FALSE)))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IF(D352="X",0,IF(E352="X",0,VLOOKUP(E352,'29'!$K$3:$L$16,2,FALSE)))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IF(D353="X",0,IF(E353="X",0,VLOOKUP(E353,'29'!$K$3:$L$16,2,FALSE)))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IF(D354="X",0,IF(E354="X",0,VLOOKUP(E354,'29'!$K$3:$L$16,2,FALSE)))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IF(D355="X",0,IF(E355="X",0,VLOOKUP(E355,'29'!$K$3:$L$16,2,FALSE)))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IF(D356="X",0,IF(E356="X",0,VLOOKUP(E356,'29'!$K$3:$L$16,2,FALSE)))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IF(D357="X",0,IF(E357="X",0,VLOOKUP(E357,'29'!$K$3:$L$16,2,FALSE)))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IF(D358="X",0,IF(E358="X",0,VLOOKUP(E358,'29'!$K$3:$L$16,2,FALSE)))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IF(D359="X",0,IF(E359="X",0,VLOOKUP(E359,'29'!$K$3:$L$16,2,FALSE)))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IF(D360="X",0,IF(E360="X",0,VLOOKUP(E360,'29'!$K$3:$L$16,2,FALSE)))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IF(D361="X",0,IF(E361="X",0,VLOOKUP(E361,'29'!$K$3:$L$16,2,FALSE)))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IF(D362="X",0,IF(E362="X",0,VLOOKUP(E362,'29'!$K$3:$L$16,2,FALSE)))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IF(D363="X",0,IF(E363="X",0,VLOOKUP(E363,'29'!$K$3:$L$16,2,FALSE)))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IF(D364="X",0,IF(E364="X",0,VLOOKUP(E364,'29'!$K$3:$L$16,2,FALSE)))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IF(D365="X",0,IF(E365="X",0,VLOOKUP(E365,'29'!$K$3:$L$16,2,FALSE)))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IF(D366="X",0,IF(E366="X",0,VLOOKUP(E366,'29'!$K$3:$L$16,2,FALSE)))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IF(D367="X",0,IF(E367="X",0,VLOOKUP(E367,'29'!$K$3:$L$16,2,FALSE)))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IF(D368="X",0,IF(E368="X",0,VLOOKUP(E368,'29'!$K$3:$L$16,2,FALSE)))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IF(D369="X",0,IF(E369="X",0,VLOOKUP(E369,'29'!$K$3:$L$16,2,FALSE)))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IF(D370="X",0,IF(E370="X",0,VLOOKUP(E370,'29'!$K$3:$L$16,2,FALSE)))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IF(D371="X",0,IF(E371="X",0,VLOOKUP(E371,'29'!$K$3:$L$16,2,FALSE)))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IF(D372="X",0,IF(E372="X",0,VLOOKUP(E372,'29'!$K$3:$L$16,2,FALSE)))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IF(D373="X",0,IF(E373="X",0,VLOOKUP(E373,'29'!$K$3:$L$16,2,FALSE)))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IF(D374="X",0,IF(E374="X",0,VLOOKUP(E374,'29'!$K$3:$L$16,2,FALSE)))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IF(D375="X",0,IF(E375="X",0,VLOOKUP(E375,'29'!$K$3:$L$16,2,FALSE)))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IF(D376="X",0,IF(E376="X",0,VLOOKUP(E376,'29'!$K$3:$L$16,2,FALSE)))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IF(D377="X",0,IF(E377="X",0,VLOOKUP(E377,'29'!$K$3:$L$16,2,FALSE)))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IF(D378="X",0,IF(E378="X",0,VLOOKUP(E378,'29'!$K$3:$L$16,2,FALSE)))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IF(D379="X",0,IF(E379="X",0,VLOOKUP(E379,'29'!$K$3:$L$16,2,FALSE)))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IF(D380="X",0,IF(E380="X",0,VLOOKUP(E380,'29'!$K$3:$L$16,2,FALSE)))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IF(D381="X",0,IF(E381="X",0,VLOOKUP(E381,'29'!$K$3:$L$16,2,FALSE)))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IF(D382="X",0,IF(E382="X",0,VLOOKUP(E382,'29'!$K$3:$L$16,2,FALSE)))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IF(D383="X",0,IF(E383="X",0,VLOOKUP(E383,'29'!$K$3:$L$16,2,FALSE)))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IF(D384="X",0,IF(E384="X",0,VLOOKUP(E384,'29'!$K$3:$L$16,2,FALSE)))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IF(D385="X",0,IF(E385="X",0,VLOOKUP(E385,'29'!$K$3:$L$16,2,FALSE)))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IF(D386="X",0,IF(E386="X",0,VLOOKUP(E386,'29'!$K$3:$L$16,2,FALSE)))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IF(D387="X",0,IF(E387="X",0,VLOOKUP(E387,'29'!$K$3:$L$16,2,FALSE)))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IF(D388="X",0,IF(E388="X",0,VLOOKUP(E388,'29'!$K$3:$L$16,2,FALSE)))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IF(D389="X",0,IF(E389="X",0,VLOOKUP(E389,'29'!$K$3:$L$16,2,FALSE)))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IF(D390="X",0,IF(E390="X",0,VLOOKUP(E390,'29'!$K$3:$L$16,2,FALSE)))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IF(D391="X",0,IF(E391="X",0,VLOOKUP(E391,'29'!$K$3:$L$16,2,FALSE)))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IF(D392="X",0,IF(E392="X",0,VLOOKUP(E392,'29'!$K$3:$L$16,2,FALSE)))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IF(D393="X",0,IF(E393="X",0,VLOOKUP(E393,'29'!$K$3:$L$16,2,FALSE)))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IF(D394="X",0,IF(E394="X",0,VLOOKUP(E394,'29'!$K$3:$L$16,2,FALSE)))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IF(D395="X",0,IF(E395="X",0,VLOOKUP(E395,'29'!$K$3:$L$16,2,FALSE)))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IF(D396="X",0,IF(E396="X",0,VLOOKUP(E396,'29'!$K$3:$L$16,2,FALSE)))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IF(D397="X",0,IF(E397="X",0,VLOOKUP(E397,'29'!$K$3:$L$16,2,FALSE)))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IF(D398="X",0,IF(E398="X",0,VLOOKUP(E398,'29'!$K$3:$L$16,2,FALSE)))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IF(D399="X",0,IF(E399="X",0,VLOOKUP(E399,'29'!$K$3:$L$16,2,FALSE)))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IF(D400="X",0,IF(E400="X",0,VLOOKUP(E400,'29'!$K$3:$L$16,2,FALSE)))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IF(D401="X",0,IF(E401="X",0,VLOOKUP(E401,'29'!$K$3:$L$16,2,FALSE)))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IF(D402="X",0,IF(E402="X",0,VLOOKUP(E402,'29'!$K$3:$L$16,2,FALSE)))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IF(D403="X",0,IF(E403="X",0,VLOOKUP(E403,'29'!$K$3:$L$16,2,FALSE)))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IF(D404="X",0,IF(E404="X",0,VLOOKUP(E404,'29'!$K$3:$L$16,2,FALSE)))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IF(D405="X",0,IF(E405="X",0,VLOOKUP(E405,'29'!$K$3:$L$16,2,FALSE)))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IF(D406="X",0,IF(E406="X",0,VLOOKUP(E406,'29'!$K$3:$L$16,2,FALSE)))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IF(D407="X",0,IF(E407="X",0,VLOOKUP(E407,'29'!$K$3:$L$16,2,FALSE)))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IF(D408="X",0,IF(E408="X",0,VLOOKUP(E408,'29'!$K$3:$L$16,2,FALSE)))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IF(D409="X",0,IF(E409="X",0,VLOOKUP(E409,'29'!$K$3:$L$16,2,FALSE)))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IF(D410="X",0,IF(E410="X",0,VLOOKUP(E410,'29'!$K$3:$L$16,2,FALSE)))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IF(D411="X",0,IF(E411="X",0,VLOOKUP(E411,'29'!$K$3:$L$16,2,FALSE)))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IF(D412="X",0,IF(E412="X",0,VLOOKUP(E412,'29'!$K$3:$L$16,2,FALSE)))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IF(D413="X",0,IF(E413="X",0,VLOOKUP(E413,'29'!$K$3:$L$16,2,FALSE)))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IF(D414="X",0,IF(E414="X",0,VLOOKUP(E414,'29'!$K$3:$L$16,2,FALSE)))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IF(D415="X",0,IF(E415="X",0,VLOOKUP(E415,'29'!$K$3:$L$16,2,FALSE)))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IF(D416="X",0,IF(E416="X",0,VLOOKUP(E416,'29'!$K$3:$L$16,2,FALSE)))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IF(D417="X",0,IF(E417="X",0,VLOOKUP(E417,'29'!$K$3:$L$16,2,FALSE)))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IF(D418="X",0,IF(E418="X",0,VLOOKUP(E418,'29'!$K$3:$L$16,2,FALSE)))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IF(D419="X",0,IF(E419="X",0,VLOOKUP(E419,'29'!$K$3:$L$16,2,FALSE)))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IF(D420="X",0,IF(E420="X",0,VLOOKUP(E420,'29'!$K$3:$L$16,2,FALSE)))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IF(D421="X",0,IF(E421="X",0,VLOOKUP(E421,'29'!$K$3:$L$16,2,FALSE)))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IF(D422="X",0,IF(E422="X",0,VLOOKUP(E422,'29'!$K$3:$L$16,2,FALSE)))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IF(D423="X",0,IF(E423="X",0,VLOOKUP(E423,'29'!$K$3:$L$16,2,FALSE)))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IF(D424="X",0,IF(E424="X",0,VLOOKUP(E424,'29'!$K$3:$L$16,2,FALSE)))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IF(D425="X",0,IF(E425="X",0,VLOOKUP(E425,'29'!$K$3:$L$16,2,FALSE)))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IF(D426="X",0,IF(E426="X",0,VLOOKUP(E426,'29'!$K$3:$L$16,2,FALSE)))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IF(D427="X",0,IF(E427="X",0,VLOOKUP(E427,'29'!$K$3:$L$16,2,FALSE)))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IF(D428="X",0,IF(E428="X",0,VLOOKUP(E428,'29'!$K$3:$L$16,2,FALSE)))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IF(D429="X",0,IF(E429="X",0,VLOOKUP(E429,'29'!$K$3:$L$16,2,FALSE)))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IF(D430="X",0,IF(E430="X",0,VLOOKUP(E430,'29'!$K$3:$L$16,2,FALSE)))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IF(D431="X",0,IF(E431="X",0,VLOOKUP(E431,'29'!$K$3:$L$16,2,FALSE)))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IF(D432="X",0,IF(E432="X",0,VLOOKUP(E432,'29'!$K$3:$L$16,2,FALSE)))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IF(D433="X",0,IF(E433="X",0,VLOOKUP(E433,'29'!$K$3:$L$16,2,FALSE)))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IF(D434="X",0,IF(E434="X",0,VLOOKUP(E434,'29'!$K$3:$L$16,2,FALSE)))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IF(D435="X",0,IF(E435="X",0,VLOOKUP(E435,'29'!$K$3:$L$16,2,FALSE)))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IF(D436="X",0,IF(E436="X",0,VLOOKUP(E436,'29'!$K$3:$L$16,2,FALSE)))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IF(D437="X",0,IF(E437="X",0,VLOOKUP(E437,'29'!$K$3:$L$16,2,FALSE)))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IF(D438="X",0,IF(E438="X",0,VLOOKUP(E438,'29'!$K$3:$L$16,2,FALSE)))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IF(D439="X",0,IF(E439="X",0,VLOOKUP(E439,'29'!$K$3:$L$16,2,FALSE)))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IF(D440="X",0,IF(E440="X",0,VLOOKUP(E440,'29'!$K$3:$L$16,2,FALSE)))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IF(D441="X",0,IF(E441="X",0,VLOOKUP(E441,'29'!$K$3:$L$16,2,FALSE)))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IF(D442="X",0,IF(E442="X",0,VLOOKUP(E442,'29'!$K$3:$L$16,2,FALSE)))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IF(D443="X",0,IF(E443="X",0,VLOOKUP(E443,'29'!$K$3:$L$16,2,FALSE)))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IF(D444="X",0,IF(E444="X",0,VLOOKUP(E444,'29'!$K$3:$L$16,2,FALSE)))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IF(D445="X",0,IF(E445="X",0,VLOOKUP(E445,'29'!$K$3:$L$16,2,FALSE)))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IF(D446="X",0,IF(E446="X",0,VLOOKUP(E446,'29'!$K$3:$L$16,2,FALSE)))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IF(D447="X",0,IF(E447="X",0,VLOOKUP(E447,'29'!$K$3:$L$16,2,FALSE)))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IF(D448="X",0,IF(E448="X",0,VLOOKUP(E448,'29'!$K$3:$L$16,2,FALSE)))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IF(D449="X",0,IF(E449="X",0,VLOOKUP(E449,'29'!$K$3:$L$16,2,FALSE)))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IF(D450="X",0,IF(E450="X",0,VLOOKUP(E450,'29'!$K$3:$L$16,2,FALSE)))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IF(D451="X",0,IF(E451="X",0,VLOOKUP(E451,'29'!$K$3:$L$16,2,FALSE)))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IF(D452="X",0,IF(E452="X",0,VLOOKUP(E452,'29'!$K$3:$L$16,2,FALSE)))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IF(D453="X",0,IF(E453="X",0,VLOOKUP(E453,'29'!$K$3:$L$16,2,FALSE)))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IF(D454="X",0,IF(E454="X",0,VLOOKUP(E454,'29'!$K$3:$L$16,2,FALSE)))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IF(D455="X",0,IF(E455="X",0,VLOOKUP(E455,'29'!$K$3:$L$16,2,FALSE)))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IF(D456="X",0,IF(E456="X",0,VLOOKUP(E456,'29'!$K$3:$L$16,2,FALSE)))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IF(D457="X",0,IF(E457="X",0,VLOOKUP(E457,'29'!$K$3:$L$16,2,FALSE)))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IF(D458="X",0,IF(E458="X",0,VLOOKUP(E458,'29'!$K$3:$L$16,2,FALSE)))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IF(D459="X",0,IF(E459="X",0,VLOOKUP(E459,'29'!$K$3:$L$16,2,FALSE)))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IF(D460="X",0,IF(E460="X",0,VLOOKUP(E460,'29'!$K$3:$L$16,2,FALSE)))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IF(D461="X",0,IF(E461="X",0,VLOOKUP(E461,'29'!$K$3:$L$16,2,FALSE)))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IF(D462="X",0,IF(E462="X",0,VLOOKUP(E462,'29'!$K$3:$L$16,2,FALSE)))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IF(D463="X",0,IF(E463="X",0,VLOOKUP(E463,'29'!$K$3:$L$16,2,FALSE)))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IF(D464="X",0,IF(E464="X",0,VLOOKUP(E464,'29'!$K$3:$L$16,2,FALSE)))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IF(D465="X",0,IF(E465="X",0,VLOOKUP(E465,'29'!$K$3:$L$16,2,FALSE)))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IF(D466="X",0,IF(E466="X",0,VLOOKUP(E466,'29'!$K$3:$L$16,2,FALSE)))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IF(D467="X",0,IF(E467="X",0,VLOOKUP(E467,'29'!$K$3:$L$16,2,FALSE)))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IF(D468="X",0,IF(E468="X",0,VLOOKUP(E468,'29'!$K$3:$L$16,2,FALSE)))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IF(D469="X",0,IF(E469="X",0,VLOOKUP(E469,'29'!$K$3:$L$16,2,FALSE)))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IF(D470="X",0,IF(E470="X",0,VLOOKUP(E470,'29'!$K$3:$L$16,2,FALSE)))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IF(D471="X",0,IF(E471="X",0,VLOOKUP(E471,'29'!$K$3:$L$16,2,FALSE)))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IF(D472="X",0,IF(E472="X",0,VLOOKUP(E472,'29'!$K$3:$L$16,2,FALSE)))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IF(D473="X",0,IF(E473="X",0,VLOOKUP(E473,'29'!$K$3:$L$16,2,FALSE)))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IF(D474="X",0,IF(E474="X",0,VLOOKUP(E474,'29'!$K$3:$L$16,2,FALSE)))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IF(D475="X",0,IF(E475="X",0,VLOOKUP(E475,'29'!$K$3:$L$16,2,FALSE)))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IF(D476="X",0,IF(E476="X",0,VLOOKUP(E476,'29'!$K$3:$L$16,2,FALSE)))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IF(D477="X",0,IF(E477="X",0,VLOOKUP(E477,'29'!$K$3:$L$16,2,FALSE)))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IF(D478="X",0,IF(E478="X",0,VLOOKUP(E478,'29'!$K$3:$L$16,2,FALSE)))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IF(D479="X",0,IF(E479="X",0,VLOOKUP(E479,'29'!$K$3:$L$16,2,FALSE)))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IF(D480="X",0,IF(E480="X",0,VLOOKUP(E480,'29'!$K$3:$L$16,2,FALSE)))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IF(D481="X",0,IF(E481="X",0,VLOOKUP(E481,'29'!$K$3:$L$16,2,FALSE)))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IF(D482="X",0,IF(E482="X",0,VLOOKUP(E482,'29'!$K$3:$L$16,2,FALSE)))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IF(D483="X",0,IF(E483="X",0,VLOOKUP(E483,'29'!$K$3:$L$16,2,FALSE)))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IF(D484="X",0,IF(E484="X",0,VLOOKUP(E484,'29'!$K$3:$L$16,2,FALSE)))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IF(D485="X",0,IF(E485="X",0,VLOOKUP(E485,'29'!$K$3:$L$16,2,FALSE)))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IF(D486="X",0,IF(E486="X",0,VLOOKUP(E486,'29'!$K$3:$L$16,2,FALSE)))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IF(D487="X",0,IF(E487="X",0,VLOOKUP(E487,'29'!$K$3:$L$16,2,FALSE)))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IF(D488="X",0,IF(E488="X",0,VLOOKUP(E488,'29'!$K$3:$L$16,2,FALSE)))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IF(D489="X",0,IF(E489="X",0,VLOOKUP(E489,'29'!$K$3:$L$16,2,FALSE)))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IF(D490="X",0,IF(E490="X",0,VLOOKUP(E490,'29'!$K$3:$L$16,2,FALSE)))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IF(D491="X",0,IF(E491="X",0,VLOOKUP(E491,'29'!$K$3:$L$16,2,FALSE)))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IF(D492="X",0,IF(E492="X",0,VLOOKUP(E492,'29'!$K$3:$L$16,2,FALSE)))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IF(D493="X",0,IF(E493="X",0,VLOOKUP(E493,'29'!$K$3:$L$16,2,FALSE)))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IF(D494="X",0,IF(E494="X",0,VLOOKUP(E494,'29'!$K$3:$L$16,2,FALSE)))</f>
        <v>#N/A</v>
      </c>
      <c r="P494" s="108" t="e">
        <f t="shared" si="15"/>
        <v>#N/A</v>
      </c>
    </row>
    <row r="495" spans="3:23" ht="15.75" thickBot="1">
      <c r="C495" s="109" t="s">
        <v>135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136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IF('29'!K3="", "Vrije categorie",'29'!K3)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IF('29'!K4="", "Vrije categorie",'29'!K4)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IF('29'!K5="", "Vrije categorie",'29'!K5)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IF('29'!K6="", "Vrije categorie",'29'!K6)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IF('29'!K7="", "Vrije categorie",'29'!K7)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IF('29'!K8="", "Vrije categorie",'29'!K8)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IF('29'!K9="", "Vrije categorie",'29'!K9)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IF('29'!K10="", "Vrije categorie",'29'!K10)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IF('29'!K11="", "Vrije categorie",'29'!K11)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IF('29'!K12="", "Vrije categorie",'29'!K12)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IF('29'!K13="", "Vrije categorie",'29'!K13)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IF('29'!K14="", "Vrije categorie",'29'!K14)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IF('29'!K15="", "Vrije categorie",'29'!K15)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138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iJcz16Cy5/sRw/7zmHOVprQmgjoHTY4df6IIJr6R4vG1zGOW4czQ7mZr1UmIbUvtHTpxVDVJPCBqbfzfSn9KVg==" saltValue="J4DKU6KOtHLNE1GuM2sHr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AD8A-0BF5-45E9-B8E6-D03B0271A67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'30a'!P499/M3</f>
        <v>#N/A</v>
      </c>
    </row>
    <row r="4" spans="1:14">
      <c r="A4" s="42" t="s">
        <v>82</v>
      </c>
      <c r="B4" s="195" t="e">
        <f>VLOOKUP(H5,'Kosten VSR (her)controles'!A5:E54,3)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'30a'!P500/M4</f>
        <v>#N/A</v>
      </c>
    </row>
    <row r="5" spans="1:14">
      <c r="A5" s="43" t="s">
        <v>83</v>
      </c>
      <c r="B5" s="196" t="e">
        <f>VLOOKUP(H5,'Kosten VSR (her)controles'!A5:E54,4)</f>
        <v>#N/A</v>
      </c>
      <c r="C5" s="196"/>
      <c r="D5" s="196"/>
      <c r="E5" s="196"/>
      <c r="F5" s="192" t="s">
        <v>85</v>
      </c>
      <c r="G5" s="192"/>
      <c r="H5" s="39">
        <f>'Kosten VSR (her)controles'!A34</f>
        <v>0</v>
      </c>
      <c r="K5" s="60" t="s">
        <v>58</v>
      </c>
      <c r="L5" s="72"/>
      <c r="M5" s="133"/>
      <c r="N5" s="113" t="e">
        <f>'30a'!P501/M5</f>
        <v>#N/A</v>
      </c>
    </row>
    <row r="6" spans="1:14">
      <c r="A6" s="44" t="s">
        <v>84</v>
      </c>
      <c r="B6" s="197" t="e">
        <f>VLOOKUP(H5,'Kosten VSR (her)controles'!A5:E54,5)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'30a'!P502/M6</f>
        <v>#N/A</v>
      </c>
    </row>
    <row r="7" spans="1:14">
      <c r="K7" s="60" t="s">
        <v>55</v>
      </c>
      <c r="L7" s="72"/>
      <c r="M7" s="133"/>
      <c r="N7" s="113" t="e">
        <f>'30a'!P503/M7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'30a'!P504/M8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'30a'!P505/M9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'30a'!P506/M10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'30a'!P507/M11</f>
        <v>#N/A</v>
      </c>
    </row>
    <row r="12" spans="1:14">
      <c r="F12" s="33" t="s">
        <v>64</v>
      </c>
      <c r="G12" s="33" t="s">
        <v>90</v>
      </c>
      <c r="K12" s="60" t="s">
        <v>63</v>
      </c>
      <c r="L12" s="72"/>
      <c r="M12" s="133"/>
      <c r="N12" s="113" t="e">
        <f>'30a'!P508/M12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'30a'!N512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'30a'!P509/M13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127</v>
      </c>
      <c r="K16" s="62"/>
      <c r="L16" s="73"/>
      <c r="M16" s="134"/>
      <c r="N16" s="114"/>
    </row>
    <row r="17" spans="1:9">
      <c r="A17" s="188" t="s">
        <v>128</v>
      </c>
      <c r="B17" s="188"/>
      <c r="C17" s="188"/>
      <c r="D17" s="70" t="e">
        <f>'30a'!P512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'30a'!G512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'30a'!F512-E27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'30a'!S495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'30a'!R495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'30a'!T495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'30a'!U495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51">
        <f>'30a'!V495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51">
        <f>'30a'!W495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'30a'!N505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RJNAxYzNUWmgFugKPDKZRv4F5SpGH1/d3eYLT0/YwImzU4K3r0wx8lzFHvcC5gvpJeRGYD3yN4XQSiAu8pm6XA==" saltValue="udZmgeEkLXcbq45Hoevdw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F9FE2-6EAC-4CE0-AAA6-7A9A823AB883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'30'!H5</f>
        <v>0</v>
      </c>
      <c r="B1" s="219" t="s">
        <v>82</v>
      </c>
      <c r="C1" s="220"/>
      <c r="D1" s="221" t="e">
        <f>VLOOKUP(A1,'Kosten VSR (her)controles'!A5:J54,3)</f>
        <v>#N/A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e">
        <f>CONCATENATE(VLOOKUP(A1,'Kosten VSR (her)controles'!A5:K54,4)," te ",VLOOKUP(A1,'Kosten VSR (her)controles'!A5:K54,5))</f>
        <v>#N/A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IF(D4="X",0,IF(E4="X",0,VLOOKUP(E4,'30'!$K$3:$L$16,2,FALSE)))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IF(D5="X",0,IF(E5="X",0,VLOOKUP(E5,'30'!$K$3:$L$16,2,FALSE)))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IF(D6="X",0,IF(E6="X",0,VLOOKUP(E6,'30'!$K$3:$L$16,2,FALSE)))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IF(D7="X",0,IF(E7="X",0,VLOOKUP(E7,'30'!$K$3:$L$16,2,FALSE)))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IF(D8="X",0,IF(E8="X",0,VLOOKUP(E8,'30'!$K$3:$L$16,2,FALSE)))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IF(D9="X",0,IF(E9="X",0,VLOOKUP(E9,'30'!$K$3:$L$16,2,FALSE)))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IF(D10="X",0,IF(E10="X",0,VLOOKUP(E10,'30'!$K$3:$L$16,2,FALSE)))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IF(D11="X",0,IF(E11="X",0,VLOOKUP(E11,'30'!$K$3:$L$16,2,FALSE)))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IF(D12="X",0,IF(E12="X",0,VLOOKUP(E12,'30'!$K$3:$L$16,2,FALSE)))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IF(D13="X",0,IF(E13="X",0,VLOOKUP(E13,'30'!$K$3:$L$16,2,FALSE)))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IF(D14="X",0,IF(E14="X",0,VLOOKUP(E14,'30'!$K$3:$L$16,2,FALSE)))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IF(D15="X",0,IF(E15="X",0,VLOOKUP(E15,'30'!$K$3:$L$16,2,FALSE)))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IF(D16="X",0,IF(E16="X",0,VLOOKUP(E16,'30'!$K$3:$L$16,2,FALSE)))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IF(D17="X",0,IF(E17="X",0,VLOOKUP(E17,'30'!$K$3:$L$16,2,FALSE)))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IF(D18="X",0,IF(E18="X",0,VLOOKUP(E18,'30'!$K$3:$L$16,2,FALSE)))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IF(D19="X",0,IF(E19="X",0,VLOOKUP(E19,'30'!$K$3:$L$16,2,FALSE)))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IF(D20="X",0,IF(E20="X",0,VLOOKUP(E20,'30'!$K$3:$L$16,2,FALSE)))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IF(D21="X",0,IF(E21="X",0,VLOOKUP(E21,'30'!$K$3:$L$16,2,FALSE)))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IF(D22="X",0,IF(E22="X",0,VLOOKUP(E22,'30'!$K$3:$L$16,2,FALSE)))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IF(D23="X",0,IF(E23="X",0,VLOOKUP(E23,'30'!$K$3:$L$16,2,FALSE)))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IF(D24="X",0,IF(E24="X",0,VLOOKUP(E24,'30'!$K$3:$L$16,2,FALSE)))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IF(D25="X",0,IF(E25="X",0,VLOOKUP(E25,'30'!$K$3:$L$16,2,FALSE)))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IF(D26="X",0,IF(E26="X",0,VLOOKUP(E26,'30'!$K$3:$L$16,2,FALSE)))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IF(D27="X",0,IF(E27="X",0,VLOOKUP(E27,'30'!$K$3:$L$16,2,FALSE)))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IF(D28="X",0,IF(E28="X",0,VLOOKUP(E28,'30'!$K$3:$L$16,2,FALSE)))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IF(D29="X",0,IF(E29="X",0,VLOOKUP(E29,'30'!$K$3:$L$16,2,FALSE)))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IF(D30="X",0,IF(E30="X",0,VLOOKUP(E30,'30'!$K$3:$L$16,2,FALSE)))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IF(D31="X",0,IF(E31="X",0,VLOOKUP(E31,'30'!$K$3:$L$16,2,FALSE)))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IF(D32="X",0,IF(E32="X",0,VLOOKUP(E32,'30'!$K$3:$L$16,2,FALSE)))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IF(D33="X",0,IF(E33="X",0,VLOOKUP(E33,'30'!$K$3:$L$16,2,FALSE)))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IF(D34="X",0,IF(E34="X",0,VLOOKUP(E34,'30'!$K$3:$L$16,2,FALSE)))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IF(D35="X",0,IF(E35="X",0,VLOOKUP(E35,'30'!$K$3:$L$16,2,FALSE)))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IF(D36="X",0,IF(E36="X",0,VLOOKUP(E36,'30'!$K$3:$L$16,2,FALSE)))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IF(D37="X",0,IF(E37="X",0,VLOOKUP(E37,'30'!$K$3:$L$16,2,FALSE)))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IF(D38="X",0,IF(E38="X",0,VLOOKUP(E38,'30'!$K$3:$L$16,2,FALSE)))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IF(D39="X",0,IF(E39="X",0,VLOOKUP(E39,'30'!$K$3:$L$16,2,FALSE)))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IF(D40="X",0,IF(E40="X",0,VLOOKUP(E40,'30'!$K$3:$L$16,2,FALSE)))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IF(D41="X",0,IF(E41="X",0,VLOOKUP(E41,'30'!$K$3:$L$16,2,FALSE)))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IF(D42="X",0,IF(E42="X",0,VLOOKUP(E42,'30'!$K$3:$L$16,2,FALSE)))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IF(D43="X",0,IF(E43="X",0,VLOOKUP(E43,'30'!$K$3:$L$16,2,FALSE)))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IF(D44="X",0,IF(E44="X",0,VLOOKUP(E44,'30'!$K$3:$L$16,2,FALSE)))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IF(D45="X",0,IF(E45="X",0,VLOOKUP(E45,'30'!$K$3:$L$16,2,FALSE)))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IF(D46="X",0,IF(E46="X",0,VLOOKUP(E46,'30'!$K$3:$L$16,2,FALSE)))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IF(D47="X",0,IF(E47="X",0,VLOOKUP(E47,'30'!$K$3:$L$16,2,FALSE)))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IF(D48="X",0,IF(E48="X",0,VLOOKUP(E48,'30'!$K$3:$L$16,2,FALSE)))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IF(D49="X",0,IF(E49="X",0,VLOOKUP(E49,'30'!$K$3:$L$16,2,FALSE)))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IF(D50="X",0,IF(E50="X",0,VLOOKUP(E50,'30'!$K$3:$L$16,2,FALSE)))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IF(D51="X",0,IF(E51="X",0,VLOOKUP(E51,'30'!$K$3:$L$16,2,FALSE)))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IF(D52="X",0,IF(E52="X",0,VLOOKUP(E52,'30'!$K$3:$L$16,2,FALSE)))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IF(D53="X",0,IF(E53="X",0,VLOOKUP(E53,'30'!$K$3:$L$16,2,FALSE)))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IF(D54="X",0,IF(E54="X",0,VLOOKUP(E54,'30'!$K$3:$L$16,2,FALSE)))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IF(D55="X",0,IF(E55="X",0,VLOOKUP(E55,'30'!$K$3:$L$16,2,FALSE)))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IF(D56="X",0,IF(E56="X",0,VLOOKUP(E56,'30'!$K$3:$L$16,2,FALSE)))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IF(D57="X",0,IF(E57="X",0,VLOOKUP(E57,'30'!$K$3:$L$16,2,FALSE)))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IF(D58="X",0,IF(E58="X",0,VLOOKUP(E58,'30'!$K$3:$L$16,2,FALSE)))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IF(D59="X",0,IF(E59="X",0,VLOOKUP(E59,'30'!$K$3:$L$16,2,FALSE)))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IF(D60="X",0,IF(E60="X",0,VLOOKUP(E60,'30'!$K$3:$L$16,2,FALSE)))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IF(D61="X",0,IF(E61="X",0,VLOOKUP(E61,'30'!$K$3:$L$16,2,FALSE)))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IF(D62="X",0,IF(E62="X",0,VLOOKUP(E62,'30'!$K$3:$L$16,2,FALSE)))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IF(D63="X",0,IF(E63="X",0,VLOOKUP(E63,'30'!$K$3:$L$16,2,FALSE)))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IF(D64="X",0,IF(E64="X",0,VLOOKUP(E64,'30'!$K$3:$L$16,2,FALSE)))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IF(D65="X",0,IF(E65="X",0,VLOOKUP(E65,'30'!$K$3:$L$16,2,FALSE)))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IF(D66="X",0,IF(E66="X",0,VLOOKUP(E66,'30'!$K$3:$L$16,2,FALSE)))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IF(D67="X",0,IF(E67="X",0,VLOOKUP(E67,'30'!$K$3:$L$16,2,FALSE)))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IF(D68="X",0,IF(E68="X",0,VLOOKUP(E68,'30'!$K$3:$L$16,2,FALSE)))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IF(D69="X",0,IF(E69="X",0,VLOOKUP(E69,'30'!$K$3:$L$16,2,FALSE)))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IF(D70="X",0,IF(E70="X",0,VLOOKUP(E70,'30'!$K$3:$L$16,2,FALSE)))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IF(D71="X",0,IF(E71="X",0,VLOOKUP(E71,'30'!$K$3:$L$16,2,FALSE)))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IF(D72="X",0,IF(E72="X",0,VLOOKUP(E72,'30'!$K$3:$L$16,2,FALSE)))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IF(D73="X",0,IF(E73="X",0,VLOOKUP(E73,'30'!$K$3:$L$16,2,FALSE)))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IF(D74="X",0,IF(E74="X",0,VLOOKUP(E74,'30'!$K$3:$L$16,2,FALSE)))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IF(D75="X",0,IF(E75="X",0,VLOOKUP(E75,'30'!$K$3:$L$16,2,FALSE)))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IF(D76="X",0,IF(E76="X",0,VLOOKUP(E76,'30'!$K$3:$L$16,2,FALSE)))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IF(D77="X",0,IF(E77="X",0,VLOOKUP(E77,'30'!$K$3:$L$16,2,FALSE)))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IF(D78="X",0,IF(E78="X",0,VLOOKUP(E78,'30'!$K$3:$L$16,2,FALSE)))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IF(D79="X",0,IF(E79="X",0,VLOOKUP(E79,'30'!$K$3:$L$16,2,FALSE)))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IF(D80="X",0,IF(E80="X",0,VLOOKUP(E80,'30'!$K$3:$L$16,2,FALSE)))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IF(D81="X",0,IF(E81="X",0,VLOOKUP(E81,'30'!$K$3:$L$16,2,FALSE)))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IF(D82="X",0,IF(E82="X",0,VLOOKUP(E82,'30'!$K$3:$L$16,2,FALSE)))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IF(D83="X",0,IF(E83="X",0,VLOOKUP(E83,'30'!$K$3:$L$16,2,FALSE)))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IF(D84="X",0,IF(E84="X",0,VLOOKUP(E84,'30'!$K$3:$L$16,2,FALSE)))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IF(D85="X",0,IF(E85="X",0,VLOOKUP(E85,'30'!$K$3:$L$16,2,FALSE)))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IF(D86="X",0,IF(E86="X",0,VLOOKUP(E86,'30'!$K$3:$L$16,2,FALSE)))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IF(D87="X",0,IF(E87="X",0,VLOOKUP(E87,'30'!$K$3:$L$16,2,FALSE)))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IF(D88="X",0,IF(E88="X",0,VLOOKUP(E88,'30'!$K$3:$L$16,2,FALSE)))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IF(D89="X",0,IF(E89="X",0,VLOOKUP(E89,'30'!$K$3:$L$16,2,FALSE)))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IF(D90="X",0,IF(E90="X",0,VLOOKUP(E90,'30'!$K$3:$L$16,2,FALSE)))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IF(D91="X",0,IF(E91="X",0,VLOOKUP(E91,'30'!$K$3:$L$16,2,FALSE)))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IF(D92="X",0,IF(E92="X",0,VLOOKUP(E92,'30'!$K$3:$L$16,2,FALSE)))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IF(D93="X",0,IF(E93="X",0,VLOOKUP(E93,'30'!$K$3:$L$16,2,FALSE)))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IF(D94="X",0,IF(E94="X",0,VLOOKUP(E94,'30'!$K$3:$L$16,2,FALSE)))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IF(D95="X",0,IF(E95="X",0,VLOOKUP(E95,'30'!$K$3:$L$16,2,FALSE)))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IF(D96="X",0,IF(E96="X",0,VLOOKUP(E96,'30'!$K$3:$L$16,2,FALSE)))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IF(D97="X",0,IF(E97="X",0,VLOOKUP(E97,'30'!$K$3:$L$16,2,FALSE)))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IF(D98="X",0,IF(E98="X",0,VLOOKUP(E98,'30'!$K$3:$L$16,2,FALSE)))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IF(D99="X",0,IF(E99="X",0,VLOOKUP(E99,'30'!$K$3:$L$16,2,FALSE)))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IF(D100="X",0,IF(E100="X",0,VLOOKUP(E100,'30'!$K$3:$L$16,2,FALSE)))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IF(D101="X",0,IF(E101="X",0,VLOOKUP(E101,'30'!$K$3:$L$16,2,FALSE)))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IF(D102="X",0,IF(E102="X",0,VLOOKUP(E102,'30'!$K$3:$L$16,2,FALSE)))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IF(D103="X",0,IF(E103="X",0,VLOOKUP(E103,'30'!$K$3:$L$16,2,FALSE)))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IF(D104="X",0,IF(E104="X",0,VLOOKUP(E104,'30'!$K$3:$L$16,2,FALSE)))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IF(D105="X",0,IF(E105="X",0,VLOOKUP(E105,'30'!$K$3:$L$16,2,FALSE)))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IF(D106="X",0,IF(E106="X",0,VLOOKUP(E106,'30'!$K$3:$L$16,2,FALSE)))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IF(D107="X",0,IF(E107="X",0,VLOOKUP(E107,'30'!$K$3:$L$16,2,FALSE)))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IF(D108="X",0,IF(E108="X",0,VLOOKUP(E108,'30'!$K$3:$L$16,2,FALSE)))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IF(D109="X",0,IF(E109="X",0,VLOOKUP(E109,'30'!$K$3:$L$16,2,FALSE)))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IF(D110="X",0,IF(E110="X",0,VLOOKUP(E110,'30'!$K$3:$L$16,2,FALSE)))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IF(D111="X",0,IF(E111="X",0,VLOOKUP(E111,'30'!$K$3:$L$16,2,FALSE)))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IF(D112="X",0,IF(E112="X",0,VLOOKUP(E112,'30'!$K$3:$L$16,2,FALSE)))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IF(D113="X",0,IF(E113="X",0,VLOOKUP(E113,'30'!$K$3:$L$16,2,FALSE)))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IF(D114="X",0,IF(E114="X",0,VLOOKUP(E114,'30'!$K$3:$L$16,2,FALSE)))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IF(D115="X",0,IF(E115="X",0,VLOOKUP(E115,'30'!$K$3:$L$16,2,FALSE)))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IF(D116="X",0,IF(E116="X",0,VLOOKUP(E116,'30'!$K$3:$L$16,2,FALSE)))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IF(D117="X",0,IF(E117="X",0,VLOOKUP(E117,'30'!$K$3:$L$16,2,FALSE)))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IF(D118="X",0,IF(E118="X",0,VLOOKUP(E118,'30'!$K$3:$L$16,2,FALSE)))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IF(D119="X",0,IF(E119="X",0,VLOOKUP(E119,'30'!$K$3:$L$16,2,FALSE)))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IF(D120="X",0,IF(E120="X",0,VLOOKUP(E120,'30'!$K$3:$L$16,2,FALSE)))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IF(D121="X",0,IF(E121="X",0,VLOOKUP(E121,'30'!$K$3:$L$16,2,FALSE)))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IF(D122="X",0,IF(E122="X",0,VLOOKUP(E122,'30'!$K$3:$L$16,2,FALSE)))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IF(D123="X",0,IF(E123="X",0,VLOOKUP(E123,'30'!$K$3:$L$16,2,FALSE)))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IF(D124="X",0,IF(E124="X",0,VLOOKUP(E124,'30'!$K$3:$L$16,2,FALSE)))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IF(D125="X",0,IF(E125="X",0,VLOOKUP(E125,'30'!$K$3:$L$16,2,FALSE)))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IF(D126="X",0,IF(E126="X",0,VLOOKUP(E126,'30'!$K$3:$L$16,2,FALSE)))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IF(D127="X",0,IF(E127="X",0,VLOOKUP(E127,'30'!$K$3:$L$16,2,FALSE)))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IF(D128="X",0,IF(E128="X",0,VLOOKUP(E128,'30'!$K$3:$L$16,2,FALSE)))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IF(D129="X",0,IF(E129="X",0,VLOOKUP(E129,'30'!$K$3:$L$16,2,FALSE)))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IF(D130="X",0,IF(E130="X",0,VLOOKUP(E130,'30'!$K$3:$L$16,2,FALSE)))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IF(D131="X",0,IF(E131="X",0,VLOOKUP(E131,'30'!$K$3:$L$16,2,FALSE)))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IF(D132="X",0,IF(E132="X",0,VLOOKUP(E132,'30'!$K$3:$L$16,2,FALSE)))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IF(D133="X",0,IF(E133="X",0,VLOOKUP(E133,'30'!$K$3:$L$16,2,FALSE)))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IF(D134="X",0,IF(E134="X",0,VLOOKUP(E134,'30'!$K$3:$L$16,2,FALSE)))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IF(D135="X",0,IF(E135="X",0,VLOOKUP(E135,'30'!$K$3:$L$16,2,FALSE)))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IF(D136="X",0,IF(E136="X",0,VLOOKUP(E136,'30'!$K$3:$L$16,2,FALSE)))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IF(D137="X",0,IF(E137="X",0,VLOOKUP(E137,'30'!$K$3:$L$16,2,FALSE)))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IF(D138="X",0,IF(E138="X",0,VLOOKUP(E138,'30'!$K$3:$L$16,2,FALSE)))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IF(D139="X",0,IF(E139="X",0,VLOOKUP(E139,'30'!$K$3:$L$16,2,FALSE)))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IF(D140="X",0,IF(E140="X",0,VLOOKUP(E140,'30'!$K$3:$L$16,2,FALSE)))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IF(D141="X",0,IF(E141="X",0,VLOOKUP(E141,'30'!$K$3:$L$16,2,FALSE)))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IF(D142="X",0,IF(E142="X",0,VLOOKUP(E142,'30'!$K$3:$L$16,2,FALSE)))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IF(D143="X",0,IF(E143="X",0,VLOOKUP(E143,'30'!$K$3:$L$16,2,FALSE)))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IF(D144="X",0,IF(E144="X",0,VLOOKUP(E144,'30'!$K$3:$L$16,2,FALSE)))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IF(D145="X",0,IF(E145="X",0,VLOOKUP(E145,'30'!$K$3:$L$16,2,FALSE)))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IF(D146="X",0,IF(E146="X",0,VLOOKUP(E146,'30'!$K$3:$L$16,2,FALSE)))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IF(D147="X",0,IF(E147="X",0,VLOOKUP(E147,'30'!$K$3:$L$16,2,FALSE)))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IF(D148="X",0,IF(E148="X",0,VLOOKUP(E148,'30'!$K$3:$L$16,2,FALSE)))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IF(D149="X",0,IF(E149="X",0,VLOOKUP(E149,'30'!$K$3:$L$16,2,FALSE)))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IF(D150="X",0,IF(E150="X",0,VLOOKUP(E150,'30'!$K$3:$L$16,2,FALSE)))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IF(D151="X",0,IF(E151="X",0,VLOOKUP(E151,'30'!$K$3:$L$16,2,FALSE)))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IF(D152="X",0,IF(E152="X",0,VLOOKUP(E152,'30'!$K$3:$L$16,2,FALSE)))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IF(D153="X",0,IF(E153="X",0,VLOOKUP(E153,'30'!$K$3:$L$16,2,FALSE)))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IF(D154="X",0,IF(E154="X",0,VLOOKUP(E154,'30'!$K$3:$L$16,2,FALSE)))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IF(D155="X",0,IF(E155="X",0,VLOOKUP(E155,'30'!$K$3:$L$16,2,FALSE)))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IF(D156="X",0,IF(E156="X",0,VLOOKUP(E156,'30'!$K$3:$L$16,2,FALSE)))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IF(D157="X",0,IF(E157="X",0,VLOOKUP(E157,'30'!$K$3:$L$16,2,FALSE)))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IF(D158="X",0,IF(E158="X",0,VLOOKUP(E158,'30'!$K$3:$L$16,2,FALSE)))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IF(D159="X",0,IF(E159="X",0,VLOOKUP(E159,'30'!$K$3:$L$16,2,FALSE)))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IF(D160="X",0,IF(E160="X",0,VLOOKUP(E160,'30'!$K$3:$L$16,2,FALSE)))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IF(D161="X",0,IF(E161="X",0,VLOOKUP(E161,'30'!$K$3:$L$16,2,FALSE)))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IF(D162="X",0,IF(E162="X",0,VLOOKUP(E162,'30'!$K$3:$L$16,2,FALSE)))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IF(D163="X",0,IF(E163="X",0,VLOOKUP(E163,'30'!$K$3:$L$16,2,FALSE)))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IF(D164="X",0,IF(E164="X",0,VLOOKUP(E164,'30'!$K$3:$L$16,2,FALSE)))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IF(D165="X",0,IF(E165="X",0,VLOOKUP(E165,'30'!$K$3:$L$16,2,FALSE)))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IF(D166="X",0,IF(E166="X",0,VLOOKUP(E166,'30'!$K$3:$L$16,2,FALSE)))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IF(D167="X",0,IF(E167="X",0,VLOOKUP(E167,'30'!$K$3:$L$16,2,FALSE)))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IF(D168="X",0,IF(E168="X",0,VLOOKUP(E168,'30'!$K$3:$L$16,2,FALSE)))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IF(D169="X",0,IF(E169="X",0,VLOOKUP(E169,'30'!$K$3:$L$16,2,FALSE)))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IF(D170="X",0,IF(E170="X",0,VLOOKUP(E170,'30'!$K$3:$L$16,2,FALSE)))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IF(D171="X",0,IF(E171="X",0,VLOOKUP(E171,'30'!$K$3:$L$16,2,FALSE)))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IF(D172="X",0,IF(E172="X",0,VLOOKUP(E172,'30'!$K$3:$L$16,2,FALSE)))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IF(D173="X",0,IF(E173="X",0,VLOOKUP(E173,'30'!$K$3:$L$16,2,FALSE)))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IF(D174="X",0,IF(E174="X",0,VLOOKUP(E174,'30'!$K$3:$L$16,2,FALSE)))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IF(D175="X",0,IF(E175="X",0,VLOOKUP(E175,'30'!$K$3:$L$16,2,FALSE)))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IF(D176="X",0,IF(E176="X",0,VLOOKUP(E176,'30'!$K$3:$L$16,2,FALSE)))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IF(D177="X",0,IF(E177="X",0,VLOOKUP(E177,'30'!$K$3:$L$16,2,FALSE)))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IF(D178="X",0,IF(E178="X",0,VLOOKUP(E178,'30'!$K$3:$L$16,2,FALSE)))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IF(D179="X",0,IF(E179="X",0,VLOOKUP(E179,'30'!$K$3:$L$16,2,FALSE)))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IF(D180="X",0,IF(E180="X",0,VLOOKUP(E180,'30'!$K$3:$L$16,2,FALSE)))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IF(D181="X",0,IF(E181="X",0,VLOOKUP(E181,'30'!$K$3:$L$16,2,FALSE)))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IF(D182="X",0,IF(E182="X",0,VLOOKUP(E182,'30'!$K$3:$L$16,2,FALSE)))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IF(D183="X",0,IF(E183="X",0,VLOOKUP(E183,'30'!$K$3:$L$16,2,FALSE)))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IF(D184="X",0,IF(E184="X",0,VLOOKUP(E184,'30'!$K$3:$L$16,2,FALSE)))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IF(D185="X",0,IF(E185="X",0,VLOOKUP(E185,'30'!$K$3:$L$16,2,FALSE)))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IF(D186="X",0,IF(E186="X",0,VLOOKUP(E186,'30'!$K$3:$L$16,2,FALSE)))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IF(D187="X",0,IF(E187="X",0,VLOOKUP(E187,'30'!$K$3:$L$16,2,FALSE)))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IF(D188="X",0,IF(E188="X",0,VLOOKUP(E188,'30'!$K$3:$L$16,2,FALSE)))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IF(D189="X",0,IF(E189="X",0,VLOOKUP(E189,'30'!$K$3:$L$16,2,FALSE)))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IF(D190="X",0,IF(E190="X",0,VLOOKUP(E190,'30'!$K$3:$L$16,2,FALSE)))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IF(D191="X",0,IF(E191="X",0,VLOOKUP(E191,'30'!$K$3:$L$16,2,FALSE)))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IF(D192="X",0,IF(E192="X",0,VLOOKUP(E192,'30'!$K$3:$L$16,2,FALSE)))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IF(D193="X",0,IF(E193="X",0,VLOOKUP(E193,'30'!$K$3:$L$16,2,FALSE)))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IF(D194="X",0,IF(E194="X",0,VLOOKUP(E194,'30'!$K$3:$L$16,2,FALSE)))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IF(D195="X",0,IF(E195="X",0,VLOOKUP(E195,'30'!$K$3:$L$16,2,FALSE)))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IF(D196="X",0,IF(E196="X",0,VLOOKUP(E196,'30'!$K$3:$L$16,2,FALSE)))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IF(D197="X",0,IF(E197="X",0,VLOOKUP(E197,'30'!$K$3:$L$16,2,FALSE)))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IF(D198="X",0,IF(E198="X",0,VLOOKUP(E198,'30'!$K$3:$L$16,2,FALSE)))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IF(D199="X",0,IF(E199="X",0,VLOOKUP(E199,'30'!$K$3:$L$16,2,FALSE)))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IF(D200="X",0,IF(E200="X",0,VLOOKUP(E200,'30'!$K$3:$L$16,2,FALSE)))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IF(D201="X",0,IF(E201="X",0,VLOOKUP(E201,'30'!$K$3:$L$16,2,FALSE)))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IF(D202="X",0,IF(E202="X",0,VLOOKUP(E202,'30'!$K$3:$L$16,2,FALSE)))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IF(D203="X",0,IF(E203="X",0,VLOOKUP(E203,'30'!$K$3:$L$16,2,FALSE)))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IF(D204="X",0,IF(E204="X",0,VLOOKUP(E204,'30'!$K$3:$L$16,2,FALSE)))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IF(D205="X",0,IF(E205="X",0,VLOOKUP(E205,'30'!$K$3:$L$16,2,FALSE)))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IF(D206="X",0,IF(E206="X",0,VLOOKUP(E206,'30'!$K$3:$L$16,2,FALSE)))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IF(D207="X",0,IF(E207="X",0,VLOOKUP(E207,'30'!$K$3:$L$16,2,FALSE)))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IF(D208="X",0,IF(E208="X",0,VLOOKUP(E208,'30'!$K$3:$L$16,2,FALSE)))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IF(D209="X",0,IF(E209="X",0,VLOOKUP(E209,'30'!$K$3:$L$16,2,FALSE)))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IF(D210="X",0,IF(E210="X",0,VLOOKUP(E210,'30'!$K$3:$L$16,2,FALSE)))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IF(D211="X",0,IF(E211="X",0,VLOOKUP(E211,'30'!$K$3:$L$16,2,FALSE)))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IF(D212="X",0,IF(E212="X",0,VLOOKUP(E212,'30'!$K$3:$L$16,2,FALSE)))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IF(D213="X",0,IF(E213="X",0,VLOOKUP(E213,'30'!$K$3:$L$16,2,FALSE)))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IF(D214="X",0,IF(E214="X",0,VLOOKUP(E214,'30'!$K$3:$L$16,2,FALSE)))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IF(D215="X",0,IF(E215="X",0,VLOOKUP(E215,'30'!$K$3:$L$16,2,FALSE)))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IF(D216="X",0,IF(E216="X",0,VLOOKUP(E216,'30'!$K$3:$L$16,2,FALSE)))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IF(D217="X",0,IF(E217="X",0,VLOOKUP(E217,'30'!$K$3:$L$16,2,FALSE)))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IF(D218="X",0,IF(E218="X",0,VLOOKUP(E218,'30'!$K$3:$L$16,2,FALSE)))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IF(D219="X",0,IF(E219="X",0,VLOOKUP(E219,'30'!$K$3:$L$16,2,FALSE)))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IF(D220="X",0,IF(E220="X",0,VLOOKUP(E220,'30'!$K$3:$L$16,2,FALSE)))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IF(D221="X",0,IF(E221="X",0,VLOOKUP(E221,'30'!$K$3:$L$16,2,FALSE)))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IF(D222="X",0,IF(E222="X",0,VLOOKUP(E222,'30'!$K$3:$L$16,2,FALSE)))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IF(D223="X",0,IF(E223="X",0,VLOOKUP(E223,'30'!$K$3:$L$16,2,FALSE)))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IF(D224="X",0,IF(E224="X",0,VLOOKUP(E224,'30'!$K$3:$L$16,2,FALSE)))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IF(D225="X",0,IF(E225="X",0,VLOOKUP(E225,'30'!$K$3:$L$16,2,FALSE)))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IF(D226="X",0,IF(E226="X",0,VLOOKUP(E226,'30'!$K$3:$L$16,2,FALSE)))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IF(D227="X",0,IF(E227="X",0,VLOOKUP(E227,'30'!$K$3:$L$16,2,FALSE)))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IF(D228="X",0,IF(E228="X",0,VLOOKUP(E228,'30'!$K$3:$L$16,2,FALSE)))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IF(D229="X",0,IF(E229="X",0,VLOOKUP(E229,'30'!$K$3:$L$16,2,FALSE)))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IF(D230="X",0,IF(E230="X",0,VLOOKUP(E230,'30'!$K$3:$L$16,2,FALSE)))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IF(D231="X",0,IF(E231="X",0,VLOOKUP(E231,'30'!$K$3:$L$16,2,FALSE)))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IF(D232="X",0,IF(E232="X",0,VLOOKUP(E232,'30'!$K$3:$L$16,2,FALSE)))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IF(D233="X",0,IF(E233="X",0,VLOOKUP(E233,'30'!$K$3:$L$16,2,FALSE)))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IF(D234="X",0,IF(E234="X",0,VLOOKUP(E234,'30'!$K$3:$L$16,2,FALSE)))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IF(D235="X",0,IF(E235="X",0,VLOOKUP(E235,'30'!$K$3:$L$16,2,FALSE)))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IF(D236="X",0,IF(E236="X",0,VLOOKUP(E236,'30'!$K$3:$L$16,2,FALSE)))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IF(D237="X",0,IF(E237="X",0,VLOOKUP(E237,'30'!$K$3:$L$16,2,FALSE)))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IF(D238="X",0,IF(E238="X",0,VLOOKUP(E238,'30'!$K$3:$L$16,2,FALSE)))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IF(D239="X",0,IF(E239="X",0,VLOOKUP(E239,'30'!$K$3:$L$16,2,FALSE)))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IF(D240="X",0,IF(E240="X",0,VLOOKUP(E240,'30'!$K$3:$L$16,2,FALSE)))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IF(D241="X",0,IF(E241="X",0,VLOOKUP(E241,'30'!$K$3:$L$16,2,FALSE)))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IF(D242="X",0,IF(E242="X",0,VLOOKUP(E242,'30'!$K$3:$L$16,2,FALSE)))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IF(D243="X",0,IF(E243="X",0,VLOOKUP(E243,'30'!$K$3:$L$16,2,FALSE)))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IF(D244="X",0,IF(E244="X",0,VLOOKUP(E244,'30'!$K$3:$L$16,2,FALSE)))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IF(D245="X",0,IF(E245="X",0,VLOOKUP(E245,'30'!$K$3:$L$16,2,FALSE)))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IF(D246="X",0,IF(E246="X",0,VLOOKUP(E246,'30'!$K$3:$L$16,2,FALSE)))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IF(D247="X",0,IF(E247="X",0,VLOOKUP(E247,'30'!$K$3:$L$16,2,FALSE)))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IF(D248="X",0,IF(E248="X",0,VLOOKUP(E248,'30'!$K$3:$L$16,2,FALSE)))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IF(D249="X",0,IF(E249="X",0,VLOOKUP(E249,'30'!$K$3:$L$16,2,FALSE)))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IF(D250="X",0,IF(E250="X",0,VLOOKUP(E250,'30'!$K$3:$L$16,2,FALSE)))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IF(D251="X",0,IF(E251="X",0,VLOOKUP(E251,'30'!$K$3:$L$16,2,FALSE)))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IF(D252="X",0,IF(E252="X",0,VLOOKUP(E252,'30'!$K$3:$L$16,2,FALSE)))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IF(D253="X",0,IF(E253="X",0,VLOOKUP(E253,'30'!$K$3:$L$16,2,FALSE)))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IF(D254="X",0,IF(E254="X",0,VLOOKUP(E254,'30'!$K$3:$L$16,2,FALSE)))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IF(D255="X",0,IF(E255="X",0,VLOOKUP(E255,'30'!$K$3:$L$16,2,FALSE)))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IF(D256="X",0,IF(E256="X",0,VLOOKUP(E256,'30'!$K$3:$L$16,2,FALSE)))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IF(D257="X",0,IF(E257="X",0,VLOOKUP(E257,'30'!$K$3:$L$16,2,FALSE)))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IF(D258="X",0,IF(E258="X",0,VLOOKUP(E258,'30'!$K$3:$L$16,2,FALSE)))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IF(D259="X",0,IF(E259="X",0,VLOOKUP(E259,'30'!$K$3:$L$16,2,FALSE)))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IF(D260="X",0,IF(E260="X",0,VLOOKUP(E260,'30'!$K$3:$L$16,2,FALSE)))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IF(D261="X",0,IF(E261="X",0,VLOOKUP(E261,'30'!$K$3:$L$16,2,FALSE)))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IF(D262="X",0,IF(E262="X",0,VLOOKUP(E262,'30'!$K$3:$L$16,2,FALSE)))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IF(D263="X",0,IF(E263="X",0,VLOOKUP(E263,'30'!$K$3:$L$16,2,FALSE)))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IF(D264="X",0,IF(E264="X",0,VLOOKUP(E264,'30'!$K$3:$L$16,2,FALSE)))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IF(D265="X",0,IF(E265="X",0,VLOOKUP(E265,'30'!$K$3:$L$16,2,FALSE)))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IF(D266="X",0,IF(E266="X",0,VLOOKUP(E266,'30'!$K$3:$L$16,2,FALSE)))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IF(D267="X",0,IF(E267="X",0,VLOOKUP(E267,'30'!$K$3:$L$16,2,FALSE)))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IF(D268="X",0,IF(E268="X",0,VLOOKUP(E268,'30'!$K$3:$L$16,2,FALSE)))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IF(D269="X",0,IF(E269="X",0,VLOOKUP(E269,'30'!$K$3:$L$16,2,FALSE)))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IF(D270="X",0,IF(E270="X",0,VLOOKUP(E270,'30'!$K$3:$L$16,2,FALSE)))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IF(D271="X",0,IF(E271="X",0,VLOOKUP(E271,'30'!$K$3:$L$16,2,FALSE)))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IF(D272="X",0,IF(E272="X",0,VLOOKUP(E272,'30'!$K$3:$L$16,2,FALSE)))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IF(D273="X",0,IF(E273="X",0,VLOOKUP(E273,'30'!$K$3:$L$16,2,FALSE)))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IF(D274="X",0,IF(E274="X",0,VLOOKUP(E274,'30'!$K$3:$L$16,2,FALSE)))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IF(D275="X",0,IF(E275="X",0,VLOOKUP(E275,'30'!$K$3:$L$16,2,FALSE)))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IF(D276="X",0,IF(E276="X",0,VLOOKUP(E276,'30'!$K$3:$L$16,2,FALSE)))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IF(D277="X",0,IF(E277="X",0,VLOOKUP(E277,'30'!$K$3:$L$16,2,FALSE)))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IF(D278="X",0,IF(E278="X",0,VLOOKUP(E278,'30'!$K$3:$L$16,2,FALSE)))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IF(D279="X",0,IF(E279="X",0,VLOOKUP(E279,'30'!$K$3:$L$16,2,FALSE)))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IF(D280="X",0,IF(E280="X",0,VLOOKUP(E280,'30'!$K$3:$L$16,2,FALSE)))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IF(D281="X",0,IF(E281="X",0,VLOOKUP(E281,'30'!$K$3:$L$16,2,FALSE)))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IF(D282="X",0,IF(E282="X",0,VLOOKUP(E282,'30'!$K$3:$L$16,2,FALSE)))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IF(D283="X",0,IF(E283="X",0,VLOOKUP(E283,'30'!$K$3:$L$16,2,FALSE)))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IF(D284="X",0,IF(E284="X",0,VLOOKUP(E284,'30'!$K$3:$L$16,2,FALSE)))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IF(D285="X",0,IF(E285="X",0,VLOOKUP(E285,'30'!$K$3:$L$16,2,FALSE)))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IF(D286="X",0,IF(E286="X",0,VLOOKUP(E286,'30'!$K$3:$L$16,2,FALSE)))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IF(D287="X",0,IF(E287="X",0,VLOOKUP(E287,'30'!$K$3:$L$16,2,FALSE)))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IF(D288="X",0,IF(E288="X",0,VLOOKUP(E288,'30'!$K$3:$L$16,2,FALSE)))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IF(D289="X",0,IF(E289="X",0,VLOOKUP(E289,'30'!$K$3:$L$16,2,FALSE)))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IF(D290="X",0,IF(E290="X",0,VLOOKUP(E290,'30'!$K$3:$L$16,2,FALSE)))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IF(D291="X",0,IF(E291="X",0,VLOOKUP(E291,'30'!$K$3:$L$16,2,FALSE)))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IF(D292="X",0,IF(E292="X",0,VLOOKUP(E292,'30'!$K$3:$L$16,2,FALSE)))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IF(D293="X",0,IF(E293="X",0,VLOOKUP(E293,'30'!$K$3:$L$16,2,FALSE)))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IF(D294="X",0,IF(E294="X",0,VLOOKUP(E294,'30'!$K$3:$L$16,2,FALSE)))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IF(D295="X",0,IF(E295="X",0,VLOOKUP(E295,'30'!$K$3:$L$16,2,FALSE)))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IF(D296="X",0,IF(E296="X",0,VLOOKUP(E296,'30'!$K$3:$L$16,2,FALSE)))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IF(D297="X",0,IF(E297="X",0,VLOOKUP(E297,'30'!$K$3:$L$16,2,FALSE)))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IF(D298="X",0,IF(E298="X",0,VLOOKUP(E298,'30'!$K$3:$L$16,2,FALSE)))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IF(D299="X",0,IF(E299="X",0,VLOOKUP(E299,'30'!$K$3:$L$16,2,FALSE)))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IF(D300="X",0,IF(E300="X",0,VLOOKUP(E300,'30'!$K$3:$L$16,2,FALSE)))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IF(D301="X",0,IF(E301="X",0,VLOOKUP(E301,'30'!$K$3:$L$16,2,FALSE)))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IF(D302="X",0,IF(E302="X",0,VLOOKUP(E302,'30'!$K$3:$L$16,2,FALSE)))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IF(D303="X",0,IF(E303="X",0,VLOOKUP(E303,'30'!$K$3:$L$16,2,FALSE)))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IF(D304="X",0,IF(E304="X",0,VLOOKUP(E304,'30'!$K$3:$L$16,2,FALSE)))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IF(D305="X",0,IF(E305="X",0,VLOOKUP(E305,'30'!$K$3:$L$16,2,FALSE)))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IF(D306="X",0,IF(E306="X",0,VLOOKUP(E306,'30'!$K$3:$L$16,2,FALSE)))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IF(D307="X",0,IF(E307="X",0,VLOOKUP(E307,'30'!$K$3:$L$16,2,FALSE)))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IF(D308="X",0,IF(E308="X",0,VLOOKUP(E308,'30'!$K$3:$L$16,2,FALSE)))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IF(D309="X",0,IF(E309="X",0,VLOOKUP(E309,'30'!$K$3:$L$16,2,FALSE)))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IF(D310="X",0,IF(E310="X",0,VLOOKUP(E310,'30'!$K$3:$L$16,2,FALSE)))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IF(D311="X",0,IF(E311="X",0,VLOOKUP(E311,'30'!$K$3:$L$16,2,FALSE)))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IF(D312="X",0,IF(E312="X",0,VLOOKUP(E312,'30'!$K$3:$L$16,2,FALSE)))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IF(D313="X",0,IF(E313="X",0,VLOOKUP(E313,'30'!$K$3:$L$16,2,FALSE)))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IF(D314="X",0,IF(E314="X",0,VLOOKUP(E314,'30'!$K$3:$L$16,2,FALSE)))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IF(D315="X",0,IF(E315="X",0,VLOOKUP(E315,'30'!$K$3:$L$16,2,FALSE)))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IF(D316="X",0,IF(E316="X",0,VLOOKUP(E316,'30'!$K$3:$L$16,2,FALSE)))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IF(D317="X",0,IF(E317="X",0,VLOOKUP(E317,'30'!$K$3:$L$16,2,FALSE)))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IF(D318="X",0,IF(E318="X",0,VLOOKUP(E318,'30'!$K$3:$L$16,2,FALSE)))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IF(D319="X",0,IF(E319="X",0,VLOOKUP(E319,'30'!$K$3:$L$16,2,FALSE)))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IF(D320="X",0,IF(E320="X",0,VLOOKUP(E320,'30'!$K$3:$L$16,2,FALSE)))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IF(D321="X",0,IF(E321="X",0,VLOOKUP(E321,'30'!$K$3:$L$16,2,FALSE)))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IF(D322="X",0,IF(E322="X",0,VLOOKUP(E322,'30'!$K$3:$L$16,2,FALSE)))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IF(D323="X",0,IF(E323="X",0,VLOOKUP(E323,'30'!$K$3:$L$16,2,FALSE)))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IF(D324="X",0,IF(E324="X",0,VLOOKUP(E324,'30'!$K$3:$L$16,2,FALSE)))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IF(D325="X",0,IF(E325="X",0,VLOOKUP(E325,'30'!$K$3:$L$16,2,FALSE)))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IF(D326="X",0,IF(E326="X",0,VLOOKUP(E326,'30'!$K$3:$L$16,2,FALSE)))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IF(D327="X",0,IF(E327="X",0,VLOOKUP(E327,'30'!$K$3:$L$16,2,FALSE)))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IF(D328="X",0,IF(E328="X",0,VLOOKUP(E328,'30'!$K$3:$L$16,2,FALSE)))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IF(D329="X",0,IF(E329="X",0,VLOOKUP(E329,'30'!$K$3:$L$16,2,FALSE)))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IF(D330="X",0,IF(E330="X",0,VLOOKUP(E330,'30'!$K$3:$L$16,2,FALSE)))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IF(D331="X",0,IF(E331="X",0,VLOOKUP(E331,'30'!$K$3:$L$16,2,FALSE)))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IF(D332="X",0,IF(E332="X",0,VLOOKUP(E332,'30'!$K$3:$L$16,2,FALSE)))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IF(D333="X",0,IF(E333="X",0,VLOOKUP(E333,'30'!$K$3:$L$16,2,FALSE)))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IF(D334="X",0,IF(E334="X",0,VLOOKUP(E334,'30'!$K$3:$L$16,2,FALSE)))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IF(D335="X",0,IF(E335="X",0,VLOOKUP(E335,'30'!$K$3:$L$16,2,FALSE)))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IF(D336="X",0,IF(E336="X",0,VLOOKUP(E336,'30'!$K$3:$L$16,2,FALSE)))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IF(D337="X",0,IF(E337="X",0,VLOOKUP(E337,'30'!$K$3:$L$16,2,FALSE)))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IF(D338="X",0,IF(E338="X",0,VLOOKUP(E338,'30'!$K$3:$L$16,2,FALSE)))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IF(D339="X",0,IF(E339="X",0,VLOOKUP(E339,'30'!$K$3:$L$16,2,FALSE)))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IF(D340="X",0,IF(E340="X",0,VLOOKUP(E340,'30'!$K$3:$L$16,2,FALSE)))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IF(D341="X",0,IF(E341="X",0,VLOOKUP(E341,'30'!$K$3:$L$16,2,FALSE)))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IF(D342="X",0,IF(E342="X",0,VLOOKUP(E342,'30'!$K$3:$L$16,2,FALSE)))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IF(D343="X",0,IF(E343="X",0,VLOOKUP(E343,'30'!$K$3:$L$16,2,FALSE)))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IF(D344="X",0,IF(E344="X",0,VLOOKUP(E344,'30'!$K$3:$L$16,2,FALSE)))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IF(D345="X",0,IF(E345="X",0,VLOOKUP(E345,'30'!$K$3:$L$16,2,FALSE)))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IF(D346="X",0,IF(E346="X",0,VLOOKUP(E346,'30'!$K$3:$L$16,2,FALSE)))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IF(D347="X",0,IF(E347="X",0,VLOOKUP(E347,'30'!$K$3:$L$16,2,FALSE)))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IF(D348="X",0,IF(E348="X",0,VLOOKUP(E348,'30'!$K$3:$L$16,2,FALSE)))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IF(D349="X",0,IF(E349="X",0,VLOOKUP(E349,'30'!$K$3:$L$16,2,FALSE)))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IF(D350="X",0,IF(E350="X",0,VLOOKUP(E350,'30'!$K$3:$L$16,2,FALSE)))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IF(D351="X",0,IF(E351="X",0,VLOOKUP(E351,'30'!$K$3:$L$16,2,FALSE)))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IF(D352="X",0,IF(E352="X",0,VLOOKUP(E352,'30'!$K$3:$L$16,2,FALSE)))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IF(D353="X",0,IF(E353="X",0,VLOOKUP(E353,'30'!$K$3:$L$16,2,FALSE)))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IF(D354="X",0,IF(E354="X",0,VLOOKUP(E354,'30'!$K$3:$L$16,2,FALSE)))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IF(D355="X",0,IF(E355="X",0,VLOOKUP(E355,'30'!$K$3:$L$16,2,FALSE)))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IF(D356="X",0,IF(E356="X",0,VLOOKUP(E356,'30'!$K$3:$L$16,2,FALSE)))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IF(D357="X",0,IF(E357="X",0,VLOOKUP(E357,'30'!$K$3:$L$16,2,FALSE)))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IF(D358="X",0,IF(E358="X",0,VLOOKUP(E358,'30'!$K$3:$L$16,2,FALSE)))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IF(D359="X",0,IF(E359="X",0,VLOOKUP(E359,'30'!$K$3:$L$16,2,FALSE)))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IF(D360="X",0,IF(E360="X",0,VLOOKUP(E360,'30'!$K$3:$L$16,2,FALSE)))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IF(D361="X",0,IF(E361="X",0,VLOOKUP(E361,'30'!$K$3:$L$16,2,FALSE)))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IF(D362="X",0,IF(E362="X",0,VLOOKUP(E362,'30'!$K$3:$L$16,2,FALSE)))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IF(D363="X",0,IF(E363="X",0,VLOOKUP(E363,'30'!$K$3:$L$16,2,FALSE)))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IF(D364="X",0,IF(E364="X",0,VLOOKUP(E364,'30'!$K$3:$L$16,2,FALSE)))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IF(D365="X",0,IF(E365="X",0,VLOOKUP(E365,'30'!$K$3:$L$16,2,FALSE)))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IF(D366="X",0,IF(E366="X",0,VLOOKUP(E366,'30'!$K$3:$L$16,2,FALSE)))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IF(D367="X",0,IF(E367="X",0,VLOOKUP(E367,'30'!$K$3:$L$16,2,FALSE)))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IF(D368="X",0,IF(E368="X",0,VLOOKUP(E368,'30'!$K$3:$L$16,2,FALSE)))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IF(D369="X",0,IF(E369="X",0,VLOOKUP(E369,'30'!$K$3:$L$16,2,FALSE)))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IF(D370="X",0,IF(E370="X",0,VLOOKUP(E370,'30'!$K$3:$L$16,2,FALSE)))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IF(D371="X",0,IF(E371="X",0,VLOOKUP(E371,'30'!$K$3:$L$16,2,FALSE)))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IF(D372="X",0,IF(E372="X",0,VLOOKUP(E372,'30'!$K$3:$L$16,2,FALSE)))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IF(D373="X",0,IF(E373="X",0,VLOOKUP(E373,'30'!$K$3:$L$16,2,FALSE)))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IF(D374="X",0,IF(E374="X",0,VLOOKUP(E374,'30'!$K$3:$L$16,2,FALSE)))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IF(D375="X",0,IF(E375="X",0,VLOOKUP(E375,'30'!$K$3:$L$16,2,FALSE)))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IF(D376="X",0,IF(E376="X",0,VLOOKUP(E376,'30'!$K$3:$L$16,2,FALSE)))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IF(D377="X",0,IF(E377="X",0,VLOOKUP(E377,'30'!$K$3:$L$16,2,FALSE)))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IF(D378="X",0,IF(E378="X",0,VLOOKUP(E378,'30'!$K$3:$L$16,2,FALSE)))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IF(D379="X",0,IF(E379="X",0,VLOOKUP(E379,'30'!$K$3:$L$16,2,FALSE)))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IF(D380="X",0,IF(E380="X",0,VLOOKUP(E380,'30'!$K$3:$L$16,2,FALSE)))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IF(D381="X",0,IF(E381="X",0,VLOOKUP(E381,'30'!$K$3:$L$16,2,FALSE)))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IF(D382="X",0,IF(E382="X",0,VLOOKUP(E382,'30'!$K$3:$L$16,2,FALSE)))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IF(D383="X",0,IF(E383="X",0,VLOOKUP(E383,'30'!$K$3:$L$16,2,FALSE)))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IF(D384="X",0,IF(E384="X",0,VLOOKUP(E384,'30'!$K$3:$L$16,2,FALSE)))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IF(D385="X",0,IF(E385="X",0,VLOOKUP(E385,'30'!$K$3:$L$16,2,FALSE)))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IF(D386="X",0,IF(E386="X",0,VLOOKUP(E386,'30'!$K$3:$L$16,2,FALSE)))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IF(D387="X",0,IF(E387="X",0,VLOOKUP(E387,'30'!$K$3:$L$16,2,FALSE)))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IF(D388="X",0,IF(E388="X",0,VLOOKUP(E388,'30'!$K$3:$L$16,2,FALSE)))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IF(D389="X",0,IF(E389="X",0,VLOOKUP(E389,'30'!$K$3:$L$16,2,FALSE)))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IF(D390="X",0,IF(E390="X",0,VLOOKUP(E390,'30'!$K$3:$L$16,2,FALSE)))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IF(D391="X",0,IF(E391="X",0,VLOOKUP(E391,'30'!$K$3:$L$16,2,FALSE)))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IF(D392="X",0,IF(E392="X",0,VLOOKUP(E392,'30'!$K$3:$L$16,2,FALSE)))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IF(D393="X",0,IF(E393="X",0,VLOOKUP(E393,'30'!$K$3:$L$16,2,FALSE)))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IF(D394="X",0,IF(E394="X",0,VLOOKUP(E394,'30'!$K$3:$L$16,2,FALSE)))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IF(D395="X",0,IF(E395="X",0,VLOOKUP(E395,'30'!$K$3:$L$16,2,FALSE)))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IF(D396="X",0,IF(E396="X",0,VLOOKUP(E396,'30'!$K$3:$L$16,2,FALSE)))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IF(D397="X",0,IF(E397="X",0,VLOOKUP(E397,'30'!$K$3:$L$16,2,FALSE)))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IF(D398="X",0,IF(E398="X",0,VLOOKUP(E398,'30'!$K$3:$L$16,2,FALSE)))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IF(D399="X",0,IF(E399="X",0,VLOOKUP(E399,'30'!$K$3:$L$16,2,FALSE)))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IF(D400="X",0,IF(E400="X",0,VLOOKUP(E400,'30'!$K$3:$L$16,2,FALSE)))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IF(D401="X",0,IF(E401="X",0,VLOOKUP(E401,'30'!$K$3:$L$16,2,FALSE)))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IF(D402="X",0,IF(E402="X",0,VLOOKUP(E402,'30'!$K$3:$L$16,2,FALSE)))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IF(D403="X",0,IF(E403="X",0,VLOOKUP(E403,'30'!$K$3:$L$16,2,FALSE)))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IF(D404="X",0,IF(E404="X",0,VLOOKUP(E404,'30'!$K$3:$L$16,2,FALSE)))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IF(D405="X",0,IF(E405="X",0,VLOOKUP(E405,'30'!$K$3:$L$16,2,FALSE)))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IF(D406="X",0,IF(E406="X",0,VLOOKUP(E406,'30'!$K$3:$L$16,2,FALSE)))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IF(D407="X",0,IF(E407="X",0,VLOOKUP(E407,'30'!$K$3:$L$16,2,FALSE)))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IF(D408="X",0,IF(E408="X",0,VLOOKUP(E408,'30'!$K$3:$L$16,2,FALSE)))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IF(D409="X",0,IF(E409="X",0,VLOOKUP(E409,'30'!$K$3:$L$16,2,FALSE)))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IF(D410="X",0,IF(E410="X",0,VLOOKUP(E410,'30'!$K$3:$L$16,2,FALSE)))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IF(D411="X",0,IF(E411="X",0,VLOOKUP(E411,'30'!$K$3:$L$16,2,FALSE)))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IF(D412="X",0,IF(E412="X",0,VLOOKUP(E412,'30'!$K$3:$L$16,2,FALSE)))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IF(D413="X",0,IF(E413="X",0,VLOOKUP(E413,'30'!$K$3:$L$16,2,FALSE)))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IF(D414="X",0,IF(E414="X",0,VLOOKUP(E414,'30'!$K$3:$L$16,2,FALSE)))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IF(D415="X",0,IF(E415="X",0,VLOOKUP(E415,'30'!$K$3:$L$16,2,FALSE)))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IF(D416="X",0,IF(E416="X",0,VLOOKUP(E416,'30'!$K$3:$L$16,2,FALSE)))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IF(D417="X",0,IF(E417="X",0,VLOOKUP(E417,'30'!$K$3:$L$16,2,FALSE)))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IF(D418="X",0,IF(E418="X",0,VLOOKUP(E418,'30'!$K$3:$L$16,2,FALSE)))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IF(D419="X",0,IF(E419="X",0,VLOOKUP(E419,'30'!$K$3:$L$16,2,FALSE)))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IF(D420="X",0,IF(E420="X",0,VLOOKUP(E420,'30'!$K$3:$L$16,2,FALSE)))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IF(D421="X",0,IF(E421="X",0,VLOOKUP(E421,'30'!$K$3:$L$16,2,FALSE)))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IF(D422="X",0,IF(E422="X",0,VLOOKUP(E422,'30'!$K$3:$L$16,2,FALSE)))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IF(D423="X",0,IF(E423="X",0,VLOOKUP(E423,'30'!$K$3:$L$16,2,FALSE)))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IF(D424="X",0,IF(E424="X",0,VLOOKUP(E424,'30'!$K$3:$L$16,2,FALSE)))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IF(D425="X",0,IF(E425="X",0,VLOOKUP(E425,'30'!$K$3:$L$16,2,FALSE)))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IF(D426="X",0,IF(E426="X",0,VLOOKUP(E426,'30'!$K$3:$L$16,2,FALSE)))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IF(D427="X",0,IF(E427="X",0,VLOOKUP(E427,'30'!$K$3:$L$16,2,FALSE)))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IF(D428="X",0,IF(E428="X",0,VLOOKUP(E428,'30'!$K$3:$L$16,2,FALSE)))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IF(D429="X",0,IF(E429="X",0,VLOOKUP(E429,'30'!$K$3:$L$16,2,FALSE)))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IF(D430="X",0,IF(E430="X",0,VLOOKUP(E430,'30'!$K$3:$L$16,2,FALSE)))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IF(D431="X",0,IF(E431="X",0,VLOOKUP(E431,'30'!$K$3:$L$16,2,FALSE)))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IF(D432="X",0,IF(E432="X",0,VLOOKUP(E432,'30'!$K$3:$L$16,2,FALSE)))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IF(D433="X",0,IF(E433="X",0,VLOOKUP(E433,'30'!$K$3:$L$16,2,FALSE)))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IF(D434="X",0,IF(E434="X",0,VLOOKUP(E434,'30'!$K$3:$L$16,2,FALSE)))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IF(D435="X",0,IF(E435="X",0,VLOOKUP(E435,'30'!$K$3:$L$16,2,FALSE)))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IF(D436="X",0,IF(E436="X",0,VLOOKUP(E436,'30'!$K$3:$L$16,2,FALSE)))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IF(D437="X",0,IF(E437="X",0,VLOOKUP(E437,'30'!$K$3:$L$16,2,FALSE)))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IF(D438="X",0,IF(E438="X",0,VLOOKUP(E438,'30'!$K$3:$L$16,2,FALSE)))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IF(D439="X",0,IF(E439="X",0,VLOOKUP(E439,'30'!$K$3:$L$16,2,FALSE)))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IF(D440="X",0,IF(E440="X",0,VLOOKUP(E440,'30'!$K$3:$L$16,2,FALSE)))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IF(D441="X",0,IF(E441="X",0,VLOOKUP(E441,'30'!$K$3:$L$16,2,FALSE)))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IF(D442="X",0,IF(E442="X",0,VLOOKUP(E442,'30'!$K$3:$L$16,2,FALSE)))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IF(D443="X",0,IF(E443="X",0,VLOOKUP(E443,'30'!$K$3:$L$16,2,FALSE)))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IF(D444="X",0,IF(E444="X",0,VLOOKUP(E444,'30'!$K$3:$L$16,2,FALSE)))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IF(D445="X",0,IF(E445="X",0,VLOOKUP(E445,'30'!$K$3:$L$16,2,FALSE)))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IF(D446="X",0,IF(E446="X",0,VLOOKUP(E446,'30'!$K$3:$L$16,2,FALSE)))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IF(D447="X",0,IF(E447="X",0,VLOOKUP(E447,'30'!$K$3:$L$16,2,FALSE)))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IF(D448="X",0,IF(E448="X",0,VLOOKUP(E448,'30'!$K$3:$L$16,2,FALSE)))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IF(D449="X",0,IF(E449="X",0,VLOOKUP(E449,'30'!$K$3:$L$16,2,FALSE)))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IF(D450="X",0,IF(E450="X",0,VLOOKUP(E450,'30'!$K$3:$L$16,2,FALSE)))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IF(D451="X",0,IF(E451="X",0,VLOOKUP(E451,'30'!$K$3:$L$16,2,FALSE)))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IF(D452="X",0,IF(E452="X",0,VLOOKUP(E452,'30'!$K$3:$L$16,2,FALSE)))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IF(D453="X",0,IF(E453="X",0,VLOOKUP(E453,'30'!$K$3:$L$16,2,FALSE)))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IF(D454="X",0,IF(E454="X",0,VLOOKUP(E454,'30'!$K$3:$L$16,2,FALSE)))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IF(D455="X",0,IF(E455="X",0,VLOOKUP(E455,'30'!$K$3:$L$16,2,FALSE)))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IF(D456="X",0,IF(E456="X",0,VLOOKUP(E456,'30'!$K$3:$L$16,2,FALSE)))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IF(D457="X",0,IF(E457="X",0,VLOOKUP(E457,'30'!$K$3:$L$16,2,FALSE)))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IF(D458="X",0,IF(E458="X",0,VLOOKUP(E458,'30'!$K$3:$L$16,2,FALSE)))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IF(D459="X",0,IF(E459="X",0,VLOOKUP(E459,'30'!$K$3:$L$16,2,FALSE)))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IF(D460="X",0,IF(E460="X",0,VLOOKUP(E460,'30'!$K$3:$L$16,2,FALSE)))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IF(D461="X",0,IF(E461="X",0,VLOOKUP(E461,'30'!$K$3:$L$16,2,FALSE)))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IF(D462="X",0,IF(E462="X",0,VLOOKUP(E462,'30'!$K$3:$L$16,2,FALSE)))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IF(D463="X",0,IF(E463="X",0,VLOOKUP(E463,'30'!$K$3:$L$16,2,FALSE)))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IF(D464="X",0,IF(E464="X",0,VLOOKUP(E464,'30'!$K$3:$L$16,2,FALSE)))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IF(D465="X",0,IF(E465="X",0,VLOOKUP(E465,'30'!$K$3:$L$16,2,FALSE)))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IF(D466="X",0,IF(E466="X",0,VLOOKUP(E466,'30'!$K$3:$L$16,2,FALSE)))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IF(D467="X",0,IF(E467="X",0,VLOOKUP(E467,'30'!$K$3:$L$16,2,FALSE)))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IF(D468="X",0,IF(E468="X",0,VLOOKUP(E468,'30'!$K$3:$L$16,2,FALSE)))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IF(D469="X",0,IF(E469="X",0,VLOOKUP(E469,'30'!$K$3:$L$16,2,FALSE)))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IF(D470="X",0,IF(E470="X",0,VLOOKUP(E470,'30'!$K$3:$L$16,2,FALSE)))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IF(D471="X",0,IF(E471="X",0,VLOOKUP(E471,'30'!$K$3:$L$16,2,FALSE)))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IF(D472="X",0,IF(E472="X",0,VLOOKUP(E472,'30'!$K$3:$L$16,2,FALSE)))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IF(D473="X",0,IF(E473="X",0,VLOOKUP(E473,'30'!$K$3:$L$16,2,FALSE)))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IF(D474="X",0,IF(E474="X",0,VLOOKUP(E474,'30'!$K$3:$L$16,2,FALSE)))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IF(D475="X",0,IF(E475="X",0,VLOOKUP(E475,'30'!$K$3:$L$16,2,FALSE)))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IF(D476="X",0,IF(E476="X",0,VLOOKUP(E476,'30'!$K$3:$L$16,2,FALSE)))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IF(D477="X",0,IF(E477="X",0,VLOOKUP(E477,'30'!$K$3:$L$16,2,FALSE)))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IF(D478="X",0,IF(E478="X",0,VLOOKUP(E478,'30'!$K$3:$L$16,2,FALSE)))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IF(D479="X",0,IF(E479="X",0,VLOOKUP(E479,'30'!$K$3:$L$16,2,FALSE)))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IF(D480="X",0,IF(E480="X",0,VLOOKUP(E480,'30'!$K$3:$L$16,2,FALSE)))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IF(D481="X",0,IF(E481="X",0,VLOOKUP(E481,'30'!$K$3:$L$16,2,FALSE)))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IF(D482="X",0,IF(E482="X",0,VLOOKUP(E482,'30'!$K$3:$L$16,2,FALSE)))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IF(D483="X",0,IF(E483="X",0,VLOOKUP(E483,'30'!$K$3:$L$16,2,FALSE)))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IF(D484="X",0,IF(E484="X",0,VLOOKUP(E484,'30'!$K$3:$L$16,2,FALSE)))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IF(D485="X",0,IF(E485="X",0,VLOOKUP(E485,'30'!$K$3:$L$16,2,FALSE)))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IF(D486="X",0,IF(E486="X",0,VLOOKUP(E486,'30'!$K$3:$L$16,2,FALSE)))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IF(D487="X",0,IF(E487="X",0,VLOOKUP(E487,'30'!$K$3:$L$16,2,FALSE)))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IF(D488="X",0,IF(E488="X",0,VLOOKUP(E488,'30'!$K$3:$L$16,2,FALSE)))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IF(D489="X",0,IF(E489="X",0,VLOOKUP(E489,'30'!$K$3:$L$16,2,FALSE)))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IF(D490="X",0,IF(E490="X",0,VLOOKUP(E490,'30'!$K$3:$L$16,2,FALSE)))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IF(D491="X",0,IF(E491="X",0,VLOOKUP(E491,'30'!$K$3:$L$16,2,FALSE)))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IF(D492="X",0,IF(E492="X",0,VLOOKUP(E492,'30'!$K$3:$L$16,2,FALSE)))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IF(D493="X",0,IF(E493="X",0,VLOOKUP(E493,'30'!$K$3:$L$16,2,FALSE)))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IF(D494="X",0,IF(E494="X",0,VLOOKUP(E494,'30'!$K$3:$L$16,2,FALSE)))</f>
        <v>#N/A</v>
      </c>
      <c r="P494" s="108" t="e">
        <f t="shared" si="15"/>
        <v>#N/A</v>
      </c>
    </row>
    <row r="495" spans="3:23" ht="15.75" thickBot="1">
      <c r="C495" s="109" t="s">
        <v>135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136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IF('30'!K3="", "Vrije categorie",'30'!K3)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IF('30'!K4="", "Vrije categorie",'30'!K4)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IF('30'!K5="", "Vrije categorie",'30'!K5)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IF('30'!K6="", "Vrije categorie",'30'!K6)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IF('30'!K7="", "Vrije categorie",'30'!K7)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IF('30'!K8="", "Vrije categorie",'30'!K8)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IF('30'!K9="", "Vrije categorie",'30'!K9)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IF('30'!K10="", "Vrije categorie",'30'!K10)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IF('30'!K11="", "Vrije categorie",'30'!K11)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IF('30'!K12="", "Vrije categorie",'30'!K12)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IF('30'!K13="", "Vrije categorie",'30'!K13)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IF('30'!K14="", "Vrije categorie",'30'!K14)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IF('30'!K15="", "Vrije categorie",'30'!K15)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138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jcXNv5GgBeSwGWrGCVHA8B5QW+tA+ftIhdZRrceBNgr8RsD5KOF+gHq7Y/YiDB2lOpIo6TxpY3cOItb3i0R+xQ==" saltValue="2MsymxtyI+mUfQMRDASAk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CEED7-4D31-4D8F-8AAE-4111F41054A7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'31a'!P499/M3</f>
        <v>#N/A</v>
      </c>
    </row>
    <row r="4" spans="1:14">
      <c r="A4" s="42" t="s">
        <v>82</v>
      </c>
      <c r="B4" s="195" t="e">
        <f>VLOOKUP(H5,'Kosten VSR (her)controles'!A5:E54,3)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'31a'!P500/M4</f>
        <v>#N/A</v>
      </c>
    </row>
    <row r="5" spans="1:14">
      <c r="A5" s="43" t="s">
        <v>83</v>
      </c>
      <c r="B5" s="196" t="e">
        <f>VLOOKUP(H5,'Kosten VSR (her)controles'!A5:E54,4)</f>
        <v>#N/A</v>
      </c>
      <c r="C5" s="196"/>
      <c r="D5" s="196"/>
      <c r="E5" s="196"/>
      <c r="F5" s="192" t="s">
        <v>85</v>
      </c>
      <c r="G5" s="192"/>
      <c r="H5" s="39">
        <f>'Kosten VSR (her)controles'!A35</f>
        <v>0</v>
      </c>
      <c r="K5" s="60" t="s">
        <v>58</v>
      </c>
      <c r="L5" s="72"/>
      <c r="M5" s="133"/>
      <c r="N5" s="113" t="e">
        <f>'31a'!P501/M5</f>
        <v>#N/A</v>
      </c>
    </row>
    <row r="6" spans="1:14">
      <c r="A6" s="44" t="s">
        <v>84</v>
      </c>
      <c r="B6" s="197" t="e">
        <f>VLOOKUP(H5,'Kosten VSR (her)controles'!A5:E54,5)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'31a'!P502/M6</f>
        <v>#N/A</v>
      </c>
    </row>
    <row r="7" spans="1:14">
      <c r="K7" s="60" t="s">
        <v>55</v>
      </c>
      <c r="L7" s="72"/>
      <c r="M7" s="133"/>
      <c r="N7" s="113" t="e">
        <f>'31a'!P503/M7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'31a'!P504/M8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'31a'!P505/M9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'31a'!P506/M10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'31a'!P507/M11</f>
        <v>#N/A</v>
      </c>
    </row>
    <row r="12" spans="1:14">
      <c r="F12" s="33" t="s">
        <v>64</v>
      </c>
      <c r="G12" s="33" t="s">
        <v>90</v>
      </c>
      <c r="K12" s="60" t="s">
        <v>63</v>
      </c>
      <c r="L12" s="72"/>
      <c r="M12" s="133"/>
      <c r="N12" s="113" t="e">
        <f>'31a'!P508/M12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'31a'!N512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'31a'!P509/M13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127</v>
      </c>
      <c r="K16" s="62"/>
      <c r="L16" s="73"/>
      <c r="M16" s="134"/>
      <c r="N16" s="114"/>
    </row>
    <row r="17" spans="1:9">
      <c r="A17" s="188" t="s">
        <v>128</v>
      </c>
      <c r="B17" s="188"/>
      <c r="C17" s="188"/>
      <c r="D17" s="70" t="e">
        <f>'31a'!P512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'31a'!G512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'31a'!F512-E27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'31a'!S495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'31a'!R495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'31a'!T495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'31a'!U495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51">
        <f>'31a'!V495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51">
        <f>'31a'!W495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'31a'!N505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RpWBuDG6CIwtnknHzErK0bjWFdOaJY1InJ/vmdgKZE2EiX3LRViH4shwLpmUJtKrzfEpzfIZC0nQDXGQORqeGQ==" saltValue="5RyBIUg5RKFXKACqXW07D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04364-390F-4E19-8B19-A3F6DF3A94B4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'31'!H5</f>
        <v>0</v>
      </c>
      <c r="B1" s="219" t="s">
        <v>82</v>
      </c>
      <c r="C1" s="220"/>
      <c r="D1" s="221" t="e">
        <f>VLOOKUP(A1,'Kosten VSR (her)controles'!A5:J54,3)</f>
        <v>#N/A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e">
        <f>CONCATENATE(VLOOKUP(A1,'Kosten VSR (her)controles'!A5:K54,4)," te ",VLOOKUP(A1,'Kosten VSR (her)controles'!A5:K54,5))</f>
        <v>#N/A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IF(D4="X",0,IF(E4="X",0,VLOOKUP(E4,'31'!$K$3:$L$16,2,FALSE)))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IF(D5="X",0,IF(E5="X",0,VLOOKUP(E5,'31'!$K$3:$L$16,2,FALSE)))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IF(D6="X",0,IF(E6="X",0,VLOOKUP(E6,'31'!$K$3:$L$16,2,FALSE)))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IF(D7="X",0,IF(E7="X",0,VLOOKUP(E7,'31'!$K$3:$L$16,2,FALSE)))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IF(D8="X",0,IF(E8="X",0,VLOOKUP(E8,'31'!$K$3:$L$16,2,FALSE)))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IF(D9="X",0,IF(E9="X",0,VLOOKUP(E9,'31'!$K$3:$L$16,2,FALSE)))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IF(D10="X",0,IF(E10="X",0,VLOOKUP(E10,'31'!$K$3:$L$16,2,FALSE)))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IF(D11="X",0,IF(E11="X",0,VLOOKUP(E11,'31'!$K$3:$L$16,2,FALSE)))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IF(D12="X",0,IF(E12="X",0,VLOOKUP(E12,'31'!$K$3:$L$16,2,FALSE)))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IF(D13="X",0,IF(E13="X",0,VLOOKUP(E13,'31'!$K$3:$L$16,2,FALSE)))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IF(D14="X",0,IF(E14="X",0,VLOOKUP(E14,'31'!$K$3:$L$16,2,FALSE)))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IF(D15="X",0,IF(E15="X",0,VLOOKUP(E15,'31'!$K$3:$L$16,2,FALSE)))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IF(D16="X",0,IF(E16="X",0,VLOOKUP(E16,'31'!$K$3:$L$16,2,FALSE)))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IF(D17="X",0,IF(E17="X",0,VLOOKUP(E17,'31'!$K$3:$L$16,2,FALSE)))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IF(D18="X",0,IF(E18="X",0,VLOOKUP(E18,'31'!$K$3:$L$16,2,FALSE)))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IF(D19="X",0,IF(E19="X",0,VLOOKUP(E19,'31'!$K$3:$L$16,2,FALSE)))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IF(D20="X",0,IF(E20="X",0,VLOOKUP(E20,'31'!$K$3:$L$16,2,FALSE)))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IF(D21="X",0,IF(E21="X",0,VLOOKUP(E21,'31'!$K$3:$L$16,2,FALSE)))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IF(D22="X",0,IF(E22="X",0,VLOOKUP(E22,'31'!$K$3:$L$16,2,FALSE)))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IF(D23="X",0,IF(E23="X",0,VLOOKUP(E23,'31'!$K$3:$L$16,2,FALSE)))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IF(D24="X",0,IF(E24="X",0,VLOOKUP(E24,'31'!$K$3:$L$16,2,FALSE)))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IF(D25="X",0,IF(E25="X",0,VLOOKUP(E25,'31'!$K$3:$L$16,2,FALSE)))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IF(D26="X",0,IF(E26="X",0,VLOOKUP(E26,'31'!$K$3:$L$16,2,FALSE)))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IF(D27="X",0,IF(E27="X",0,VLOOKUP(E27,'31'!$K$3:$L$16,2,FALSE)))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IF(D28="X",0,IF(E28="X",0,VLOOKUP(E28,'31'!$K$3:$L$16,2,FALSE)))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IF(D29="X",0,IF(E29="X",0,VLOOKUP(E29,'31'!$K$3:$L$16,2,FALSE)))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IF(D30="X",0,IF(E30="X",0,VLOOKUP(E30,'31'!$K$3:$L$16,2,FALSE)))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IF(D31="X",0,IF(E31="X",0,VLOOKUP(E31,'31'!$K$3:$L$16,2,FALSE)))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IF(D32="X",0,IF(E32="X",0,VLOOKUP(E32,'31'!$K$3:$L$16,2,FALSE)))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IF(D33="X",0,IF(E33="X",0,VLOOKUP(E33,'31'!$K$3:$L$16,2,FALSE)))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IF(D34="X",0,IF(E34="X",0,VLOOKUP(E34,'31'!$K$3:$L$16,2,FALSE)))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IF(D35="X",0,IF(E35="X",0,VLOOKUP(E35,'31'!$K$3:$L$16,2,FALSE)))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IF(D36="X",0,IF(E36="X",0,VLOOKUP(E36,'31'!$K$3:$L$16,2,FALSE)))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IF(D37="X",0,IF(E37="X",0,VLOOKUP(E37,'31'!$K$3:$L$16,2,FALSE)))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IF(D38="X",0,IF(E38="X",0,VLOOKUP(E38,'31'!$K$3:$L$16,2,FALSE)))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IF(D39="X",0,IF(E39="X",0,VLOOKUP(E39,'31'!$K$3:$L$16,2,FALSE)))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IF(D40="X",0,IF(E40="X",0,VLOOKUP(E40,'31'!$K$3:$L$16,2,FALSE)))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IF(D41="X",0,IF(E41="X",0,VLOOKUP(E41,'31'!$K$3:$L$16,2,FALSE)))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IF(D42="X",0,IF(E42="X",0,VLOOKUP(E42,'31'!$K$3:$L$16,2,FALSE)))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IF(D43="X",0,IF(E43="X",0,VLOOKUP(E43,'31'!$K$3:$L$16,2,FALSE)))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IF(D44="X",0,IF(E44="X",0,VLOOKUP(E44,'31'!$K$3:$L$16,2,FALSE)))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IF(D45="X",0,IF(E45="X",0,VLOOKUP(E45,'31'!$K$3:$L$16,2,FALSE)))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IF(D46="X",0,IF(E46="X",0,VLOOKUP(E46,'31'!$K$3:$L$16,2,FALSE)))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IF(D47="X",0,IF(E47="X",0,VLOOKUP(E47,'31'!$K$3:$L$16,2,FALSE)))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IF(D48="X",0,IF(E48="X",0,VLOOKUP(E48,'31'!$K$3:$L$16,2,FALSE)))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IF(D49="X",0,IF(E49="X",0,VLOOKUP(E49,'31'!$K$3:$L$16,2,FALSE)))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IF(D50="X",0,IF(E50="X",0,VLOOKUP(E50,'31'!$K$3:$L$16,2,FALSE)))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IF(D51="X",0,IF(E51="X",0,VLOOKUP(E51,'31'!$K$3:$L$16,2,FALSE)))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IF(D52="X",0,IF(E52="X",0,VLOOKUP(E52,'31'!$K$3:$L$16,2,FALSE)))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IF(D53="X",0,IF(E53="X",0,VLOOKUP(E53,'31'!$K$3:$L$16,2,FALSE)))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IF(D54="X",0,IF(E54="X",0,VLOOKUP(E54,'31'!$K$3:$L$16,2,FALSE)))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IF(D55="X",0,IF(E55="X",0,VLOOKUP(E55,'31'!$K$3:$L$16,2,FALSE)))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IF(D56="X",0,IF(E56="X",0,VLOOKUP(E56,'31'!$K$3:$L$16,2,FALSE)))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IF(D57="X",0,IF(E57="X",0,VLOOKUP(E57,'31'!$K$3:$L$16,2,FALSE)))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IF(D58="X",0,IF(E58="X",0,VLOOKUP(E58,'31'!$K$3:$L$16,2,FALSE)))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IF(D59="X",0,IF(E59="X",0,VLOOKUP(E59,'31'!$K$3:$L$16,2,FALSE)))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IF(D60="X",0,IF(E60="X",0,VLOOKUP(E60,'31'!$K$3:$L$16,2,FALSE)))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IF(D61="X",0,IF(E61="X",0,VLOOKUP(E61,'31'!$K$3:$L$16,2,FALSE)))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IF(D62="X",0,IF(E62="X",0,VLOOKUP(E62,'31'!$K$3:$L$16,2,FALSE)))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IF(D63="X",0,IF(E63="X",0,VLOOKUP(E63,'31'!$K$3:$L$16,2,FALSE)))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IF(D64="X",0,IF(E64="X",0,VLOOKUP(E64,'31'!$K$3:$L$16,2,FALSE)))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IF(D65="X",0,IF(E65="X",0,VLOOKUP(E65,'31'!$K$3:$L$16,2,FALSE)))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IF(D66="X",0,IF(E66="X",0,VLOOKUP(E66,'31'!$K$3:$L$16,2,FALSE)))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IF(D67="X",0,IF(E67="X",0,VLOOKUP(E67,'31'!$K$3:$L$16,2,FALSE)))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IF(D68="X",0,IF(E68="X",0,VLOOKUP(E68,'31'!$K$3:$L$16,2,FALSE)))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IF(D69="X",0,IF(E69="X",0,VLOOKUP(E69,'31'!$K$3:$L$16,2,FALSE)))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IF(D70="X",0,IF(E70="X",0,VLOOKUP(E70,'31'!$K$3:$L$16,2,FALSE)))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IF(D71="X",0,IF(E71="X",0,VLOOKUP(E71,'31'!$K$3:$L$16,2,FALSE)))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IF(D72="X",0,IF(E72="X",0,VLOOKUP(E72,'31'!$K$3:$L$16,2,FALSE)))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IF(D73="X",0,IF(E73="X",0,VLOOKUP(E73,'31'!$K$3:$L$16,2,FALSE)))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IF(D74="X",0,IF(E74="X",0,VLOOKUP(E74,'31'!$K$3:$L$16,2,FALSE)))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IF(D75="X",0,IF(E75="X",0,VLOOKUP(E75,'31'!$K$3:$L$16,2,FALSE)))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IF(D76="X",0,IF(E76="X",0,VLOOKUP(E76,'31'!$K$3:$L$16,2,FALSE)))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IF(D77="X",0,IF(E77="X",0,VLOOKUP(E77,'31'!$K$3:$L$16,2,FALSE)))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IF(D78="X",0,IF(E78="X",0,VLOOKUP(E78,'31'!$K$3:$L$16,2,FALSE)))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IF(D79="X",0,IF(E79="X",0,VLOOKUP(E79,'31'!$K$3:$L$16,2,FALSE)))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IF(D80="X",0,IF(E80="X",0,VLOOKUP(E80,'31'!$K$3:$L$16,2,FALSE)))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IF(D81="X",0,IF(E81="X",0,VLOOKUP(E81,'31'!$K$3:$L$16,2,FALSE)))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IF(D82="X",0,IF(E82="X",0,VLOOKUP(E82,'31'!$K$3:$L$16,2,FALSE)))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IF(D83="X",0,IF(E83="X",0,VLOOKUP(E83,'31'!$K$3:$L$16,2,FALSE)))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IF(D84="X",0,IF(E84="X",0,VLOOKUP(E84,'31'!$K$3:$L$16,2,FALSE)))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IF(D85="X",0,IF(E85="X",0,VLOOKUP(E85,'31'!$K$3:$L$16,2,FALSE)))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IF(D86="X",0,IF(E86="X",0,VLOOKUP(E86,'31'!$K$3:$L$16,2,FALSE)))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IF(D87="X",0,IF(E87="X",0,VLOOKUP(E87,'31'!$K$3:$L$16,2,FALSE)))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IF(D88="X",0,IF(E88="X",0,VLOOKUP(E88,'31'!$K$3:$L$16,2,FALSE)))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IF(D89="X",0,IF(E89="X",0,VLOOKUP(E89,'31'!$K$3:$L$16,2,FALSE)))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IF(D90="X",0,IF(E90="X",0,VLOOKUP(E90,'31'!$K$3:$L$16,2,FALSE)))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IF(D91="X",0,IF(E91="X",0,VLOOKUP(E91,'31'!$K$3:$L$16,2,FALSE)))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IF(D92="X",0,IF(E92="X",0,VLOOKUP(E92,'31'!$K$3:$L$16,2,FALSE)))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IF(D93="X",0,IF(E93="X",0,VLOOKUP(E93,'31'!$K$3:$L$16,2,FALSE)))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IF(D94="X",0,IF(E94="X",0,VLOOKUP(E94,'31'!$K$3:$L$16,2,FALSE)))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IF(D95="X",0,IF(E95="X",0,VLOOKUP(E95,'31'!$K$3:$L$16,2,FALSE)))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IF(D96="X",0,IF(E96="X",0,VLOOKUP(E96,'31'!$K$3:$L$16,2,FALSE)))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IF(D97="X",0,IF(E97="X",0,VLOOKUP(E97,'31'!$K$3:$L$16,2,FALSE)))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IF(D98="X",0,IF(E98="X",0,VLOOKUP(E98,'31'!$K$3:$L$16,2,FALSE)))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IF(D99="X",0,IF(E99="X",0,VLOOKUP(E99,'31'!$K$3:$L$16,2,FALSE)))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IF(D100="X",0,IF(E100="X",0,VLOOKUP(E100,'31'!$K$3:$L$16,2,FALSE)))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IF(D101="X",0,IF(E101="X",0,VLOOKUP(E101,'31'!$K$3:$L$16,2,FALSE)))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IF(D102="X",0,IF(E102="X",0,VLOOKUP(E102,'31'!$K$3:$L$16,2,FALSE)))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IF(D103="X",0,IF(E103="X",0,VLOOKUP(E103,'31'!$K$3:$L$16,2,FALSE)))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IF(D104="X",0,IF(E104="X",0,VLOOKUP(E104,'31'!$K$3:$L$16,2,FALSE)))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IF(D105="X",0,IF(E105="X",0,VLOOKUP(E105,'31'!$K$3:$L$16,2,FALSE)))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IF(D106="X",0,IF(E106="X",0,VLOOKUP(E106,'31'!$K$3:$L$16,2,FALSE)))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IF(D107="X",0,IF(E107="X",0,VLOOKUP(E107,'31'!$K$3:$L$16,2,FALSE)))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IF(D108="X",0,IF(E108="X",0,VLOOKUP(E108,'31'!$K$3:$L$16,2,FALSE)))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IF(D109="X",0,IF(E109="X",0,VLOOKUP(E109,'31'!$K$3:$L$16,2,FALSE)))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IF(D110="X",0,IF(E110="X",0,VLOOKUP(E110,'31'!$K$3:$L$16,2,FALSE)))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IF(D111="X",0,IF(E111="X",0,VLOOKUP(E111,'31'!$K$3:$L$16,2,FALSE)))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IF(D112="X",0,IF(E112="X",0,VLOOKUP(E112,'31'!$K$3:$L$16,2,FALSE)))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IF(D113="X",0,IF(E113="X",0,VLOOKUP(E113,'31'!$K$3:$L$16,2,FALSE)))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IF(D114="X",0,IF(E114="X",0,VLOOKUP(E114,'31'!$K$3:$L$16,2,FALSE)))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IF(D115="X",0,IF(E115="X",0,VLOOKUP(E115,'31'!$K$3:$L$16,2,FALSE)))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IF(D116="X",0,IF(E116="X",0,VLOOKUP(E116,'31'!$K$3:$L$16,2,FALSE)))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IF(D117="X",0,IF(E117="X",0,VLOOKUP(E117,'31'!$K$3:$L$16,2,FALSE)))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IF(D118="X",0,IF(E118="X",0,VLOOKUP(E118,'31'!$K$3:$L$16,2,FALSE)))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IF(D119="X",0,IF(E119="X",0,VLOOKUP(E119,'31'!$K$3:$L$16,2,FALSE)))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IF(D120="X",0,IF(E120="X",0,VLOOKUP(E120,'31'!$K$3:$L$16,2,FALSE)))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IF(D121="X",0,IF(E121="X",0,VLOOKUP(E121,'31'!$K$3:$L$16,2,FALSE)))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IF(D122="X",0,IF(E122="X",0,VLOOKUP(E122,'31'!$K$3:$L$16,2,FALSE)))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IF(D123="X",0,IF(E123="X",0,VLOOKUP(E123,'31'!$K$3:$L$16,2,FALSE)))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IF(D124="X",0,IF(E124="X",0,VLOOKUP(E124,'31'!$K$3:$L$16,2,FALSE)))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IF(D125="X",0,IF(E125="X",0,VLOOKUP(E125,'31'!$K$3:$L$16,2,FALSE)))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IF(D126="X",0,IF(E126="X",0,VLOOKUP(E126,'31'!$K$3:$L$16,2,FALSE)))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IF(D127="X",0,IF(E127="X",0,VLOOKUP(E127,'31'!$K$3:$L$16,2,FALSE)))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IF(D128="X",0,IF(E128="X",0,VLOOKUP(E128,'31'!$K$3:$L$16,2,FALSE)))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IF(D129="X",0,IF(E129="X",0,VLOOKUP(E129,'31'!$K$3:$L$16,2,FALSE)))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IF(D130="X",0,IF(E130="X",0,VLOOKUP(E130,'31'!$K$3:$L$16,2,FALSE)))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IF(D131="X",0,IF(E131="X",0,VLOOKUP(E131,'31'!$K$3:$L$16,2,FALSE)))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IF(D132="X",0,IF(E132="X",0,VLOOKUP(E132,'31'!$K$3:$L$16,2,FALSE)))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IF(D133="X",0,IF(E133="X",0,VLOOKUP(E133,'31'!$K$3:$L$16,2,FALSE)))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IF(D134="X",0,IF(E134="X",0,VLOOKUP(E134,'31'!$K$3:$L$16,2,FALSE)))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IF(D135="X",0,IF(E135="X",0,VLOOKUP(E135,'31'!$K$3:$L$16,2,FALSE)))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IF(D136="X",0,IF(E136="X",0,VLOOKUP(E136,'31'!$K$3:$L$16,2,FALSE)))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IF(D137="X",0,IF(E137="X",0,VLOOKUP(E137,'31'!$K$3:$L$16,2,FALSE)))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IF(D138="X",0,IF(E138="X",0,VLOOKUP(E138,'31'!$K$3:$L$16,2,FALSE)))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IF(D139="X",0,IF(E139="X",0,VLOOKUP(E139,'31'!$K$3:$L$16,2,FALSE)))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IF(D140="X",0,IF(E140="X",0,VLOOKUP(E140,'31'!$K$3:$L$16,2,FALSE)))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IF(D141="X",0,IF(E141="X",0,VLOOKUP(E141,'31'!$K$3:$L$16,2,FALSE)))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IF(D142="X",0,IF(E142="X",0,VLOOKUP(E142,'31'!$K$3:$L$16,2,FALSE)))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IF(D143="X",0,IF(E143="X",0,VLOOKUP(E143,'31'!$K$3:$L$16,2,FALSE)))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IF(D144="X",0,IF(E144="X",0,VLOOKUP(E144,'31'!$K$3:$L$16,2,FALSE)))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IF(D145="X",0,IF(E145="X",0,VLOOKUP(E145,'31'!$K$3:$L$16,2,FALSE)))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IF(D146="X",0,IF(E146="X",0,VLOOKUP(E146,'31'!$K$3:$L$16,2,FALSE)))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IF(D147="X",0,IF(E147="X",0,VLOOKUP(E147,'31'!$K$3:$L$16,2,FALSE)))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IF(D148="X",0,IF(E148="X",0,VLOOKUP(E148,'31'!$K$3:$L$16,2,FALSE)))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IF(D149="X",0,IF(E149="X",0,VLOOKUP(E149,'31'!$K$3:$L$16,2,FALSE)))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IF(D150="X",0,IF(E150="X",0,VLOOKUP(E150,'31'!$K$3:$L$16,2,FALSE)))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IF(D151="X",0,IF(E151="X",0,VLOOKUP(E151,'31'!$K$3:$L$16,2,FALSE)))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IF(D152="X",0,IF(E152="X",0,VLOOKUP(E152,'31'!$K$3:$L$16,2,FALSE)))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IF(D153="X",0,IF(E153="X",0,VLOOKUP(E153,'31'!$K$3:$L$16,2,FALSE)))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IF(D154="X",0,IF(E154="X",0,VLOOKUP(E154,'31'!$K$3:$L$16,2,FALSE)))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IF(D155="X",0,IF(E155="X",0,VLOOKUP(E155,'31'!$K$3:$L$16,2,FALSE)))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IF(D156="X",0,IF(E156="X",0,VLOOKUP(E156,'31'!$K$3:$L$16,2,FALSE)))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IF(D157="X",0,IF(E157="X",0,VLOOKUP(E157,'31'!$K$3:$L$16,2,FALSE)))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IF(D158="X",0,IF(E158="X",0,VLOOKUP(E158,'31'!$K$3:$L$16,2,FALSE)))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IF(D159="X",0,IF(E159="X",0,VLOOKUP(E159,'31'!$K$3:$L$16,2,FALSE)))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IF(D160="X",0,IF(E160="X",0,VLOOKUP(E160,'31'!$K$3:$L$16,2,FALSE)))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IF(D161="X",0,IF(E161="X",0,VLOOKUP(E161,'31'!$K$3:$L$16,2,FALSE)))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IF(D162="X",0,IF(E162="X",0,VLOOKUP(E162,'31'!$K$3:$L$16,2,FALSE)))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IF(D163="X",0,IF(E163="X",0,VLOOKUP(E163,'31'!$K$3:$L$16,2,FALSE)))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IF(D164="X",0,IF(E164="X",0,VLOOKUP(E164,'31'!$K$3:$L$16,2,FALSE)))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IF(D165="X",0,IF(E165="X",0,VLOOKUP(E165,'31'!$K$3:$L$16,2,FALSE)))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IF(D166="X",0,IF(E166="X",0,VLOOKUP(E166,'31'!$K$3:$L$16,2,FALSE)))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IF(D167="X",0,IF(E167="X",0,VLOOKUP(E167,'31'!$K$3:$L$16,2,FALSE)))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IF(D168="X",0,IF(E168="X",0,VLOOKUP(E168,'31'!$K$3:$L$16,2,FALSE)))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IF(D169="X",0,IF(E169="X",0,VLOOKUP(E169,'31'!$K$3:$L$16,2,FALSE)))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IF(D170="X",0,IF(E170="X",0,VLOOKUP(E170,'31'!$K$3:$L$16,2,FALSE)))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IF(D171="X",0,IF(E171="X",0,VLOOKUP(E171,'31'!$K$3:$L$16,2,FALSE)))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IF(D172="X",0,IF(E172="X",0,VLOOKUP(E172,'31'!$K$3:$L$16,2,FALSE)))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IF(D173="X",0,IF(E173="X",0,VLOOKUP(E173,'31'!$K$3:$L$16,2,FALSE)))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IF(D174="X",0,IF(E174="X",0,VLOOKUP(E174,'31'!$K$3:$L$16,2,FALSE)))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IF(D175="X",0,IF(E175="X",0,VLOOKUP(E175,'31'!$K$3:$L$16,2,FALSE)))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IF(D176="X",0,IF(E176="X",0,VLOOKUP(E176,'31'!$K$3:$L$16,2,FALSE)))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IF(D177="X",0,IF(E177="X",0,VLOOKUP(E177,'31'!$K$3:$L$16,2,FALSE)))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IF(D178="X",0,IF(E178="X",0,VLOOKUP(E178,'31'!$K$3:$L$16,2,FALSE)))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IF(D179="X",0,IF(E179="X",0,VLOOKUP(E179,'31'!$K$3:$L$16,2,FALSE)))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IF(D180="X",0,IF(E180="X",0,VLOOKUP(E180,'31'!$K$3:$L$16,2,FALSE)))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IF(D181="X",0,IF(E181="X",0,VLOOKUP(E181,'31'!$K$3:$L$16,2,FALSE)))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IF(D182="X",0,IF(E182="X",0,VLOOKUP(E182,'31'!$K$3:$L$16,2,FALSE)))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IF(D183="X",0,IF(E183="X",0,VLOOKUP(E183,'31'!$K$3:$L$16,2,FALSE)))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IF(D184="X",0,IF(E184="X",0,VLOOKUP(E184,'31'!$K$3:$L$16,2,FALSE)))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IF(D185="X",0,IF(E185="X",0,VLOOKUP(E185,'31'!$K$3:$L$16,2,FALSE)))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IF(D186="X",0,IF(E186="X",0,VLOOKUP(E186,'31'!$K$3:$L$16,2,FALSE)))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IF(D187="X",0,IF(E187="X",0,VLOOKUP(E187,'31'!$K$3:$L$16,2,FALSE)))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IF(D188="X",0,IF(E188="X",0,VLOOKUP(E188,'31'!$K$3:$L$16,2,FALSE)))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IF(D189="X",0,IF(E189="X",0,VLOOKUP(E189,'31'!$K$3:$L$16,2,FALSE)))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IF(D190="X",0,IF(E190="X",0,VLOOKUP(E190,'31'!$K$3:$L$16,2,FALSE)))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IF(D191="X",0,IF(E191="X",0,VLOOKUP(E191,'31'!$K$3:$L$16,2,FALSE)))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IF(D192="X",0,IF(E192="X",0,VLOOKUP(E192,'31'!$K$3:$L$16,2,FALSE)))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IF(D193="X",0,IF(E193="X",0,VLOOKUP(E193,'31'!$K$3:$L$16,2,FALSE)))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IF(D194="X",0,IF(E194="X",0,VLOOKUP(E194,'31'!$K$3:$L$16,2,FALSE)))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IF(D195="X",0,IF(E195="X",0,VLOOKUP(E195,'31'!$K$3:$L$16,2,FALSE)))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IF(D196="X",0,IF(E196="X",0,VLOOKUP(E196,'31'!$K$3:$L$16,2,FALSE)))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IF(D197="X",0,IF(E197="X",0,VLOOKUP(E197,'31'!$K$3:$L$16,2,FALSE)))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IF(D198="X",0,IF(E198="X",0,VLOOKUP(E198,'31'!$K$3:$L$16,2,FALSE)))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IF(D199="X",0,IF(E199="X",0,VLOOKUP(E199,'31'!$K$3:$L$16,2,FALSE)))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IF(D200="X",0,IF(E200="X",0,VLOOKUP(E200,'31'!$K$3:$L$16,2,FALSE)))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IF(D201="X",0,IF(E201="X",0,VLOOKUP(E201,'31'!$K$3:$L$16,2,FALSE)))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IF(D202="X",0,IF(E202="X",0,VLOOKUP(E202,'31'!$K$3:$L$16,2,FALSE)))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IF(D203="X",0,IF(E203="X",0,VLOOKUP(E203,'31'!$K$3:$L$16,2,FALSE)))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IF(D204="X",0,IF(E204="X",0,VLOOKUP(E204,'31'!$K$3:$L$16,2,FALSE)))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IF(D205="X",0,IF(E205="X",0,VLOOKUP(E205,'31'!$K$3:$L$16,2,FALSE)))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IF(D206="X",0,IF(E206="X",0,VLOOKUP(E206,'31'!$K$3:$L$16,2,FALSE)))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IF(D207="X",0,IF(E207="X",0,VLOOKUP(E207,'31'!$K$3:$L$16,2,FALSE)))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IF(D208="X",0,IF(E208="X",0,VLOOKUP(E208,'31'!$K$3:$L$16,2,FALSE)))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IF(D209="X",0,IF(E209="X",0,VLOOKUP(E209,'31'!$K$3:$L$16,2,FALSE)))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IF(D210="X",0,IF(E210="X",0,VLOOKUP(E210,'31'!$K$3:$L$16,2,FALSE)))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IF(D211="X",0,IF(E211="X",0,VLOOKUP(E211,'31'!$K$3:$L$16,2,FALSE)))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IF(D212="X",0,IF(E212="X",0,VLOOKUP(E212,'31'!$K$3:$L$16,2,FALSE)))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IF(D213="X",0,IF(E213="X",0,VLOOKUP(E213,'31'!$K$3:$L$16,2,FALSE)))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IF(D214="X",0,IF(E214="X",0,VLOOKUP(E214,'31'!$K$3:$L$16,2,FALSE)))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IF(D215="X",0,IF(E215="X",0,VLOOKUP(E215,'31'!$K$3:$L$16,2,FALSE)))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IF(D216="X",0,IF(E216="X",0,VLOOKUP(E216,'31'!$K$3:$L$16,2,FALSE)))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IF(D217="X",0,IF(E217="X",0,VLOOKUP(E217,'31'!$K$3:$L$16,2,FALSE)))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IF(D218="X",0,IF(E218="X",0,VLOOKUP(E218,'31'!$K$3:$L$16,2,FALSE)))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IF(D219="X",0,IF(E219="X",0,VLOOKUP(E219,'31'!$K$3:$L$16,2,FALSE)))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IF(D220="X",0,IF(E220="X",0,VLOOKUP(E220,'31'!$K$3:$L$16,2,FALSE)))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IF(D221="X",0,IF(E221="X",0,VLOOKUP(E221,'31'!$K$3:$L$16,2,FALSE)))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IF(D222="X",0,IF(E222="X",0,VLOOKUP(E222,'31'!$K$3:$L$16,2,FALSE)))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IF(D223="X",0,IF(E223="X",0,VLOOKUP(E223,'31'!$K$3:$L$16,2,FALSE)))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IF(D224="X",0,IF(E224="X",0,VLOOKUP(E224,'31'!$K$3:$L$16,2,FALSE)))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IF(D225="X",0,IF(E225="X",0,VLOOKUP(E225,'31'!$K$3:$L$16,2,FALSE)))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IF(D226="X",0,IF(E226="X",0,VLOOKUP(E226,'31'!$K$3:$L$16,2,FALSE)))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IF(D227="X",0,IF(E227="X",0,VLOOKUP(E227,'31'!$K$3:$L$16,2,FALSE)))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IF(D228="X",0,IF(E228="X",0,VLOOKUP(E228,'31'!$K$3:$L$16,2,FALSE)))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IF(D229="X",0,IF(E229="X",0,VLOOKUP(E229,'31'!$K$3:$L$16,2,FALSE)))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IF(D230="X",0,IF(E230="X",0,VLOOKUP(E230,'31'!$K$3:$L$16,2,FALSE)))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IF(D231="X",0,IF(E231="X",0,VLOOKUP(E231,'31'!$K$3:$L$16,2,FALSE)))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IF(D232="X",0,IF(E232="X",0,VLOOKUP(E232,'31'!$K$3:$L$16,2,FALSE)))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IF(D233="X",0,IF(E233="X",0,VLOOKUP(E233,'31'!$K$3:$L$16,2,FALSE)))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IF(D234="X",0,IF(E234="X",0,VLOOKUP(E234,'31'!$K$3:$L$16,2,FALSE)))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IF(D235="X",0,IF(E235="X",0,VLOOKUP(E235,'31'!$K$3:$L$16,2,FALSE)))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IF(D236="X",0,IF(E236="X",0,VLOOKUP(E236,'31'!$K$3:$L$16,2,FALSE)))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IF(D237="X",0,IF(E237="X",0,VLOOKUP(E237,'31'!$K$3:$L$16,2,FALSE)))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IF(D238="X",0,IF(E238="X",0,VLOOKUP(E238,'31'!$K$3:$L$16,2,FALSE)))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IF(D239="X",0,IF(E239="X",0,VLOOKUP(E239,'31'!$K$3:$L$16,2,FALSE)))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IF(D240="X",0,IF(E240="X",0,VLOOKUP(E240,'31'!$K$3:$L$16,2,FALSE)))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IF(D241="X",0,IF(E241="X",0,VLOOKUP(E241,'31'!$K$3:$L$16,2,FALSE)))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IF(D242="X",0,IF(E242="X",0,VLOOKUP(E242,'31'!$K$3:$L$16,2,FALSE)))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IF(D243="X",0,IF(E243="X",0,VLOOKUP(E243,'31'!$K$3:$L$16,2,FALSE)))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IF(D244="X",0,IF(E244="X",0,VLOOKUP(E244,'31'!$K$3:$L$16,2,FALSE)))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IF(D245="X",0,IF(E245="X",0,VLOOKUP(E245,'31'!$K$3:$L$16,2,FALSE)))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IF(D246="X",0,IF(E246="X",0,VLOOKUP(E246,'31'!$K$3:$L$16,2,FALSE)))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IF(D247="X",0,IF(E247="X",0,VLOOKUP(E247,'31'!$K$3:$L$16,2,FALSE)))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IF(D248="X",0,IF(E248="X",0,VLOOKUP(E248,'31'!$K$3:$L$16,2,FALSE)))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IF(D249="X",0,IF(E249="X",0,VLOOKUP(E249,'31'!$K$3:$L$16,2,FALSE)))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IF(D250="X",0,IF(E250="X",0,VLOOKUP(E250,'31'!$K$3:$L$16,2,FALSE)))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IF(D251="X",0,IF(E251="X",0,VLOOKUP(E251,'31'!$K$3:$L$16,2,FALSE)))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IF(D252="X",0,IF(E252="X",0,VLOOKUP(E252,'31'!$K$3:$L$16,2,FALSE)))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IF(D253="X",0,IF(E253="X",0,VLOOKUP(E253,'31'!$K$3:$L$16,2,FALSE)))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IF(D254="X",0,IF(E254="X",0,VLOOKUP(E254,'31'!$K$3:$L$16,2,FALSE)))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IF(D255="X",0,IF(E255="X",0,VLOOKUP(E255,'31'!$K$3:$L$16,2,FALSE)))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IF(D256="X",0,IF(E256="X",0,VLOOKUP(E256,'31'!$K$3:$L$16,2,FALSE)))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IF(D257="X",0,IF(E257="X",0,VLOOKUP(E257,'31'!$K$3:$L$16,2,FALSE)))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IF(D258="X",0,IF(E258="X",0,VLOOKUP(E258,'31'!$K$3:$L$16,2,FALSE)))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IF(D259="X",0,IF(E259="X",0,VLOOKUP(E259,'31'!$K$3:$L$16,2,FALSE)))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IF(D260="X",0,IF(E260="X",0,VLOOKUP(E260,'31'!$K$3:$L$16,2,FALSE)))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IF(D261="X",0,IF(E261="X",0,VLOOKUP(E261,'31'!$K$3:$L$16,2,FALSE)))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IF(D262="X",0,IF(E262="X",0,VLOOKUP(E262,'31'!$K$3:$L$16,2,FALSE)))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IF(D263="X",0,IF(E263="X",0,VLOOKUP(E263,'31'!$K$3:$L$16,2,FALSE)))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IF(D264="X",0,IF(E264="X",0,VLOOKUP(E264,'31'!$K$3:$L$16,2,FALSE)))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IF(D265="X",0,IF(E265="X",0,VLOOKUP(E265,'31'!$K$3:$L$16,2,FALSE)))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IF(D266="X",0,IF(E266="X",0,VLOOKUP(E266,'31'!$K$3:$L$16,2,FALSE)))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IF(D267="X",0,IF(E267="X",0,VLOOKUP(E267,'31'!$K$3:$L$16,2,FALSE)))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IF(D268="X",0,IF(E268="X",0,VLOOKUP(E268,'31'!$K$3:$L$16,2,FALSE)))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IF(D269="X",0,IF(E269="X",0,VLOOKUP(E269,'31'!$K$3:$L$16,2,FALSE)))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IF(D270="X",0,IF(E270="X",0,VLOOKUP(E270,'31'!$K$3:$L$16,2,FALSE)))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IF(D271="X",0,IF(E271="X",0,VLOOKUP(E271,'31'!$K$3:$L$16,2,FALSE)))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IF(D272="X",0,IF(E272="X",0,VLOOKUP(E272,'31'!$K$3:$L$16,2,FALSE)))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IF(D273="X",0,IF(E273="X",0,VLOOKUP(E273,'31'!$K$3:$L$16,2,FALSE)))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IF(D274="X",0,IF(E274="X",0,VLOOKUP(E274,'31'!$K$3:$L$16,2,FALSE)))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IF(D275="X",0,IF(E275="X",0,VLOOKUP(E275,'31'!$K$3:$L$16,2,FALSE)))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IF(D276="X",0,IF(E276="X",0,VLOOKUP(E276,'31'!$K$3:$L$16,2,FALSE)))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IF(D277="X",0,IF(E277="X",0,VLOOKUP(E277,'31'!$K$3:$L$16,2,FALSE)))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IF(D278="X",0,IF(E278="X",0,VLOOKUP(E278,'31'!$K$3:$L$16,2,FALSE)))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IF(D279="X",0,IF(E279="X",0,VLOOKUP(E279,'31'!$K$3:$L$16,2,FALSE)))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IF(D280="X",0,IF(E280="X",0,VLOOKUP(E280,'31'!$K$3:$L$16,2,FALSE)))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IF(D281="X",0,IF(E281="X",0,VLOOKUP(E281,'31'!$K$3:$L$16,2,FALSE)))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IF(D282="X",0,IF(E282="X",0,VLOOKUP(E282,'31'!$K$3:$L$16,2,FALSE)))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IF(D283="X",0,IF(E283="X",0,VLOOKUP(E283,'31'!$K$3:$L$16,2,FALSE)))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IF(D284="X",0,IF(E284="X",0,VLOOKUP(E284,'31'!$K$3:$L$16,2,FALSE)))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IF(D285="X",0,IF(E285="X",0,VLOOKUP(E285,'31'!$K$3:$L$16,2,FALSE)))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IF(D286="X",0,IF(E286="X",0,VLOOKUP(E286,'31'!$K$3:$L$16,2,FALSE)))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IF(D287="X",0,IF(E287="X",0,VLOOKUP(E287,'31'!$K$3:$L$16,2,FALSE)))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IF(D288="X",0,IF(E288="X",0,VLOOKUP(E288,'31'!$K$3:$L$16,2,FALSE)))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IF(D289="X",0,IF(E289="X",0,VLOOKUP(E289,'31'!$K$3:$L$16,2,FALSE)))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IF(D290="X",0,IF(E290="X",0,VLOOKUP(E290,'31'!$K$3:$L$16,2,FALSE)))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IF(D291="X",0,IF(E291="X",0,VLOOKUP(E291,'31'!$K$3:$L$16,2,FALSE)))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IF(D292="X",0,IF(E292="X",0,VLOOKUP(E292,'31'!$K$3:$L$16,2,FALSE)))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IF(D293="X",0,IF(E293="X",0,VLOOKUP(E293,'31'!$K$3:$L$16,2,FALSE)))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IF(D294="X",0,IF(E294="X",0,VLOOKUP(E294,'31'!$K$3:$L$16,2,FALSE)))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IF(D295="X",0,IF(E295="X",0,VLOOKUP(E295,'31'!$K$3:$L$16,2,FALSE)))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IF(D296="X",0,IF(E296="X",0,VLOOKUP(E296,'31'!$K$3:$L$16,2,FALSE)))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IF(D297="X",0,IF(E297="X",0,VLOOKUP(E297,'31'!$K$3:$L$16,2,FALSE)))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IF(D298="X",0,IF(E298="X",0,VLOOKUP(E298,'31'!$K$3:$L$16,2,FALSE)))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IF(D299="X",0,IF(E299="X",0,VLOOKUP(E299,'31'!$K$3:$L$16,2,FALSE)))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IF(D300="X",0,IF(E300="X",0,VLOOKUP(E300,'31'!$K$3:$L$16,2,FALSE)))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IF(D301="X",0,IF(E301="X",0,VLOOKUP(E301,'31'!$K$3:$L$16,2,FALSE)))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IF(D302="X",0,IF(E302="X",0,VLOOKUP(E302,'31'!$K$3:$L$16,2,FALSE)))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IF(D303="X",0,IF(E303="X",0,VLOOKUP(E303,'31'!$K$3:$L$16,2,FALSE)))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IF(D304="X",0,IF(E304="X",0,VLOOKUP(E304,'31'!$K$3:$L$16,2,FALSE)))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IF(D305="X",0,IF(E305="X",0,VLOOKUP(E305,'31'!$K$3:$L$16,2,FALSE)))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IF(D306="X",0,IF(E306="X",0,VLOOKUP(E306,'31'!$K$3:$L$16,2,FALSE)))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IF(D307="X",0,IF(E307="X",0,VLOOKUP(E307,'31'!$K$3:$L$16,2,FALSE)))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IF(D308="X",0,IF(E308="X",0,VLOOKUP(E308,'31'!$K$3:$L$16,2,FALSE)))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IF(D309="X",0,IF(E309="X",0,VLOOKUP(E309,'31'!$K$3:$L$16,2,FALSE)))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IF(D310="X",0,IF(E310="X",0,VLOOKUP(E310,'31'!$K$3:$L$16,2,FALSE)))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IF(D311="X",0,IF(E311="X",0,VLOOKUP(E311,'31'!$K$3:$L$16,2,FALSE)))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IF(D312="X",0,IF(E312="X",0,VLOOKUP(E312,'31'!$K$3:$L$16,2,FALSE)))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IF(D313="X",0,IF(E313="X",0,VLOOKUP(E313,'31'!$K$3:$L$16,2,FALSE)))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IF(D314="X",0,IF(E314="X",0,VLOOKUP(E314,'31'!$K$3:$L$16,2,FALSE)))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IF(D315="X",0,IF(E315="X",0,VLOOKUP(E315,'31'!$K$3:$L$16,2,FALSE)))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IF(D316="X",0,IF(E316="X",0,VLOOKUP(E316,'31'!$K$3:$L$16,2,FALSE)))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IF(D317="X",0,IF(E317="X",0,VLOOKUP(E317,'31'!$K$3:$L$16,2,FALSE)))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IF(D318="X",0,IF(E318="X",0,VLOOKUP(E318,'31'!$K$3:$L$16,2,FALSE)))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IF(D319="X",0,IF(E319="X",0,VLOOKUP(E319,'31'!$K$3:$L$16,2,FALSE)))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IF(D320="X",0,IF(E320="X",0,VLOOKUP(E320,'31'!$K$3:$L$16,2,FALSE)))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IF(D321="X",0,IF(E321="X",0,VLOOKUP(E321,'31'!$K$3:$L$16,2,FALSE)))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IF(D322="X",0,IF(E322="X",0,VLOOKUP(E322,'31'!$K$3:$L$16,2,FALSE)))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IF(D323="X",0,IF(E323="X",0,VLOOKUP(E323,'31'!$K$3:$L$16,2,FALSE)))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IF(D324="X",0,IF(E324="X",0,VLOOKUP(E324,'31'!$K$3:$L$16,2,FALSE)))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IF(D325="X",0,IF(E325="X",0,VLOOKUP(E325,'31'!$K$3:$L$16,2,FALSE)))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IF(D326="X",0,IF(E326="X",0,VLOOKUP(E326,'31'!$K$3:$L$16,2,FALSE)))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IF(D327="X",0,IF(E327="X",0,VLOOKUP(E327,'31'!$K$3:$L$16,2,FALSE)))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IF(D328="X",0,IF(E328="X",0,VLOOKUP(E328,'31'!$K$3:$L$16,2,FALSE)))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IF(D329="X",0,IF(E329="X",0,VLOOKUP(E329,'31'!$K$3:$L$16,2,FALSE)))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IF(D330="X",0,IF(E330="X",0,VLOOKUP(E330,'31'!$K$3:$L$16,2,FALSE)))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IF(D331="X",0,IF(E331="X",0,VLOOKUP(E331,'31'!$K$3:$L$16,2,FALSE)))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IF(D332="X",0,IF(E332="X",0,VLOOKUP(E332,'31'!$K$3:$L$16,2,FALSE)))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IF(D333="X",0,IF(E333="X",0,VLOOKUP(E333,'31'!$K$3:$L$16,2,FALSE)))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IF(D334="X",0,IF(E334="X",0,VLOOKUP(E334,'31'!$K$3:$L$16,2,FALSE)))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IF(D335="X",0,IF(E335="X",0,VLOOKUP(E335,'31'!$K$3:$L$16,2,FALSE)))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IF(D336="X",0,IF(E336="X",0,VLOOKUP(E336,'31'!$K$3:$L$16,2,FALSE)))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IF(D337="X",0,IF(E337="X",0,VLOOKUP(E337,'31'!$K$3:$L$16,2,FALSE)))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IF(D338="X",0,IF(E338="X",0,VLOOKUP(E338,'31'!$K$3:$L$16,2,FALSE)))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IF(D339="X",0,IF(E339="X",0,VLOOKUP(E339,'31'!$K$3:$L$16,2,FALSE)))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IF(D340="X",0,IF(E340="X",0,VLOOKUP(E340,'31'!$K$3:$L$16,2,FALSE)))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IF(D341="X",0,IF(E341="X",0,VLOOKUP(E341,'31'!$K$3:$L$16,2,FALSE)))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IF(D342="X",0,IF(E342="X",0,VLOOKUP(E342,'31'!$K$3:$L$16,2,FALSE)))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IF(D343="X",0,IF(E343="X",0,VLOOKUP(E343,'31'!$K$3:$L$16,2,FALSE)))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IF(D344="X",0,IF(E344="X",0,VLOOKUP(E344,'31'!$K$3:$L$16,2,FALSE)))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IF(D345="X",0,IF(E345="X",0,VLOOKUP(E345,'31'!$K$3:$L$16,2,FALSE)))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IF(D346="X",0,IF(E346="X",0,VLOOKUP(E346,'31'!$K$3:$L$16,2,FALSE)))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IF(D347="X",0,IF(E347="X",0,VLOOKUP(E347,'31'!$K$3:$L$16,2,FALSE)))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IF(D348="X",0,IF(E348="X",0,VLOOKUP(E348,'31'!$K$3:$L$16,2,FALSE)))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IF(D349="X",0,IF(E349="X",0,VLOOKUP(E349,'31'!$K$3:$L$16,2,FALSE)))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IF(D350="X",0,IF(E350="X",0,VLOOKUP(E350,'31'!$K$3:$L$16,2,FALSE)))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IF(D351="X",0,IF(E351="X",0,VLOOKUP(E351,'31'!$K$3:$L$16,2,FALSE)))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IF(D352="X",0,IF(E352="X",0,VLOOKUP(E352,'31'!$K$3:$L$16,2,FALSE)))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IF(D353="X",0,IF(E353="X",0,VLOOKUP(E353,'31'!$K$3:$L$16,2,FALSE)))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IF(D354="X",0,IF(E354="X",0,VLOOKUP(E354,'31'!$K$3:$L$16,2,FALSE)))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IF(D355="X",0,IF(E355="X",0,VLOOKUP(E355,'31'!$K$3:$L$16,2,FALSE)))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IF(D356="X",0,IF(E356="X",0,VLOOKUP(E356,'31'!$K$3:$L$16,2,FALSE)))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IF(D357="X",0,IF(E357="X",0,VLOOKUP(E357,'31'!$K$3:$L$16,2,FALSE)))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IF(D358="X",0,IF(E358="X",0,VLOOKUP(E358,'31'!$K$3:$L$16,2,FALSE)))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IF(D359="X",0,IF(E359="X",0,VLOOKUP(E359,'31'!$K$3:$L$16,2,FALSE)))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IF(D360="X",0,IF(E360="X",0,VLOOKUP(E360,'31'!$K$3:$L$16,2,FALSE)))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IF(D361="X",0,IF(E361="X",0,VLOOKUP(E361,'31'!$K$3:$L$16,2,FALSE)))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IF(D362="X",0,IF(E362="X",0,VLOOKUP(E362,'31'!$K$3:$L$16,2,FALSE)))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IF(D363="X",0,IF(E363="X",0,VLOOKUP(E363,'31'!$K$3:$L$16,2,FALSE)))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IF(D364="X",0,IF(E364="X",0,VLOOKUP(E364,'31'!$K$3:$L$16,2,FALSE)))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IF(D365="X",0,IF(E365="X",0,VLOOKUP(E365,'31'!$K$3:$L$16,2,FALSE)))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IF(D366="X",0,IF(E366="X",0,VLOOKUP(E366,'31'!$K$3:$L$16,2,FALSE)))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IF(D367="X",0,IF(E367="X",0,VLOOKUP(E367,'31'!$K$3:$L$16,2,FALSE)))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IF(D368="X",0,IF(E368="X",0,VLOOKUP(E368,'31'!$K$3:$L$16,2,FALSE)))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IF(D369="X",0,IF(E369="X",0,VLOOKUP(E369,'31'!$K$3:$L$16,2,FALSE)))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IF(D370="X",0,IF(E370="X",0,VLOOKUP(E370,'31'!$K$3:$L$16,2,FALSE)))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IF(D371="X",0,IF(E371="X",0,VLOOKUP(E371,'31'!$K$3:$L$16,2,FALSE)))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IF(D372="X",0,IF(E372="X",0,VLOOKUP(E372,'31'!$K$3:$L$16,2,FALSE)))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IF(D373="X",0,IF(E373="X",0,VLOOKUP(E373,'31'!$K$3:$L$16,2,FALSE)))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IF(D374="X",0,IF(E374="X",0,VLOOKUP(E374,'31'!$K$3:$L$16,2,FALSE)))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IF(D375="X",0,IF(E375="X",0,VLOOKUP(E375,'31'!$K$3:$L$16,2,FALSE)))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IF(D376="X",0,IF(E376="X",0,VLOOKUP(E376,'31'!$K$3:$L$16,2,FALSE)))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IF(D377="X",0,IF(E377="X",0,VLOOKUP(E377,'31'!$K$3:$L$16,2,FALSE)))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IF(D378="X",0,IF(E378="X",0,VLOOKUP(E378,'31'!$K$3:$L$16,2,FALSE)))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IF(D379="X",0,IF(E379="X",0,VLOOKUP(E379,'31'!$K$3:$L$16,2,FALSE)))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IF(D380="X",0,IF(E380="X",0,VLOOKUP(E380,'31'!$K$3:$L$16,2,FALSE)))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IF(D381="X",0,IF(E381="X",0,VLOOKUP(E381,'31'!$K$3:$L$16,2,FALSE)))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IF(D382="X",0,IF(E382="X",0,VLOOKUP(E382,'31'!$K$3:$L$16,2,FALSE)))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IF(D383="X",0,IF(E383="X",0,VLOOKUP(E383,'31'!$K$3:$L$16,2,FALSE)))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IF(D384="X",0,IF(E384="X",0,VLOOKUP(E384,'31'!$K$3:$L$16,2,FALSE)))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IF(D385="X",0,IF(E385="X",0,VLOOKUP(E385,'31'!$K$3:$L$16,2,FALSE)))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IF(D386="X",0,IF(E386="X",0,VLOOKUP(E386,'31'!$K$3:$L$16,2,FALSE)))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IF(D387="X",0,IF(E387="X",0,VLOOKUP(E387,'31'!$K$3:$L$16,2,FALSE)))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IF(D388="X",0,IF(E388="X",0,VLOOKUP(E388,'31'!$K$3:$L$16,2,FALSE)))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IF(D389="X",0,IF(E389="X",0,VLOOKUP(E389,'31'!$K$3:$L$16,2,FALSE)))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IF(D390="X",0,IF(E390="X",0,VLOOKUP(E390,'31'!$K$3:$L$16,2,FALSE)))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IF(D391="X",0,IF(E391="X",0,VLOOKUP(E391,'31'!$K$3:$L$16,2,FALSE)))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IF(D392="X",0,IF(E392="X",0,VLOOKUP(E392,'31'!$K$3:$L$16,2,FALSE)))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IF(D393="X",0,IF(E393="X",0,VLOOKUP(E393,'31'!$K$3:$L$16,2,FALSE)))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IF(D394="X",0,IF(E394="X",0,VLOOKUP(E394,'31'!$K$3:$L$16,2,FALSE)))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IF(D395="X",0,IF(E395="X",0,VLOOKUP(E395,'31'!$K$3:$L$16,2,FALSE)))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IF(D396="X",0,IF(E396="X",0,VLOOKUP(E396,'31'!$K$3:$L$16,2,FALSE)))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IF(D397="X",0,IF(E397="X",0,VLOOKUP(E397,'31'!$K$3:$L$16,2,FALSE)))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IF(D398="X",0,IF(E398="X",0,VLOOKUP(E398,'31'!$K$3:$L$16,2,FALSE)))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IF(D399="X",0,IF(E399="X",0,VLOOKUP(E399,'31'!$K$3:$L$16,2,FALSE)))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IF(D400="X",0,IF(E400="X",0,VLOOKUP(E400,'31'!$K$3:$L$16,2,FALSE)))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IF(D401="X",0,IF(E401="X",0,VLOOKUP(E401,'31'!$K$3:$L$16,2,FALSE)))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IF(D402="X",0,IF(E402="X",0,VLOOKUP(E402,'31'!$K$3:$L$16,2,FALSE)))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IF(D403="X",0,IF(E403="X",0,VLOOKUP(E403,'31'!$K$3:$L$16,2,FALSE)))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IF(D404="X",0,IF(E404="X",0,VLOOKUP(E404,'31'!$K$3:$L$16,2,FALSE)))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IF(D405="X",0,IF(E405="X",0,VLOOKUP(E405,'31'!$K$3:$L$16,2,FALSE)))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IF(D406="X",0,IF(E406="X",0,VLOOKUP(E406,'31'!$K$3:$L$16,2,FALSE)))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IF(D407="X",0,IF(E407="X",0,VLOOKUP(E407,'31'!$K$3:$L$16,2,FALSE)))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IF(D408="X",0,IF(E408="X",0,VLOOKUP(E408,'31'!$K$3:$L$16,2,FALSE)))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IF(D409="X",0,IF(E409="X",0,VLOOKUP(E409,'31'!$K$3:$L$16,2,FALSE)))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IF(D410="X",0,IF(E410="X",0,VLOOKUP(E410,'31'!$K$3:$L$16,2,FALSE)))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IF(D411="X",0,IF(E411="X",0,VLOOKUP(E411,'31'!$K$3:$L$16,2,FALSE)))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IF(D412="X",0,IF(E412="X",0,VLOOKUP(E412,'31'!$K$3:$L$16,2,FALSE)))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IF(D413="X",0,IF(E413="X",0,VLOOKUP(E413,'31'!$K$3:$L$16,2,FALSE)))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IF(D414="X",0,IF(E414="X",0,VLOOKUP(E414,'31'!$K$3:$L$16,2,FALSE)))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IF(D415="X",0,IF(E415="X",0,VLOOKUP(E415,'31'!$K$3:$L$16,2,FALSE)))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IF(D416="X",0,IF(E416="X",0,VLOOKUP(E416,'31'!$K$3:$L$16,2,FALSE)))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IF(D417="X",0,IF(E417="X",0,VLOOKUP(E417,'31'!$K$3:$L$16,2,FALSE)))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IF(D418="X",0,IF(E418="X",0,VLOOKUP(E418,'31'!$K$3:$L$16,2,FALSE)))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IF(D419="X",0,IF(E419="X",0,VLOOKUP(E419,'31'!$K$3:$L$16,2,FALSE)))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IF(D420="X",0,IF(E420="X",0,VLOOKUP(E420,'31'!$K$3:$L$16,2,FALSE)))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IF(D421="X",0,IF(E421="X",0,VLOOKUP(E421,'31'!$K$3:$L$16,2,FALSE)))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IF(D422="X",0,IF(E422="X",0,VLOOKUP(E422,'31'!$K$3:$L$16,2,FALSE)))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IF(D423="X",0,IF(E423="X",0,VLOOKUP(E423,'31'!$K$3:$L$16,2,FALSE)))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IF(D424="X",0,IF(E424="X",0,VLOOKUP(E424,'31'!$K$3:$L$16,2,FALSE)))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IF(D425="X",0,IF(E425="X",0,VLOOKUP(E425,'31'!$K$3:$L$16,2,FALSE)))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IF(D426="X",0,IF(E426="X",0,VLOOKUP(E426,'31'!$K$3:$L$16,2,FALSE)))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IF(D427="X",0,IF(E427="X",0,VLOOKUP(E427,'31'!$K$3:$L$16,2,FALSE)))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IF(D428="X",0,IF(E428="X",0,VLOOKUP(E428,'31'!$K$3:$L$16,2,FALSE)))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IF(D429="X",0,IF(E429="X",0,VLOOKUP(E429,'31'!$K$3:$L$16,2,FALSE)))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IF(D430="X",0,IF(E430="X",0,VLOOKUP(E430,'31'!$K$3:$L$16,2,FALSE)))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IF(D431="X",0,IF(E431="X",0,VLOOKUP(E431,'31'!$K$3:$L$16,2,FALSE)))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IF(D432="X",0,IF(E432="X",0,VLOOKUP(E432,'31'!$K$3:$L$16,2,FALSE)))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IF(D433="X",0,IF(E433="X",0,VLOOKUP(E433,'31'!$K$3:$L$16,2,FALSE)))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IF(D434="X",0,IF(E434="X",0,VLOOKUP(E434,'31'!$K$3:$L$16,2,FALSE)))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IF(D435="X",0,IF(E435="X",0,VLOOKUP(E435,'31'!$K$3:$L$16,2,FALSE)))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IF(D436="X",0,IF(E436="X",0,VLOOKUP(E436,'31'!$K$3:$L$16,2,FALSE)))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IF(D437="X",0,IF(E437="X",0,VLOOKUP(E437,'31'!$K$3:$L$16,2,FALSE)))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IF(D438="X",0,IF(E438="X",0,VLOOKUP(E438,'31'!$K$3:$L$16,2,FALSE)))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IF(D439="X",0,IF(E439="X",0,VLOOKUP(E439,'31'!$K$3:$L$16,2,FALSE)))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IF(D440="X",0,IF(E440="X",0,VLOOKUP(E440,'31'!$K$3:$L$16,2,FALSE)))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IF(D441="X",0,IF(E441="X",0,VLOOKUP(E441,'31'!$K$3:$L$16,2,FALSE)))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IF(D442="X",0,IF(E442="X",0,VLOOKUP(E442,'31'!$K$3:$L$16,2,FALSE)))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IF(D443="X",0,IF(E443="X",0,VLOOKUP(E443,'31'!$K$3:$L$16,2,FALSE)))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IF(D444="X",0,IF(E444="X",0,VLOOKUP(E444,'31'!$K$3:$L$16,2,FALSE)))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IF(D445="X",0,IF(E445="X",0,VLOOKUP(E445,'31'!$K$3:$L$16,2,FALSE)))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IF(D446="X",0,IF(E446="X",0,VLOOKUP(E446,'31'!$K$3:$L$16,2,FALSE)))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IF(D447="X",0,IF(E447="X",0,VLOOKUP(E447,'31'!$K$3:$L$16,2,FALSE)))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IF(D448="X",0,IF(E448="X",0,VLOOKUP(E448,'31'!$K$3:$L$16,2,FALSE)))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IF(D449="X",0,IF(E449="X",0,VLOOKUP(E449,'31'!$K$3:$L$16,2,FALSE)))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IF(D450="X",0,IF(E450="X",0,VLOOKUP(E450,'31'!$K$3:$L$16,2,FALSE)))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IF(D451="X",0,IF(E451="X",0,VLOOKUP(E451,'31'!$K$3:$L$16,2,FALSE)))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IF(D452="X",0,IF(E452="X",0,VLOOKUP(E452,'31'!$K$3:$L$16,2,FALSE)))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IF(D453="X",0,IF(E453="X",0,VLOOKUP(E453,'31'!$K$3:$L$16,2,FALSE)))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IF(D454="X",0,IF(E454="X",0,VLOOKUP(E454,'31'!$K$3:$L$16,2,FALSE)))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IF(D455="X",0,IF(E455="X",0,VLOOKUP(E455,'31'!$K$3:$L$16,2,FALSE)))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IF(D456="X",0,IF(E456="X",0,VLOOKUP(E456,'31'!$K$3:$L$16,2,FALSE)))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IF(D457="X",0,IF(E457="X",0,VLOOKUP(E457,'31'!$K$3:$L$16,2,FALSE)))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IF(D458="X",0,IF(E458="X",0,VLOOKUP(E458,'31'!$K$3:$L$16,2,FALSE)))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IF(D459="X",0,IF(E459="X",0,VLOOKUP(E459,'31'!$K$3:$L$16,2,FALSE)))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IF(D460="X",0,IF(E460="X",0,VLOOKUP(E460,'31'!$K$3:$L$16,2,FALSE)))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IF(D461="X",0,IF(E461="X",0,VLOOKUP(E461,'31'!$K$3:$L$16,2,FALSE)))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IF(D462="X",0,IF(E462="X",0,VLOOKUP(E462,'31'!$K$3:$L$16,2,FALSE)))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IF(D463="X",0,IF(E463="X",0,VLOOKUP(E463,'31'!$K$3:$L$16,2,FALSE)))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IF(D464="X",0,IF(E464="X",0,VLOOKUP(E464,'31'!$K$3:$L$16,2,FALSE)))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IF(D465="X",0,IF(E465="X",0,VLOOKUP(E465,'31'!$K$3:$L$16,2,FALSE)))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IF(D466="X",0,IF(E466="X",0,VLOOKUP(E466,'31'!$K$3:$L$16,2,FALSE)))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IF(D467="X",0,IF(E467="X",0,VLOOKUP(E467,'31'!$K$3:$L$16,2,FALSE)))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IF(D468="X",0,IF(E468="X",0,VLOOKUP(E468,'31'!$K$3:$L$16,2,FALSE)))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IF(D469="X",0,IF(E469="X",0,VLOOKUP(E469,'31'!$K$3:$L$16,2,FALSE)))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IF(D470="X",0,IF(E470="X",0,VLOOKUP(E470,'31'!$K$3:$L$16,2,FALSE)))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IF(D471="X",0,IF(E471="X",0,VLOOKUP(E471,'31'!$K$3:$L$16,2,FALSE)))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IF(D472="X",0,IF(E472="X",0,VLOOKUP(E472,'31'!$K$3:$L$16,2,FALSE)))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IF(D473="X",0,IF(E473="X",0,VLOOKUP(E473,'31'!$K$3:$L$16,2,FALSE)))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IF(D474="X",0,IF(E474="X",0,VLOOKUP(E474,'31'!$K$3:$L$16,2,FALSE)))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IF(D475="X",0,IF(E475="X",0,VLOOKUP(E475,'31'!$K$3:$L$16,2,FALSE)))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IF(D476="X",0,IF(E476="X",0,VLOOKUP(E476,'31'!$K$3:$L$16,2,FALSE)))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IF(D477="X",0,IF(E477="X",0,VLOOKUP(E477,'31'!$K$3:$L$16,2,FALSE)))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IF(D478="X",0,IF(E478="X",0,VLOOKUP(E478,'31'!$K$3:$L$16,2,FALSE)))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IF(D479="X",0,IF(E479="X",0,VLOOKUP(E479,'31'!$K$3:$L$16,2,FALSE)))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IF(D480="X",0,IF(E480="X",0,VLOOKUP(E480,'31'!$K$3:$L$16,2,FALSE)))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IF(D481="X",0,IF(E481="X",0,VLOOKUP(E481,'31'!$K$3:$L$16,2,FALSE)))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IF(D482="X",0,IF(E482="X",0,VLOOKUP(E482,'31'!$K$3:$L$16,2,FALSE)))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IF(D483="X",0,IF(E483="X",0,VLOOKUP(E483,'31'!$K$3:$L$16,2,FALSE)))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IF(D484="X",0,IF(E484="X",0,VLOOKUP(E484,'31'!$K$3:$L$16,2,FALSE)))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IF(D485="X",0,IF(E485="X",0,VLOOKUP(E485,'31'!$K$3:$L$16,2,FALSE)))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IF(D486="X",0,IF(E486="X",0,VLOOKUP(E486,'31'!$K$3:$L$16,2,FALSE)))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IF(D487="X",0,IF(E487="X",0,VLOOKUP(E487,'31'!$K$3:$L$16,2,FALSE)))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IF(D488="X",0,IF(E488="X",0,VLOOKUP(E488,'31'!$K$3:$L$16,2,FALSE)))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IF(D489="X",0,IF(E489="X",0,VLOOKUP(E489,'31'!$K$3:$L$16,2,FALSE)))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IF(D490="X",0,IF(E490="X",0,VLOOKUP(E490,'31'!$K$3:$L$16,2,FALSE)))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IF(D491="X",0,IF(E491="X",0,VLOOKUP(E491,'31'!$K$3:$L$16,2,FALSE)))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IF(D492="X",0,IF(E492="X",0,VLOOKUP(E492,'31'!$K$3:$L$16,2,FALSE)))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IF(D493="X",0,IF(E493="X",0,VLOOKUP(E493,'31'!$K$3:$L$16,2,FALSE)))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IF(D494="X",0,IF(E494="X",0,VLOOKUP(E494,'31'!$K$3:$L$16,2,FALSE)))</f>
        <v>#N/A</v>
      </c>
      <c r="P494" s="108" t="e">
        <f t="shared" si="15"/>
        <v>#N/A</v>
      </c>
    </row>
    <row r="495" spans="3:23" ht="15.75" thickBot="1">
      <c r="C495" s="109" t="s">
        <v>135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136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IF('31'!K3="", "Vrije categorie",'31'!K3)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IF('31'!K4="", "Vrije categorie",'31'!K4)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IF('31'!K5="", "Vrije categorie",'31'!K5)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IF('31'!K6="", "Vrije categorie",'31'!K6)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IF('31'!K7="", "Vrije categorie",'31'!K7)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IF('31'!K8="", "Vrije categorie",'31'!K8)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IF('31'!K9="", "Vrije categorie",'31'!K9)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IF('31'!K10="", "Vrije categorie",'31'!K10)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IF('31'!K11="", "Vrije categorie",'31'!K11)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IF('31'!K12="", "Vrije categorie",'31'!K12)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IF('31'!K13="", "Vrije categorie",'31'!K13)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IF('31'!K14="", "Vrije categorie",'31'!K14)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IF('31'!K15="", "Vrije categorie",'31'!K15)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138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Td++5VaZj6ZKu3INsPH0JqHoqf5cYTb6wxcYjL6Z+4zWVAgk8HgVBH4GIwpsDMaT8zeZa4S4HlcWSU8FEwaBoQ==" saltValue="wPu7+9UY2CI8Czbs+5pJ3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05E5-E90F-445E-944E-600A29FC956F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'32a'!P499/M3</f>
        <v>#N/A</v>
      </c>
    </row>
    <row r="4" spans="1:14">
      <c r="A4" s="42" t="s">
        <v>82</v>
      </c>
      <c r="B4" s="195" t="e">
        <f>VLOOKUP(H5,'Kosten VSR (her)controles'!A5:E54,3)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'32a'!P500/M4</f>
        <v>#N/A</v>
      </c>
    </row>
    <row r="5" spans="1:14">
      <c r="A5" s="43" t="s">
        <v>83</v>
      </c>
      <c r="B5" s="196" t="e">
        <f>VLOOKUP(H5,'Kosten VSR (her)controles'!A5:E54,4)</f>
        <v>#N/A</v>
      </c>
      <c r="C5" s="196"/>
      <c r="D5" s="196"/>
      <c r="E5" s="196"/>
      <c r="F5" s="192" t="s">
        <v>85</v>
      </c>
      <c r="G5" s="192"/>
      <c r="H5" s="39">
        <f>'Kosten VSR (her)controles'!A36</f>
        <v>0</v>
      </c>
      <c r="K5" s="60" t="s">
        <v>58</v>
      </c>
      <c r="L5" s="72"/>
      <c r="M5" s="133"/>
      <c r="N5" s="113" t="e">
        <f>'32a'!P501/M5</f>
        <v>#N/A</v>
      </c>
    </row>
    <row r="6" spans="1:14">
      <c r="A6" s="44" t="s">
        <v>84</v>
      </c>
      <c r="B6" s="197" t="e">
        <f>VLOOKUP(H5,'Kosten VSR (her)controles'!A5:E54,5)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'32a'!P502/M6</f>
        <v>#N/A</v>
      </c>
    </row>
    <row r="7" spans="1:14">
      <c r="K7" s="60" t="s">
        <v>55</v>
      </c>
      <c r="L7" s="72"/>
      <c r="M7" s="133"/>
      <c r="N7" s="113" t="e">
        <f>'32a'!P503/M7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'32a'!P504/M8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'32a'!P505/M9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'32a'!P506/M10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'32a'!P507/M11</f>
        <v>#N/A</v>
      </c>
    </row>
    <row r="12" spans="1:14">
      <c r="F12" s="33" t="s">
        <v>64</v>
      </c>
      <c r="G12" s="33" t="s">
        <v>90</v>
      </c>
      <c r="H12" s="33"/>
      <c r="K12" s="60" t="s">
        <v>63</v>
      </c>
      <c r="L12" s="72"/>
      <c r="M12" s="133"/>
      <c r="N12" s="113" t="e">
        <f>'32a'!P508/M12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'32a'!N512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'32a'!P509/M13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04"/>
      <c r="N14" s="113"/>
    </row>
    <row r="15" spans="1:14">
      <c r="K15" s="60"/>
      <c r="L15" s="72"/>
      <c r="M15" s="104"/>
      <c r="N15" s="113"/>
    </row>
    <row r="16" spans="1:14">
      <c r="A16" t="s">
        <v>127</v>
      </c>
      <c r="K16" s="62"/>
      <c r="L16" s="73"/>
      <c r="M16" s="105"/>
      <c r="N16" s="114"/>
    </row>
    <row r="17" spans="1:9">
      <c r="A17" s="188" t="s">
        <v>128</v>
      </c>
      <c r="B17" s="188"/>
      <c r="C17" s="188"/>
      <c r="D17" s="70" t="e">
        <f>'32a'!P512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 t="s">
        <v>151</v>
      </c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'32a'!G512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'32a'!F512-E27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152</v>
      </c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'32a'!S495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'32a'!R495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'32a'!T495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'32a'!U495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51">
        <f>'32a'!V495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51">
        <f>'32a'!W495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'32a'!N505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thkxvDEf1mVxPwrXxfs/V9SurZ7rkFfG0mmL4DXeXek/y0HBVc3qwlsdBQhumuEASzUo1ajf+E+GIT6ZJo5zcg==" saltValue="wMCIUq8bMQ1ynHq7jBIIY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17C4-E8B6-44CA-A562-B7D259E47EC8}">
  <sheetPr>
    <tabColor rgb="FF173583"/>
  </sheetPr>
  <dimension ref="A1:Z532"/>
  <sheetViews>
    <sheetView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'32'!H5</f>
        <v>0</v>
      </c>
      <c r="B1" s="219" t="s">
        <v>82</v>
      </c>
      <c r="C1" s="220"/>
      <c r="D1" s="221" t="e">
        <f>VLOOKUP(A1,'Kosten VSR (her)controles'!A5:J54,3)</f>
        <v>#N/A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e">
        <f>CONCATENATE(VLOOKUP(A1,'Kosten VSR (her)controles'!A5:K54,4)," te ",VLOOKUP(A1,'Kosten VSR (her)controles'!A5:K54,5))</f>
        <v>#N/A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IF(D4="X",0,IF(E4="X",0,VLOOKUP(E4,'32'!$K$3:$L$16,2,FALSE)))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IF(D5="X",0,IF(E5="X",0,VLOOKUP(E5,'32'!$K$3:$L$16,2,FALSE)))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IF(D6="X",0,IF(E6="X",0,VLOOKUP(E6,'32'!$K$3:$L$16,2,FALSE)))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IF(D7="X",0,IF(E7="X",0,VLOOKUP(E7,'32'!$K$3:$L$16,2,FALSE)))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IF(D8="X",0,IF(E8="X",0,VLOOKUP(E8,'32'!$K$3:$L$16,2,FALSE)))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IF(D9="X",0,IF(E9="X",0,VLOOKUP(E9,'32'!$K$3:$L$16,2,FALSE)))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IF(D10="X",0,IF(E10="X",0,VLOOKUP(E10,'32'!$K$3:$L$16,2,FALSE)))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IF(D11="X",0,IF(E11="X",0,VLOOKUP(E11,'32'!$K$3:$L$16,2,FALSE)))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IF(D12="X",0,IF(E12="X",0,VLOOKUP(E12,'32'!$K$3:$L$16,2,FALSE)))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IF(D13="X",0,IF(E13="X",0,VLOOKUP(E13,'32'!$K$3:$L$16,2,FALSE)))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IF(D14="X",0,IF(E14="X",0,VLOOKUP(E14,'32'!$K$3:$L$16,2,FALSE)))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IF(D15="X",0,IF(E15="X",0,VLOOKUP(E15,'32'!$K$3:$L$16,2,FALSE)))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IF(D16="X",0,IF(E16="X",0,VLOOKUP(E16,'32'!$K$3:$L$16,2,FALSE)))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IF(D17="X",0,IF(E17="X",0,VLOOKUP(E17,'32'!$K$3:$L$16,2,FALSE)))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IF(D18="X",0,IF(E18="X",0,VLOOKUP(E18,'32'!$K$3:$L$16,2,FALSE)))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IF(D19="X",0,IF(E19="X",0,VLOOKUP(E19,'32'!$K$3:$L$16,2,FALSE)))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IF(D20="X",0,IF(E20="X",0,VLOOKUP(E20,'32'!$K$3:$L$16,2,FALSE)))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IF(D21="X",0,IF(E21="X",0,VLOOKUP(E21,'32'!$K$3:$L$16,2,FALSE)))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IF(D22="X",0,IF(E22="X",0,VLOOKUP(E22,'32'!$K$3:$L$16,2,FALSE)))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IF(D23="X",0,IF(E23="X",0,VLOOKUP(E23,'32'!$K$3:$L$16,2,FALSE)))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IF(D24="X",0,IF(E24="X",0,VLOOKUP(E24,'32'!$K$3:$L$16,2,FALSE)))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IF(D25="X",0,IF(E25="X",0,VLOOKUP(E25,'32'!$K$3:$L$16,2,FALSE)))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IF(D26="X",0,IF(E26="X",0,VLOOKUP(E26,'32'!$K$3:$L$16,2,FALSE)))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IF(D27="X",0,IF(E27="X",0,VLOOKUP(E27,'32'!$K$3:$L$16,2,FALSE)))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IF(D28="X",0,IF(E28="X",0,VLOOKUP(E28,'32'!$K$3:$L$16,2,FALSE)))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IF(D29="X",0,IF(E29="X",0,VLOOKUP(E29,'32'!$K$3:$L$16,2,FALSE)))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IF(D30="X",0,IF(E30="X",0,VLOOKUP(E30,'32'!$K$3:$L$16,2,FALSE)))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IF(D31="X",0,IF(E31="X",0,VLOOKUP(E31,'32'!$K$3:$L$16,2,FALSE)))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IF(D32="X",0,IF(E32="X",0,VLOOKUP(E32,'32'!$K$3:$L$16,2,FALSE)))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IF(D33="X",0,IF(E33="X",0,VLOOKUP(E33,'32'!$K$3:$L$16,2,FALSE)))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IF(D34="X",0,IF(E34="X",0,VLOOKUP(E34,'32'!$K$3:$L$16,2,FALSE)))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IF(D35="X",0,IF(E35="X",0,VLOOKUP(E35,'32'!$K$3:$L$16,2,FALSE)))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IF(D36="X",0,IF(E36="X",0,VLOOKUP(E36,'32'!$K$3:$L$16,2,FALSE)))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IF(D37="X",0,IF(E37="X",0,VLOOKUP(E37,'32'!$K$3:$L$16,2,FALSE)))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IF(D38="X",0,IF(E38="X",0,VLOOKUP(E38,'32'!$K$3:$L$16,2,FALSE)))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IF(D39="X",0,IF(E39="X",0,VLOOKUP(E39,'32'!$K$3:$L$16,2,FALSE)))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IF(D40="X",0,IF(E40="X",0,VLOOKUP(E40,'32'!$K$3:$L$16,2,FALSE)))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IF(D41="X",0,IF(E41="X",0,VLOOKUP(E41,'32'!$K$3:$L$16,2,FALSE)))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IF(D42="X",0,IF(E42="X",0,VLOOKUP(E42,'32'!$K$3:$L$16,2,FALSE)))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IF(D43="X",0,IF(E43="X",0,VLOOKUP(E43,'32'!$K$3:$L$16,2,FALSE)))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IF(D44="X",0,IF(E44="X",0,VLOOKUP(E44,'32'!$K$3:$L$16,2,FALSE)))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IF(D45="X",0,IF(E45="X",0,VLOOKUP(E45,'32'!$K$3:$L$16,2,FALSE)))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IF(D46="X",0,IF(E46="X",0,VLOOKUP(E46,'32'!$K$3:$L$16,2,FALSE)))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IF(D47="X",0,IF(E47="X",0,VLOOKUP(E47,'32'!$K$3:$L$16,2,FALSE)))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IF(D48="X",0,IF(E48="X",0,VLOOKUP(E48,'32'!$K$3:$L$16,2,FALSE)))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IF(D49="X",0,IF(E49="X",0,VLOOKUP(E49,'32'!$K$3:$L$16,2,FALSE)))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IF(D50="X",0,IF(E50="X",0,VLOOKUP(E50,'32'!$K$3:$L$16,2,FALSE)))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IF(D51="X",0,IF(E51="X",0,VLOOKUP(E51,'32'!$K$3:$L$16,2,FALSE)))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IF(D52="X",0,IF(E52="X",0,VLOOKUP(E52,'32'!$K$3:$L$16,2,FALSE)))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IF(D53="X",0,IF(E53="X",0,VLOOKUP(E53,'32'!$K$3:$L$16,2,FALSE)))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IF(D54="X",0,IF(E54="X",0,VLOOKUP(E54,'32'!$K$3:$L$16,2,FALSE)))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IF(D55="X",0,IF(E55="X",0,VLOOKUP(E55,'32'!$K$3:$L$16,2,FALSE)))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IF(D56="X",0,IF(E56="X",0,VLOOKUP(E56,'32'!$K$3:$L$16,2,FALSE)))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IF(D57="X",0,IF(E57="X",0,VLOOKUP(E57,'32'!$K$3:$L$16,2,FALSE)))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IF(D58="X",0,IF(E58="X",0,VLOOKUP(E58,'32'!$K$3:$L$16,2,FALSE)))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IF(D59="X",0,IF(E59="X",0,VLOOKUP(E59,'32'!$K$3:$L$16,2,FALSE)))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IF(D60="X",0,IF(E60="X",0,VLOOKUP(E60,'32'!$K$3:$L$16,2,FALSE)))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IF(D61="X",0,IF(E61="X",0,VLOOKUP(E61,'32'!$K$3:$L$16,2,FALSE)))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IF(D62="X",0,IF(E62="X",0,VLOOKUP(E62,'32'!$K$3:$L$16,2,FALSE)))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IF(D63="X",0,IF(E63="X",0,VLOOKUP(E63,'32'!$K$3:$L$16,2,FALSE)))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IF(D64="X",0,IF(E64="X",0,VLOOKUP(E64,'32'!$K$3:$L$16,2,FALSE)))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IF(D65="X",0,IF(E65="X",0,VLOOKUP(E65,'32'!$K$3:$L$16,2,FALSE)))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IF(D66="X",0,IF(E66="X",0,VLOOKUP(E66,'32'!$K$3:$L$16,2,FALSE)))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IF(D67="X",0,IF(E67="X",0,VLOOKUP(E67,'32'!$K$3:$L$16,2,FALSE)))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IF(D68="X",0,IF(E68="X",0,VLOOKUP(E68,'32'!$K$3:$L$16,2,FALSE)))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IF(D69="X",0,IF(E69="X",0,VLOOKUP(E69,'32'!$K$3:$L$16,2,FALSE)))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IF(D70="X",0,IF(E70="X",0,VLOOKUP(E70,'32'!$K$3:$L$16,2,FALSE)))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IF(D71="X",0,IF(E71="X",0,VLOOKUP(E71,'32'!$K$3:$L$16,2,FALSE)))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IF(D72="X",0,IF(E72="X",0,VLOOKUP(E72,'32'!$K$3:$L$16,2,FALSE)))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IF(D73="X",0,IF(E73="X",0,VLOOKUP(E73,'32'!$K$3:$L$16,2,FALSE)))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IF(D74="X",0,IF(E74="X",0,VLOOKUP(E74,'32'!$K$3:$L$16,2,FALSE)))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IF(D75="X",0,IF(E75="X",0,VLOOKUP(E75,'32'!$K$3:$L$16,2,FALSE)))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IF(D76="X",0,IF(E76="X",0,VLOOKUP(E76,'32'!$K$3:$L$16,2,FALSE)))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IF(D77="X",0,IF(E77="X",0,VLOOKUP(E77,'32'!$K$3:$L$16,2,FALSE)))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IF(D78="X",0,IF(E78="X",0,VLOOKUP(E78,'32'!$K$3:$L$16,2,FALSE)))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IF(D79="X",0,IF(E79="X",0,VLOOKUP(E79,'32'!$K$3:$L$16,2,FALSE)))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IF(D80="X",0,IF(E80="X",0,VLOOKUP(E80,'32'!$K$3:$L$16,2,FALSE)))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IF(D81="X",0,IF(E81="X",0,VLOOKUP(E81,'32'!$K$3:$L$16,2,FALSE)))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IF(D82="X",0,IF(E82="X",0,VLOOKUP(E82,'32'!$K$3:$L$16,2,FALSE)))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IF(D83="X",0,IF(E83="X",0,VLOOKUP(E83,'32'!$K$3:$L$16,2,FALSE)))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IF(D84="X",0,IF(E84="X",0,VLOOKUP(E84,'32'!$K$3:$L$16,2,FALSE)))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IF(D85="X",0,IF(E85="X",0,VLOOKUP(E85,'32'!$K$3:$L$16,2,FALSE)))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IF(D86="X",0,IF(E86="X",0,VLOOKUP(E86,'32'!$K$3:$L$16,2,FALSE)))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IF(D87="X",0,IF(E87="X",0,VLOOKUP(E87,'32'!$K$3:$L$16,2,FALSE)))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IF(D88="X",0,IF(E88="X",0,VLOOKUP(E88,'32'!$K$3:$L$16,2,FALSE)))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IF(D89="X",0,IF(E89="X",0,VLOOKUP(E89,'32'!$K$3:$L$16,2,FALSE)))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IF(D90="X",0,IF(E90="X",0,VLOOKUP(E90,'32'!$K$3:$L$16,2,FALSE)))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IF(D91="X",0,IF(E91="X",0,VLOOKUP(E91,'32'!$K$3:$L$16,2,FALSE)))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IF(D92="X",0,IF(E92="X",0,VLOOKUP(E92,'32'!$K$3:$L$16,2,FALSE)))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IF(D93="X",0,IF(E93="X",0,VLOOKUP(E93,'32'!$K$3:$L$16,2,FALSE)))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IF(D94="X",0,IF(E94="X",0,VLOOKUP(E94,'32'!$K$3:$L$16,2,FALSE)))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IF(D95="X",0,IF(E95="X",0,VLOOKUP(E95,'32'!$K$3:$L$16,2,FALSE)))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IF(D96="X",0,IF(E96="X",0,VLOOKUP(E96,'32'!$K$3:$L$16,2,FALSE)))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IF(D97="X",0,IF(E97="X",0,VLOOKUP(E97,'32'!$K$3:$L$16,2,FALSE)))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IF(D98="X",0,IF(E98="X",0,VLOOKUP(E98,'32'!$K$3:$L$16,2,FALSE)))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IF(D99="X",0,IF(E99="X",0,VLOOKUP(E99,'32'!$K$3:$L$16,2,FALSE)))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IF(D100="X",0,IF(E100="X",0,VLOOKUP(E100,'32'!$K$3:$L$16,2,FALSE)))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IF(D101="X",0,IF(E101="X",0,VLOOKUP(E101,'32'!$K$3:$L$16,2,FALSE)))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IF(D102="X",0,IF(E102="X",0,VLOOKUP(E102,'32'!$K$3:$L$16,2,FALSE)))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IF(D103="X",0,IF(E103="X",0,VLOOKUP(E103,'32'!$K$3:$L$16,2,FALSE)))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IF(D104="X",0,IF(E104="X",0,VLOOKUP(E104,'32'!$K$3:$L$16,2,FALSE)))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IF(D105="X",0,IF(E105="X",0,VLOOKUP(E105,'32'!$K$3:$L$16,2,FALSE)))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IF(D106="X",0,IF(E106="X",0,VLOOKUP(E106,'32'!$K$3:$L$16,2,FALSE)))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IF(D107="X",0,IF(E107="X",0,VLOOKUP(E107,'32'!$K$3:$L$16,2,FALSE)))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IF(D108="X",0,IF(E108="X",0,VLOOKUP(E108,'32'!$K$3:$L$16,2,FALSE)))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IF(D109="X",0,IF(E109="X",0,VLOOKUP(E109,'32'!$K$3:$L$16,2,FALSE)))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IF(D110="X",0,IF(E110="X",0,VLOOKUP(E110,'32'!$K$3:$L$16,2,FALSE)))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IF(D111="X",0,IF(E111="X",0,VLOOKUP(E111,'32'!$K$3:$L$16,2,FALSE)))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IF(D112="X",0,IF(E112="X",0,VLOOKUP(E112,'32'!$K$3:$L$16,2,FALSE)))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IF(D113="X",0,IF(E113="X",0,VLOOKUP(E113,'32'!$K$3:$L$16,2,FALSE)))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IF(D114="X",0,IF(E114="X",0,VLOOKUP(E114,'32'!$K$3:$L$16,2,FALSE)))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IF(D115="X",0,IF(E115="X",0,VLOOKUP(E115,'32'!$K$3:$L$16,2,FALSE)))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IF(D116="X",0,IF(E116="X",0,VLOOKUP(E116,'32'!$K$3:$L$16,2,FALSE)))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IF(D117="X",0,IF(E117="X",0,VLOOKUP(E117,'32'!$K$3:$L$16,2,FALSE)))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IF(D118="X",0,IF(E118="X",0,VLOOKUP(E118,'32'!$K$3:$L$16,2,FALSE)))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IF(D119="X",0,IF(E119="X",0,VLOOKUP(E119,'32'!$K$3:$L$16,2,FALSE)))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IF(D120="X",0,IF(E120="X",0,VLOOKUP(E120,'32'!$K$3:$L$16,2,FALSE)))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IF(D121="X",0,IF(E121="X",0,VLOOKUP(E121,'32'!$K$3:$L$16,2,FALSE)))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IF(D122="X",0,IF(E122="X",0,VLOOKUP(E122,'32'!$K$3:$L$16,2,FALSE)))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IF(D123="X",0,IF(E123="X",0,VLOOKUP(E123,'32'!$K$3:$L$16,2,FALSE)))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IF(D124="X",0,IF(E124="X",0,VLOOKUP(E124,'32'!$K$3:$L$16,2,FALSE)))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IF(D125="X",0,IF(E125="X",0,VLOOKUP(E125,'32'!$K$3:$L$16,2,FALSE)))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IF(D126="X",0,IF(E126="X",0,VLOOKUP(E126,'32'!$K$3:$L$16,2,FALSE)))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IF(D127="X",0,IF(E127="X",0,VLOOKUP(E127,'32'!$K$3:$L$16,2,FALSE)))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IF(D128="X",0,IF(E128="X",0,VLOOKUP(E128,'32'!$K$3:$L$16,2,FALSE)))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IF(D129="X",0,IF(E129="X",0,VLOOKUP(E129,'32'!$K$3:$L$16,2,FALSE)))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IF(D130="X",0,IF(E130="X",0,VLOOKUP(E130,'32'!$K$3:$L$16,2,FALSE)))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IF(D131="X",0,IF(E131="X",0,VLOOKUP(E131,'32'!$K$3:$L$16,2,FALSE)))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IF(D132="X",0,IF(E132="X",0,VLOOKUP(E132,'32'!$K$3:$L$16,2,FALSE)))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IF(D133="X",0,IF(E133="X",0,VLOOKUP(E133,'32'!$K$3:$L$16,2,FALSE)))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IF(D134="X",0,IF(E134="X",0,VLOOKUP(E134,'32'!$K$3:$L$16,2,FALSE)))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IF(D135="X",0,IF(E135="X",0,VLOOKUP(E135,'32'!$K$3:$L$16,2,FALSE)))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IF(D136="X",0,IF(E136="X",0,VLOOKUP(E136,'32'!$K$3:$L$16,2,FALSE)))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IF(D137="X",0,IF(E137="X",0,VLOOKUP(E137,'32'!$K$3:$L$16,2,FALSE)))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IF(D138="X",0,IF(E138="X",0,VLOOKUP(E138,'32'!$K$3:$L$16,2,FALSE)))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IF(D139="X",0,IF(E139="X",0,VLOOKUP(E139,'32'!$K$3:$L$16,2,FALSE)))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IF(D140="X",0,IF(E140="X",0,VLOOKUP(E140,'32'!$K$3:$L$16,2,FALSE)))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IF(D141="X",0,IF(E141="X",0,VLOOKUP(E141,'32'!$K$3:$L$16,2,FALSE)))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IF(D142="X",0,IF(E142="X",0,VLOOKUP(E142,'32'!$K$3:$L$16,2,FALSE)))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IF(D143="X",0,IF(E143="X",0,VLOOKUP(E143,'32'!$K$3:$L$16,2,FALSE)))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IF(D144="X",0,IF(E144="X",0,VLOOKUP(E144,'32'!$K$3:$L$16,2,FALSE)))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IF(D145="X",0,IF(E145="X",0,VLOOKUP(E145,'32'!$K$3:$L$16,2,FALSE)))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IF(D146="X",0,IF(E146="X",0,VLOOKUP(E146,'32'!$K$3:$L$16,2,FALSE)))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IF(D147="X",0,IF(E147="X",0,VLOOKUP(E147,'32'!$K$3:$L$16,2,FALSE)))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IF(D148="X",0,IF(E148="X",0,VLOOKUP(E148,'32'!$K$3:$L$16,2,FALSE)))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IF(D149="X",0,IF(E149="X",0,VLOOKUP(E149,'32'!$K$3:$L$16,2,FALSE)))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IF(D150="X",0,IF(E150="X",0,VLOOKUP(E150,'32'!$K$3:$L$16,2,FALSE)))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IF(D151="X",0,IF(E151="X",0,VLOOKUP(E151,'32'!$K$3:$L$16,2,FALSE)))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IF(D152="X",0,IF(E152="X",0,VLOOKUP(E152,'32'!$K$3:$L$16,2,FALSE)))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IF(D153="X",0,IF(E153="X",0,VLOOKUP(E153,'32'!$K$3:$L$16,2,FALSE)))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IF(D154="X",0,IF(E154="X",0,VLOOKUP(E154,'32'!$K$3:$L$16,2,FALSE)))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IF(D155="X",0,IF(E155="X",0,VLOOKUP(E155,'32'!$K$3:$L$16,2,FALSE)))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IF(D156="X",0,IF(E156="X",0,VLOOKUP(E156,'32'!$K$3:$L$16,2,FALSE)))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IF(D157="X",0,IF(E157="X",0,VLOOKUP(E157,'32'!$K$3:$L$16,2,FALSE)))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IF(D158="X",0,IF(E158="X",0,VLOOKUP(E158,'32'!$K$3:$L$16,2,FALSE)))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IF(D159="X",0,IF(E159="X",0,VLOOKUP(E159,'32'!$K$3:$L$16,2,FALSE)))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IF(D160="X",0,IF(E160="X",0,VLOOKUP(E160,'32'!$K$3:$L$16,2,FALSE)))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IF(D161="X",0,IF(E161="X",0,VLOOKUP(E161,'32'!$K$3:$L$16,2,FALSE)))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IF(D162="X",0,IF(E162="X",0,VLOOKUP(E162,'32'!$K$3:$L$16,2,FALSE)))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IF(D163="X",0,IF(E163="X",0,VLOOKUP(E163,'32'!$K$3:$L$16,2,FALSE)))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IF(D164="X",0,IF(E164="X",0,VLOOKUP(E164,'32'!$K$3:$L$16,2,FALSE)))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IF(D165="X",0,IF(E165="X",0,VLOOKUP(E165,'32'!$K$3:$L$16,2,FALSE)))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IF(D166="X",0,IF(E166="X",0,VLOOKUP(E166,'32'!$K$3:$L$16,2,FALSE)))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IF(D167="X",0,IF(E167="X",0,VLOOKUP(E167,'32'!$K$3:$L$16,2,FALSE)))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IF(D168="X",0,IF(E168="X",0,VLOOKUP(E168,'32'!$K$3:$L$16,2,FALSE)))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IF(D169="X",0,IF(E169="X",0,VLOOKUP(E169,'32'!$K$3:$L$16,2,FALSE)))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IF(D170="X",0,IF(E170="X",0,VLOOKUP(E170,'32'!$K$3:$L$16,2,FALSE)))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IF(D171="X",0,IF(E171="X",0,VLOOKUP(E171,'32'!$K$3:$L$16,2,FALSE)))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IF(D172="X",0,IF(E172="X",0,VLOOKUP(E172,'32'!$K$3:$L$16,2,FALSE)))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IF(D173="X",0,IF(E173="X",0,VLOOKUP(E173,'32'!$K$3:$L$16,2,FALSE)))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IF(D174="X",0,IF(E174="X",0,VLOOKUP(E174,'32'!$K$3:$L$16,2,FALSE)))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IF(D175="X",0,IF(E175="X",0,VLOOKUP(E175,'32'!$K$3:$L$16,2,FALSE)))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IF(D176="X",0,IF(E176="X",0,VLOOKUP(E176,'32'!$K$3:$L$16,2,FALSE)))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IF(D177="X",0,IF(E177="X",0,VLOOKUP(E177,'32'!$K$3:$L$16,2,FALSE)))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IF(D178="X",0,IF(E178="X",0,VLOOKUP(E178,'32'!$K$3:$L$16,2,FALSE)))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IF(D179="X",0,IF(E179="X",0,VLOOKUP(E179,'32'!$K$3:$L$16,2,FALSE)))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IF(D180="X",0,IF(E180="X",0,VLOOKUP(E180,'32'!$K$3:$L$16,2,FALSE)))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IF(D181="X",0,IF(E181="X",0,VLOOKUP(E181,'32'!$K$3:$L$16,2,FALSE)))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IF(D182="X",0,IF(E182="X",0,VLOOKUP(E182,'32'!$K$3:$L$16,2,FALSE)))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IF(D183="X",0,IF(E183="X",0,VLOOKUP(E183,'32'!$K$3:$L$16,2,FALSE)))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IF(D184="X",0,IF(E184="X",0,VLOOKUP(E184,'32'!$K$3:$L$16,2,FALSE)))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IF(D185="X",0,IF(E185="X",0,VLOOKUP(E185,'32'!$K$3:$L$16,2,FALSE)))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IF(D186="X",0,IF(E186="X",0,VLOOKUP(E186,'32'!$K$3:$L$16,2,FALSE)))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IF(D187="X",0,IF(E187="X",0,VLOOKUP(E187,'32'!$K$3:$L$16,2,FALSE)))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IF(D188="X",0,IF(E188="X",0,VLOOKUP(E188,'32'!$K$3:$L$16,2,FALSE)))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IF(D189="X",0,IF(E189="X",0,VLOOKUP(E189,'32'!$K$3:$L$16,2,FALSE)))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IF(D190="X",0,IF(E190="X",0,VLOOKUP(E190,'32'!$K$3:$L$16,2,FALSE)))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IF(D191="X",0,IF(E191="X",0,VLOOKUP(E191,'32'!$K$3:$L$16,2,FALSE)))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IF(D192="X",0,IF(E192="X",0,VLOOKUP(E192,'32'!$K$3:$L$16,2,FALSE)))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IF(D193="X",0,IF(E193="X",0,VLOOKUP(E193,'32'!$K$3:$L$16,2,FALSE)))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IF(D194="X",0,IF(E194="X",0,VLOOKUP(E194,'32'!$K$3:$L$16,2,FALSE)))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IF(D195="X",0,IF(E195="X",0,VLOOKUP(E195,'32'!$K$3:$L$16,2,FALSE)))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IF(D196="X",0,IF(E196="X",0,VLOOKUP(E196,'32'!$K$3:$L$16,2,FALSE)))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IF(D197="X",0,IF(E197="X",0,VLOOKUP(E197,'32'!$K$3:$L$16,2,FALSE)))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IF(D198="X",0,IF(E198="X",0,VLOOKUP(E198,'32'!$K$3:$L$16,2,FALSE)))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IF(D199="X",0,IF(E199="X",0,VLOOKUP(E199,'32'!$K$3:$L$16,2,FALSE)))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IF(D200="X",0,IF(E200="X",0,VLOOKUP(E200,'32'!$K$3:$L$16,2,FALSE)))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IF(D201="X",0,IF(E201="X",0,VLOOKUP(E201,'32'!$K$3:$L$16,2,FALSE)))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IF(D202="X",0,IF(E202="X",0,VLOOKUP(E202,'32'!$K$3:$L$16,2,FALSE)))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IF(D203="X",0,IF(E203="X",0,VLOOKUP(E203,'32'!$K$3:$L$16,2,FALSE)))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IF(D204="X",0,IF(E204="X",0,VLOOKUP(E204,'32'!$K$3:$L$16,2,FALSE)))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IF(D205="X",0,IF(E205="X",0,VLOOKUP(E205,'32'!$K$3:$L$16,2,FALSE)))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IF(D206="X",0,IF(E206="X",0,VLOOKUP(E206,'32'!$K$3:$L$16,2,FALSE)))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IF(D207="X",0,IF(E207="X",0,VLOOKUP(E207,'32'!$K$3:$L$16,2,FALSE)))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IF(D208="X",0,IF(E208="X",0,VLOOKUP(E208,'32'!$K$3:$L$16,2,FALSE)))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IF(D209="X",0,IF(E209="X",0,VLOOKUP(E209,'32'!$K$3:$L$16,2,FALSE)))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IF(D210="X",0,IF(E210="X",0,VLOOKUP(E210,'32'!$K$3:$L$16,2,FALSE)))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IF(D211="X",0,IF(E211="X",0,VLOOKUP(E211,'32'!$K$3:$L$16,2,FALSE)))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IF(D212="X",0,IF(E212="X",0,VLOOKUP(E212,'32'!$K$3:$L$16,2,FALSE)))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IF(D213="X",0,IF(E213="X",0,VLOOKUP(E213,'32'!$K$3:$L$16,2,FALSE)))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IF(D214="X",0,IF(E214="X",0,VLOOKUP(E214,'32'!$K$3:$L$16,2,FALSE)))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IF(D215="X",0,IF(E215="X",0,VLOOKUP(E215,'32'!$K$3:$L$16,2,FALSE)))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IF(D216="X",0,IF(E216="X",0,VLOOKUP(E216,'32'!$K$3:$L$16,2,FALSE)))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IF(D217="X",0,IF(E217="X",0,VLOOKUP(E217,'32'!$K$3:$L$16,2,FALSE)))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IF(D218="X",0,IF(E218="X",0,VLOOKUP(E218,'32'!$K$3:$L$16,2,FALSE)))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IF(D219="X",0,IF(E219="X",0,VLOOKUP(E219,'32'!$K$3:$L$16,2,FALSE)))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IF(D220="X",0,IF(E220="X",0,VLOOKUP(E220,'32'!$K$3:$L$16,2,FALSE)))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IF(D221="X",0,IF(E221="X",0,VLOOKUP(E221,'32'!$K$3:$L$16,2,FALSE)))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IF(D222="X",0,IF(E222="X",0,VLOOKUP(E222,'32'!$K$3:$L$16,2,FALSE)))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IF(D223="X",0,IF(E223="X",0,VLOOKUP(E223,'32'!$K$3:$L$16,2,FALSE)))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IF(D224="X",0,IF(E224="X",0,VLOOKUP(E224,'32'!$K$3:$L$16,2,FALSE)))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IF(D225="X",0,IF(E225="X",0,VLOOKUP(E225,'32'!$K$3:$L$16,2,FALSE)))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IF(D226="X",0,IF(E226="X",0,VLOOKUP(E226,'32'!$K$3:$L$16,2,FALSE)))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IF(D227="X",0,IF(E227="X",0,VLOOKUP(E227,'32'!$K$3:$L$16,2,FALSE)))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IF(D228="X",0,IF(E228="X",0,VLOOKUP(E228,'32'!$K$3:$L$16,2,FALSE)))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IF(D229="X",0,IF(E229="X",0,VLOOKUP(E229,'32'!$K$3:$L$16,2,FALSE)))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IF(D230="X",0,IF(E230="X",0,VLOOKUP(E230,'32'!$K$3:$L$16,2,FALSE)))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IF(D231="X",0,IF(E231="X",0,VLOOKUP(E231,'32'!$K$3:$L$16,2,FALSE)))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IF(D232="X",0,IF(E232="X",0,VLOOKUP(E232,'32'!$K$3:$L$16,2,FALSE)))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IF(D233="X",0,IF(E233="X",0,VLOOKUP(E233,'32'!$K$3:$L$16,2,FALSE)))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IF(D234="X",0,IF(E234="X",0,VLOOKUP(E234,'32'!$K$3:$L$16,2,FALSE)))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IF(D235="X",0,IF(E235="X",0,VLOOKUP(E235,'32'!$K$3:$L$16,2,FALSE)))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IF(D236="X",0,IF(E236="X",0,VLOOKUP(E236,'32'!$K$3:$L$16,2,FALSE)))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IF(D237="X",0,IF(E237="X",0,VLOOKUP(E237,'32'!$K$3:$L$16,2,FALSE)))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IF(D238="X",0,IF(E238="X",0,VLOOKUP(E238,'32'!$K$3:$L$16,2,FALSE)))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IF(D239="X",0,IF(E239="X",0,VLOOKUP(E239,'32'!$K$3:$L$16,2,FALSE)))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IF(D240="X",0,IF(E240="X",0,VLOOKUP(E240,'32'!$K$3:$L$16,2,FALSE)))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IF(D241="X",0,IF(E241="X",0,VLOOKUP(E241,'32'!$K$3:$L$16,2,FALSE)))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IF(D242="X",0,IF(E242="X",0,VLOOKUP(E242,'32'!$K$3:$L$16,2,FALSE)))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IF(D243="X",0,IF(E243="X",0,VLOOKUP(E243,'32'!$K$3:$L$16,2,FALSE)))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IF(D244="X",0,IF(E244="X",0,VLOOKUP(E244,'32'!$K$3:$L$16,2,FALSE)))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IF(D245="X",0,IF(E245="X",0,VLOOKUP(E245,'32'!$K$3:$L$16,2,FALSE)))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IF(D246="X",0,IF(E246="X",0,VLOOKUP(E246,'32'!$K$3:$L$16,2,FALSE)))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IF(D247="X",0,IF(E247="X",0,VLOOKUP(E247,'32'!$K$3:$L$16,2,FALSE)))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IF(D248="X",0,IF(E248="X",0,VLOOKUP(E248,'32'!$K$3:$L$16,2,FALSE)))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IF(D249="X",0,IF(E249="X",0,VLOOKUP(E249,'32'!$K$3:$L$16,2,FALSE)))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IF(D250="X",0,IF(E250="X",0,VLOOKUP(E250,'32'!$K$3:$L$16,2,FALSE)))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IF(D251="X",0,IF(E251="X",0,VLOOKUP(E251,'32'!$K$3:$L$16,2,FALSE)))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IF(D252="X",0,IF(E252="X",0,VLOOKUP(E252,'32'!$K$3:$L$16,2,FALSE)))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IF(D253="X",0,IF(E253="X",0,VLOOKUP(E253,'32'!$K$3:$L$16,2,FALSE)))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IF(D254="X",0,IF(E254="X",0,VLOOKUP(E254,'32'!$K$3:$L$16,2,FALSE)))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IF(D255="X",0,IF(E255="X",0,VLOOKUP(E255,'32'!$K$3:$L$16,2,FALSE)))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IF(D256="X",0,IF(E256="X",0,VLOOKUP(E256,'32'!$K$3:$L$16,2,FALSE)))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IF(D257="X",0,IF(E257="X",0,VLOOKUP(E257,'32'!$K$3:$L$16,2,FALSE)))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IF(D258="X",0,IF(E258="X",0,VLOOKUP(E258,'32'!$K$3:$L$16,2,FALSE)))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IF(D259="X",0,IF(E259="X",0,VLOOKUP(E259,'32'!$K$3:$L$16,2,FALSE)))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IF(D260="X",0,IF(E260="X",0,VLOOKUP(E260,'32'!$K$3:$L$16,2,FALSE)))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IF(D261="X",0,IF(E261="X",0,VLOOKUP(E261,'32'!$K$3:$L$16,2,FALSE)))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IF(D262="X",0,IF(E262="X",0,VLOOKUP(E262,'32'!$K$3:$L$16,2,FALSE)))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IF(D263="X",0,IF(E263="X",0,VLOOKUP(E263,'32'!$K$3:$L$16,2,FALSE)))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IF(D264="X",0,IF(E264="X",0,VLOOKUP(E264,'32'!$K$3:$L$16,2,FALSE)))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IF(D265="X",0,IF(E265="X",0,VLOOKUP(E265,'32'!$K$3:$L$16,2,FALSE)))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IF(D266="X",0,IF(E266="X",0,VLOOKUP(E266,'32'!$K$3:$L$16,2,FALSE)))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IF(D267="X",0,IF(E267="X",0,VLOOKUP(E267,'32'!$K$3:$L$16,2,FALSE)))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IF(D268="X",0,IF(E268="X",0,VLOOKUP(E268,'32'!$K$3:$L$16,2,FALSE)))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IF(D269="X",0,IF(E269="X",0,VLOOKUP(E269,'32'!$K$3:$L$16,2,FALSE)))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IF(D270="X",0,IF(E270="X",0,VLOOKUP(E270,'32'!$K$3:$L$16,2,FALSE)))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IF(D271="X",0,IF(E271="X",0,VLOOKUP(E271,'32'!$K$3:$L$16,2,FALSE)))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IF(D272="X",0,IF(E272="X",0,VLOOKUP(E272,'32'!$K$3:$L$16,2,FALSE)))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IF(D273="X",0,IF(E273="X",0,VLOOKUP(E273,'32'!$K$3:$L$16,2,FALSE)))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IF(D274="X",0,IF(E274="X",0,VLOOKUP(E274,'32'!$K$3:$L$16,2,FALSE)))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IF(D275="X",0,IF(E275="X",0,VLOOKUP(E275,'32'!$K$3:$L$16,2,FALSE)))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IF(D276="X",0,IF(E276="X",0,VLOOKUP(E276,'32'!$K$3:$L$16,2,FALSE)))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IF(D277="X",0,IF(E277="X",0,VLOOKUP(E277,'32'!$K$3:$L$16,2,FALSE)))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IF(D278="X",0,IF(E278="X",0,VLOOKUP(E278,'32'!$K$3:$L$16,2,FALSE)))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IF(D279="X",0,IF(E279="X",0,VLOOKUP(E279,'32'!$K$3:$L$16,2,FALSE)))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IF(D280="X",0,IF(E280="X",0,VLOOKUP(E280,'32'!$K$3:$L$16,2,FALSE)))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IF(D281="X",0,IF(E281="X",0,VLOOKUP(E281,'32'!$K$3:$L$16,2,FALSE)))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IF(D282="X",0,IF(E282="X",0,VLOOKUP(E282,'32'!$K$3:$L$16,2,FALSE)))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IF(D283="X",0,IF(E283="X",0,VLOOKUP(E283,'32'!$K$3:$L$16,2,FALSE)))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IF(D284="X",0,IF(E284="X",0,VLOOKUP(E284,'32'!$K$3:$L$16,2,FALSE)))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IF(D285="X",0,IF(E285="X",0,VLOOKUP(E285,'32'!$K$3:$L$16,2,FALSE)))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IF(D286="X",0,IF(E286="X",0,VLOOKUP(E286,'32'!$K$3:$L$16,2,FALSE)))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IF(D287="X",0,IF(E287="X",0,VLOOKUP(E287,'32'!$K$3:$L$16,2,FALSE)))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IF(D288="X",0,IF(E288="X",0,VLOOKUP(E288,'32'!$K$3:$L$16,2,FALSE)))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IF(D289="X",0,IF(E289="X",0,VLOOKUP(E289,'32'!$K$3:$L$16,2,FALSE)))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IF(D290="X",0,IF(E290="X",0,VLOOKUP(E290,'32'!$K$3:$L$16,2,FALSE)))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IF(D291="X",0,IF(E291="X",0,VLOOKUP(E291,'32'!$K$3:$L$16,2,FALSE)))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IF(D292="X",0,IF(E292="X",0,VLOOKUP(E292,'32'!$K$3:$L$16,2,FALSE)))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IF(D293="X",0,IF(E293="X",0,VLOOKUP(E293,'32'!$K$3:$L$16,2,FALSE)))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IF(D294="X",0,IF(E294="X",0,VLOOKUP(E294,'32'!$K$3:$L$16,2,FALSE)))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IF(D295="X",0,IF(E295="X",0,VLOOKUP(E295,'32'!$K$3:$L$16,2,FALSE)))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IF(D296="X",0,IF(E296="X",0,VLOOKUP(E296,'32'!$K$3:$L$16,2,FALSE)))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IF(D297="X",0,IF(E297="X",0,VLOOKUP(E297,'32'!$K$3:$L$16,2,FALSE)))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IF(D298="X",0,IF(E298="X",0,VLOOKUP(E298,'32'!$K$3:$L$16,2,FALSE)))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IF(D299="X",0,IF(E299="X",0,VLOOKUP(E299,'32'!$K$3:$L$16,2,FALSE)))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IF(D300="X",0,IF(E300="X",0,VLOOKUP(E300,'32'!$K$3:$L$16,2,FALSE)))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IF(D301="X",0,IF(E301="X",0,VLOOKUP(E301,'32'!$K$3:$L$16,2,FALSE)))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IF(D302="X",0,IF(E302="X",0,VLOOKUP(E302,'32'!$K$3:$L$16,2,FALSE)))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IF(D303="X",0,IF(E303="X",0,VLOOKUP(E303,'32'!$K$3:$L$16,2,FALSE)))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IF(D304="X",0,IF(E304="X",0,VLOOKUP(E304,'32'!$K$3:$L$16,2,FALSE)))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IF(D305="X",0,IF(E305="X",0,VLOOKUP(E305,'32'!$K$3:$L$16,2,FALSE)))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IF(D306="X",0,IF(E306="X",0,VLOOKUP(E306,'32'!$K$3:$L$16,2,FALSE)))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IF(D307="X",0,IF(E307="X",0,VLOOKUP(E307,'32'!$K$3:$L$16,2,FALSE)))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IF(D308="X",0,IF(E308="X",0,VLOOKUP(E308,'32'!$K$3:$L$16,2,FALSE)))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IF(D309="X",0,IF(E309="X",0,VLOOKUP(E309,'32'!$K$3:$L$16,2,FALSE)))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IF(D310="X",0,IF(E310="X",0,VLOOKUP(E310,'32'!$K$3:$L$16,2,FALSE)))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IF(D311="X",0,IF(E311="X",0,VLOOKUP(E311,'32'!$K$3:$L$16,2,FALSE)))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IF(D312="X",0,IF(E312="X",0,VLOOKUP(E312,'32'!$K$3:$L$16,2,FALSE)))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IF(D313="X",0,IF(E313="X",0,VLOOKUP(E313,'32'!$K$3:$L$16,2,FALSE)))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IF(D314="X",0,IF(E314="X",0,VLOOKUP(E314,'32'!$K$3:$L$16,2,FALSE)))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IF(D315="X",0,IF(E315="X",0,VLOOKUP(E315,'32'!$K$3:$L$16,2,FALSE)))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IF(D316="X",0,IF(E316="X",0,VLOOKUP(E316,'32'!$K$3:$L$16,2,FALSE)))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IF(D317="X",0,IF(E317="X",0,VLOOKUP(E317,'32'!$K$3:$L$16,2,FALSE)))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IF(D318="X",0,IF(E318="X",0,VLOOKUP(E318,'32'!$K$3:$L$16,2,FALSE)))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IF(D319="X",0,IF(E319="X",0,VLOOKUP(E319,'32'!$K$3:$L$16,2,FALSE)))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IF(D320="X",0,IF(E320="X",0,VLOOKUP(E320,'32'!$K$3:$L$16,2,FALSE)))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IF(D321="X",0,IF(E321="X",0,VLOOKUP(E321,'32'!$K$3:$L$16,2,FALSE)))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IF(D322="X",0,IF(E322="X",0,VLOOKUP(E322,'32'!$K$3:$L$16,2,FALSE)))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IF(D323="X",0,IF(E323="X",0,VLOOKUP(E323,'32'!$K$3:$L$16,2,FALSE)))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IF(D324="X",0,IF(E324="X",0,VLOOKUP(E324,'32'!$K$3:$L$16,2,FALSE)))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IF(D325="X",0,IF(E325="X",0,VLOOKUP(E325,'32'!$K$3:$L$16,2,FALSE)))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IF(D326="X",0,IF(E326="X",0,VLOOKUP(E326,'32'!$K$3:$L$16,2,FALSE)))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IF(D327="X",0,IF(E327="X",0,VLOOKUP(E327,'32'!$K$3:$L$16,2,FALSE)))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IF(D328="X",0,IF(E328="X",0,VLOOKUP(E328,'32'!$K$3:$L$16,2,FALSE)))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IF(D329="X",0,IF(E329="X",0,VLOOKUP(E329,'32'!$K$3:$L$16,2,FALSE)))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IF(D330="X",0,IF(E330="X",0,VLOOKUP(E330,'32'!$K$3:$L$16,2,FALSE)))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IF(D331="X",0,IF(E331="X",0,VLOOKUP(E331,'32'!$K$3:$L$16,2,FALSE)))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IF(D332="X",0,IF(E332="X",0,VLOOKUP(E332,'32'!$K$3:$L$16,2,FALSE)))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IF(D333="X",0,IF(E333="X",0,VLOOKUP(E333,'32'!$K$3:$L$16,2,FALSE)))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IF(D334="X",0,IF(E334="X",0,VLOOKUP(E334,'32'!$K$3:$L$16,2,FALSE)))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IF(D335="X",0,IF(E335="X",0,VLOOKUP(E335,'32'!$K$3:$L$16,2,FALSE)))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IF(D336="X",0,IF(E336="X",0,VLOOKUP(E336,'32'!$K$3:$L$16,2,FALSE)))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IF(D337="X",0,IF(E337="X",0,VLOOKUP(E337,'32'!$K$3:$L$16,2,FALSE)))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IF(D338="X",0,IF(E338="X",0,VLOOKUP(E338,'32'!$K$3:$L$16,2,FALSE)))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IF(D339="X",0,IF(E339="X",0,VLOOKUP(E339,'32'!$K$3:$L$16,2,FALSE)))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IF(D340="X",0,IF(E340="X",0,VLOOKUP(E340,'32'!$K$3:$L$16,2,FALSE)))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IF(D341="X",0,IF(E341="X",0,VLOOKUP(E341,'32'!$K$3:$L$16,2,FALSE)))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IF(D342="X",0,IF(E342="X",0,VLOOKUP(E342,'32'!$K$3:$L$16,2,FALSE)))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IF(D343="X",0,IF(E343="X",0,VLOOKUP(E343,'32'!$K$3:$L$16,2,FALSE)))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IF(D344="X",0,IF(E344="X",0,VLOOKUP(E344,'32'!$K$3:$L$16,2,FALSE)))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IF(D345="X",0,IF(E345="X",0,VLOOKUP(E345,'32'!$K$3:$L$16,2,FALSE)))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IF(D346="X",0,IF(E346="X",0,VLOOKUP(E346,'32'!$K$3:$L$16,2,FALSE)))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IF(D347="X",0,IF(E347="X",0,VLOOKUP(E347,'32'!$K$3:$L$16,2,FALSE)))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IF(D348="X",0,IF(E348="X",0,VLOOKUP(E348,'32'!$K$3:$L$16,2,FALSE)))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IF(D349="X",0,IF(E349="X",0,VLOOKUP(E349,'32'!$K$3:$L$16,2,FALSE)))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IF(D350="X",0,IF(E350="X",0,VLOOKUP(E350,'32'!$K$3:$L$16,2,FALSE)))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IF(D351="X",0,IF(E351="X",0,VLOOKUP(E351,'32'!$K$3:$L$16,2,FALSE)))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IF(D352="X",0,IF(E352="X",0,VLOOKUP(E352,'32'!$K$3:$L$16,2,FALSE)))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IF(D353="X",0,IF(E353="X",0,VLOOKUP(E353,'32'!$K$3:$L$16,2,FALSE)))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IF(D354="X",0,IF(E354="X",0,VLOOKUP(E354,'32'!$K$3:$L$16,2,FALSE)))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IF(D355="X",0,IF(E355="X",0,VLOOKUP(E355,'32'!$K$3:$L$16,2,FALSE)))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IF(D356="X",0,IF(E356="X",0,VLOOKUP(E356,'32'!$K$3:$L$16,2,FALSE)))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IF(D357="X",0,IF(E357="X",0,VLOOKUP(E357,'32'!$K$3:$L$16,2,FALSE)))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IF(D358="X",0,IF(E358="X",0,VLOOKUP(E358,'32'!$K$3:$L$16,2,FALSE)))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IF(D359="X",0,IF(E359="X",0,VLOOKUP(E359,'32'!$K$3:$L$16,2,FALSE)))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IF(D360="X",0,IF(E360="X",0,VLOOKUP(E360,'32'!$K$3:$L$16,2,FALSE)))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IF(D361="X",0,IF(E361="X",0,VLOOKUP(E361,'32'!$K$3:$L$16,2,FALSE)))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IF(D362="X",0,IF(E362="X",0,VLOOKUP(E362,'32'!$K$3:$L$16,2,FALSE)))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IF(D363="X",0,IF(E363="X",0,VLOOKUP(E363,'32'!$K$3:$L$16,2,FALSE)))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IF(D364="X",0,IF(E364="X",0,VLOOKUP(E364,'32'!$K$3:$L$16,2,FALSE)))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IF(D365="X",0,IF(E365="X",0,VLOOKUP(E365,'32'!$K$3:$L$16,2,FALSE)))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IF(D366="X",0,IF(E366="X",0,VLOOKUP(E366,'32'!$K$3:$L$16,2,FALSE)))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IF(D367="X",0,IF(E367="X",0,VLOOKUP(E367,'32'!$K$3:$L$16,2,FALSE)))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IF(D368="X",0,IF(E368="X",0,VLOOKUP(E368,'32'!$K$3:$L$16,2,FALSE)))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IF(D369="X",0,IF(E369="X",0,VLOOKUP(E369,'32'!$K$3:$L$16,2,FALSE)))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IF(D370="X",0,IF(E370="X",0,VLOOKUP(E370,'32'!$K$3:$L$16,2,FALSE)))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IF(D371="X",0,IF(E371="X",0,VLOOKUP(E371,'32'!$K$3:$L$16,2,FALSE)))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IF(D372="X",0,IF(E372="X",0,VLOOKUP(E372,'32'!$K$3:$L$16,2,FALSE)))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IF(D373="X",0,IF(E373="X",0,VLOOKUP(E373,'32'!$K$3:$L$16,2,FALSE)))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IF(D374="X",0,IF(E374="X",0,VLOOKUP(E374,'32'!$K$3:$L$16,2,FALSE)))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IF(D375="X",0,IF(E375="X",0,VLOOKUP(E375,'32'!$K$3:$L$16,2,FALSE)))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IF(D376="X",0,IF(E376="X",0,VLOOKUP(E376,'32'!$K$3:$L$16,2,FALSE)))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IF(D377="X",0,IF(E377="X",0,VLOOKUP(E377,'32'!$K$3:$L$16,2,FALSE)))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IF(D378="X",0,IF(E378="X",0,VLOOKUP(E378,'32'!$K$3:$L$16,2,FALSE)))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IF(D379="X",0,IF(E379="X",0,VLOOKUP(E379,'32'!$K$3:$L$16,2,FALSE)))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IF(D380="X",0,IF(E380="X",0,VLOOKUP(E380,'32'!$K$3:$L$16,2,FALSE)))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IF(D381="X",0,IF(E381="X",0,VLOOKUP(E381,'32'!$K$3:$L$16,2,FALSE)))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IF(D382="X",0,IF(E382="X",0,VLOOKUP(E382,'32'!$K$3:$L$16,2,FALSE)))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IF(D383="X",0,IF(E383="X",0,VLOOKUP(E383,'32'!$K$3:$L$16,2,FALSE)))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IF(D384="X",0,IF(E384="X",0,VLOOKUP(E384,'32'!$K$3:$L$16,2,FALSE)))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IF(D385="X",0,IF(E385="X",0,VLOOKUP(E385,'32'!$K$3:$L$16,2,FALSE)))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IF(D386="X",0,IF(E386="X",0,VLOOKUP(E386,'32'!$K$3:$L$16,2,FALSE)))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IF(D387="X",0,IF(E387="X",0,VLOOKUP(E387,'32'!$K$3:$L$16,2,FALSE)))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IF(D388="X",0,IF(E388="X",0,VLOOKUP(E388,'32'!$K$3:$L$16,2,FALSE)))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IF(D389="X",0,IF(E389="X",0,VLOOKUP(E389,'32'!$K$3:$L$16,2,FALSE)))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IF(D390="X",0,IF(E390="X",0,VLOOKUP(E390,'32'!$K$3:$L$16,2,FALSE)))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IF(D391="X",0,IF(E391="X",0,VLOOKUP(E391,'32'!$K$3:$L$16,2,FALSE)))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IF(D392="X",0,IF(E392="X",0,VLOOKUP(E392,'32'!$K$3:$L$16,2,FALSE)))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IF(D393="X",0,IF(E393="X",0,VLOOKUP(E393,'32'!$K$3:$L$16,2,FALSE)))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IF(D394="X",0,IF(E394="X",0,VLOOKUP(E394,'32'!$K$3:$L$16,2,FALSE)))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IF(D395="X",0,IF(E395="X",0,VLOOKUP(E395,'32'!$K$3:$L$16,2,FALSE)))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IF(D396="X",0,IF(E396="X",0,VLOOKUP(E396,'32'!$K$3:$L$16,2,FALSE)))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IF(D397="X",0,IF(E397="X",0,VLOOKUP(E397,'32'!$K$3:$L$16,2,FALSE)))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IF(D398="X",0,IF(E398="X",0,VLOOKUP(E398,'32'!$K$3:$L$16,2,FALSE)))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IF(D399="X",0,IF(E399="X",0,VLOOKUP(E399,'32'!$K$3:$L$16,2,FALSE)))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IF(D400="X",0,IF(E400="X",0,VLOOKUP(E400,'32'!$K$3:$L$16,2,FALSE)))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IF(D401="X",0,IF(E401="X",0,VLOOKUP(E401,'32'!$K$3:$L$16,2,FALSE)))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IF(D402="X",0,IF(E402="X",0,VLOOKUP(E402,'32'!$K$3:$L$16,2,FALSE)))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IF(D403="X",0,IF(E403="X",0,VLOOKUP(E403,'32'!$K$3:$L$16,2,FALSE)))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IF(D404="X",0,IF(E404="X",0,VLOOKUP(E404,'32'!$K$3:$L$16,2,FALSE)))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IF(D405="X",0,IF(E405="X",0,VLOOKUP(E405,'32'!$K$3:$L$16,2,FALSE)))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IF(D406="X",0,IF(E406="X",0,VLOOKUP(E406,'32'!$K$3:$L$16,2,FALSE)))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IF(D407="X",0,IF(E407="X",0,VLOOKUP(E407,'32'!$K$3:$L$16,2,FALSE)))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IF(D408="X",0,IF(E408="X",0,VLOOKUP(E408,'32'!$K$3:$L$16,2,FALSE)))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IF(D409="X",0,IF(E409="X",0,VLOOKUP(E409,'32'!$K$3:$L$16,2,FALSE)))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IF(D410="X",0,IF(E410="X",0,VLOOKUP(E410,'32'!$K$3:$L$16,2,FALSE)))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IF(D411="X",0,IF(E411="X",0,VLOOKUP(E411,'32'!$K$3:$L$16,2,FALSE)))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IF(D412="X",0,IF(E412="X",0,VLOOKUP(E412,'32'!$K$3:$L$16,2,FALSE)))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IF(D413="X",0,IF(E413="X",0,VLOOKUP(E413,'32'!$K$3:$L$16,2,FALSE)))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IF(D414="X",0,IF(E414="X",0,VLOOKUP(E414,'32'!$K$3:$L$16,2,FALSE)))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IF(D415="X",0,IF(E415="X",0,VLOOKUP(E415,'32'!$K$3:$L$16,2,FALSE)))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IF(D416="X",0,IF(E416="X",0,VLOOKUP(E416,'32'!$K$3:$L$16,2,FALSE)))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IF(D417="X",0,IF(E417="X",0,VLOOKUP(E417,'32'!$K$3:$L$16,2,FALSE)))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IF(D418="X",0,IF(E418="X",0,VLOOKUP(E418,'32'!$K$3:$L$16,2,FALSE)))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IF(D419="X",0,IF(E419="X",0,VLOOKUP(E419,'32'!$K$3:$L$16,2,FALSE)))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IF(D420="X",0,IF(E420="X",0,VLOOKUP(E420,'32'!$K$3:$L$16,2,FALSE)))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IF(D421="X",0,IF(E421="X",0,VLOOKUP(E421,'32'!$K$3:$L$16,2,FALSE)))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IF(D422="X",0,IF(E422="X",0,VLOOKUP(E422,'32'!$K$3:$L$16,2,FALSE)))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IF(D423="X",0,IF(E423="X",0,VLOOKUP(E423,'32'!$K$3:$L$16,2,FALSE)))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IF(D424="X",0,IF(E424="X",0,VLOOKUP(E424,'32'!$K$3:$L$16,2,FALSE)))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IF(D425="X",0,IF(E425="X",0,VLOOKUP(E425,'32'!$K$3:$L$16,2,FALSE)))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IF(D426="X",0,IF(E426="X",0,VLOOKUP(E426,'32'!$K$3:$L$16,2,FALSE)))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IF(D427="X",0,IF(E427="X",0,VLOOKUP(E427,'32'!$K$3:$L$16,2,FALSE)))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IF(D428="X",0,IF(E428="X",0,VLOOKUP(E428,'32'!$K$3:$L$16,2,FALSE)))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IF(D429="X",0,IF(E429="X",0,VLOOKUP(E429,'32'!$K$3:$L$16,2,FALSE)))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IF(D430="X",0,IF(E430="X",0,VLOOKUP(E430,'32'!$K$3:$L$16,2,FALSE)))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IF(D431="X",0,IF(E431="X",0,VLOOKUP(E431,'32'!$K$3:$L$16,2,FALSE)))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IF(D432="X",0,IF(E432="X",0,VLOOKUP(E432,'32'!$K$3:$L$16,2,FALSE)))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IF(D433="X",0,IF(E433="X",0,VLOOKUP(E433,'32'!$K$3:$L$16,2,FALSE)))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IF(D434="X",0,IF(E434="X",0,VLOOKUP(E434,'32'!$K$3:$L$16,2,FALSE)))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IF(D435="X",0,IF(E435="X",0,VLOOKUP(E435,'32'!$K$3:$L$16,2,FALSE)))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IF(D436="X",0,IF(E436="X",0,VLOOKUP(E436,'32'!$K$3:$L$16,2,FALSE)))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IF(D437="X",0,IF(E437="X",0,VLOOKUP(E437,'32'!$K$3:$L$16,2,FALSE)))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IF(D438="X",0,IF(E438="X",0,VLOOKUP(E438,'32'!$K$3:$L$16,2,FALSE)))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IF(D439="X",0,IF(E439="X",0,VLOOKUP(E439,'32'!$K$3:$L$16,2,FALSE)))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IF(D440="X",0,IF(E440="X",0,VLOOKUP(E440,'32'!$K$3:$L$16,2,FALSE)))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IF(D441="X",0,IF(E441="X",0,VLOOKUP(E441,'32'!$K$3:$L$16,2,FALSE)))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IF(D442="X",0,IF(E442="X",0,VLOOKUP(E442,'32'!$K$3:$L$16,2,FALSE)))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IF(D443="X",0,IF(E443="X",0,VLOOKUP(E443,'32'!$K$3:$L$16,2,FALSE)))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IF(D444="X",0,IF(E444="X",0,VLOOKUP(E444,'32'!$K$3:$L$16,2,FALSE)))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IF(D445="X",0,IF(E445="X",0,VLOOKUP(E445,'32'!$K$3:$L$16,2,FALSE)))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IF(D446="X",0,IF(E446="X",0,VLOOKUP(E446,'32'!$K$3:$L$16,2,FALSE)))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IF(D447="X",0,IF(E447="X",0,VLOOKUP(E447,'32'!$K$3:$L$16,2,FALSE)))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IF(D448="X",0,IF(E448="X",0,VLOOKUP(E448,'32'!$K$3:$L$16,2,FALSE)))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IF(D449="X",0,IF(E449="X",0,VLOOKUP(E449,'32'!$K$3:$L$16,2,FALSE)))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IF(D450="X",0,IF(E450="X",0,VLOOKUP(E450,'32'!$K$3:$L$16,2,FALSE)))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IF(D451="X",0,IF(E451="X",0,VLOOKUP(E451,'32'!$K$3:$L$16,2,FALSE)))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IF(D452="X",0,IF(E452="X",0,VLOOKUP(E452,'32'!$K$3:$L$16,2,FALSE)))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IF(D453="X",0,IF(E453="X",0,VLOOKUP(E453,'32'!$K$3:$L$16,2,FALSE)))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IF(D454="X",0,IF(E454="X",0,VLOOKUP(E454,'32'!$K$3:$L$16,2,FALSE)))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IF(D455="X",0,IF(E455="X",0,VLOOKUP(E455,'32'!$K$3:$L$16,2,FALSE)))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IF(D456="X",0,IF(E456="X",0,VLOOKUP(E456,'32'!$K$3:$L$16,2,FALSE)))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IF(D457="X",0,IF(E457="X",0,VLOOKUP(E457,'32'!$K$3:$L$16,2,FALSE)))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IF(D458="X",0,IF(E458="X",0,VLOOKUP(E458,'32'!$K$3:$L$16,2,FALSE)))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IF(D459="X",0,IF(E459="X",0,VLOOKUP(E459,'32'!$K$3:$L$16,2,FALSE)))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IF(D460="X",0,IF(E460="X",0,VLOOKUP(E460,'32'!$K$3:$L$16,2,FALSE)))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IF(D461="X",0,IF(E461="X",0,VLOOKUP(E461,'32'!$K$3:$L$16,2,FALSE)))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IF(D462="X",0,IF(E462="X",0,VLOOKUP(E462,'32'!$K$3:$L$16,2,FALSE)))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IF(D463="X",0,IF(E463="X",0,VLOOKUP(E463,'32'!$K$3:$L$16,2,FALSE)))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IF(D464="X",0,IF(E464="X",0,VLOOKUP(E464,'32'!$K$3:$L$16,2,FALSE)))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IF(D465="X",0,IF(E465="X",0,VLOOKUP(E465,'32'!$K$3:$L$16,2,FALSE)))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IF(D466="X",0,IF(E466="X",0,VLOOKUP(E466,'32'!$K$3:$L$16,2,FALSE)))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IF(D467="X",0,IF(E467="X",0,VLOOKUP(E467,'32'!$K$3:$L$16,2,FALSE)))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IF(D468="X",0,IF(E468="X",0,VLOOKUP(E468,'32'!$K$3:$L$16,2,FALSE)))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IF(D469="X",0,IF(E469="X",0,VLOOKUP(E469,'32'!$K$3:$L$16,2,FALSE)))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IF(D470="X",0,IF(E470="X",0,VLOOKUP(E470,'32'!$K$3:$L$16,2,FALSE)))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IF(D471="X",0,IF(E471="X",0,VLOOKUP(E471,'32'!$K$3:$L$16,2,FALSE)))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IF(D472="X",0,IF(E472="X",0,VLOOKUP(E472,'32'!$K$3:$L$16,2,FALSE)))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IF(D473="X",0,IF(E473="X",0,VLOOKUP(E473,'32'!$K$3:$L$16,2,FALSE)))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IF(D474="X",0,IF(E474="X",0,VLOOKUP(E474,'32'!$K$3:$L$16,2,FALSE)))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IF(D475="X",0,IF(E475="X",0,VLOOKUP(E475,'32'!$K$3:$L$16,2,FALSE)))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IF(D476="X",0,IF(E476="X",0,VLOOKUP(E476,'32'!$K$3:$L$16,2,FALSE)))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IF(D477="X",0,IF(E477="X",0,VLOOKUP(E477,'32'!$K$3:$L$16,2,FALSE)))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IF(D478="X",0,IF(E478="X",0,VLOOKUP(E478,'32'!$K$3:$L$16,2,FALSE)))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IF(D479="X",0,IF(E479="X",0,VLOOKUP(E479,'32'!$K$3:$L$16,2,FALSE)))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IF(D480="X",0,IF(E480="X",0,VLOOKUP(E480,'32'!$K$3:$L$16,2,FALSE)))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IF(D481="X",0,IF(E481="X",0,VLOOKUP(E481,'32'!$K$3:$L$16,2,FALSE)))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IF(D482="X",0,IF(E482="X",0,VLOOKUP(E482,'32'!$K$3:$L$16,2,FALSE)))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IF(D483="X",0,IF(E483="X",0,VLOOKUP(E483,'32'!$K$3:$L$16,2,FALSE)))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IF(D484="X",0,IF(E484="X",0,VLOOKUP(E484,'32'!$K$3:$L$16,2,FALSE)))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IF(D485="X",0,IF(E485="X",0,VLOOKUP(E485,'32'!$K$3:$L$16,2,FALSE)))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IF(D486="X",0,IF(E486="X",0,VLOOKUP(E486,'32'!$K$3:$L$16,2,FALSE)))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IF(D487="X",0,IF(E487="X",0,VLOOKUP(E487,'32'!$K$3:$L$16,2,FALSE)))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IF(D488="X",0,IF(E488="X",0,VLOOKUP(E488,'32'!$K$3:$L$16,2,FALSE)))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IF(D489="X",0,IF(E489="X",0,VLOOKUP(E489,'32'!$K$3:$L$16,2,FALSE)))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IF(D490="X",0,IF(E490="X",0,VLOOKUP(E490,'32'!$K$3:$L$16,2,FALSE)))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IF(D491="X",0,IF(E491="X",0,VLOOKUP(E491,'32'!$K$3:$L$16,2,FALSE)))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IF(D492="X",0,IF(E492="X",0,VLOOKUP(E492,'32'!$K$3:$L$16,2,FALSE)))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IF(D493="X",0,IF(E493="X",0,VLOOKUP(E493,'32'!$K$3:$L$16,2,FALSE)))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IF(D494="X",0,IF(E494="X",0,VLOOKUP(E494,'32'!$K$3:$L$16,2,FALSE)))</f>
        <v>#N/A</v>
      </c>
      <c r="P494" s="108" t="e">
        <f t="shared" si="15"/>
        <v>#N/A</v>
      </c>
    </row>
    <row r="495" spans="3:23" ht="15.75" thickBot="1">
      <c r="C495" s="109" t="s">
        <v>135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136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IF('32'!K3="", "Vrije categorie",'32'!K3)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IF('32'!K4="", "Vrije categorie",'32'!K4)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IF('32'!K5="", "Vrije categorie",'32'!K5)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IF('32'!K6="", "Vrije categorie",'32'!K6)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IF('32'!K7="", "Vrije categorie",'32'!K7)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IF('32'!K8="", "Vrije categorie",'32'!K8)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IF('32'!K9="", "Vrije categorie",'32'!K9)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IF('32'!K10="", "Vrije categorie",'32'!K10)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IF('32'!K11="", "Vrije categorie",'32'!K11)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IF('32'!K12="", "Vrije categorie",'32'!K12)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IF('32'!K13="", "Vrije categorie",'32'!K13)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IF('32'!K14="", "Vrije categorie",'32'!K14)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IF('32'!K15="", "Vrije categorie",'32'!K15)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138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dfppmS/jJ/RbwF947m3pYFObZG4CqRJQEI1our62MHsg9nJULZkURJSSHoO8nUVW3Qcg4zwzop7ODJs/C5Cq4g==" saltValue="lxGhnvYRM4pbKHSGk31QO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3E25-7ABA-4B31-ACB3-EDC0E4D513D3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'33a'!P499/M3</f>
        <v>#N/A</v>
      </c>
    </row>
    <row r="4" spans="1:14">
      <c r="A4" s="42" t="s">
        <v>82</v>
      </c>
      <c r="B4" s="195" t="e">
        <f>VLOOKUP(H5,'Kosten VSR (her)controles'!A5:E54,3)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'33a'!P500/M4</f>
        <v>#N/A</v>
      </c>
    </row>
    <row r="5" spans="1:14">
      <c r="A5" s="43" t="s">
        <v>83</v>
      </c>
      <c r="B5" s="196" t="e">
        <f>VLOOKUP(H5,'Kosten VSR (her)controles'!A5:E54,4)</f>
        <v>#N/A</v>
      </c>
      <c r="C5" s="196"/>
      <c r="D5" s="196"/>
      <c r="E5" s="196"/>
      <c r="F5" s="192" t="s">
        <v>85</v>
      </c>
      <c r="G5" s="192"/>
      <c r="H5" s="39">
        <f>'Kosten VSR (her)controles'!A37</f>
        <v>0</v>
      </c>
      <c r="K5" s="60" t="s">
        <v>58</v>
      </c>
      <c r="L5" s="72"/>
      <c r="M5" s="133"/>
      <c r="N5" s="113" t="e">
        <f>'33a'!P501/M5</f>
        <v>#N/A</v>
      </c>
    </row>
    <row r="6" spans="1:14">
      <c r="A6" s="44" t="s">
        <v>84</v>
      </c>
      <c r="B6" s="197" t="e">
        <f>VLOOKUP(H5,'Kosten VSR (her)controles'!A5:E54,5)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'33a'!P502/M6</f>
        <v>#N/A</v>
      </c>
    </row>
    <row r="7" spans="1:14">
      <c r="K7" s="60" t="s">
        <v>55</v>
      </c>
      <c r="L7" s="72"/>
      <c r="M7" s="133"/>
      <c r="N7" s="113" t="e">
        <f>'33a'!P503/M7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'33a'!P504/M8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'33a'!P505/M9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'33a'!P506/M10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'33a'!P507/M11</f>
        <v>#N/A</v>
      </c>
    </row>
    <row r="12" spans="1:14">
      <c r="F12" s="33" t="s">
        <v>64</v>
      </c>
      <c r="G12" s="33" t="s">
        <v>90</v>
      </c>
      <c r="K12" s="60" t="s">
        <v>63</v>
      </c>
      <c r="L12" s="72"/>
      <c r="M12" s="133"/>
      <c r="N12" s="113" t="e">
        <f>'33a'!P508/M12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'33a'!N512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'33a'!P509/M13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127</v>
      </c>
      <c r="K16" s="62"/>
      <c r="L16" s="73"/>
      <c r="M16" s="134"/>
      <c r="N16" s="114"/>
    </row>
    <row r="17" spans="1:9">
      <c r="A17" s="188" t="s">
        <v>128</v>
      </c>
      <c r="B17" s="188"/>
      <c r="C17" s="188"/>
      <c r="D17" s="70" t="e">
        <f>'33a'!P512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'33a'!G512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'33a'!F512-E27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'33a'!S495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'33a'!R495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'33a'!T495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'33a'!U495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51">
        <f>'33a'!V495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51">
        <f>'33a'!W495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'33a'!N505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7oCuIuuo8cLqsRyj/3sls+NN95OjIhcVc8p55NMbqcFPtAtcWUaaZuKPepc16cW1/9LXCDA8ew5lvpZKb015sw==" saltValue="XE3NgLBXnyaQJY8rzEsJ0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30C85-D4AC-4A2F-99D2-80F8D2EA4E06}">
  <sheetPr codeName="Blad7">
    <tabColor rgb="FFC2E76B"/>
  </sheetPr>
  <dimension ref="A2:N63"/>
  <sheetViews>
    <sheetView showGridLines="0" topLeftCell="A11" workbookViewId="0">
      <selection activeCell="H41" sqref="H4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2,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'2a'!P499/M3</f>
        <v>#DIV/0!</v>
      </c>
    </row>
    <row r="4" spans="1:14">
      <c r="A4" s="42" t="s">
        <v>82</v>
      </c>
      <c r="B4" s="195" t="str">
        <f>VLOOKUP(H5,'Kosten VSR (her)controles'!A5:E54,3)</f>
        <v>OBS Mr. Vegter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'2a'!P500/M4</f>
        <v>#DIV/0!</v>
      </c>
    </row>
    <row r="5" spans="1:14">
      <c r="A5" s="43" t="s">
        <v>83</v>
      </c>
      <c r="B5" s="196" t="str">
        <f>VLOOKUP(H5,'Kosten VSR (her)controles'!A5:E54,4)</f>
        <v>Bargermeerweg 113</v>
      </c>
      <c r="C5" s="196"/>
      <c r="D5" s="196"/>
      <c r="E5" s="196"/>
      <c r="F5" s="192" t="s">
        <v>85</v>
      </c>
      <c r="G5" s="192"/>
      <c r="H5" s="39">
        <f>'Kosten VSR (her)controles'!A6</f>
        <v>2</v>
      </c>
      <c r="K5" s="60" t="s">
        <v>58</v>
      </c>
      <c r="L5" s="72">
        <v>200</v>
      </c>
      <c r="M5" s="249"/>
      <c r="N5" s="113" t="e">
        <f>'2a'!P501/M5</f>
        <v>#DIV/0!</v>
      </c>
    </row>
    <row r="6" spans="1:14">
      <c r="A6" s="44" t="s">
        <v>84</v>
      </c>
      <c r="B6" s="197" t="str">
        <f>VLOOKUP(H5,'Kosten VSR (her)controles'!A5:E54,5)</f>
        <v>Emmen</v>
      </c>
      <c r="C6" s="197"/>
      <c r="D6" s="197"/>
      <c r="E6" s="197"/>
      <c r="F6" s="193" t="s">
        <v>86</v>
      </c>
      <c r="G6" s="193"/>
      <c r="H6" s="40" t="str">
        <f>CONCATENATE(H5,"a")</f>
        <v>2a</v>
      </c>
      <c r="K6" s="60" t="s">
        <v>59</v>
      </c>
      <c r="L6" s="72">
        <v>200</v>
      </c>
      <c r="M6" s="249"/>
      <c r="N6" s="113" t="e">
        <f>'2a'!P502/M6</f>
        <v>#DIV/0!</v>
      </c>
    </row>
    <row r="7" spans="1:14">
      <c r="K7" s="60" t="s">
        <v>55</v>
      </c>
      <c r="L7" s="72">
        <v>200</v>
      </c>
      <c r="M7" s="249"/>
      <c r="N7" s="113" t="e">
        <f>'2a'!P503/M7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'2a'!P504/M8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'2a'!P505/M9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'2a'!P506/M10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'2a'!P507/M11</f>
        <v>#DIV/0!</v>
      </c>
    </row>
    <row r="12" spans="1:14">
      <c r="F12" s="33" t="s">
        <v>64</v>
      </c>
      <c r="G12" s="33" t="s">
        <v>90</v>
      </c>
      <c r="K12" s="60" t="s">
        <v>63</v>
      </c>
      <c r="L12" s="72">
        <v>200</v>
      </c>
      <c r="M12" s="249"/>
      <c r="N12" s="113" t="e">
        <f>'2a'!P508/M12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'2a'!N512</f>
        <v>628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'2a'!P509/M13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249"/>
      <c r="N14" s="113"/>
    </row>
    <row r="15" spans="1:14">
      <c r="K15" s="60"/>
      <c r="L15" s="72"/>
      <c r="M15" s="249"/>
      <c r="N15" s="113"/>
    </row>
    <row r="16" spans="1:14">
      <c r="A16" t="s">
        <v>127</v>
      </c>
      <c r="K16" s="62"/>
      <c r="L16" s="73"/>
      <c r="M16" s="259"/>
      <c r="N16" s="114"/>
    </row>
    <row r="17" spans="1:9">
      <c r="A17" s="188" t="s">
        <v>128</v>
      </c>
      <c r="B17" s="188"/>
      <c r="C17" s="188"/>
      <c r="D17" s="70">
        <f>'2a'!P512</f>
        <v>122441.60000000001</v>
      </c>
      <c r="E17" s="188" t="s">
        <v>129</v>
      </c>
      <c r="F17" s="188"/>
      <c r="G17" s="70">
        <f>D17/E8</f>
        <v>612.20800000000008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'2a'!G512</f>
        <v>266.60000000000002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266.60000000000002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266.60000000000002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266.60000000000002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'2a'!F512-E27</f>
        <v>230.8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'2a'!S495</f>
        <v>150.30000000000001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'2a'!R495</f>
        <v>150.30000000000001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'2a'!T495</f>
        <v>60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'2a'!U495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'2a'!V495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'2a'!W495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'2a'!N505</f>
        <v>24.2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17/ZAdNMfQPWQKK5Wi57rcfaLCVlEmxHR7rQ3nw64wsKG1aX+a3wXTG9Hs1xgwmT9QCcQKK2Tm+fGAUQG7xu1A==" saltValue="2d2FcbzNPWmiBaImCDnTRw==" spinCount="100000" sheet="1" objects="1" scenarios="1"/>
  <mergeCells count="36">
    <mergeCell ref="A35:D35"/>
    <mergeCell ref="A29:D29"/>
    <mergeCell ref="A30:D30"/>
    <mergeCell ref="A31:D31"/>
    <mergeCell ref="A32:D32"/>
    <mergeCell ref="A33:D33"/>
    <mergeCell ref="A34:D34"/>
    <mergeCell ref="A36:D36"/>
    <mergeCell ref="A37:D37"/>
    <mergeCell ref="A41:C41"/>
    <mergeCell ref="A59:I63"/>
    <mergeCell ref="A42:C42"/>
    <mergeCell ref="A50:C50"/>
    <mergeCell ref="A51:C51"/>
    <mergeCell ref="A44:C44"/>
    <mergeCell ref="A45:C45"/>
    <mergeCell ref="A46:C46"/>
    <mergeCell ref="A47:C47"/>
    <mergeCell ref="A48:C48"/>
    <mergeCell ref="A49:C49"/>
    <mergeCell ref="A43:C43"/>
    <mergeCell ref="E28:H28"/>
    <mergeCell ref="A27:D27"/>
    <mergeCell ref="B4:E4"/>
    <mergeCell ref="B5:E5"/>
    <mergeCell ref="F5:G5"/>
    <mergeCell ref="B6:E6"/>
    <mergeCell ref="F6:G6"/>
    <mergeCell ref="A17:C17"/>
    <mergeCell ref="E17:F17"/>
    <mergeCell ref="A22:D22"/>
    <mergeCell ref="A23:D23"/>
    <mergeCell ref="A24:D24"/>
    <mergeCell ref="A25:D25"/>
    <mergeCell ref="A26:D26"/>
    <mergeCell ref="E21:H21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C7277-1143-4174-BA16-60851926BCC7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'33'!H5</f>
        <v>0</v>
      </c>
      <c r="B1" s="219" t="s">
        <v>82</v>
      </c>
      <c r="C1" s="220"/>
      <c r="D1" s="221" t="e">
        <f>VLOOKUP(A1,'Kosten VSR (her)controles'!A5:J54,3)</f>
        <v>#N/A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e">
        <f>CONCATENATE(VLOOKUP(A1,'Kosten VSR (her)controles'!A5:K54,4)," te ",VLOOKUP(A1,'Kosten VSR (her)controles'!A5:K54,5))</f>
        <v>#N/A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IF(D4="X",0,IF(E4="X",0,VLOOKUP(E4,'33'!$K$3:$L$16,2,FALSE)))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IF(D5="X",0,IF(E5="X",0,VLOOKUP(E5,'33'!$K$3:$L$16,2,FALSE)))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IF(D6="X",0,IF(E6="X",0,VLOOKUP(E6,'33'!$K$3:$L$16,2,FALSE)))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IF(D7="X",0,IF(E7="X",0,VLOOKUP(E7,'33'!$K$3:$L$16,2,FALSE)))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IF(D8="X",0,IF(E8="X",0,VLOOKUP(E8,'33'!$K$3:$L$16,2,FALSE)))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IF(D9="X",0,IF(E9="X",0,VLOOKUP(E9,'33'!$K$3:$L$16,2,FALSE)))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IF(D10="X",0,IF(E10="X",0,VLOOKUP(E10,'33'!$K$3:$L$16,2,FALSE)))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IF(D11="X",0,IF(E11="X",0,VLOOKUP(E11,'33'!$K$3:$L$16,2,FALSE)))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IF(D12="X",0,IF(E12="X",0,VLOOKUP(E12,'33'!$K$3:$L$16,2,FALSE)))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IF(D13="X",0,IF(E13="X",0,VLOOKUP(E13,'33'!$K$3:$L$16,2,FALSE)))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IF(D14="X",0,IF(E14="X",0,VLOOKUP(E14,'33'!$K$3:$L$16,2,FALSE)))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IF(D15="X",0,IF(E15="X",0,VLOOKUP(E15,'33'!$K$3:$L$16,2,FALSE)))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IF(D16="X",0,IF(E16="X",0,VLOOKUP(E16,'33'!$K$3:$L$16,2,FALSE)))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IF(D17="X",0,IF(E17="X",0,VLOOKUP(E17,'33'!$K$3:$L$16,2,FALSE)))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IF(D18="X",0,IF(E18="X",0,VLOOKUP(E18,'33'!$K$3:$L$16,2,FALSE)))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IF(D19="X",0,IF(E19="X",0,VLOOKUP(E19,'33'!$K$3:$L$16,2,FALSE)))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IF(D20="X",0,IF(E20="X",0,VLOOKUP(E20,'33'!$K$3:$L$16,2,FALSE)))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IF(D21="X",0,IF(E21="X",0,VLOOKUP(E21,'33'!$K$3:$L$16,2,FALSE)))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IF(D22="X",0,IF(E22="X",0,VLOOKUP(E22,'33'!$K$3:$L$16,2,FALSE)))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IF(D23="X",0,IF(E23="X",0,VLOOKUP(E23,'33'!$K$3:$L$16,2,FALSE)))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IF(D24="X",0,IF(E24="X",0,VLOOKUP(E24,'33'!$K$3:$L$16,2,FALSE)))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IF(D25="X",0,IF(E25="X",0,VLOOKUP(E25,'33'!$K$3:$L$16,2,FALSE)))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IF(D26="X",0,IF(E26="X",0,VLOOKUP(E26,'33'!$K$3:$L$16,2,FALSE)))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IF(D27="X",0,IF(E27="X",0,VLOOKUP(E27,'33'!$K$3:$L$16,2,FALSE)))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IF(D28="X",0,IF(E28="X",0,VLOOKUP(E28,'33'!$K$3:$L$16,2,FALSE)))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IF(D29="X",0,IF(E29="X",0,VLOOKUP(E29,'33'!$K$3:$L$16,2,FALSE)))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IF(D30="X",0,IF(E30="X",0,VLOOKUP(E30,'33'!$K$3:$L$16,2,FALSE)))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IF(D31="X",0,IF(E31="X",0,VLOOKUP(E31,'33'!$K$3:$L$16,2,FALSE)))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IF(D32="X",0,IF(E32="X",0,VLOOKUP(E32,'33'!$K$3:$L$16,2,FALSE)))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IF(D33="X",0,IF(E33="X",0,VLOOKUP(E33,'33'!$K$3:$L$16,2,FALSE)))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IF(D34="X",0,IF(E34="X",0,VLOOKUP(E34,'33'!$K$3:$L$16,2,FALSE)))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IF(D35="X",0,IF(E35="X",0,VLOOKUP(E35,'33'!$K$3:$L$16,2,FALSE)))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IF(D36="X",0,IF(E36="X",0,VLOOKUP(E36,'33'!$K$3:$L$16,2,FALSE)))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IF(D37="X",0,IF(E37="X",0,VLOOKUP(E37,'33'!$K$3:$L$16,2,FALSE)))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IF(D38="X",0,IF(E38="X",0,VLOOKUP(E38,'33'!$K$3:$L$16,2,FALSE)))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IF(D39="X",0,IF(E39="X",0,VLOOKUP(E39,'33'!$K$3:$L$16,2,FALSE)))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IF(D40="X",0,IF(E40="X",0,VLOOKUP(E40,'33'!$K$3:$L$16,2,FALSE)))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IF(D41="X",0,IF(E41="X",0,VLOOKUP(E41,'33'!$K$3:$L$16,2,FALSE)))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IF(D42="X",0,IF(E42="X",0,VLOOKUP(E42,'33'!$K$3:$L$16,2,FALSE)))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IF(D43="X",0,IF(E43="X",0,VLOOKUP(E43,'33'!$K$3:$L$16,2,FALSE)))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IF(D44="X",0,IF(E44="X",0,VLOOKUP(E44,'33'!$K$3:$L$16,2,FALSE)))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IF(D45="X",0,IF(E45="X",0,VLOOKUP(E45,'33'!$K$3:$L$16,2,FALSE)))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IF(D46="X",0,IF(E46="X",0,VLOOKUP(E46,'33'!$K$3:$L$16,2,FALSE)))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IF(D47="X",0,IF(E47="X",0,VLOOKUP(E47,'33'!$K$3:$L$16,2,FALSE)))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IF(D48="X",0,IF(E48="X",0,VLOOKUP(E48,'33'!$K$3:$L$16,2,FALSE)))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IF(D49="X",0,IF(E49="X",0,VLOOKUP(E49,'33'!$K$3:$L$16,2,FALSE)))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IF(D50="X",0,IF(E50="X",0,VLOOKUP(E50,'33'!$K$3:$L$16,2,FALSE)))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IF(D51="X",0,IF(E51="X",0,VLOOKUP(E51,'33'!$K$3:$L$16,2,FALSE)))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IF(D52="X",0,IF(E52="X",0,VLOOKUP(E52,'33'!$K$3:$L$16,2,FALSE)))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IF(D53="X",0,IF(E53="X",0,VLOOKUP(E53,'33'!$K$3:$L$16,2,FALSE)))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IF(D54="X",0,IF(E54="X",0,VLOOKUP(E54,'33'!$K$3:$L$16,2,FALSE)))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IF(D55="X",0,IF(E55="X",0,VLOOKUP(E55,'33'!$K$3:$L$16,2,FALSE)))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IF(D56="X",0,IF(E56="X",0,VLOOKUP(E56,'33'!$K$3:$L$16,2,FALSE)))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IF(D57="X",0,IF(E57="X",0,VLOOKUP(E57,'33'!$K$3:$L$16,2,FALSE)))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IF(D58="X",0,IF(E58="X",0,VLOOKUP(E58,'33'!$K$3:$L$16,2,FALSE)))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IF(D59="X",0,IF(E59="X",0,VLOOKUP(E59,'33'!$K$3:$L$16,2,FALSE)))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IF(D60="X",0,IF(E60="X",0,VLOOKUP(E60,'33'!$K$3:$L$16,2,FALSE)))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IF(D61="X",0,IF(E61="X",0,VLOOKUP(E61,'33'!$K$3:$L$16,2,FALSE)))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IF(D62="X",0,IF(E62="X",0,VLOOKUP(E62,'33'!$K$3:$L$16,2,FALSE)))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IF(D63="X",0,IF(E63="X",0,VLOOKUP(E63,'33'!$K$3:$L$16,2,FALSE)))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IF(D64="X",0,IF(E64="X",0,VLOOKUP(E64,'33'!$K$3:$L$16,2,FALSE)))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IF(D65="X",0,IF(E65="X",0,VLOOKUP(E65,'33'!$K$3:$L$16,2,FALSE)))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IF(D66="X",0,IF(E66="X",0,VLOOKUP(E66,'33'!$K$3:$L$16,2,FALSE)))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IF(D67="X",0,IF(E67="X",0,VLOOKUP(E67,'33'!$K$3:$L$16,2,FALSE)))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IF(D68="X",0,IF(E68="X",0,VLOOKUP(E68,'33'!$K$3:$L$16,2,FALSE)))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IF(D69="X",0,IF(E69="X",0,VLOOKUP(E69,'33'!$K$3:$L$16,2,FALSE)))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IF(D70="X",0,IF(E70="X",0,VLOOKUP(E70,'33'!$K$3:$L$16,2,FALSE)))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IF(D71="X",0,IF(E71="X",0,VLOOKUP(E71,'33'!$K$3:$L$16,2,FALSE)))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IF(D72="X",0,IF(E72="X",0,VLOOKUP(E72,'33'!$K$3:$L$16,2,FALSE)))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IF(D73="X",0,IF(E73="X",0,VLOOKUP(E73,'33'!$K$3:$L$16,2,FALSE)))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IF(D74="X",0,IF(E74="X",0,VLOOKUP(E74,'33'!$K$3:$L$16,2,FALSE)))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IF(D75="X",0,IF(E75="X",0,VLOOKUP(E75,'33'!$K$3:$L$16,2,FALSE)))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IF(D76="X",0,IF(E76="X",0,VLOOKUP(E76,'33'!$K$3:$L$16,2,FALSE)))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IF(D77="X",0,IF(E77="X",0,VLOOKUP(E77,'33'!$K$3:$L$16,2,FALSE)))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IF(D78="X",0,IF(E78="X",0,VLOOKUP(E78,'33'!$K$3:$L$16,2,FALSE)))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IF(D79="X",0,IF(E79="X",0,VLOOKUP(E79,'33'!$K$3:$L$16,2,FALSE)))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IF(D80="X",0,IF(E80="X",0,VLOOKUP(E80,'33'!$K$3:$L$16,2,FALSE)))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IF(D81="X",0,IF(E81="X",0,VLOOKUP(E81,'33'!$K$3:$L$16,2,FALSE)))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IF(D82="X",0,IF(E82="X",0,VLOOKUP(E82,'33'!$K$3:$L$16,2,FALSE)))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IF(D83="X",0,IF(E83="X",0,VLOOKUP(E83,'33'!$K$3:$L$16,2,FALSE)))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IF(D84="X",0,IF(E84="X",0,VLOOKUP(E84,'33'!$K$3:$L$16,2,FALSE)))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IF(D85="X",0,IF(E85="X",0,VLOOKUP(E85,'33'!$K$3:$L$16,2,FALSE)))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IF(D86="X",0,IF(E86="X",0,VLOOKUP(E86,'33'!$K$3:$L$16,2,FALSE)))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IF(D87="X",0,IF(E87="X",0,VLOOKUP(E87,'33'!$K$3:$L$16,2,FALSE)))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IF(D88="X",0,IF(E88="X",0,VLOOKUP(E88,'33'!$K$3:$L$16,2,FALSE)))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IF(D89="X",0,IF(E89="X",0,VLOOKUP(E89,'33'!$K$3:$L$16,2,FALSE)))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IF(D90="X",0,IF(E90="X",0,VLOOKUP(E90,'33'!$K$3:$L$16,2,FALSE)))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IF(D91="X",0,IF(E91="X",0,VLOOKUP(E91,'33'!$K$3:$L$16,2,FALSE)))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IF(D92="X",0,IF(E92="X",0,VLOOKUP(E92,'33'!$K$3:$L$16,2,FALSE)))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IF(D93="X",0,IF(E93="X",0,VLOOKUP(E93,'33'!$K$3:$L$16,2,FALSE)))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IF(D94="X",0,IF(E94="X",0,VLOOKUP(E94,'33'!$K$3:$L$16,2,FALSE)))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IF(D95="X",0,IF(E95="X",0,VLOOKUP(E95,'33'!$K$3:$L$16,2,FALSE)))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IF(D96="X",0,IF(E96="X",0,VLOOKUP(E96,'33'!$K$3:$L$16,2,FALSE)))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IF(D97="X",0,IF(E97="X",0,VLOOKUP(E97,'33'!$K$3:$L$16,2,FALSE)))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IF(D98="X",0,IF(E98="X",0,VLOOKUP(E98,'33'!$K$3:$L$16,2,FALSE)))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IF(D99="X",0,IF(E99="X",0,VLOOKUP(E99,'33'!$K$3:$L$16,2,FALSE)))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IF(D100="X",0,IF(E100="X",0,VLOOKUP(E100,'33'!$K$3:$L$16,2,FALSE)))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IF(D101="X",0,IF(E101="X",0,VLOOKUP(E101,'33'!$K$3:$L$16,2,FALSE)))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IF(D102="X",0,IF(E102="X",0,VLOOKUP(E102,'33'!$K$3:$L$16,2,FALSE)))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IF(D103="X",0,IF(E103="X",0,VLOOKUP(E103,'33'!$K$3:$L$16,2,FALSE)))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IF(D104="X",0,IF(E104="X",0,VLOOKUP(E104,'33'!$K$3:$L$16,2,FALSE)))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IF(D105="X",0,IF(E105="X",0,VLOOKUP(E105,'33'!$K$3:$L$16,2,FALSE)))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IF(D106="X",0,IF(E106="X",0,VLOOKUP(E106,'33'!$K$3:$L$16,2,FALSE)))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IF(D107="X",0,IF(E107="X",0,VLOOKUP(E107,'33'!$K$3:$L$16,2,FALSE)))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IF(D108="X",0,IF(E108="X",0,VLOOKUP(E108,'33'!$K$3:$L$16,2,FALSE)))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IF(D109="X",0,IF(E109="X",0,VLOOKUP(E109,'33'!$K$3:$L$16,2,FALSE)))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IF(D110="X",0,IF(E110="X",0,VLOOKUP(E110,'33'!$K$3:$L$16,2,FALSE)))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IF(D111="X",0,IF(E111="X",0,VLOOKUP(E111,'33'!$K$3:$L$16,2,FALSE)))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IF(D112="X",0,IF(E112="X",0,VLOOKUP(E112,'33'!$K$3:$L$16,2,FALSE)))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IF(D113="X",0,IF(E113="X",0,VLOOKUP(E113,'33'!$K$3:$L$16,2,FALSE)))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IF(D114="X",0,IF(E114="X",0,VLOOKUP(E114,'33'!$K$3:$L$16,2,FALSE)))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IF(D115="X",0,IF(E115="X",0,VLOOKUP(E115,'33'!$K$3:$L$16,2,FALSE)))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IF(D116="X",0,IF(E116="X",0,VLOOKUP(E116,'33'!$K$3:$L$16,2,FALSE)))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IF(D117="X",0,IF(E117="X",0,VLOOKUP(E117,'33'!$K$3:$L$16,2,FALSE)))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IF(D118="X",0,IF(E118="X",0,VLOOKUP(E118,'33'!$K$3:$L$16,2,FALSE)))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IF(D119="X",0,IF(E119="X",0,VLOOKUP(E119,'33'!$K$3:$L$16,2,FALSE)))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IF(D120="X",0,IF(E120="X",0,VLOOKUP(E120,'33'!$K$3:$L$16,2,FALSE)))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IF(D121="X",0,IF(E121="X",0,VLOOKUP(E121,'33'!$K$3:$L$16,2,FALSE)))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IF(D122="X",0,IF(E122="X",0,VLOOKUP(E122,'33'!$K$3:$L$16,2,FALSE)))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IF(D123="X",0,IF(E123="X",0,VLOOKUP(E123,'33'!$K$3:$L$16,2,FALSE)))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IF(D124="X",0,IF(E124="X",0,VLOOKUP(E124,'33'!$K$3:$L$16,2,FALSE)))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IF(D125="X",0,IF(E125="X",0,VLOOKUP(E125,'33'!$K$3:$L$16,2,FALSE)))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IF(D126="X",0,IF(E126="X",0,VLOOKUP(E126,'33'!$K$3:$L$16,2,FALSE)))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IF(D127="X",0,IF(E127="X",0,VLOOKUP(E127,'33'!$K$3:$L$16,2,FALSE)))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IF(D128="X",0,IF(E128="X",0,VLOOKUP(E128,'33'!$K$3:$L$16,2,FALSE)))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IF(D129="X",0,IF(E129="X",0,VLOOKUP(E129,'33'!$K$3:$L$16,2,FALSE)))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IF(D130="X",0,IF(E130="X",0,VLOOKUP(E130,'33'!$K$3:$L$16,2,FALSE)))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IF(D131="X",0,IF(E131="X",0,VLOOKUP(E131,'33'!$K$3:$L$16,2,FALSE)))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IF(D132="X",0,IF(E132="X",0,VLOOKUP(E132,'33'!$K$3:$L$16,2,FALSE)))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IF(D133="X",0,IF(E133="X",0,VLOOKUP(E133,'33'!$K$3:$L$16,2,FALSE)))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IF(D134="X",0,IF(E134="X",0,VLOOKUP(E134,'33'!$K$3:$L$16,2,FALSE)))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IF(D135="X",0,IF(E135="X",0,VLOOKUP(E135,'33'!$K$3:$L$16,2,FALSE)))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IF(D136="X",0,IF(E136="X",0,VLOOKUP(E136,'33'!$K$3:$L$16,2,FALSE)))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IF(D137="X",0,IF(E137="X",0,VLOOKUP(E137,'33'!$K$3:$L$16,2,FALSE)))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IF(D138="X",0,IF(E138="X",0,VLOOKUP(E138,'33'!$K$3:$L$16,2,FALSE)))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IF(D139="X",0,IF(E139="X",0,VLOOKUP(E139,'33'!$K$3:$L$16,2,FALSE)))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IF(D140="X",0,IF(E140="X",0,VLOOKUP(E140,'33'!$K$3:$L$16,2,FALSE)))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IF(D141="X",0,IF(E141="X",0,VLOOKUP(E141,'33'!$K$3:$L$16,2,FALSE)))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IF(D142="X",0,IF(E142="X",0,VLOOKUP(E142,'33'!$K$3:$L$16,2,FALSE)))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IF(D143="X",0,IF(E143="X",0,VLOOKUP(E143,'33'!$K$3:$L$16,2,FALSE)))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IF(D144="X",0,IF(E144="X",0,VLOOKUP(E144,'33'!$K$3:$L$16,2,FALSE)))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IF(D145="X",0,IF(E145="X",0,VLOOKUP(E145,'33'!$K$3:$L$16,2,FALSE)))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IF(D146="X",0,IF(E146="X",0,VLOOKUP(E146,'33'!$K$3:$L$16,2,FALSE)))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IF(D147="X",0,IF(E147="X",0,VLOOKUP(E147,'33'!$K$3:$L$16,2,FALSE)))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IF(D148="X",0,IF(E148="X",0,VLOOKUP(E148,'33'!$K$3:$L$16,2,FALSE)))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IF(D149="X",0,IF(E149="X",0,VLOOKUP(E149,'33'!$K$3:$L$16,2,FALSE)))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IF(D150="X",0,IF(E150="X",0,VLOOKUP(E150,'33'!$K$3:$L$16,2,FALSE)))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IF(D151="X",0,IF(E151="X",0,VLOOKUP(E151,'33'!$K$3:$L$16,2,FALSE)))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IF(D152="X",0,IF(E152="X",0,VLOOKUP(E152,'33'!$K$3:$L$16,2,FALSE)))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IF(D153="X",0,IF(E153="X",0,VLOOKUP(E153,'33'!$K$3:$L$16,2,FALSE)))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IF(D154="X",0,IF(E154="X",0,VLOOKUP(E154,'33'!$K$3:$L$16,2,FALSE)))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IF(D155="X",0,IF(E155="X",0,VLOOKUP(E155,'33'!$K$3:$L$16,2,FALSE)))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IF(D156="X",0,IF(E156="X",0,VLOOKUP(E156,'33'!$K$3:$L$16,2,FALSE)))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IF(D157="X",0,IF(E157="X",0,VLOOKUP(E157,'33'!$K$3:$L$16,2,FALSE)))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IF(D158="X",0,IF(E158="X",0,VLOOKUP(E158,'33'!$K$3:$L$16,2,FALSE)))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IF(D159="X",0,IF(E159="X",0,VLOOKUP(E159,'33'!$K$3:$L$16,2,FALSE)))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IF(D160="X",0,IF(E160="X",0,VLOOKUP(E160,'33'!$K$3:$L$16,2,FALSE)))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IF(D161="X",0,IF(E161="X",0,VLOOKUP(E161,'33'!$K$3:$L$16,2,FALSE)))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IF(D162="X",0,IF(E162="X",0,VLOOKUP(E162,'33'!$K$3:$L$16,2,FALSE)))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IF(D163="X",0,IF(E163="X",0,VLOOKUP(E163,'33'!$K$3:$L$16,2,FALSE)))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IF(D164="X",0,IF(E164="X",0,VLOOKUP(E164,'33'!$K$3:$L$16,2,FALSE)))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IF(D165="X",0,IF(E165="X",0,VLOOKUP(E165,'33'!$K$3:$L$16,2,FALSE)))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IF(D166="X",0,IF(E166="X",0,VLOOKUP(E166,'33'!$K$3:$L$16,2,FALSE)))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IF(D167="X",0,IF(E167="X",0,VLOOKUP(E167,'33'!$K$3:$L$16,2,FALSE)))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IF(D168="X",0,IF(E168="X",0,VLOOKUP(E168,'33'!$K$3:$L$16,2,FALSE)))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IF(D169="X",0,IF(E169="X",0,VLOOKUP(E169,'33'!$K$3:$L$16,2,FALSE)))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IF(D170="X",0,IF(E170="X",0,VLOOKUP(E170,'33'!$K$3:$L$16,2,FALSE)))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IF(D171="X",0,IF(E171="X",0,VLOOKUP(E171,'33'!$K$3:$L$16,2,FALSE)))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IF(D172="X",0,IF(E172="X",0,VLOOKUP(E172,'33'!$K$3:$L$16,2,FALSE)))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IF(D173="X",0,IF(E173="X",0,VLOOKUP(E173,'33'!$K$3:$L$16,2,FALSE)))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IF(D174="X",0,IF(E174="X",0,VLOOKUP(E174,'33'!$K$3:$L$16,2,FALSE)))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IF(D175="X",0,IF(E175="X",0,VLOOKUP(E175,'33'!$K$3:$L$16,2,FALSE)))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IF(D176="X",0,IF(E176="X",0,VLOOKUP(E176,'33'!$K$3:$L$16,2,FALSE)))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IF(D177="X",0,IF(E177="X",0,VLOOKUP(E177,'33'!$K$3:$L$16,2,FALSE)))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IF(D178="X",0,IF(E178="X",0,VLOOKUP(E178,'33'!$K$3:$L$16,2,FALSE)))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IF(D179="X",0,IF(E179="X",0,VLOOKUP(E179,'33'!$K$3:$L$16,2,FALSE)))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IF(D180="X",0,IF(E180="X",0,VLOOKUP(E180,'33'!$K$3:$L$16,2,FALSE)))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IF(D181="X",0,IF(E181="X",0,VLOOKUP(E181,'33'!$K$3:$L$16,2,FALSE)))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IF(D182="X",0,IF(E182="X",0,VLOOKUP(E182,'33'!$K$3:$L$16,2,FALSE)))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IF(D183="X",0,IF(E183="X",0,VLOOKUP(E183,'33'!$K$3:$L$16,2,FALSE)))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IF(D184="X",0,IF(E184="X",0,VLOOKUP(E184,'33'!$K$3:$L$16,2,FALSE)))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IF(D185="X",0,IF(E185="X",0,VLOOKUP(E185,'33'!$K$3:$L$16,2,FALSE)))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IF(D186="X",0,IF(E186="X",0,VLOOKUP(E186,'33'!$K$3:$L$16,2,FALSE)))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IF(D187="X",0,IF(E187="X",0,VLOOKUP(E187,'33'!$K$3:$L$16,2,FALSE)))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IF(D188="X",0,IF(E188="X",0,VLOOKUP(E188,'33'!$K$3:$L$16,2,FALSE)))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IF(D189="X",0,IF(E189="X",0,VLOOKUP(E189,'33'!$K$3:$L$16,2,FALSE)))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IF(D190="X",0,IF(E190="X",0,VLOOKUP(E190,'33'!$K$3:$L$16,2,FALSE)))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IF(D191="X",0,IF(E191="X",0,VLOOKUP(E191,'33'!$K$3:$L$16,2,FALSE)))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IF(D192="X",0,IF(E192="X",0,VLOOKUP(E192,'33'!$K$3:$L$16,2,FALSE)))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IF(D193="X",0,IF(E193="X",0,VLOOKUP(E193,'33'!$K$3:$L$16,2,FALSE)))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IF(D194="X",0,IF(E194="X",0,VLOOKUP(E194,'33'!$K$3:$L$16,2,FALSE)))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IF(D195="X",0,IF(E195="X",0,VLOOKUP(E195,'33'!$K$3:$L$16,2,FALSE)))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IF(D196="X",0,IF(E196="X",0,VLOOKUP(E196,'33'!$K$3:$L$16,2,FALSE)))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IF(D197="X",0,IF(E197="X",0,VLOOKUP(E197,'33'!$K$3:$L$16,2,FALSE)))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IF(D198="X",0,IF(E198="X",0,VLOOKUP(E198,'33'!$K$3:$L$16,2,FALSE)))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IF(D199="X",0,IF(E199="X",0,VLOOKUP(E199,'33'!$K$3:$L$16,2,FALSE)))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IF(D200="X",0,IF(E200="X",0,VLOOKUP(E200,'33'!$K$3:$L$16,2,FALSE)))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IF(D201="X",0,IF(E201="X",0,VLOOKUP(E201,'33'!$K$3:$L$16,2,FALSE)))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IF(D202="X",0,IF(E202="X",0,VLOOKUP(E202,'33'!$K$3:$L$16,2,FALSE)))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IF(D203="X",0,IF(E203="X",0,VLOOKUP(E203,'33'!$K$3:$L$16,2,FALSE)))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IF(D204="X",0,IF(E204="X",0,VLOOKUP(E204,'33'!$K$3:$L$16,2,FALSE)))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IF(D205="X",0,IF(E205="X",0,VLOOKUP(E205,'33'!$K$3:$L$16,2,FALSE)))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IF(D206="X",0,IF(E206="X",0,VLOOKUP(E206,'33'!$K$3:$L$16,2,FALSE)))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IF(D207="X",0,IF(E207="X",0,VLOOKUP(E207,'33'!$K$3:$L$16,2,FALSE)))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IF(D208="X",0,IF(E208="X",0,VLOOKUP(E208,'33'!$K$3:$L$16,2,FALSE)))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IF(D209="X",0,IF(E209="X",0,VLOOKUP(E209,'33'!$K$3:$L$16,2,FALSE)))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IF(D210="X",0,IF(E210="X",0,VLOOKUP(E210,'33'!$K$3:$L$16,2,FALSE)))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IF(D211="X",0,IF(E211="X",0,VLOOKUP(E211,'33'!$K$3:$L$16,2,FALSE)))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IF(D212="X",0,IF(E212="X",0,VLOOKUP(E212,'33'!$K$3:$L$16,2,FALSE)))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IF(D213="X",0,IF(E213="X",0,VLOOKUP(E213,'33'!$K$3:$L$16,2,FALSE)))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IF(D214="X",0,IF(E214="X",0,VLOOKUP(E214,'33'!$K$3:$L$16,2,FALSE)))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IF(D215="X",0,IF(E215="X",0,VLOOKUP(E215,'33'!$K$3:$L$16,2,FALSE)))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IF(D216="X",0,IF(E216="X",0,VLOOKUP(E216,'33'!$K$3:$L$16,2,FALSE)))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IF(D217="X",0,IF(E217="X",0,VLOOKUP(E217,'33'!$K$3:$L$16,2,FALSE)))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IF(D218="X",0,IF(E218="X",0,VLOOKUP(E218,'33'!$K$3:$L$16,2,FALSE)))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IF(D219="X",0,IF(E219="X",0,VLOOKUP(E219,'33'!$K$3:$L$16,2,FALSE)))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IF(D220="X",0,IF(E220="X",0,VLOOKUP(E220,'33'!$K$3:$L$16,2,FALSE)))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IF(D221="X",0,IF(E221="X",0,VLOOKUP(E221,'33'!$K$3:$L$16,2,FALSE)))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IF(D222="X",0,IF(E222="X",0,VLOOKUP(E222,'33'!$K$3:$L$16,2,FALSE)))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IF(D223="X",0,IF(E223="X",0,VLOOKUP(E223,'33'!$K$3:$L$16,2,FALSE)))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IF(D224="X",0,IF(E224="X",0,VLOOKUP(E224,'33'!$K$3:$L$16,2,FALSE)))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IF(D225="X",0,IF(E225="X",0,VLOOKUP(E225,'33'!$K$3:$L$16,2,FALSE)))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IF(D226="X",0,IF(E226="X",0,VLOOKUP(E226,'33'!$K$3:$L$16,2,FALSE)))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IF(D227="X",0,IF(E227="X",0,VLOOKUP(E227,'33'!$K$3:$L$16,2,FALSE)))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IF(D228="X",0,IF(E228="X",0,VLOOKUP(E228,'33'!$K$3:$L$16,2,FALSE)))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IF(D229="X",0,IF(E229="X",0,VLOOKUP(E229,'33'!$K$3:$L$16,2,FALSE)))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IF(D230="X",0,IF(E230="X",0,VLOOKUP(E230,'33'!$K$3:$L$16,2,FALSE)))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IF(D231="X",0,IF(E231="X",0,VLOOKUP(E231,'33'!$K$3:$L$16,2,FALSE)))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IF(D232="X",0,IF(E232="X",0,VLOOKUP(E232,'33'!$K$3:$L$16,2,FALSE)))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IF(D233="X",0,IF(E233="X",0,VLOOKUP(E233,'33'!$K$3:$L$16,2,FALSE)))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IF(D234="X",0,IF(E234="X",0,VLOOKUP(E234,'33'!$K$3:$L$16,2,FALSE)))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IF(D235="X",0,IF(E235="X",0,VLOOKUP(E235,'33'!$K$3:$L$16,2,FALSE)))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IF(D236="X",0,IF(E236="X",0,VLOOKUP(E236,'33'!$K$3:$L$16,2,FALSE)))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IF(D237="X",0,IF(E237="X",0,VLOOKUP(E237,'33'!$K$3:$L$16,2,FALSE)))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IF(D238="X",0,IF(E238="X",0,VLOOKUP(E238,'33'!$K$3:$L$16,2,FALSE)))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IF(D239="X",0,IF(E239="X",0,VLOOKUP(E239,'33'!$K$3:$L$16,2,FALSE)))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IF(D240="X",0,IF(E240="X",0,VLOOKUP(E240,'33'!$K$3:$L$16,2,FALSE)))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IF(D241="X",0,IF(E241="X",0,VLOOKUP(E241,'33'!$K$3:$L$16,2,FALSE)))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IF(D242="X",0,IF(E242="X",0,VLOOKUP(E242,'33'!$K$3:$L$16,2,FALSE)))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IF(D243="X",0,IF(E243="X",0,VLOOKUP(E243,'33'!$K$3:$L$16,2,FALSE)))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IF(D244="X",0,IF(E244="X",0,VLOOKUP(E244,'33'!$K$3:$L$16,2,FALSE)))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IF(D245="X",0,IF(E245="X",0,VLOOKUP(E245,'33'!$K$3:$L$16,2,FALSE)))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IF(D246="X",0,IF(E246="X",0,VLOOKUP(E246,'33'!$K$3:$L$16,2,FALSE)))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IF(D247="X",0,IF(E247="X",0,VLOOKUP(E247,'33'!$K$3:$L$16,2,FALSE)))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IF(D248="X",0,IF(E248="X",0,VLOOKUP(E248,'33'!$K$3:$L$16,2,FALSE)))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IF(D249="X",0,IF(E249="X",0,VLOOKUP(E249,'33'!$K$3:$L$16,2,FALSE)))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IF(D250="X",0,IF(E250="X",0,VLOOKUP(E250,'33'!$K$3:$L$16,2,FALSE)))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IF(D251="X",0,IF(E251="X",0,VLOOKUP(E251,'33'!$K$3:$L$16,2,FALSE)))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IF(D252="X",0,IF(E252="X",0,VLOOKUP(E252,'33'!$K$3:$L$16,2,FALSE)))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IF(D253="X",0,IF(E253="X",0,VLOOKUP(E253,'33'!$K$3:$L$16,2,FALSE)))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IF(D254="X",0,IF(E254="X",0,VLOOKUP(E254,'33'!$K$3:$L$16,2,FALSE)))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IF(D255="X",0,IF(E255="X",0,VLOOKUP(E255,'33'!$K$3:$L$16,2,FALSE)))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IF(D256="X",0,IF(E256="X",0,VLOOKUP(E256,'33'!$K$3:$L$16,2,FALSE)))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IF(D257="X",0,IF(E257="X",0,VLOOKUP(E257,'33'!$K$3:$L$16,2,FALSE)))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IF(D258="X",0,IF(E258="X",0,VLOOKUP(E258,'33'!$K$3:$L$16,2,FALSE)))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IF(D259="X",0,IF(E259="X",0,VLOOKUP(E259,'33'!$K$3:$L$16,2,FALSE)))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IF(D260="X",0,IF(E260="X",0,VLOOKUP(E260,'33'!$K$3:$L$16,2,FALSE)))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IF(D261="X",0,IF(E261="X",0,VLOOKUP(E261,'33'!$K$3:$L$16,2,FALSE)))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IF(D262="X",0,IF(E262="X",0,VLOOKUP(E262,'33'!$K$3:$L$16,2,FALSE)))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IF(D263="X",0,IF(E263="X",0,VLOOKUP(E263,'33'!$K$3:$L$16,2,FALSE)))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IF(D264="X",0,IF(E264="X",0,VLOOKUP(E264,'33'!$K$3:$L$16,2,FALSE)))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IF(D265="X",0,IF(E265="X",0,VLOOKUP(E265,'33'!$K$3:$L$16,2,FALSE)))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IF(D266="X",0,IF(E266="X",0,VLOOKUP(E266,'33'!$K$3:$L$16,2,FALSE)))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IF(D267="X",0,IF(E267="X",0,VLOOKUP(E267,'33'!$K$3:$L$16,2,FALSE)))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IF(D268="X",0,IF(E268="X",0,VLOOKUP(E268,'33'!$K$3:$L$16,2,FALSE)))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IF(D269="X",0,IF(E269="X",0,VLOOKUP(E269,'33'!$K$3:$L$16,2,FALSE)))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IF(D270="X",0,IF(E270="X",0,VLOOKUP(E270,'33'!$K$3:$L$16,2,FALSE)))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IF(D271="X",0,IF(E271="X",0,VLOOKUP(E271,'33'!$K$3:$L$16,2,FALSE)))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IF(D272="X",0,IF(E272="X",0,VLOOKUP(E272,'33'!$K$3:$L$16,2,FALSE)))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IF(D273="X",0,IF(E273="X",0,VLOOKUP(E273,'33'!$K$3:$L$16,2,FALSE)))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IF(D274="X",0,IF(E274="X",0,VLOOKUP(E274,'33'!$K$3:$L$16,2,FALSE)))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IF(D275="X",0,IF(E275="X",0,VLOOKUP(E275,'33'!$K$3:$L$16,2,FALSE)))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IF(D276="X",0,IF(E276="X",0,VLOOKUP(E276,'33'!$K$3:$L$16,2,FALSE)))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IF(D277="X",0,IF(E277="X",0,VLOOKUP(E277,'33'!$K$3:$L$16,2,FALSE)))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IF(D278="X",0,IF(E278="X",0,VLOOKUP(E278,'33'!$K$3:$L$16,2,FALSE)))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IF(D279="X",0,IF(E279="X",0,VLOOKUP(E279,'33'!$K$3:$L$16,2,FALSE)))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IF(D280="X",0,IF(E280="X",0,VLOOKUP(E280,'33'!$K$3:$L$16,2,FALSE)))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IF(D281="X",0,IF(E281="X",0,VLOOKUP(E281,'33'!$K$3:$L$16,2,FALSE)))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IF(D282="X",0,IF(E282="X",0,VLOOKUP(E282,'33'!$K$3:$L$16,2,FALSE)))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IF(D283="X",0,IF(E283="X",0,VLOOKUP(E283,'33'!$K$3:$L$16,2,FALSE)))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IF(D284="X",0,IF(E284="X",0,VLOOKUP(E284,'33'!$K$3:$L$16,2,FALSE)))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IF(D285="X",0,IF(E285="X",0,VLOOKUP(E285,'33'!$K$3:$L$16,2,FALSE)))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IF(D286="X",0,IF(E286="X",0,VLOOKUP(E286,'33'!$K$3:$L$16,2,FALSE)))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IF(D287="X",0,IF(E287="X",0,VLOOKUP(E287,'33'!$K$3:$L$16,2,FALSE)))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IF(D288="X",0,IF(E288="X",0,VLOOKUP(E288,'33'!$K$3:$L$16,2,FALSE)))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IF(D289="X",0,IF(E289="X",0,VLOOKUP(E289,'33'!$K$3:$L$16,2,FALSE)))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IF(D290="X",0,IF(E290="X",0,VLOOKUP(E290,'33'!$K$3:$L$16,2,FALSE)))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IF(D291="X",0,IF(E291="X",0,VLOOKUP(E291,'33'!$K$3:$L$16,2,FALSE)))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IF(D292="X",0,IF(E292="X",0,VLOOKUP(E292,'33'!$K$3:$L$16,2,FALSE)))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IF(D293="X",0,IF(E293="X",0,VLOOKUP(E293,'33'!$K$3:$L$16,2,FALSE)))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IF(D294="X",0,IF(E294="X",0,VLOOKUP(E294,'33'!$K$3:$L$16,2,FALSE)))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IF(D295="X",0,IF(E295="X",0,VLOOKUP(E295,'33'!$K$3:$L$16,2,FALSE)))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IF(D296="X",0,IF(E296="X",0,VLOOKUP(E296,'33'!$K$3:$L$16,2,FALSE)))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IF(D297="X",0,IF(E297="X",0,VLOOKUP(E297,'33'!$K$3:$L$16,2,FALSE)))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IF(D298="X",0,IF(E298="X",0,VLOOKUP(E298,'33'!$K$3:$L$16,2,FALSE)))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IF(D299="X",0,IF(E299="X",0,VLOOKUP(E299,'33'!$K$3:$L$16,2,FALSE)))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IF(D300="X",0,IF(E300="X",0,VLOOKUP(E300,'33'!$K$3:$L$16,2,FALSE)))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IF(D301="X",0,IF(E301="X",0,VLOOKUP(E301,'33'!$K$3:$L$16,2,FALSE)))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IF(D302="X",0,IF(E302="X",0,VLOOKUP(E302,'33'!$K$3:$L$16,2,FALSE)))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IF(D303="X",0,IF(E303="X",0,VLOOKUP(E303,'33'!$K$3:$L$16,2,FALSE)))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IF(D304="X",0,IF(E304="X",0,VLOOKUP(E304,'33'!$K$3:$L$16,2,FALSE)))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IF(D305="X",0,IF(E305="X",0,VLOOKUP(E305,'33'!$K$3:$L$16,2,FALSE)))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IF(D306="X",0,IF(E306="X",0,VLOOKUP(E306,'33'!$K$3:$L$16,2,FALSE)))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IF(D307="X",0,IF(E307="X",0,VLOOKUP(E307,'33'!$K$3:$L$16,2,FALSE)))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IF(D308="X",0,IF(E308="X",0,VLOOKUP(E308,'33'!$K$3:$L$16,2,FALSE)))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IF(D309="X",0,IF(E309="X",0,VLOOKUP(E309,'33'!$K$3:$L$16,2,FALSE)))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IF(D310="X",0,IF(E310="X",0,VLOOKUP(E310,'33'!$K$3:$L$16,2,FALSE)))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IF(D311="X",0,IF(E311="X",0,VLOOKUP(E311,'33'!$K$3:$L$16,2,FALSE)))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IF(D312="X",0,IF(E312="X",0,VLOOKUP(E312,'33'!$K$3:$L$16,2,FALSE)))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IF(D313="X",0,IF(E313="X",0,VLOOKUP(E313,'33'!$K$3:$L$16,2,FALSE)))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IF(D314="X",0,IF(E314="X",0,VLOOKUP(E314,'33'!$K$3:$L$16,2,FALSE)))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IF(D315="X",0,IF(E315="X",0,VLOOKUP(E315,'33'!$K$3:$L$16,2,FALSE)))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IF(D316="X",0,IF(E316="X",0,VLOOKUP(E316,'33'!$K$3:$L$16,2,FALSE)))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IF(D317="X",0,IF(E317="X",0,VLOOKUP(E317,'33'!$K$3:$L$16,2,FALSE)))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IF(D318="X",0,IF(E318="X",0,VLOOKUP(E318,'33'!$K$3:$L$16,2,FALSE)))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IF(D319="X",0,IF(E319="X",0,VLOOKUP(E319,'33'!$K$3:$L$16,2,FALSE)))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IF(D320="X",0,IF(E320="X",0,VLOOKUP(E320,'33'!$K$3:$L$16,2,FALSE)))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IF(D321="X",0,IF(E321="X",0,VLOOKUP(E321,'33'!$K$3:$L$16,2,FALSE)))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IF(D322="X",0,IF(E322="X",0,VLOOKUP(E322,'33'!$K$3:$L$16,2,FALSE)))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IF(D323="X",0,IF(E323="X",0,VLOOKUP(E323,'33'!$K$3:$L$16,2,FALSE)))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IF(D324="X",0,IF(E324="X",0,VLOOKUP(E324,'33'!$K$3:$L$16,2,FALSE)))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IF(D325="X",0,IF(E325="X",0,VLOOKUP(E325,'33'!$K$3:$L$16,2,FALSE)))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IF(D326="X",0,IF(E326="X",0,VLOOKUP(E326,'33'!$K$3:$L$16,2,FALSE)))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IF(D327="X",0,IF(E327="X",0,VLOOKUP(E327,'33'!$K$3:$L$16,2,FALSE)))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IF(D328="X",0,IF(E328="X",0,VLOOKUP(E328,'33'!$K$3:$L$16,2,FALSE)))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IF(D329="X",0,IF(E329="X",0,VLOOKUP(E329,'33'!$K$3:$L$16,2,FALSE)))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IF(D330="X",0,IF(E330="X",0,VLOOKUP(E330,'33'!$K$3:$L$16,2,FALSE)))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IF(D331="X",0,IF(E331="X",0,VLOOKUP(E331,'33'!$K$3:$L$16,2,FALSE)))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IF(D332="X",0,IF(E332="X",0,VLOOKUP(E332,'33'!$K$3:$L$16,2,FALSE)))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IF(D333="X",0,IF(E333="X",0,VLOOKUP(E333,'33'!$K$3:$L$16,2,FALSE)))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IF(D334="X",0,IF(E334="X",0,VLOOKUP(E334,'33'!$K$3:$L$16,2,FALSE)))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IF(D335="X",0,IF(E335="X",0,VLOOKUP(E335,'33'!$K$3:$L$16,2,FALSE)))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IF(D336="X",0,IF(E336="X",0,VLOOKUP(E336,'33'!$K$3:$L$16,2,FALSE)))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IF(D337="X",0,IF(E337="X",0,VLOOKUP(E337,'33'!$K$3:$L$16,2,FALSE)))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IF(D338="X",0,IF(E338="X",0,VLOOKUP(E338,'33'!$K$3:$L$16,2,FALSE)))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IF(D339="X",0,IF(E339="X",0,VLOOKUP(E339,'33'!$K$3:$L$16,2,FALSE)))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IF(D340="X",0,IF(E340="X",0,VLOOKUP(E340,'33'!$K$3:$L$16,2,FALSE)))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IF(D341="X",0,IF(E341="X",0,VLOOKUP(E341,'33'!$K$3:$L$16,2,FALSE)))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IF(D342="X",0,IF(E342="X",0,VLOOKUP(E342,'33'!$K$3:$L$16,2,FALSE)))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IF(D343="X",0,IF(E343="X",0,VLOOKUP(E343,'33'!$K$3:$L$16,2,FALSE)))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IF(D344="X",0,IF(E344="X",0,VLOOKUP(E344,'33'!$K$3:$L$16,2,FALSE)))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IF(D345="X",0,IF(E345="X",0,VLOOKUP(E345,'33'!$K$3:$L$16,2,FALSE)))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IF(D346="X",0,IF(E346="X",0,VLOOKUP(E346,'33'!$K$3:$L$16,2,FALSE)))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IF(D347="X",0,IF(E347="X",0,VLOOKUP(E347,'33'!$K$3:$L$16,2,FALSE)))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IF(D348="X",0,IF(E348="X",0,VLOOKUP(E348,'33'!$K$3:$L$16,2,FALSE)))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IF(D349="X",0,IF(E349="X",0,VLOOKUP(E349,'33'!$K$3:$L$16,2,FALSE)))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IF(D350="X",0,IF(E350="X",0,VLOOKUP(E350,'33'!$K$3:$L$16,2,FALSE)))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IF(D351="X",0,IF(E351="X",0,VLOOKUP(E351,'33'!$K$3:$L$16,2,FALSE)))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IF(D352="X",0,IF(E352="X",0,VLOOKUP(E352,'33'!$K$3:$L$16,2,FALSE)))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IF(D353="X",0,IF(E353="X",0,VLOOKUP(E353,'33'!$K$3:$L$16,2,FALSE)))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IF(D354="X",0,IF(E354="X",0,VLOOKUP(E354,'33'!$K$3:$L$16,2,FALSE)))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IF(D355="X",0,IF(E355="X",0,VLOOKUP(E355,'33'!$K$3:$L$16,2,FALSE)))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IF(D356="X",0,IF(E356="X",0,VLOOKUP(E356,'33'!$K$3:$L$16,2,FALSE)))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IF(D357="X",0,IF(E357="X",0,VLOOKUP(E357,'33'!$K$3:$L$16,2,FALSE)))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IF(D358="X",0,IF(E358="X",0,VLOOKUP(E358,'33'!$K$3:$L$16,2,FALSE)))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IF(D359="X",0,IF(E359="X",0,VLOOKUP(E359,'33'!$K$3:$L$16,2,FALSE)))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IF(D360="X",0,IF(E360="X",0,VLOOKUP(E360,'33'!$K$3:$L$16,2,FALSE)))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IF(D361="X",0,IF(E361="X",0,VLOOKUP(E361,'33'!$K$3:$L$16,2,FALSE)))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IF(D362="X",0,IF(E362="X",0,VLOOKUP(E362,'33'!$K$3:$L$16,2,FALSE)))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IF(D363="X",0,IF(E363="X",0,VLOOKUP(E363,'33'!$K$3:$L$16,2,FALSE)))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IF(D364="X",0,IF(E364="X",0,VLOOKUP(E364,'33'!$K$3:$L$16,2,FALSE)))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IF(D365="X",0,IF(E365="X",0,VLOOKUP(E365,'33'!$K$3:$L$16,2,FALSE)))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IF(D366="X",0,IF(E366="X",0,VLOOKUP(E366,'33'!$K$3:$L$16,2,FALSE)))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IF(D367="X",0,IF(E367="X",0,VLOOKUP(E367,'33'!$K$3:$L$16,2,FALSE)))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IF(D368="X",0,IF(E368="X",0,VLOOKUP(E368,'33'!$K$3:$L$16,2,FALSE)))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IF(D369="X",0,IF(E369="X",0,VLOOKUP(E369,'33'!$K$3:$L$16,2,FALSE)))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IF(D370="X",0,IF(E370="X",0,VLOOKUP(E370,'33'!$K$3:$L$16,2,FALSE)))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IF(D371="X",0,IF(E371="X",0,VLOOKUP(E371,'33'!$K$3:$L$16,2,FALSE)))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IF(D372="X",0,IF(E372="X",0,VLOOKUP(E372,'33'!$K$3:$L$16,2,FALSE)))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IF(D373="X",0,IF(E373="X",0,VLOOKUP(E373,'33'!$K$3:$L$16,2,FALSE)))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IF(D374="X",0,IF(E374="X",0,VLOOKUP(E374,'33'!$K$3:$L$16,2,FALSE)))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IF(D375="X",0,IF(E375="X",0,VLOOKUP(E375,'33'!$K$3:$L$16,2,FALSE)))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IF(D376="X",0,IF(E376="X",0,VLOOKUP(E376,'33'!$K$3:$L$16,2,FALSE)))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IF(D377="X",0,IF(E377="X",0,VLOOKUP(E377,'33'!$K$3:$L$16,2,FALSE)))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IF(D378="X",0,IF(E378="X",0,VLOOKUP(E378,'33'!$K$3:$L$16,2,FALSE)))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IF(D379="X",0,IF(E379="X",0,VLOOKUP(E379,'33'!$K$3:$L$16,2,FALSE)))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IF(D380="X",0,IF(E380="X",0,VLOOKUP(E380,'33'!$K$3:$L$16,2,FALSE)))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IF(D381="X",0,IF(E381="X",0,VLOOKUP(E381,'33'!$K$3:$L$16,2,FALSE)))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IF(D382="X",0,IF(E382="X",0,VLOOKUP(E382,'33'!$K$3:$L$16,2,FALSE)))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IF(D383="X",0,IF(E383="X",0,VLOOKUP(E383,'33'!$K$3:$L$16,2,FALSE)))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IF(D384="X",0,IF(E384="X",0,VLOOKUP(E384,'33'!$K$3:$L$16,2,FALSE)))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IF(D385="X",0,IF(E385="X",0,VLOOKUP(E385,'33'!$K$3:$L$16,2,FALSE)))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IF(D386="X",0,IF(E386="X",0,VLOOKUP(E386,'33'!$K$3:$L$16,2,FALSE)))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IF(D387="X",0,IF(E387="X",0,VLOOKUP(E387,'33'!$K$3:$L$16,2,FALSE)))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IF(D388="X",0,IF(E388="X",0,VLOOKUP(E388,'33'!$K$3:$L$16,2,FALSE)))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IF(D389="X",0,IF(E389="X",0,VLOOKUP(E389,'33'!$K$3:$L$16,2,FALSE)))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IF(D390="X",0,IF(E390="X",0,VLOOKUP(E390,'33'!$K$3:$L$16,2,FALSE)))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IF(D391="X",0,IF(E391="X",0,VLOOKUP(E391,'33'!$K$3:$L$16,2,FALSE)))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IF(D392="X",0,IF(E392="X",0,VLOOKUP(E392,'33'!$K$3:$L$16,2,FALSE)))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IF(D393="X",0,IF(E393="X",0,VLOOKUP(E393,'33'!$K$3:$L$16,2,FALSE)))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IF(D394="X",0,IF(E394="X",0,VLOOKUP(E394,'33'!$K$3:$L$16,2,FALSE)))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IF(D395="X",0,IF(E395="X",0,VLOOKUP(E395,'33'!$K$3:$L$16,2,FALSE)))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IF(D396="X",0,IF(E396="X",0,VLOOKUP(E396,'33'!$K$3:$L$16,2,FALSE)))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IF(D397="X",0,IF(E397="X",0,VLOOKUP(E397,'33'!$K$3:$L$16,2,FALSE)))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IF(D398="X",0,IF(E398="X",0,VLOOKUP(E398,'33'!$K$3:$L$16,2,FALSE)))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IF(D399="X",0,IF(E399="X",0,VLOOKUP(E399,'33'!$K$3:$L$16,2,FALSE)))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IF(D400="X",0,IF(E400="X",0,VLOOKUP(E400,'33'!$K$3:$L$16,2,FALSE)))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IF(D401="X",0,IF(E401="X",0,VLOOKUP(E401,'33'!$K$3:$L$16,2,FALSE)))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IF(D402="X",0,IF(E402="X",0,VLOOKUP(E402,'33'!$K$3:$L$16,2,FALSE)))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IF(D403="X",0,IF(E403="X",0,VLOOKUP(E403,'33'!$K$3:$L$16,2,FALSE)))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IF(D404="X",0,IF(E404="X",0,VLOOKUP(E404,'33'!$K$3:$L$16,2,FALSE)))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IF(D405="X",0,IF(E405="X",0,VLOOKUP(E405,'33'!$K$3:$L$16,2,FALSE)))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IF(D406="X",0,IF(E406="X",0,VLOOKUP(E406,'33'!$K$3:$L$16,2,FALSE)))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IF(D407="X",0,IF(E407="X",0,VLOOKUP(E407,'33'!$K$3:$L$16,2,FALSE)))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IF(D408="X",0,IF(E408="X",0,VLOOKUP(E408,'33'!$K$3:$L$16,2,FALSE)))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IF(D409="X",0,IF(E409="X",0,VLOOKUP(E409,'33'!$K$3:$L$16,2,FALSE)))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IF(D410="X",0,IF(E410="X",0,VLOOKUP(E410,'33'!$K$3:$L$16,2,FALSE)))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IF(D411="X",0,IF(E411="X",0,VLOOKUP(E411,'33'!$K$3:$L$16,2,FALSE)))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IF(D412="X",0,IF(E412="X",0,VLOOKUP(E412,'33'!$K$3:$L$16,2,FALSE)))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IF(D413="X",0,IF(E413="X",0,VLOOKUP(E413,'33'!$K$3:$L$16,2,FALSE)))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IF(D414="X",0,IF(E414="X",0,VLOOKUP(E414,'33'!$K$3:$L$16,2,FALSE)))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IF(D415="X",0,IF(E415="X",0,VLOOKUP(E415,'33'!$K$3:$L$16,2,FALSE)))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IF(D416="X",0,IF(E416="X",0,VLOOKUP(E416,'33'!$K$3:$L$16,2,FALSE)))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IF(D417="X",0,IF(E417="X",0,VLOOKUP(E417,'33'!$K$3:$L$16,2,FALSE)))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IF(D418="X",0,IF(E418="X",0,VLOOKUP(E418,'33'!$K$3:$L$16,2,FALSE)))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IF(D419="X",0,IF(E419="X",0,VLOOKUP(E419,'33'!$K$3:$L$16,2,FALSE)))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IF(D420="X",0,IF(E420="X",0,VLOOKUP(E420,'33'!$K$3:$L$16,2,FALSE)))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IF(D421="X",0,IF(E421="X",0,VLOOKUP(E421,'33'!$K$3:$L$16,2,FALSE)))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IF(D422="X",0,IF(E422="X",0,VLOOKUP(E422,'33'!$K$3:$L$16,2,FALSE)))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IF(D423="X",0,IF(E423="X",0,VLOOKUP(E423,'33'!$K$3:$L$16,2,FALSE)))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IF(D424="X",0,IF(E424="X",0,VLOOKUP(E424,'33'!$K$3:$L$16,2,FALSE)))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IF(D425="X",0,IF(E425="X",0,VLOOKUP(E425,'33'!$K$3:$L$16,2,FALSE)))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IF(D426="X",0,IF(E426="X",0,VLOOKUP(E426,'33'!$K$3:$L$16,2,FALSE)))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IF(D427="X",0,IF(E427="X",0,VLOOKUP(E427,'33'!$K$3:$L$16,2,FALSE)))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IF(D428="X",0,IF(E428="X",0,VLOOKUP(E428,'33'!$K$3:$L$16,2,FALSE)))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IF(D429="X",0,IF(E429="X",0,VLOOKUP(E429,'33'!$K$3:$L$16,2,FALSE)))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IF(D430="X",0,IF(E430="X",0,VLOOKUP(E430,'33'!$K$3:$L$16,2,FALSE)))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IF(D431="X",0,IF(E431="X",0,VLOOKUP(E431,'33'!$K$3:$L$16,2,FALSE)))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IF(D432="X",0,IF(E432="X",0,VLOOKUP(E432,'33'!$K$3:$L$16,2,FALSE)))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IF(D433="X",0,IF(E433="X",0,VLOOKUP(E433,'33'!$K$3:$L$16,2,FALSE)))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IF(D434="X",0,IF(E434="X",0,VLOOKUP(E434,'33'!$K$3:$L$16,2,FALSE)))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IF(D435="X",0,IF(E435="X",0,VLOOKUP(E435,'33'!$K$3:$L$16,2,FALSE)))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IF(D436="X",0,IF(E436="X",0,VLOOKUP(E436,'33'!$K$3:$L$16,2,FALSE)))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IF(D437="X",0,IF(E437="X",0,VLOOKUP(E437,'33'!$K$3:$L$16,2,FALSE)))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IF(D438="X",0,IF(E438="X",0,VLOOKUP(E438,'33'!$K$3:$L$16,2,FALSE)))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IF(D439="X",0,IF(E439="X",0,VLOOKUP(E439,'33'!$K$3:$L$16,2,FALSE)))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IF(D440="X",0,IF(E440="X",0,VLOOKUP(E440,'33'!$K$3:$L$16,2,FALSE)))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IF(D441="X",0,IF(E441="X",0,VLOOKUP(E441,'33'!$K$3:$L$16,2,FALSE)))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IF(D442="X",0,IF(E442="X",0,VLOOKUP(E442,'33'!$K$3:$L$16,2,FALSE)))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IF(D443="X",0,IF(E443="X",0,VLOOKUP(E443,'33'!$K$3:$L$16,2,FALSE)))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IF(D444="X",0,IF(E444="X",0,VLOOKUP(E444,'33'!$K$3:$L$16,2,FALSE)))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IF(D445="X",0,IF(E445="X",0,VLOOKUP(E445,'33'!$K$3:$L$16,2,FALSE)))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IF(D446="X",0,IF(E446="X",0,VLOOKUP(E446,'33'!$K$3:$L$16,2,FALSE)))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IF(D447="X",0,IF(E447="X",0,VLOOKUP(E447,'33'!$K$3:$L$16,2,FALSE)))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IF(D448="X",0,IF(E448="X",0,VLOOKUP(E448,'33'!$K$3:$L$16,2,FALSE)))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IF(D449="X",0,IF(E449="X",0,VLOOKUP(E449,'33'!$K$3:$L$16,2,FALSE)))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IF(D450="X",0,IF(E450="X",0,VLOOKUP(E450,'33'!$K$3:$L$16,2,FALSE)))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IF(D451="X",0,IF(E451="X",0,VLOOKUP(E451,'33'!$K$3:$L$16,2,FALSE)))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IF(D452="X",0,IF(E452="X",0,VLOOKUP(E452,'33'!$K$3:$L$16,2,FALSE)))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IF(D453="X",0,IF(E453="X",0,VLOOKUP(E453,'33'!$K$3:$L$16,2,FALSE)))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IF(D454="X",0,IF(E454="X",0,VLOOKUP(E454,'33'!$K$3:$L$16,2,FALSE)))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IF(D455="X",0,IF(E455="X",0,VLOOKUP(E455,'33'!$K$3:$L$16,2,FALSE)))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IF(D456="X",0,IF(E456="X",0,VLOOKUP(E456,'33'!$K$3:$L$16,2,FALSE)))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IF(D457="X",0,IF(E457="X",0,VLOOKUP(E457,'33'!$K$3:$L$16,2,FALSE)))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IF(D458="X",0,IF(E458="X",0,VLOOKUP(E458,'33'!$K$3:$L$16,2,FALSE)))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IF(D459="X",0,IF(E459="X",0,VLOOKUP(E459,'33'!$K$3:$L$16,2,FALSE)))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IF(D460="X",0,IF(E460="X",0,VLOOKUP(E460,'33'!$K$3:$L$16,2,FALSE)))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IF(D461="X",0,IF(E461="X",0,VLOOKUP(E461,'33'!$K$3:$L$16,2,FALSE)))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IF(D462="X",0,IF(E462="X",0,VLOOKUP(E462,'33'!$K$3:$L$16,2,FALSE)))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IF(D463="X",0,IF(E463="X",0,VLOOKUP(E463,'33'!$K$3:$L$16,2,FALSE)))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IF(D464="X",0,IF(E464="X",0,VLOOKUP(E464,'33'!$K$3:$L$16,2,FALSE)))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IF(D465="X",0,IF(E465="X",0,VLOOKUP(E465,'33'!$K$3:$L$16,2,FALSE)))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IF(D466="X",0,IF(E466="X",0,VLOOKUP(E466,'33'!$K$3:$L$16,2,FALSE)))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IF(D467="X",0,IF(E467="X",0,VLOOKUP(E467,'33'!$K$3:$L$16,2,FALSE)))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IF(D468="X",0,IF(E468="X",0,VLOOKUP(E468,'33'!$K$3:$L$16,2,FALSE)))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IF(D469="X",0,IF(E469="X",0,VLOOKUP(E469,'33'!$K$3:$L$16,2,FALSE)))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IF(D470="X",0,IF(E470="X",0,VLOOKUP(E470,'33'!$K$3:$L$16,2,FALSE)))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IF(D471="X",0,IF(E471="X",0,VLOOKUP(E471,'33'!$K$3:$L$16,2,FALSE)))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IF(D472="X",0,IF(E472="X",0,VLOOKUP(E472,'33'!$K$3:$L$16,2,FALSE)))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IF(D473="X",0,IF(E473="X",0,VLOOKUP(E473,'33'!$K$3:$L$16,2,FALSE)))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IF(D474="X",0,IF(E474="X",0,VLOOKUP(E474,'33'!$K$3:$L$16,2,FALSE)))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IF(D475="X",0,IF(E475="X",0,VLOOKUP(E475,'33'!$K$3:$L$16,2,FALSE)))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IF(D476="X",0,IF(E476="X",0,VLOOKUP(E476,'33'!$K$3:$L$16,2,FALSE)))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IF(D477="X",0,IF(E477="X",0,VLOOKUP(E477,'33'!$K$3:$L$16,2,FALSE)))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IF(D478="X",0,IF(E478="X",0,VLOOKUP(E478,'33'!$K$3:$L$16,2,FALSE)))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IF(D479="X",0,IF(E479="X",0,VLOOKUP(E479,'33'!$K$3:$L$16,2,FALSE)))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IF(D480="X",0,IF(E480="X",0,VLOOKUP(E480,'33'!$K$3:$L$16,2,FALSE)))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IF(D481="X",0,IF(E481="X",0,VLOOKUP(E481,'33'!$K$3:$L$16,2,FALSE)))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IF(D482="X",0,IF(E482="X",0,VLOOKUP(E482,'33'!$K$3:$L$16,2,FALSE)))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IF(D483="X",0,IF(E483="X",0,VLOOKUP(E483,'33'!$K$3:$L$16,2,FALSE)))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IF(D484="X",0,IF(E484="X",0,VLOOKUP(E484,'33'!$K$3:$L$16,2,FALSE)))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IF(D485="X",0,IF(E485="X",0,VLOOKUP(E485,'33'!$K$3:$L$16,2,FALSE)))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IF(D486="X",0,IF(E486="X",0,VLOOKUP(E486,'33'!$K$3:$L$16,2,FALSE)))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IF(D487="X",0,IF(E487="X",0,VLOOKUP(E487,'33'!$K$3:$L$16,2,FALSE)))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IF(D488="X",0,IF(E488="X",0,VLOOKUP(E488,'33'!$K$3:$L$16,2,FALSE)))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IF(D489="X",0,IF(E489="X",0,VLOOKUP(E489,'33'!$K$3:$L$16,2,FALSE)))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IF(D490="X",0,IF(E490="X",0,VLOOKUP(E490,'33'!$K$3:$L$16,2,FALSE)))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IF(D491="X",0,IF(E491="X",0,VLOOKUP(E491,'33'!$K$3:$L$16,2,FALSE)))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IF(D492="X",0,IF(E492="X",0,VLOOKUP(E492,'33'!$K$3:$L$16,2,FALSE)))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IF(D493="X",0,IF(E493="X",0,VLOOKUP(E493,'33'!$K$3:$L$16,2,FALSE)))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IF(D494="X",0,IF(E494="X",0,VLOOKUP(E494,'33'!$K$3:$L$16,2,FALSE)))</f>
        <v>#N/A</v>
      </c>
      <c r="P494" s="108" t="e">
        <f t="shared" si="15"/>
        <v>#N/A</v>
      </c>
    </row>
    <row r="495" spans="3:23" ht="15.75" thickBot="1">
      <c r="C495" s="109" t="s">
        <v>135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136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IF('33'!K3="", "Vrije categorie",'33'!K3)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IF('33'!K4="", "Vrije categorie",'33'!K4)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IF('33'!K5="", "Vrije categorie",'33'!K5)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IF('33'!K6="", "Vrije categorie",'33'!K6)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IF('33'!K7="", "Vrije categorie",'33'!K7)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IF('33'!K8="", "Vrije categorie",'33'!K8)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IF('33'!K9="", "Vrije categorie",'33'!K9)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IF('33'!K10="", "Vrije categorie",'33'!K10)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IF('33'!K11="", "Vrije categorie",'33'!K11)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IF('33'!K12="", "Vrije categorie",'33'!K12)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IF('33'!K13="", "Vrije categorie",'33'!K13)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IF('33'!K14="", "Vrije categorie",'33'!K14)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IF('33'!K15="", "Vrije categorie",'33'!K15)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138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jYVKM2wBC6LsF3qcUm9PbUWg1GDq8wLKOki/+6lJKLl/eKkhIgKJJGDxul2YUMgB0Y8tWUS0pg92kRKNnLtnKw==" saltValue="kpfrotrHTRlZfGvBy4yQq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06121-C93E-4F28-BA93-4C181DF70AE2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'34a'!P499/M3</f>
        <v>#N/A</v>
      </c>
    </row>
    <row r="4" spans="1:14">
      <c r="A4" s="42" t="s">
        <v>82</v>
      </c>
      <c r="B4" s="195" t="e">
        <f>VLOOKUP(H5,'Kosten VSR (her)controles'!A5:E54,3)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'34a'!P500/M4</f>
        <v>#N/A</v>
      </c>
    </row>
    <row r="5" spans="1:14">
      <c r="A5" s="43" t="s">
        <v>83</v>
      </c>
      <c r="B5" s="196" t="e">
        <f>VLOOKUP(H5,'Kosten VSR (her)controles'!A5:E54,4)</f>
        <v>#N/A</v>
      </c>
      <c r="C5" s="196"/>
      <c r="D5" s="196"/>
      <c r="E5" s="196"/>
      <c r="F5" s="192" t="s">
        <v>85</v>
      </c>
      <c r="G5" s="192"/>
      <c r="H5" s="39">
        <f>'Kosten VSR (her)controles'!A38</f>
        <v>0</v>
      </c>
      <c r="K5" s="60" t="s">
        <v>58</v>
      </c>
      <c r="L5" s="72"/>
      <c r="M5" s="133"/>
      <c r="N5" s="113" t="e">
        <f>'34a'!P501/M5</f>
        <v>#N/A</v>
      </c>
    </row>
    <row r="6" spans="1:14">
      <c r="A6" s="44" t="s">
        <v>84</v>
      </c>
      <c r="B6" s="197" t="e">
        <f>VLOOKUP(H5,'Kosten VSR (her)controles'!A5:E54,5)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'34a'!P502/M6</f>
        <v>#N/A</v>
      </c>
    </row>
    <row r="7" spans="1:14">
      <c r="K7" s="60" t="s">
        <v>55</v>
      </c>
      <c r="L7" s="72"/>
      <c r="M7" s="133"/>
      <c r="N7" s="113" t="e">
        <f>'34a'!P503/M7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'34a'!P504/M8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'34a'!P505/M9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'34a'!P506/M10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'34a'!P507/M11</f>
        <v>#N/A</v>
      </c>
    </row>
    <row r="12" spans="1:14">
      <c r="F12" s="33" t="s">
        <v>64</v>
      </c>
      <c r="G12" s="33" t="s">
        <v>90</v>
      </c>
      <c r="K12" s="60" t="s">
        <v>63</v>
      </c>
      <c r="L12" s="72"/>
      <c r="M12" s="133"/>
      <c r="N12" s="113" t="e">
        <f>'34a'!P508/M12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'34a'!N512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'34a'!P509/M13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127</v>
      </c>
      <c r="K16" s="62"/>
      <c r="L16" s="73"/>
      <c r="M16" s="134"/>
      <c r="N16" s="114"/>
    </row>
    <row r="17" spans="1:9">
      <c r="A17" s="188" t="s">
        <v>128</v>
      </c>
      <c r="B17" s="188"/>
      <c r="C17" s="188"/>
      <c r="D17" s="70" t="e">
        <f>'34a'!P512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'34a'!G512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'34a'!F512-E27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'34a'!S495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'34a'!R495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'34a'!T495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'34a'!U495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51">
        <f>'34a'!V495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51">
        <f>'34a'!W495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'34a'!N505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T7IcSIHH79C7lI0ChBnMo2H71RS+t3wqmxU+NfiLtdJwoxhwEDjF+4x6xI0C81K+ukQC9MI8MO2JGo4MfoDN5g==" saltValue="Jb+c/f1ZKyyKp5/jDVg50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AC41E-19E5-4A3E-9584-A0747BF2D099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'34'!H5</f>
        <v>0</v>
      </c>
      <c r="B1" s="219" t="s">
        <v>82</v>
      </c>
      <c r="C1" s="220"/>
      <c r="D1" s="221" t="e">
        <f>VLOOKUP(A1,'Kosten VSR (her)controles'!A5:J54,3)</f>
        <v>#N/A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e">
        <f>CONCATENATE(VLOOKUP(A1,'Kosten VSR (her)controles'!A5:K54,4)," te ",VLOOKUP(A1,'Kosten VSR (her)controles'!A5:K54,5))</f>
        <v>#N/A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IF(D4="X",0,IF(E4="X",0,VLOOKUP(E4,'34'!$K$3:$L$16,2,FALSE)))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IF(D5="X",0,IF(E5="X",0,VLOOKUP(E5,'34'!$K$3:$L$16,2,FALSE)))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IF(D6="X",0,IF(E6="X",0,VLOOKUP(E6,'34'!$K$3:$L$16,2,FALSE)))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IF(D7="X",0,IF(E7="X",0,VLOOKUP(E7,'34'!$K$3:$L$16,2,FALSE)))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IF(D8="X",0,IF(E8="X",0,VLOOKUP(E8,'34'!$K$3:$L$16,2,FALSE)))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IF(D9="X",0,IF(E9="X",0,VLOOKUP(E9,'34'!$K$3:$L$16,2,FALSE)))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IF(D10="X",0,IF(E10="X",0,VLOOKUP(E10,'34'!$K$3:$L$16,2,FALSE)))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IF(D11="X",0,IF(E11="X",0,VLOOKUP(E11,'34'!$K$3:$L$16,2,FALSE)))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IF(D12="X",0,IF(E12="X",0,VLOOKUP(E12,'34'!$K$3:$L$16,2,FALSE)))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IF(D13="X",0,IF(E13="X",0,VLOOKUP(E13,'34'!$K$3:$L$16,2,FALSE)))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IF(D14="X",0,IF(E14="X",0,VLOOKUP(E14,'34'!$K$3:$L$16,2,FALSE)))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IF(D15="X",0,IF(E15="X",0,VLOOKUP(E15,'34'!$K$3:$L$16,2,FALSE)))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IF(D16="X",0,IF(E16="X",0,VLOOKUP(E16,'34'!$K$3:$L$16,2,FALSE)))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IF(D17="X",0,IF(E17="X",0,VLOOKUP(E17,'34'!$K$3:$L$16,2,FALSE)))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IF(D18="X",0,IF(E18="X",0,VLOOKUP(E18,'34'!$K$3:$L$16,2,FALSE)))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IF(D19="X",0,IF(E19="X",0,VLOOKUP(E19,'34'!$K$3:$L$16,2,FALSE)))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IF(D20="X",0,IF(E20="X",0,VLOOKUP(E20,'34'!$K$3:$L$16,2,FALSE)))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IF(D21="X",0,IF(E21="X",0,VLOOKUP(E21,'34'!$K$3:$L$16,2,FALSE)))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IF(D22="X",0,IF(E22="X",0,VLOOKUP(E22,'34'!$K$3:$L$16,2,FALSE)))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IF(D23="X",0,IF(E23="X",0,VLOOKUP(E23,'34'!$K$3:$L$16,2,FALSE)))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IF(D24="X",0,IF(E24="X",0,VLOOKUP(E24,'34'!$K$3:$L$16,2,FALSE)))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IF(D25="X",0,IF(E25="X",0,VLOOKUP(E25,'34'!$K$3:$L$16,2,FALSE)))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IF(D26="X",0,IF(E26="X",0,VLOOKUP(E26,'34'!$K$3:$L$16,2,FALSE)))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IF(D27="X",0,IF(E27="X",0,VLOOKUP(E27,'34'!$K$3:$L$16,2,FALSE)))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IF(D28="X",0,IF(E28="X",0,VLOOKUP(E28,'34'!$K$3:$L$16,2,FALSE)))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IF(D29="X",0,IF(E29="X",0,VLOOKUP(E29,'34'!$K$3:$L$16,2,FALSE)))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IF(D30="X",0,IF(E30="X",0,VLOOKUP(E30,'34'!$K$3:$L$16,2,FALSE)))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IF(D31="X",0,IF(E31="X",0,VLOOKUP(E31,'34'!$K$3:$L$16,2,FALSE)))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IF(D32="X",0,IF(E32="X",0,VLOOKUP(E32,'34'!$K$3:$L$16,2,FALSE)))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IF(D33="X",0,IF(E33="X",0,VLOOKUP(E33,'34'!$K$3:$L$16,2,FALSE)))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IF(D34="X",0,IF(E34="X",0,VLOOKUP(E34,'34'!$K$3:$L$16,2,FALSE)))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IF(D35="X",0,IF(E35="X",0,VLOOKUP(E35,'34'!$K$3:$L$16,2,FALSE)))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IF(D36="X",0,IF(E36="X",0,VLOOKUP(E36,'34'!$K$3:$L$16,2,FALSE)))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IF(D37="X",0,IF(E37="X",0,VLOOKUP(E37,'34'!$K$3:$L$16,2,FALSE)))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IF(D38="X",0,IF(E38="X",0,VLOOKUP(E38,'34'!$K$3:$L$16,2,FALSE)))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IF(D39="X",0,IF(E39="X",0,VLOOKUP(E39,'34'!$K$3:$L$16,2,FALSE)))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IF(D40="X",0,IF(E40="X",0,VLOOKUP(E40,'34'!$K$3:$L$16,2,FALSE)))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IF(D41="X",0,IF(E41="X",0,VLOOKUP(E41,'34'!$K$3:$L$16,2,FALSE)))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IF(D42="X",0,IF(E42="X",0,VLOOKUP(E42,'34'!$K$3:$L$16,2,FALSE)))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IF(D43="X",0,IF(E43="X",0,VLOOKUP(E43,'34'!$K$3:$L$16,2,FALSE)))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IF(D44="X",0,IF(E44="X",0,VLOOKUP(E44,'34'!$K$3:$L$16,2,FALSE)))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IF(D45="X",0,IF(E45="X",0,VLOOKUP(E45,'34'!$K$3:$L$16,2,FALSE)))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IF(D46="X",0,IF(E46="X",0,VLOOKUP(E46,'34'!$K$3:$L$16,2,FALSE)))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IF(D47="X",0,IF(E47="X",0,VLOOKUP(E47,'34'!$K$3:$L$16,2,FALSE)))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IF(D48="X",0,IF(E48="X",0,VLOOKUP(E48,'34'!$K$3:$L$16,2,FALSE)))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IF(D49="X",0,IF(E49="X",0,VLOOKUP(E49,'34'!$K$3:$L$16,2,FALSE)))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IF(D50="X",0,IF(E50="X",0,VLOOKUP(E50,'34'!$K$3:$L$16,2,FALSE)))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IF(D51="X",0,IF(E51="X",0,VLOOKUP(E51,'34'!$K$3:$L$16,2,FALSE)))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IF(D52="X",0,IF(E52="X",0,VLOOKUP(E52,'34'!$K$3:$L$16,2,FALSE)))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IF(D53="X",0,IF(E53="X",0,VLOOKUP(E53,'34'!$K$3:$L$16,2,FALSE)))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IF(D54="X",0,IF(E54="X",0,VLOOKUP(E54,'34'!$K$3:$L$16,2,FALSE)))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IF(D55="X",0,IF(E55="X",0,VLOOKUP(E55,'34'!$K$3:$L$16,2,FALSE)))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IF(D56="X",0,IF(E56="X",0,VLOOKUP(E56,'34'!$K$3:$L$16,2,FALSE)))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IF(D57="X",0,IF(E57="X",0,VLOOKUP(E57,'34'!$K$3:$L$16,2,FALSE)))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IF(D58="X",0,IF(E58="X",0,VLOOKUP(E58,'34'!$K$3:$L$16,2,FALSE)))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IF(D59="X",0,IF(E59="X",0,VLOOKUP(E59,'34'!$K$3:$L$16,2,FALSE)))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IF(D60="X",0,IF(E60="X",0,VLOOKUP(E60,'34'!$K$3:$L$16,2,FALSE)))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IF(D61="X",0,IF(E61="X",0,VLOOKUP(E61,'34'!$K$3:$L$16,2,FALSE)))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IF(D62="X",0,IF(E62="X",0,VLOOKUP(E62,'34'!$K$3:$L$16,2,FALSE)))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IF(D63="X",0,IF(E63="X",0,VLOOKUP(E63,'34'!$K$3:$L$16,2,FALSE)))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IF(D64="X",0,IF(E64="X",0,VLOOKUP(E64,'34'!$K$3:$L$16,2,FALSE)))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IF(D65="X",0,IF(E65="X",0,VLOOKUP(E65,'34'!$K$3:$L$16,2,FALSE)))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IF(D66="X",0,IF(E66="X",0,VLOOKUP(E66,'34'!$K$3:$L$16,2,FALSE)))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IF(D67="X",0,IF(E67="X",0,VLOOKUP(E67,'34'!$K$3:$L$16,2,FALSE)))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IF(D68="X",0,IF(E68="X",0,VLOOKUP(E68,'34'!$K$3:$L$16,2,FALSE)))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IF(D69="X",0,IF(E69="X",0,VLOOKUP(E69,'34'!$K$3:$L$16,2,FALSE)))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IF(D70="X",0,IF(E70="X",0,VLOOKUP(E70,'34'!$K$3:$L$16,2,FALSE)))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IF(D71="X",0,IF(E71="X",0,VLOOKUP(E71,'34'!$K$3:$L$16,2,FALSE)))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IF(D72="X",0,IF(E72="X",0,VLOOKUP(E72,'34'!$K$3:$L$16,2,FALSE)))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IF(D73="X",0,IF(E73="X",0,VLOOKUP(E73,'34'!$K$3:$L$16,2,FALSE)))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IF(D74="X",0,IF(E74="X",0,VLOOKUP(E74,'34'!$K$3:$L$16,2,FALSE)))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IF(D75="X",0,IF(E75="X",0,VLOOKUP(E75,'34'!$K$3:$L$16,2,FALSE)))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IF(D76="X",0,IF(E76="X",0,VLOOKUP(E76,'34'!$K$3:$L$16,2,FALSE)))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IF(D77="X",0,IF(E77="X",0,VLOOKUP(E77,'34'!$K$3:$L$16,2,FALSE)))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IF(D78="X",0,IF(E78="X",0,VLOOKUP(E78,'34'!$K$3:$L$16,2,FALSE)))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IF(D79="X",0,IF(E79="X",0,VLOOKUP(E79,'34'!$K$3:$L$16,2,FALSE)))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IF(D80="X",0,IF(E80="X",0,VLOOKUP(E80,'34'!$K$3:$L$16,2,FALSE)))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IF(D81="X",0,IF(E81="X",0,VLOOKUP(E81,'34'!$K$3:$L$16,2,FALSE)))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IF(D82="X",0,IF(E82="X",0,VLOOKUP(E82,'34'!$K$3:$L$16,2,FALSE)))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IF(D83="X",0,IF(E83="X",0,VLOOKUP(E83,'34'!$K$3:$L$16,2,FALSE)))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IF(D84="X",0,IF(E84="X",0,VLOOKUP(E84,'34'!$K$3:$L$16,2,FALSE)))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IF(D85="X",0,IF(E85="X",0,VLOOKUP(E85,'34'!$K$3:$L$16,2,FALSE)))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IF(D86="X",0,IF(E86="X",0,VLOOKUP(E86,'34'!$K$3:$L$16,2,FALSE)))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IF(D87="X",0,IF(E87="X",0,VLOOKUP(E87,'34'!$K$3:$L$16,2,FALSE)))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IF(D88="X",0,IF(E88="X",0,VLOOKUP(E88,'34'!$K$3:$L$16,2,FALSE)))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IF(D89="X",0,IF(E89="X",0,VLOOKUP(E89,'34'!$K$3:$L$16,2,FALSE)))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IF(D90="X",0,IF(E90="X",0,VLOOKUP(E90,'34'!$K$3:$L$16,2,FALSE)))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IF(D91="X",0,IF(E91="X",0,VLOOKUP(E91,'34'!$K$3:$L$16,2,FALSE)))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IF(D92="X",0,IF(E92="X",0,VLOOKUP(E92,'34'!$K$3:$L$16,2,FALSE)))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IF(D93="X",0,IF(E93="X",0,VLOOKUP(E93,'34'!$K$3:$L$16,2,FALSE)))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IF(D94="X",0,IF(E94="X",0,VLOOKUP(E94,'34'!$K$3:$L$16,2,FALSE)))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IF(D95="X",0,IF(E95="X",0,VLOOKUP(E95,'34'!$K$3:$L$16,2,FALSE)))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IF(D96="X",0,IF(E96="X",0,VLOOKUP(E96,'34'!$K$3:$L$16,2,FALSE)))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IF(D97="X",0,IF(E97="X",0,VLOOKUP(E97,'34'!$K$3:$L$16,2,FALSE)))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IF(D98="X",0,IF(E98="X",0,VLOOKUP(E98,'34'!$K$3:$L$16,2,FALSE)))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IF(D99="X",0,IF(E99="X",0,VLOOKUP(E99,'34'!$K$3:$L$16,2,FALSE)))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IF(D100="X",0,IF(E100="X",0,VLOOKUP(E100,'34'!$K$3:$L$16,2,FALSE)))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IF(D101="X",0,IF(E101="X",0,VLOOKUP(E101,'34'!$K$3:$L$16,2,FALSE)))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IF(D102="X",0,IF(E102="X",0,VLOOKUP(E102,'34'!$K$3:$L$16,2,FALSE)))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IF(D103="X",0,IF(E103="X",0,VLOOKUP(E103,'34'!$K$3:$L$16,2,FALSE)))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IF(D104="X",0,IF(E104="X",0,VLOOKUP(E104,'34'!$K$3:$L$16,2,FALSE)))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IF(D105="X",0,IF(E105="X",0,VLOOKUP(E105,'34'!$K$3:$L$16,2,FALSE)))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IF(D106="X",0,IF(E106="X",0,VLOOKUP(E106,'34'!$K$3:$L$16,2,FALSE)))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IF(D107="X",0,IF(E107="X",0,VLOOKUP(E107,'34'!$K$3:$L$16,2,FALSE)))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IF(D108="X",0,IF(E108="X",0,VLOOKUP(E108,'34'!$K$3:$L$16,2,FALSE)))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IF(D109="X",0,IF(E109="X",0,VLOOKUP(E109,'34'!$K$3:$L$16,2,FALSE)))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IF(D110="X",0,IF(E110="X",0,VLOOKUP(E110,'34'!$K$3:$L$16,2,FALSE)))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IF(D111="X",0,IF(E111="X",0,VLOOKUP(E111,'34'!$K$3:$L$16,2,FALSE)))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IF(D112="X",0,IF(E112="X",0,VLOOKUP(E112,'34'!$K$3:$L$16,2,FALSE)))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IF(D113="X",0,IF(E113="X",0,VLOOKUP(E113,'34'!$K$3:$L$16,2,FALSE)))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IF(D114="X",0,IF(E114="X",0,VLOOKUP(E114,'34'!$K$3:$L$16,2,FALSE)))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IF(D115="X",0,IF(E115="X",0,VLOOKUP(E115,'34'!$K$3:$L$16,2,FALSE)))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IF(D116="X",0,IF(E116="X",0,VLOOKUP(E116,'34'!$K$3:$L$16,2,FALSE)))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IF(D117="X",0,IF(E117="X",0,VLOOKUP(E117,'34'!$K$3:$L$16,2,FALSE)))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IF(D118="X",0,IF(E118="X",0,VLOOKUP(E118,'34'!$K$3:$L$16,2,FALSE)))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IF(D119="X",0,IF(E119="X",0,VLOOKUP(E119,'34'!$K$3:$L$16,2,FALSE)))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IF(D120="X",0,IF(E120="X",0,VLOOKUP(E120,'34'!$K$3:$L$16,2,FALSE)))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IF(D121="X",0,IF(E121="X",0,VLOOKUP(E121,'34'!$K$3:$L$16,2,FALSE)))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IF(D122="X",0,IF(E122="X",0,VLOOKUP(E122,'34'!$K$3:$L$16,2,FALSE)))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IF(D123="X",0,IF(E123="X",0,VLOOKUP(E123,'34'!$K$3:$L$16,2,FALSE)))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IF(D124="X",0,IF(E124="X",0,VLOOKUP(E124,'34'!$K$3:$L$16,2,FALSE)))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IF(D125="X",0,IF(E125="X",0,VLOOKUP(E125,'34'!$K$3:$L$16,2,FALSE)))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IF(D126="X",0,IF(E126="X",0,VLOOKUP(E126,'34'!$K$3:$L$16,2,FALSE)))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IF(D127="X",0,IF(E127="X",0,VLOOKUP(E127,'34'!$K$3:$L$16,2,FALSE)))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IF(D128="X",0,IF(E128="X",0,VLOOKUP(E128,'34'!$K$3:$L$16,2,FALSE)))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IF(D129="X",0,IF(E129="X",0,VLOOKUP(E129,'34'!$K$3:$L$16,2,FALSE)))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IF(D130="X",0,IF(E130="X",0,VLOOKUP(E130,'34'!$K$3:$L$16,2,FALSE)))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IF(D131="X",0,IF(E131="X",0,VLOOKUP(E131,'34'!$K$3:$L$16,2,FALSE)))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IF(D132="X",0,IF(E132="X",0,VLOOKUP(E132,'34'!$K$3:$L$16,2,FALSE)))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IF(D133="X",0,IF(E133="X",0,VLOOKUP(E133,'34'!$K$3:$L$16,2,FALSE)))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IF(D134="X",0,IF(E134="X",0,VLOOKUP(E134,'34'!$K$3:$L$16,2,FALSE)))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IF(D135="X",0,IF(E135="X",0,VLOOKUP(E135,'34'!$K$3:$L$16,2,FALSE)))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IF(D136="X",0,IF(E136="X",0,VLOOKUP(E136,'34'!$K$3:$L$16,2,FALSE)))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IF(D137="X",0,IF(E137="X",0,VLOOKUP(E137,'34'!$K$3:$L$16,2,FALSE)))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IF(D138="X",0,IF(E138="X",0,VLOOKUP(E138,'34'!$K$3:$L$16,2,FALSE)))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IF(D139="X",0,IF(E139="X",0,VLOOKUP(E139,'34'!$K$3:$L$16,2,FALSE)))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IF(D140="X",0,IF(E140="X",0,VLOOKUP(E140,'34'!$K$3:$L$16,2,FALSE)))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IF(D141="X",0,IF(E141="X",0,VLOOKUP(E141,'34'!$K$3:$L$16,2,FALSE)))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IF(D142="X",0,IF(E142="X",0,VLOOKUP(E142,'34'!$K$3:$L$16,2,FALSE)))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IF(D143="X",0,IF(E143="X",0,VLOOKUP(E143,'34'!$K$3:$L$16,2,FALSE)))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IF(D144="X",0,IF(E144="X",0,VLOOKUP(E144,'34'!$K$3:$L$16,2,FALSE)))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IF(D145="X",0,IF(E145="X",0,VLOOKUP(E145,'34'!$K$3:$L$16,2,FALSE)))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IF(D146="X",0,IF(E146="X",0,VLOOKUP(E146,'34'!$K$3:$L$16,2,FALSE)))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IF(D147="X",0,IF(E147="X",0,VLOOKUP(E147,'34'!$K$3:$L$16,2,FALSE)))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IF(D148="X",0,IF(E148="X",0,VLOOKUP(E148,'34'!$K$3:$L$16,2,FALSE)))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IF(D149="X",0,IF(E149="X",0,VLOOKUP(E149,'34'!$K$3:$L$16,2,FALSE)))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IF(D150="X",0,IF(E150="X",0,VLOOKUP(E150,'34'!$K$3:$L$16,2,FALSE)))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IF(D151="X",0,IF(E151="X",0,VLOOKUP(E151,'34'!$K$3:$L$16,2,FALSE)))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IF(D152="X",0,IF(E152="X",0,VLOOKUP(E152,'34'!$K$3:$L$16,2,FALSE)))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IF(D153="X",0,IF(E153="X",0,VLOOKUP(E153,'34'!$K$3:$L$16,2,FALSE)))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IF(D154="X",0,IF(E154="X",0,VLOOKUP(E154,'34'!$K$3:$L$16,2,FALSE)))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IF(D155="X",0,IF(E155="X",0,VLOOKUP(E155,'34'!$K$3:$L$16,2,FALSE)))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IF(D156="X",0,IF(E156="X",0,VLOOKUP(E156,'34'!$K$3:$L$16,2,FALSE)))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IF(D157="X",0,IF(E157="X",0,VLOOKUP(E157,'34'!$K$3:$L$16,2,FALSE)))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IF(D158="X",0,IF(E158="X",0,VLOOKUP(E158,'34'!$K$3:$L$16,2,FALSE)))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IF(D159="X",0,IF(E159="X",0,VLOOKUP(E159,'34'!$K$3:$L$16,2,FALSE)))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IF(D160="X",0,IF(E160="X",0,VLOOKUP(E160,'34'!$K$3:$L$16,2,FALSE)))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IF(D161="X",0,IF(E161="X",0,VLOOKUP(E161,'34'!$K$3:$L$16,2,FALSE)))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IF(D162="X",0,IF(E162="X",0,VLOOKUP(E162,'34'!$K$3:$L$16,2,FALSE)))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IF(D163="X",0,IF(E163="X",0,VLOOKUP(E163,'34'!$K$3:$L$16,2,FALSE)))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IF(D164="X",0,IF(E164="X",0,VLOOKUP(E164,'34'!$K$3:$L$16,2,FALSE)))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IF(D165="X",0,IF(E165="X",0,VLOOKUP(E165,'34'!$K$3:$L$16,2,FALSE)))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IF(D166="X",0,IF(E166="X",0,VLOOKUP(E166,'34'!$K$3:$L$16,2,FALSE)))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IF(D167="X",0,IF(E167="X",0,VLOOKUP(E167,'34'!$K$3:$L$16,2,FALSE)))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IF(D168="X",0,IF(E168="X",0,VLOOKUP(E168,'34'!$K$3:$L$16,2,FALSE)))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IF(D169="X",0,IF(E169="X",0,VLOOKUP(E169,'34'!$K$3:$L$16,2,FALSE)))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IF(D170="X",0,IF(E170="X",0,VLOOKUP(E170,'34'!$K$3:$L$16,2,FALSE)))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IF(D171="X",0,IF(E171="X",0,VLOOKUP(E171,'34'!$K$3:$L$16,2,FALSE)))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IF(D172="X",0,IF(E172="X",0,VLOOKUP(E172,'34'!$K$3:$L$16,2,FALSE)))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IF(D173="X",0,IF(E173="X",0,VLOOKUP(E173,'34'!$K$3:$L$16,2,FALSE)))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IF(D174="X",0,IF(E174="X",0,VLOOKUP(E174,'34'!$K$3:$L$16,2,FALSE)))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IF(D175="X",0,IF(E175="X",0,VLOOKUP(E175,'34'!$K$3:$L$16,2,FALSE)))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IF(D176="X",0,IF(E176="X",0,VLOOKUP(E176,'34'!$K$3:$L$16,2,FALSE)))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IF(D177="X",0,IF(E177="X",0,VLOOKUP(E177,'34'!$K$3:$L$16,2,FALSE)))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IF(D178="X",0,IF(E178="X",0,VLOOKUP(E178,'34'!$K$3:$L$16,2,FALSE)))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IF(D179="X",0,IF(E179="X",0,VLOOKUP(E179,'34'!$K$3:$L$16,2,FALSE)))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IF(D180="X",0,IF(E180="X",0,VLOOKUP(E180,'34'!$K$3:$L$16,2,FALSE)))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IF(D181="X",0,IF(E181="X",0,VLOOKUP(E181,'34'!$K$3:$L$16,2,FALSE)))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IF(D182="X",0,IF(E182="X",0,VLOOKUP(E182,'34'!$K$3:$L$16,2,FALSE)))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IF(D183="X",0,IF(E183="X",0,VLOOKUP(E183,'34'!$K$3:$L$16,2,FALSE)))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IF(D184="X",0,IF(E184="X",0,VLOOKUP(E184,'34'!$K$3:$L$16,2,FALSE)))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IF(D185="X",0,IF(E185="X",0,VLOOKUP(E185,'34'!$K$3:$L$16,2,FALSE)))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IF(D186="X",0,IF(E186="X",0,VLOOKUP(E186,'34'!$K$3:$L$16,2,FALSE)))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IF(D187="X",0,IF(E187="X",0,VLOOKUP(E187,'34'!$K$3:$L$16,2,FALSE)))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IF(D188="X",0,IF(E188="X",0,VLOOKUP(E188,'34'!$K$3:$L$16,2,FALSE)))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IF(D189="X",0,IF(E189="X",0,VLOOKUP(E189,'34'!$K$3:$L$16,2,FALSE)))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IF(D190="X",0,IF(E190="X",0,VLOOKUP(E190,'34'!$K$3:$L$16,2,FALSE)))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IF(D191="X",0,IF(E191="X",0,VLOOKUP(E191,'34'!$K$3:$L$16,2,FALSE)))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IF(D192="X",0,IF(E192="X",0,VLOOKUP(E192,'34'!$K$3:$L$16,2,FALSE)))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IF(D193="X",0,IF(E193="X",0,VLOOKUP(E193,'34'!$K$3:$L$16,2,FALSE)))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IF(D194="X",0,IF(E194="X",0,VLOOKUP(E194,'34'!$K$3:$L$16,2,FALSE)))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IF(D195="X",0,IF(E195="X",0,VLOOKUP(E195,'34'!$K$3:$L$16,2,FALSE)))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IF(D196="X",0,IF(E196="X",0,VLOOKUP(E196,'34'!$K$3:$L$16,2,FALSE)))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IF(D197="X",0,IF(E197="X",0,VLOOKUP(E197,'34'!$K$3:$L$16,2,FALSE)))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IF(D198="X",0,IF(E198="X",0,VLOOKUP(E198,'34'!$K$3:$L$16,2,FALSE)))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IF(D199="X",0,IF(E199="X",0,VLOOKUP(E199,'34'!$K$3:$L$16,2,FALSE)))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IF(D200="X",0,IF(E200="X",0,VLOOKUP(E200,'34'!$K$3:$L$16,2,FALSE)))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IF(D201="X",0,IF(E201="X",0,VLOOKUP(E201,'34'!$K$3:$L$16,2,FALSE)))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IF(D202="X",0,IF(E202="X",0,VLOOKUP(E202,'34'!$K$3:$L$16,2,FALSE)))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IF(D203="X",0,IF(E203="X",0,VLOOKUP(E203,'34'!$K$3:$L$16,2,FALSE)))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IF(D204="X",0,IF(E204="X",0,VLOOKUP(E204,'34'!$K$3:$L$16,2,FALSE)))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IF(D205="X",0,IF(E205="X",0,VLOOKUP(E205,'34'!$K$3:$L$16,2,FALSE)))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IF(D206="X",0,IF(E206="X",0,VLOOKUP(E206,'34'!$K$3:$L$16,2,FALSE)))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IF(D207="X",0,IF(E207="X",0,VLOOKUP(E207,'34'!$K$3:$L$16,2,FALSE)))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IF(D208="X",0,IF(E208="X",0,VLOOKUP(E208,'34'!$K$3:$L$16,2,FALSE)))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IF(D209="X",0,IF(E209="X",0,VLOOKUP(E209,'34'!$K$3:$L$16,2,FALSE)))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IF(D210="X",0,IF(E210="X",0,VLOOKUP(E210,'34'!$K$3:$L$16,2,FALSE)))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IF(D211="X",0,IF(E211="X",0,VLOOKUP(E211,'34'!$K$3:$L$16,2,FALSE)))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IF(D212="X",0,IF(E212="X",0,VLOOKUP(E212,'34'!$K$3:$L$16,2,FALSE)))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IF(D213="X",0,IF(E213="X",0,VLOOKUP(E213,'34'!$K$3:$L$16,2,FALSE)))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IF(D214="X",0,IF(E214="X",0,VLOOKUP(E214,'34'!$K$3:$L$16,2,FALSE)))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IF(D215="X",0,IF(E215="X",0,VLOOKUP(E215,'34'!$K$3:$L$16,2,FALSE)))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IF(D216="X",0,IF(E216="X",0,VLOOKUP(E216,'34'!$K$3:$L$16,2,FALSE)))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IF(D217="X",0,IF(E217="X",0,VLOOKUP(E217,'34'!$K$3:$L$16,2,FALSE)))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IF(D218="X",0,IF(E218="X",0,VLOOKUP(E218,'34'!$K$3:$L$16,2,FALSE)))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IF(D219="X",0,IF(E219="X",0,VLOOKUP(E219,'34'!$K$3:$L$16,2,FALSE)))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IF(D220="X",0,IF(E220="X",0,VLOOKUP(E220,'34'!$K$3:$L$16,2,FALSE)))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IF(D221="X",0,IF(E221="X",0,VLOOKUP(E221,'34'!$K$3:$L$16,2,FALSE)))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IF(D222="X",0,IF(E222="X",0,VLOOKUP(E222,'34'!$K$3:$L$16,2,FALSE)))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IF(D223="X",0,IF(E223="X",0,VLOOKUP(E223,'34'!$K$3:$L$16,2,FALSE)))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IF(D224="X",0,IF(E224="X",0,VLOOKUP(E224,'34'!$K$3:$L$16,2,FALSE)))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IF(D225="X",0,IF(E225="X",0,VLOOKUP(E225,'34'!$K$3:$L$16,2,FALSE)))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IF(D226="X",0,IF(E226="X",0,VLOOKUP(E226,'34'!$K$3:$L$16,2,FALSE)))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IF(D227="X",0,IF(E227="X",0,VLOOKUP(E227,'34'!$K$3:$L$16,2,FALSE)))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IF(D228="X",0,IF(E228="X",0,VLOOKUP(E228,'34'!$K$3:$L$16,2,FALSE)))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IF(D229="X",0,IF(E229="X",0,VLOOKUP(E229,'34'!$K$3:$L$16,2,FALSE)))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IF(D230="X",0,IF(E230="X",0,VLOOKUP(E230,'34'!$K$3:$L$16,2,FALSE)))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IF(D231="X",0,IF(E231="X",0,VLOOKUP(E231,'34'!$K$3:$L$16,2,FALSE)))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IF(D232="X",0,IF(E232="X",0,VLOOKUP(E232,'34'!$K$3:$L$16,2,FALSE)))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IF(D233="X",0,IF(E233="X",0,VLOOKUP(E233,'34'!$K$3:$L$16,2,FALSE)))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IF(D234="X",0,IF(E234="X",0,VLOOKUP(E234,'34'!$K$3:$L$16,2,FALSE)))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IF(D235="X",0,IF(E235="X",0,VLOOKUP(E235,'34'!$K$3:$L$16,2,FALSE)))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IF(D236="X",0,IF(E236="X",0,VLOOKUP(E236,'34'!$K$3:$L$16,2,FALSE)))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IF(D237="X",0,IF(E237="X",0,VLOOKUP(E237,'34'!$K$3:$L$16,2,FALSE)))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IF(D238="X",0,IF(E238="X",0,VLOOKUP(E238,'34'!$K$3:$L$16,2,FALSE)))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IF(D239="X",0,IF(E239="X",0,VLOOKUP(E239,'34'!$K$3:$L$16,2,FALSE)))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IF(D240="X",0,IF(E240="X",0,VLOOKUP(E240,'34'!$K$3:$L$16,2,FALSE)))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IF(D241="X",0,IF(E241="X",0,VLOOKUP(E241,'34'!$K$3:$L$16,2,FALSE)))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IF(D242="X",0,IF(E242="X",0,VLOOKUP(E242,'34'!$K$3:$L$16,2,FALSE)))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IF(D243="X",0,IF(E243="X",0,VLOOKUP(E243,'34'!$K$3:$L$16,2,FALSE)))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IF(D244="X",0,IF(E244="X",0,VLOOKUP(E244,'34'!$K$3:$L$16,2,FALSE)))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IF(D245="X",0,IF(E245="X",0,VLOOKUP(E245,'34'!$K$3:$L$16,2,FALSE)))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IF(D246="X",0,IF(E246="X",0,VLOOKUP(E246,'34'!$K$3:$L$16,2,FALSE)))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IF(D247="X",0,IF(E247="X",0,VLOOKUP(E247,'34'!$K$3:$L$16,2,FALSE)))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IF(D248="X",0,IF(E248="X",0,VLOOKUP(E248,'34'!$K$3:$L$16,2,FALSE)))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IF(D249="X",0,IF(E249="X",0,VLOOKUP(E249,'34'!$K$3:$L$16,2,FALSE)))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IF(D250="X",0,IF(E250="X",0,VLOOKUP(E250,'34'!$K$3:$L$16,2,FALSE)))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IF(D251="X",0,IF(E251="X",0,VLOOKUP(E251,'34'!$K$3:$L$16,2,FALSE)))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IF(D252="X",0,IF(E252="X",0,VLOOKUP(E252,'34'!$K$3:$L$16,2,FALSE)))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IF(D253="X",0,IF(E253="X",0,VLOOKUP(E253,'34'!$K$3:$L$16,2,FALSE)))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IF(D254="X",0,IF(E254="X",0,VLOOKUP(E254,'34'!$K$3:$L$16,2,FALSE)))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IF(D255="X",0,IF(E255="X",0,VLOOKUP(E255,'34'!$K$3:$L$16,2,FALSE)))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IF(D256="X",0,IF(E256="X",0,VLOOKUP(E256,'34'!$K$3:$L$16,2,FALSE)))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IF(D257="X",0,IF(E257="X",0,VLOOKUP(E257,'34'!$K$3:$L$16,2,FALSE)))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IF(D258="X",0,IF(E258="X",0,VLOOKUP(E258,'34'!$K$3:$L$16,2,FALSE)))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IF(D259="X",0,IF(E259="X",0,VLOOKUP(E259,'34'!$K$3:$L$16,2,FALSE)))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IF(D260="X",0,IF(E260="X",0,VLOOKUP(E260,'34'!$K$3:$L$16,2,FALSE)))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IF(D261="X",0,IF(E261="X",0,VLOOKUP(E261,'34'!$K$3:$L$16,2,FALSE)))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IF(D262="X",0,IF(E262="X",0,VLOOKUP(E262,'34'!$K$3:$L$16,2,FALSE)))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IF(D263="X",0,IF(E263="X",0,VLOOKUP(E263,'34'!$K$3:$L$16,2,FALSE)))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IF(D264="X",0,IF(E264="X",0,VLOOKUP(E264,'34'!$K$3:$L$16,2,FALSE)))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IF(D265="X",0,IF(E265="X",0,VLOOKUP(E265,'34'!$K$3:$L$16,2,FALSE)))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IF(D266="X",0,IF(E266="X",0,VLOOKUP(E266,'34'!$K$3:$L$16,2,FALSE)))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IF(D267="X",0,IF(E267="X",0,VLOOKUP(E267,'34'!$K$3:$L$16,2,FALSE)))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IF(D268="X",0,IF(E268="X",0,VLOOKUP(E268,'34'!$K$3:$L$16,2,FALSE)))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IF(D269="X",0,IF(E269="X",0,VLOOKUP(E269,'34'!$K$3:$L$16,2,FALSE)))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IF(D270="X",0,IF(E270="X",0,VLOOKUP(E270,'34'!$K$3:$L$16,2,FALSE)))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IF(D271="X",0,IF(E271="X",0,VLOOKUP(E271,'34'!$K$3:$L$16,2,FALSE)))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IF(D272="X",0,IF(E272="X",0,VLOOKUP(E272,'34'!$K$3:$L$16,2,FALSE)))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IF(D273="X",0,IF(E273="X",0,VLOOKUP(E273,'34'!$K$3:$L$16,2,FALSE)))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IF(D274="X",0,IF(E274="X",0,VLOOKUP(E274,'34'!$K$3:$L$16,2,FALSE)))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IF(D275="X",0,IF(E275="X",0,VLOOKUP(E275,'34'!$K$3:$L$16,2,FALSE)))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IF(D276="X",0,IF(E276="X",0,VLOOKUP(E276,'34'!$K$3:$L$16,2,FALSE)))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IF(D277="X",0,IF(E277="X",0,VLOOKUP(E277,'34'!$K$3:$L$16,2,FALSE)))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IF(D278="X",0,IF(E278="X",0,VLOOKUP(E278,'34'!$K$3:$L$16,2,FALSE)))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IF(D279="X",0,IF(E279="X",0,VLOOKUP(E279,'34'!$K$3:$L$16,2,FALSE)))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IF(D280="X",0,IF(E280="X",0,VLOOKUP(E280,'34'!$K$3:$L$16,2,FALSE)))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IF(D281="X",0,IF(E281="X",0,VLOOKUP(E281,'34'!$K$3:$L$16,2,FALSE)))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IF(D282="X",0,IF(E282="X",0,VLOOKUP(E282,'34'!$K$3:$L$16,2,FALSE)))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IF(D283="X",0,IF(E283="X",0,VLOOKUP(E283,'34'!$K$3:$L$16,2,FALSE)))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IF(D284="X",0,IF(E284="X",0,VLOOKUP(E284,'34'!$K$3:$L$16,2,FALSE)))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IF(D285="X",0,IF(E285="X",0,VLOOKUP(E285,'34'!$K$3:$L$16,2,FALSE)))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IF(D286="X",0,IF(E286="X",0,VLOOKUP(E286,'34'!$K$3:$L$16,2,FALSE)))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IF(D287="X",0,IF(E287="X",0,VLOOKUP(E287,'34'!$K$3:$L$16,2,FALSE)))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IF(D288="X",0,IF(E288="X",0,VLOOKUP(E288,'34'!$K$3:$L$16,2,FALSE)))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IF(D289="X",0,IF(E289="X",0,VLOOKUP(E289,'34'!$K$3:$L$16,2,FALSE)))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IF(D290="X",0,IF(E290="X",0,VLOOKUP(E290,'34'!$K$3:$L$16,2,FALSE)))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IF(D291="X",0,IF(E291="X",0,VLOOKUP(E291,'34'!$K$3:$L$16,2,FALSE)))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IF(D292="X",0,IF(E292="X",0,VLOOKUP(E292,'34'!$K$3:$L$16,2,FALSE)))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IF(D293="X",0,IF(E293="X",0,VLOOKUP(E293,'34'!$K$3:$L$16,2,FALSE)))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IF(D294="X",0,IF(E294="X",0,VLOOKUP(E294,'34'!$K$3:$L$16,2,FALSE)))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IF(D295="X",0,IF(E295="X",0,VLOOKUP(E295,'34'!$K$3:$L$16,2,FALSE)))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IF(D296="X",0,IF(E296="X",0,VLOOKUP(E296,'34'!$K$3:$L$16,2,FALSE)))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IF(D297="X",0,IF(E297="X",0,VLOOKUP(E297,'34'!$K$3:$L$16,2,FALSE)))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IF(D298="X",0,IF(E298="X",0,VLOOKUP(E298,'34'!$K$3:$L$16,2,FALSE)))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IF(D299="X",0,IF(E299="X",0,VLOOKUP(E299,'34'!$K$3:$L$16,2,FALSE)))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IF(D300="X",0,IF(E300="X",0,VLOOKUP(E300,'34'!$K$3:$L$16,2,FALSE)))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IF(D301="X",0,IF(E301="X",0,VLOOKUP(E301,'34'!$K$3:$L$16,2,FALSE)))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IF(D302="X",0,IF(E302="X",0,VLOOKUP(E302,'34'!$K$3:$L$16,2,FALSE)))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IF(D303="X",0,IF(E303="X",0,VLOOKUP(E303,'34'!$K$3:$L$16,2,FALSE)))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IF(D304="X",0,IF(E304="X",0,VLOOKUP(E304,'34'!$K$3:$L$16,2,FALSE)))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IF(D305="X",0,IF(E305="X",0,VLOOKUP(E305,'34'!$K$3:$L$16,2,FALSE)))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IF(D306="X",0,IF(E306="X",0,VLOOKUP(E306,'34'!$K$3:$L$16,2,FALSE)))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IF(D307="X",0,IF(E307="X",0,VLOOKUP(E307,'34'!$K$3:$L$16,2,FALSE)))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IF(D308="X",0,IF(E308="X",0,VLOOKUP(E308,'34'!$K$3:$L$16,2,FALSE)))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IF(D309="X",0,IF(E309="X",0,VLOOKUP(E309,'34'!$K$3:$L$16,2,FALSE)))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IF(D310="X",0,IF(E310="X",0,VLOOKUP(E310,'34'!$K$3:$L$16,2,FALSE)))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IF(D311="X",0,IF(E311="X",0,VLOOKUP(E311,'34'!$K$3:$L$16,2,FALSE)))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IF(D312="X",0,IF(E312="X",0,VLOOKUP(E312,'34'!$K$3:$L$16,2,FALSE)))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IF(D313="X",0,IF(E313="X",0,VLOOKUP(E313,'34'!$K$3:$L$16,2,FALSE)))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IF(D314="X",0,IF(E314="X",0,VLOOKUP(E314,'34'!$K$3:$L$16,2,FALSE)))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IF(D315="X",0,IF(E315="X",0,VLOOKUP(E315,'34'!$K$3:$L$16,2,FALSE)))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IF(D316="X",0,IF(E316="X",0,VLOOKUP(E316,'34'!$K$3:$L$16,2,FALSE)))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IF(D317="X",0,IF(E317="X",0,VLOOKUP(E317,'34'!$K$3:$L$16,2,FALSE)))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IF(D318="X",0,IF(E318="X",0,VLOOKUP(E318,'34'!$K$3:$L$16,2,FALSE)))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IF(D319="X",0,IF(E319="X",0,VLOOKUP(E319,'34'!$K$3:$L$16,2,FALSE)))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IF(D320="X",0,IF(E320="X",0,VLOOKUP(E320,'34'!$K$3:$L$16,2,FALSE)))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IF(D321="X",0,IF(E321="X",0,VLOOKUP(E321,'34'!$K$3:$L$16,2,FALSE)))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IF(D322="X",0,IF(E322="X",0,VLOOKUP(E322,'34'!$K$3:$L$16,2,FALSE)))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IF(D323="X",0,IF(E323="X",0,VLOOKUP(E323,'34'!$K$3:$L$16,2,FALSE)))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IF(D324="X",0,IF(E324="X",0,VLOOKUP(E324,'34'!$K$3:$L$16,2,FALSE)))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IF(D325="X",0,IF(E325="X",0,VLOOKUP(E325,'34'!$K$3:$L$16,2,FALSE)))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IF(D326="X",0,IF(E326="X",0,VLOOKUP(E326,'34'!$K$3:$L$16,2,FALSE)))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IF(D327="X",0,IF(E327="X",0,VLOOKUP(E327,'34'!$K$3:$L$16,2,FALSE)))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IF(D328="X",0,IF(E328="X",0,VLOOKUP(E328,'34'!$K$3:$L$16,2,FALSE)))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IF(D329="X",0,IF(E329="X",0,VLOOKUP(E329,'34'!$K$3:$L$16,2,FALSE)))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IF(D330="X",0,IF(E330="X",0,VLOOKUP(E330,'34'!$K$3:$L$16,2,FALSE)))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IF(D331="X",0,IF(E331="X",0,VLOOKUP(E331,'34'!$K$3:$L$16,2,FALSE)))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IF(D332="X",0,IF(E332="X",0,VLOOKUP(E332,'34'!$K$3:$L$16,2,FALSE)))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IF(D333="X",0,IF(E333="X",0,VLOOKUP(E333,'34'!$K$3:$L$16,2,FALSE)))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IF(D334="X",0,IF(E334="X",0,VLOOKUP(E334,'34'!$K$3:$L$16,2,FALSE)))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IF(D335="X",0,IF(E335="X",0,VLOOKUP(E335,'34'!$K$3:$L$16,2,FALSE)))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IF(D336="X",0,IF(E336="X",0,VLOOKUP(E336,'34'!$K$3:$L$16,2,FALSE)))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IF(D337="X",0,IF(E337="X",0,VLOOKUP(E337,'34'!$K$3:$L$16,2,FALSE)))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IF(D338="X",0,IF(E338="X",0,VLOOKUP(E338,'34'!$K$3:$L$16,2,FALSE)))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IF(D339="X",0,IF(E339="X",0,VLOOKUP(E339,'34'!$K$3:$L$16,2,FALSE)))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IF(D340="X",0,IF(E340="X",0,VLOOKUP(E340,'34'!$K$3:$L$16,2,FALSE)))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IF(D341="X",0,IF(E341="X",0,VLOOKUP(E341,'34'!$K$3:$L$16,2,FALSE)))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IF(D342="X",0,IF(E342="X",0,VLOOKUP(E342,'34'!$K$3:$L$16,2,FALSE)))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IF(D343="X",0,IF(E343="X",0,VLOOKUP(E343,'34'!$K$3:$L$16,2,FALSE)))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IF(D344="X",0,IF(E344="X",0,VLOOKUP(E344,'34'!$K$3:$L$16,2,FALSE)))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IF(D345="X",0,IF(E345="X",0,VLOOKUP(E345,'34'!$K$3:$L$16,2,FALSE)))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IF(D346="X",0,IF(E346="X",0,VLOOKUP(E346,'34'!$K$3:$L$16,2,FALSE)))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IF(D347="X",0,IF(E347="X",0,VLOOKUP(E347,'34'!$K$3:$L$16,2,FALSE)))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IF(D348="X",0,IF(E348="X",0,VLOOKUP(E348,'34'!$K$3:$L$16,2,FALSE)))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IF(D349="X",0,IF(E349="X",0,VLOOKUP(E349,'34'!$K$3:$L$16,2,FALSE)))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IF(D350="X",0,IF(E350="X",0,VLOOKUP(E350,'34'!$K$3:$L$16,2,FALSE)))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IF(D351="X",0,IF(E351="X",0,VLOOKUP(E351,'34'!$K$3:$L$16,2,FALSE)))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IF(D352="X",0,IF(E352="X",0,VLOOKUP(E352,'34'!$K$3:$L$16,2,FALSE)))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IF(D353="X",0,IF(E353="X",0,VLOOKUP(E353,'34'!$K$3:$L$16,2,FALSE)))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IF(D354="X",0,IF(E354="X",0,VLOOKUP(E354,'34'!$K$3:$L$16,2,FALSE)))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IF(D355="X",0,IF(E355="X",0,VLOOKUP(E355,'34'!$K$3:$L$16,2,FALSE)))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IF(D356="X",0,IF(E356="X",0,VLOOKUP(E356,'34'!$K$3:$L$16,2,FALSE)))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IF(D357="X",0,IF(E357="X",0,VLOOKUP(E357,'34'!$K$3:$L$16,2,FALSE)))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IF(D358="X",0,IF(E358="X",0,VLOOKUP(E358,'34'!$K$3:$L$16,2,FALSE)))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IF(D359="X",0,IF(E359="X",0,VLOOKUP(E359,'34'!$K$3:$L$16,2,FALSE)))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IF(D360="X",0,IF(E360="X",0,VLOOKUP(E360,'34'!$K$3:$L$16,2,FALSE)))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IF(D361="X",0,IF(E361="X",0,VLOOKUP(E361,'34'!$K$3:$L$16,2,FALSE)))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IF(D362="X",0,IF(E362="X",0,VLOOKUP(E362,'34'!$K$3:$L$16,2,FALSE)))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IF(D363="X",0,IF(E363="X",0,VLOOKUP(E363,'34'!$K$3:$L$16,2,FALSE)))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IF(D364="X",0,IF(E364="X",0,VLOOKUP(E364,'34'!$K$3:$L$16,2,FALSE)))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IF(D365="X",0,IF(E365="X",0,VLOOKUP(E365,'34'!$K$3:$L$16,2,FALSE)))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IF(D366="X",0,IF(E366="X",0,VLOOKUP(E366,'34'!$K$3:$L$16,2,FALSE)))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IF(D367="X",0,IF(E367="X",0,VLOOKUP(E367,'34'!$K$3:$L$16,2,FALSE)))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IF(D368="X",0,IF(E368="X",0,VLOOKUP(E368,'34'!$K$3:$L$16,2,FALSE)))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IF(D369="X",0,IF(E369="X",0,VLOOKUP(E369,'34'!$K$3:$L$16,2,FALSE)))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IF(D370="X",0,IF(E370="X",0,VLOOKUP(E370,'34'!$K$3:$L$16,2,FALSE)))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IF(D371="X",0,IF(E371="X",0,VLOOKUP(E371,'34'!$K$3:$L$16,2,FALSE)))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IF(D372="X",0,IF(E372="X",0,VLOOKUP(E372,'34'!$K$3:$L$16,2,FALSE)))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IF(D373="X",0,IF(E373="X",0,VLOOKUP(E373,'34'!$K$3:$L$16,2,FALSE)))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IF(D374="X",0,IF(E374="X",0,VLOOKUP(E374,'34'!$K$3:$L$16,2,FALSE)))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IF(D375="X",0,IF(E375="X",0,VLOOKUP(E375,'34'!$K$3:$L$16,2,FALSE)))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IF(D376="X",0,IF(E376="X",0,VLOOKUP(E376,'34'!$K$3:$L$16,2,FALSE)))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IF(D377="X",0,IF(E377="X",0,VLOOKUP(E377,'34'!$K$3:$L$16,2,FALSE)))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IF(D378="X",0,IF(E378="X",0,VLOOKUP(E378,'34'!$K$3:$L$16,2,FALSE)))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IF(D379="X",0,IF(E379="X",0,VLOOKUP(E379,'34'!$K$3:$L$16,2,FALSE)))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IF(D380="X",0,IF(E380="X",0,VLOOKUP(E380,'34'!$K$3:$L$16,2,FALSE)))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IF(D381="X",0,IF(E381="X",0,VLOOKUP(E381,'34'!$K$3:$L$16,2,FALSE)))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IF(D382="X",0,IF(E382="X",0,VLOOKUP(E382,'34'!$K$3:$L$16,2,FALSE)))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IF(D383="X",0,IF(E383="X",0,VLOOKUP(E383,'34'!$K$3:$L$16,2,FALSE)))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IF(D384="X",0,IF(E384="X",0,VLOOKUP(E384,'34'!$K$3:$L$16,2,FALSE)))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IF(D385="X",0,IF(E385="X",0,VLOOKUP(E385,'34'!$K$3:$L$16,2,FALSE)))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IF(D386="X",0,IF(E386="X",0,VLOOKUP(E386,'34'!$K$3:$L$16,2,FALSE)))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IF(D387="X",0,IF(E387="X",0,VLOOKUP(E387,'34'!$K$3:$L$16,2,FALSE)))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IF(D388="X",0,IF(E388="X",0,VLOOKUP(E388,'34'!$K$3:$L$16,2,FALSE)))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IF(D389="X",0,IF(E389="X",0,VLOOKUP(E389,'34'!$K$3:$L$16,2,FALSE)))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IF(D390="X",0,IF(E390="X",0,VLOOKUP(E390,'34'!$K$3:$L$16,2,FALSE)))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IF(D391="X",0,IF(E391="X",0,VLOOKUP(E391,'34'!$K$3:$L$16,2,FALSE)))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IF(D392="X",0,IF(E392="X",0,VLOOKUP(E392,'34'!$K$3:$L$16,2,FALSE)))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IF(D393="X",0,IF(E393="X",0,VLOOKUP(E393,'34'!$K$3:$L$16,2,FALSE)))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IF(D394="X",0,IF(E394="X",0,VLOOKUP(E394,'34'!$K$3:$L$16,2,FALSE)))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IF(D395="X",0,IF(E395="X",0,VLOOKUP(E395,'34'!$K$3:$L$16,2,FALSE)))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IF(D396="X",0,IF(E396="X",0,VLOOKUP(E396,'34'!$K$3:$L$16,2,FALSE)))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IF(D397="X",0,IF(E397="X",0,VLOOKUP(E397,'34'!$K$3:$L$16,2,FALSE)))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IF(D398="X",0,IF(E398="X",0,VLOOKUP(E398,'34'!$K$3:$L$16,2,FALSE)))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IF(D399="X",0,IF(E399="X",0,VLOOKUP(E399,'34'!$K$3:$L$16,2,FALSE)))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IF(D400="X",0,IF(E400="X",0,VLOOKUP(E400,'34'!$K$3:$L$16,2,FALSE)))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IF(D401="X",0,IF(E401="X",0,VLOOKUP(E401,'34'!$K$3:$L$16,2,FALSE)))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IF(D402="X",0,IF(E402="X",0,VLOOKUP(E402,'34'!$K$3:$L$16,2,FALSE)))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IF(D403="X",0,IF(E403="X",0,VLOOKUP(E403,'34'!$K$3:$L$16,2,FALSE)))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IF(D404="X",0,IF(E404="X",0,VLOOKUP(E404,'34'!$K$3:$L$16,2,FALSE)))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IF(D405="X",0,IF(E405="X",0,VLOOKUP(E405,'34'!$K$3:$L$16,2,FALSE)))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IF(D406="X",0,IF(E406="X",0,VLOOKUP(E406,'34'!$K$3:$L$16,2,FALSE)))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IF(D407="X",0,IF(E407="X",0,VLOOKUP(E407,'34'!$K$3:$L$16,2,FALSE)))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IF(D408="X",0,IF(E408="X",0,VLOOKUP(E408,'34'!$K$3:$L$16,2,FALSE)))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IF(D409="X",0,IF(E409="X",0,VLOOKUP(E409,'34'!$K$3:$L$16,2,FALSE)))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IF(D410="X",0,IF(E410="X",0,VLOOKUP(E410,'34'!$K$3:$L$16,2,FALSE)))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IF(D411="X",0,IF(E411="X",0,VLOOKUP(E411,'34'!$K$3:$L$16,2,FALSE)))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IF(D412="X",0,IF(E412="X",0,VLOOKUP(E412,'34'!$K$3:$L$16,2,FALSE)))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IF(D413="X",0,IF(E413="X",0,VLOOKUP(E413,'34'!$K$3:$L$16,2,FALSE)))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IF(D414="X",0,IF(E414="X",0,VLOOKUP(E414,'34'!$K$3:$L$16,2,FALSE)))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IF(D415="X",0,IF(E415="X",0,VLOOKUP(E415,'34'!$K$3:$L$16,2,FALSE)))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IF(D416="X",0,IF(E416="X",0,VLOOKUP(E416,'34'!$K$3:$L$16,2,FALSE)))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IF(D417="X",0,IF(E417="X",0,VLOOKUP(E417,'34'!$K$3:$L$16,2,FALSE)))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IF(D418="X",0,IF(E418="X",0,VLOOKUP(E418,'34'!$K$3:$L$16,2,FALSE)))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IF(D419="X",0,IF(E419="X",0,VLOOKUP(E419,'34'!$K$3:$L$16,2,FALSE)))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IF(D420="X",0,IF(E420="X",0,VLOOKUP(E420,'34'!$K$3:$L$16,2,FALSE)))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IF(D421="X",0,IF(E421="X",0,VLOOKUP(E421,'34'!$K$3:$L$16,2,FALSE)))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IF(D422="X",0,IF(E422="X",0,VLOOKUP(E422,'34'!$K$3:$L$16,2,FALSE)))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IF(D423="X",0,IF(E423="X",0,VLOOKUP(E423,'34'!$K$3:$L$16,2,FALSE)))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IF(D424="X",0,IF(E424="X",0,VLOOKUP(E424,'34'!$K$3:$L$16,2,FALSE)))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IF(D425="X",0,IF(E425="X",0,VLOOKUP(E425,'34'!$K$3:$L$16,2,FALSE)))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IF(D426="X",0,IF(E426="X",0,VLOOKUP(E426,'34'!$K$3:$L$16,2,FALSE)))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IF(D427="X",0,IF(E427="X",0,VLOOKUP(E427,'34'!$K$3:$L$16,2,FALSE)))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IF(D428="X",0,IF(E428="X",0,VLOOKUP(E428,'34'!$K$3:$L$16,2,FALSE)))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IF(D429="X",0,IF(E429="X",0,VLOOKUP(E429,'34'!$K$3:$L$16,2,FALSE)))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IF(D430="X",0,IF(E430="X",0,VLOOKUP(E430,'34'!$K$3:$L$16,2,FALSE)))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IF(D431="X",0,IF(E431="X",0,VLOOKUP(E431,'34'!$K$3:$L$16,2,FALSE)))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IF(D432="X",0,IF(E432="X",0,VLOOKUP(E432,'34'!$K$3:$L$16,2,FALSE)))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IF(D433="X",0,IF(E433="X",0,VLOOKUP(E433,'34'!$K$3:$L$16,2,FALSE)))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IF(D434="X",0,IF(E434="X",0,VLOOKUP(E434,'34'!$K$3:$L$16,2,FALSE)))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IF(D435="X",0,IF(E435="X",0,VLOOKUP(E435,'34'!$K$3:$L$16,2,FALSE)))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IF(D436="X",0,IF(E436="X",0,VLOOKUP(E436,'34'!$K$3:$L$16,2,FALSE)))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IF(D437="X",0,IF(E437="X",0,VLOOKUP(E437,'34'!$K$3:$L$16,2,FALSE)))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IF(D438="X",0,IF(E438="X",0,VLOOKUP(E438,'34'!$K$3:$L$16,2,FALSE)))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IF(D439="X",0,IF(E439="X",0,VLOOKUP(E439,'34'!$K$3:$L$16,2,FALSE)))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IF(D440="X",0,IF(E440="X",0,VLOOKUP(E440,'34'!$K$3:$L$16,2,FALSE)))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IF(D441="X",0,IF(E441="X",0,VLOOKUP(E441,'34'!$K$3:$L$16,2,FALSE)))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IF(D442="X",0,IF(E442="X",0,VLOOKUP(E442,'34'!$K$3:$L$16,2,FALSE)))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IF(D443="X",0,IF(E443="X",0,VLOOKUP(E443,'34'!$K$3:$L$16,2,FALSE)))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IF(D444="X",0,IF(E444="X",0,VLOOKUP(E444,'34'!$K$3:$L$16,2,FALSE)))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IF(D445="X",0,IF(E445="X",0,VLOOKUP(E445,'34'!$K$3:$L$16,2,FALSE)))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IF(D446="X",0,IF(E446="X",0,VLOOKUP(E446,'34'!$K$3:$L$16,2,FALSE)))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IF(D447="X",0,IF(E447="X",0,VLOOKUP(E447,'34'!$K$3:$L$16,2,FALSE)))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IF(D448="X",0,IF(E448="X",0,VLOOKUP(E448,'34'!$K$3:$L$16,2,FALSE)))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IF(D449="X",0,IF(E449="X",0,VLOOKUP(E449,'34'!$K$3:$L$16,2,FALSE)))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IF(D450="X",0,IF(E450="X",0,VLOOKUP(E450,'34'!$K$3:$L$16,2,FALSE)))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IF(D451="X",0,IF(E451="X",0,VLOOKUP(E451,'34'!$K$3:$L$16,2,FALSE)))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IF(D452="X",0,IF(E452="X",0,VLOOKUP(E452,'34'!$K$3:$L$16,2,FALSE)))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IF(D453="X",0,IF(E453="X",0,VLOOKUP(E453,'34'!$K$3:$L$16,2,FALSE)))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IF(D454="X",0,IF(E454="X",0,VLOOKUP(E454,'34'!$K$3:$L$16,2,FALSE)))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IF(D455="X",0,IF(E455="X",0,VLOOKUP(E455,'34'!$K$3:$L$16,2,FALSE)))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IF(D456="X",0,IF(E456="X",0,VLOOKUP(E456,'34'!$K$3:$L$16,2,FALSE)))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IF(D457="X",0,IF(E457="X",0,VLOOKUP(E457,'34'!$K$3:$L$16,2,FALSE)))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IF(D458="X",0,IF(E458="X",0,VLOOKUP(E458,'34'!$K$3:$L$16,2,FALSE)))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IF(D459="X",0,IF(E459="X",0,VLOOKUP(E459,'34'!$K$3:$L$16,2,FALSE)))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IF(D460="X",0,IF(E460="X",0,VLOOKUP(E460,'34'!$K$3:$L$16,2,FALSE)))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IF(D461="X",0,IF(E461="X",0,VLOOKUP(E461,'34'!$K$3:$L$16,2,FALSE)))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IF(D462="X",0,IF(E462="X",0,VLOOKUP(E462,'34'!$K$3:$L$16,2,FALSE)))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IF(D463="X",0,IF(E463="X",0,VLOOKUP(E463,'34'!$K$3:$L$16,2,FALSE)))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IF(D464="X",0,IF(E464="X",0,VLOOKUP(E464,'34'!$K$3:$L$16,2,FALSE)))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IF(D465="X",0,IF(E465="X",0,VLOOKUP(E465,'34'!$K$3:$L$16,2,FALSE)))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IF(D466="X",0,IF(E466="X",0,VLOOKUP(E466,'34'!$K$3:$L$16,2,FALSE)))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IF(D467="X",0,IF(E467="X",0,VLOOKUP(E467,'34'!$K$3:$L$16,2,FALSE)))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IF(D468="X",0,IF(E468="X",0,VLOOKUP(E468,'34'!$K$3:$L$16,2,FALSE)))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IF(D469="X",0,IF(E469="X",0,VLOOKUP(E469,'34'!$K$3:$L$16,2,FALSE)))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IF(D470="X",0,IF(E470="X",0,VLOOKUP(E470,'34'!$K$3:$L$16,2,FALSE)))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IF(D471="X",0,IF(E471="X",0,VLOOKUP(E471,'34'!$K$3:$L$16,2,FALSE)))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IF(D472="X",0,IF(E472="X",0,VLOOKUP(E472,'34'!$K$3:$L$16,2,FALSE)))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IF(D473="X",0,IF(E473="X",0,VLOOKUP(E473,'34'!$K$3:$L$16,2,FALSE)))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IF(D474="X",0,IF(E474="X",0,VLOOKUP(E474,'34'!$K$3:$L$16,2,FALSE)))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IF(D475="X",0,IF(E475="X",0,VLOOKUP(E475,'34'!$K$3:$L$16,2,FALSE)))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IF(D476="X",0,IF(E476="X",0,VLOOKUP(E476,'34'!$K$3:$L$16,2,FALSE)))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IF(D477="X",0,IF(E477="X",0,VLOOKUP(E477,'34'!$K$3:$L$16,2,FALSE)))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IF(D478="X",0,IF(E478="X",0,VLOOKUP(E478,'34'!$K$3:$L$16,2,FALSE)))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IF(D479="X",0,IF(E479="X",0,VLOOKUP(E479,'34'!$K$3:$L$16,2,FALSE)))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IF(D480="X",0,IF(E480="X",0,VLOOKUP(E480,'34'!$K$3:$L$16,2,FALSE)))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IF(D481="X",0,IF(E481="X",0,VLOOKUP(E481,'34'!$K$3:$L$16,2,FALSE)))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IF(D482="X",0,IF(E482="X",0,VLOOKUP(E482,'34'!$K$3:$L$16,2,FALSE)))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IF(D483="X",0,IF(E483="X",0,VLOOKUP(E483,'34'!$K$3:$L$16,2,FALSE)))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IF(D484="X",0,IF(E484="X",0,VLOOKUP(E484,'34'!$K$3:$L$16,2,FALSE)))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IF(D485="X",0,IF(E485="X",0,VLOOKUP(E485,'34'!$K$3:$L$16,2,FALSE)))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IF(D486="X",0,IF(E486="X",0,VLOOKUP(E486,'34'!$K$3:$L$16,2,FALSE)))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IF(D487="X",0,IF(E487="X",0,VLOOKUP(E487,'34'!$K$3:$L$16,2,FALSE)))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IF(D488="X",0,IF(E488="X",0,VLOOKUP(E488,'34'!$K$3:$L$16,2,FALSE)))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IF(D489="X",0,IF(E489="X",0,VLOOKUP(E489,'34'!$K$3:$L$16,2,FALSE)))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IF(D490="X",0,IF(E490="X",0,VLOOKUP(E490,'34'!$K$3:$L$16,2,FALSE)))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IF(D491="X",0,IF(E491="X",0,VLOOKUP(E491,'34'!$K$3:$L$16,2,FALSE)))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IF(D492="X",0,IF(E492="X",0,VLOOKUP(E492,'34'!$K$3:$L$16,2,FALSE)))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IF(D493="X",0,IF(E493="X",0,VLOOKUP(E493,'34'!$K$3:$L$16,2,FALSE)))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IF(D494="X",0,IF(E494="X",0,VLOOKUP(E494,'34'!$K$3:$L$16,2,FALSE)))</f>
        <v>#N/A</v>
      </c>
      <c r="P494" s="108" t="e">
        <f t="shared" si="15"/>
        <v>#N/A</v>
      </c>
    </row>
    <row r="495" spans="3:23" ht="15.75" thickBot="1">
      <c r="C495" s="109" t="s">
        <v>135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136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IF('34'!K3="", "Vrije categorie",'34'!K3)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IF('34'!K4="", "Vrije categorie",'34'!K4)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IF('34'!K5="", "Vrije categorie",'34'!K5)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IF('34'!K6="", "Vrije categorie",'34'!K6)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IF('34'!K7="", "Vrije categorie",'34'!K7)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IF('34'!K8="", "Vrije categorie",'34'!K8)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IF('34'!K9="", "Vrije categorie",'34'!K9)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IF('34'!K10="", "Vrije categorie",'34'!K10)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IF('34'!K11="", "Vrije categorie",'34'!K11)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IF('34'!K12="", "Vrije categorie",'34'!K12)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IF('34'!K13="", "Vrije categorie",'34'!K13)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IF('34'!K14="", "Vrije categorie",'34'!K14)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IF('34'!K15="", "Vrije categorie",'34'!K15)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138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IXfqbpOUMx06pLME4TGaz4raRIi0tBCYmV0WdPQJvv5mtJp2WiB0RClevbl48n1aFVsGvTEhd0Hm8YGQ+V3ypQ==" saltValue="85xUiBReLl/4xPuOjK35r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F8DA-3C76-4DD6-A2D7-5F8489FF4AC2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'35a'!P499/M3</f>
        <v>#N/A</v>
      </c>
    </row>
    <row r="4" spans="1:14">
      <c r="A4" s="42" t="s">
        <v>82</v>
      </c>
      <c r="B4" s="195" t="e">
        <f>VLOOKUP(H5,'Kosten VSR (her)controles'!A5:E54,3)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'35a'!P500/M4</f>
        <v>#N/A</v>
      </c>
    </row>
    <row r="5" spans="1:14">
      <c r="A5" s="43" t="s">
        <v>83</v>
      </c>
      <c r="B5" s="196" t="e">
        <f>VLOOKUP(H5,'Kosten VSR (her)controles'!A5:E54,4)</f>
        <v>#N/A</v>
      </c>
      <c r="C5" s="196"/>
      <c r="D5" s="196"/>
      <c r="E5" s="196"/>
      <c r="F5" s="192" t="s">
        <v>85</v>
      </c>
      <c r="G5" s="192"/>
      <c r="H5" s="39">
        <f>'Kosten VSR (her)controles'!A39</f>
        <v>0</v>
      </c>
      <c r="K5" s="60" t="s">
        <v>58</v>
      </c>
      <c r="L5" s="72"/>
      <c r="M5" s="133"/>
      <c r="N5" s="113" t="e">
        <f>'35a'!P501/M5</f>
        <v>#N/A</v>
      </c>
    </row>
    <row r="6" spans="1:14">
      <c r="A6" s="44" t="s">
        <v>84</v>
      </c>
      <c r="B6" s="197" t="e">
        <f>VLOOKUP(H5,'Kosten VSR (her)controles'!A5:E54,5)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'35a'!P502/M6</f>
        <v>#N/A</v>
      </c>
    </row>
    <row r="7" spans="1:14">
      <c r="K7" s="60" t="s">
        <v>55</v>
      </c>
      <c r="L7" s="72"/>
      <c r="M7" s="133"/>
      <c r="N7" s="113" t="e">
        <f>'35a'!P503/M7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'35a'!P504/M8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'35a'!P505/M9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'35a'!P506/M10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'35a'!P507/M11</f>
        <v>#N/A</v>
      </c>
    </row>
    <row r="12" spans="1:14">
      <c r="F12" s="33" t="s">
        <v>64</v>
      </c>
      <c r="G12" s="33" t="s">
        <v>90</v>
      </c>
      <c r="K12" s="60" t="s">
        <v>63</v>
      </c>
      <c r="L12" s="72"/>
      <c r="M12" s="133"/>
      <c r="N12" s="113" t="e">
        <f>'35a'!P508/M12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'35a'!N512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'35a'!P509/M13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127</v>
      </c>
      <c r="K16" s="62"/>
      <c r="L16" s="73"/>
      <c r="M16" s="134"/>
      <c r="N16" s="114"/>
    </row>
    <row r="17" spans="1:9">
      <c r="A17" s="188" t="s">
        <v>128</v>
      </c>
      <c r="B17" s="188"/>
      <c r="C17" s="188"/>
      <c r="D17" s="70" t="e">
        <f>'35a'!P512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'35a'!G512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'35a'!F512-E27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'35a'!S495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'35a'!R495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'35a'!T495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'35a'!U495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51">
        <f>'35a'!V495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51">
        <f>'35a'!W495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'35a'!N505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83Uj07ZquzbnSpa218vHhkV2qXAm4J4R2FwehBP8DSPbEGndkV2PfWAZUyRoHsQrLtJMhgSgNvHtCNj+5f8nmw==" saltValue="1lR0rHWBHAlKy4BCzB5YS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0F1F-6810-44F4-B095-BE33CF3065C9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'35'!H5</f>
        <v>0</v>
      </c>
      <c r="B1" s="219" t="s">
        <v>82</v>
      </c>
      <c r="C1" s="220"/>
      <c r="D1" s="221" t="e">
        <f>VLOOKUP(A1,'Kosten VSR (her)controles'!A5:J54,3)</f>
        <v>#N/A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e">
        <f>CONCATENATE(VLOOKUP(A1,'Kosten VSR (her)controles'!A5:K54,4)," te ",VLOOKUP(A1,'Kosten VSR (her)controles'!A5:K54,5))</f>
        <v>#N/A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IF(D4="X",0,IF(E4="X",0,VLOOKUP(E4,'35'!$K$3:$L$16,2,FALSE)))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IF(D5="X",0,IF(E5="X",0,VLOOKUP(E5,'35'!$K$3:$L$16,2,FALSE)))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IF(D6="X",0,IF(E6="X",0,VLOOKUP(E6,'35'!$K$3:$L$16,2,FALSE)))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IF(D7="X",0,IF(E7="X",0,VLOOKUP(E7,'35'!$K$3:$L$16,2,FALSE)))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IF(D8="X",0,IF(E8="X",0,VLOOKUP(E8,'35'!$K$3:$L$16,2,FALSE)))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IF(D9="X",0,IF(E9="X",0,VLOOKUP(E9,'35'!$K$3:$L$16,2,FALSE)))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IF(D10="X",0,IF(E10="X",0,VLOOKUP(E10,'35'!$K$3:$L$16,2,FALSE)))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IF(D11="X",0,IF(E11="X",0,VLOOKUP(E11,'35'!$K$3:$L$16,2,FALSE)))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IF(D12="X",0,IF(E12="X",0,VLOOKUP(E12,'35'!$K$3:$L$16,2,FALSE)))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IF(D13="X",0,IF(E13="X",0,VLOOKUP(E13,'35'!$K$3:$L$16,2,FALSE)))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IF(D14="X",0,IF(E14="X",0,VLOOKUP(E14,'35'!$K$3:$L$16,2,FALSE)))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IF(D15="X",0,IF(E15="X",0,VLOOKUP(E15,'35'!$K$3:$L$16,2,FALSE)))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IF(D16="X",0,IF(E16="X",0,VLOOKUP(E16,'35'!$K$3:$L$16,2,FALSE)))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IF(D17="X",0,IF(E17="X",0,VLOOKUP(E17,'35'!$K$3:$L$16,2,FALSE)))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IF(D18="X",0,IF(E18="X",0,VLOOKUP(E18,'35'!$K$3:$L$16,2,FALSE)))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IF(D19="X",0,IF(E19="X",0,VLOOKUP(E19,'35'!$K$3:$L$16,2,FALSE)))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IF(D20="X",0,IF(E20="X",0,VLOOKUP(E20,'35'!$K$3:$L$16,2,FALSE)))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IF(D21="X",0,IF(E21="X",0,VLOOKUP(E21,'35'!$K$3:$L$16,2,FALSE)))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IF(D22="X",0,IF(E22="X",0,VLOOKUP(E22,'35'!$K$3:$L$16,2,FALSE)))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IF(D23="X",0,IF(E23="X",0,VLOOKUP(E23,'35'!$K$3:$L$16,2,FALSE)))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IF(D24="X",0,IF(E24="X",0,VLOOKUP(E24,'35'!$K$3:$L$16,2,FALSE)))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IF(D25="X",0,IF(E25="X",0,VLOOKUP(E25,'35'!$K$3:$L$16,2,FALSE)))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IF(D26="X",0,IF(E26="X",0,VLOOKUP(E26,'35'!$K$3:$L$16,2,FALSE)))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IF(D27="X",0,IF(E27="X",0,VLOOKUP(E27,'35'!$K$3:$L$16,2,FALSE)))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IF(D28="X",0,IF(E28="X",0,VLOOKUP(E28,'35'!$K$3:$L$16,2,FALSE)))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IF(D29="X",0,IF(E29="X",0,VLOOKUP(E29,'35'!$K$3:$L$16,2,FALSE)))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IF(D30="X",0,IF(E30="X",0,VLOOKUP(E30,'35'!$K$3:$L$16,2,FALSE)))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IF(D31="X",0,IF(E31="X",0,VLOOKUP(E31,'35'!$K$3:$L$16,2,FALSE)))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IF(D32="X",0,IF(E32="X",0,VLOOKUP(E32,'35'!$K$3:$L$16,2,FALSE)))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IF(D33="X",0,IF(E33="X",0,VLOOKUP(E33,'35'!$K$3:$L$16,2,FALSE)))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IF(D34="X",0,IF(E34="X",0,VLOOKUP(E34,'35'!$K$3:$L$16,2,FALSE)))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IF(D35="X",0,IF(E35="X",0,VLOOKUP(E35,'35'!$K$3:$L$16,2,FALSE)))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IF(D36="X",0,IF(E36="X",0,VLOOKUP(E36,'35'!$K$3:$L$16,2,FALSE)))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IF(D37="X",0,IF(E37="X",0,VLOOKUP(E37,'35'!$K$3:$L$16,2,FALSE)))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IF(D38="X",0,IF(E38="X",0,VLOOKUP(E38,'35'!$K$3:$L$16,2,FALSE)))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IF(D39="X",0,IF(E39="X",0,VLOOKUP(E39,'35'!$K$3:$L$16,2,FALSE)))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IF(D40="X",0,IF(E40="X",0,VLOOKUP(E40,'35'!$K$3:$L$16,2,FALSE)))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IF(D41="X",0,IF(E41="X",0,VLOOKUP(E41,'35'!$K$3:$L$16,2,FALSE)))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IF(D42="X",0,IF(E42="X",0,VLOOKUP(E42,'35'!$K$3:$L$16,2,FALSE)))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IF(D43="X",0,IF(E43="X",0,VLOOKUP(E43,'35'!$K$3:$L$16,2,FALSE)))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IF(D44="X",0,IF(E44="X",0,VLOOKUP(E44,'35'!$K$3:$L$16,2,FALSE)))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IF(D45="X",0,IF(E45="X",0,VLOOKUP(E45,'35'!$K$3:$L$16,2,FALSE)))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IF(D46="X",0,IF(E46="X",0,VLOOKUP(E46,'35'!$K$3:$L$16,2,FALSE)))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IF(D47="X",0,IF(E47="X",0,VLOOKUP(E47,'35'!$K$3:$L$16,2,FALSE)))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IF(D48="X",0,IF(E48="X",0,VLOOKUP(E48,'35'!$K$3:$L$16,2,FALSE)))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IF(D49="X",0,IF(E49="X",0,VLOOKUP(E49,'35'!$K$3:$L$16,2,FALSE)))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IF(D50="X",0,IF(E50="X",0,VLOOKUP(E50,'35'!$K$3:$L$16,2,FALSE)))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IF(D51="X",0,IF(E51="X",0,VLOOKUP(E51,'35'!$K$3:$L$16,2,FALSE)))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IF(D52="X",0,IF(E52="X",0,VLOOKUP(E52,'35'!$K$3:$L$16,2,FALSE)))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IF(D53="X",0,IF(E53="X",0,VLOOKUP(E53,'35'!$K$3:$L$16,2,FALSE)))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IF(D54="X",0,IF(E54="X",0,VLOOKUP(E54,'35'!$K$3:$L$16,2,FALSE)))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IF(D55="X",0,IF(E55="X",0,VLOOKUP(E55,'35'!$K$3:$L$16,2,FALSE)))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IF(D56="X",0,IF(E56="X",0,VLOOKUP(E56,'35'!$K$3:$L$16,2,FALSE)))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IF(D57="X",0,IF(E57="X",0,VLOOKUP(E57,'35'!$K$3:$L$16,2,FALSE)))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IF(D58="X",0,IF(E58="X",0,VLOOKUP(E58,'35'!$K$3:$L$16,2,FALSE)))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IF(D59="X",0,IF(E59="X",0,VLOOKUP(E59,'35'!$K$3:$L$16,2,FALSE)))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IF(D60="X",0,IF(E60="X",0,VLOOKUP(E60,'35'!$K$3:$L$16,2,FALSE)))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IF(D61="X",0,IF(E61="X",0,VLOOKUP(E61,'35'!$K$3:$L$16,2,FALSE)))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IF(D62="X",0,IF(E62="X",0,VLOOKUP(E62,'35'!$K$3:$L$16,2,FALSE)))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IF(D63="X",0,IF(E63="X",0,VLOOKUP(E63,'35'!$K$3:$L$16,2,FALSE)))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IF(D64="X",0,IF(E64="X",0,VLOOKUP(E64,'35'!$K$3:$L$16,2,FALSE)))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IF(D65="X",0,IF(E65="X",0,VLOOKUP(E65,'35'!$K$3:$L$16,2,FALSE)))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IF(D66="X",0,IF(E66="X",0,VLOOKUP(E66,'35'!$K$3:$L$16,2,FALSE)))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IF(D67="X",0,IF(E67="X",0,VLOOKUP(E67,'35'!$K$3:$L$16,2,FALSE)))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IF(D68="X",0,IF(E68="X",0,VLOOKUP(E68,'35'!$K$3:$L$16,2,FALSE)))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IF(D69="X",0,IF(E69="X",0,VLOOKUP(E69,'35'!$K$3:$L$16,2,FALSE)))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IF(D70="X",0,IF(E70="X",0,VLOOKUP(E70,'35'!$K$3:$L$16,2,FALSE)))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IF(D71="X",0,IF(E71="X",0,VLOOKUP(E71,'35'!$K$3:$L$16,2,FALSE)))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IF(D72="X",0,IF(E72="X",0,VLOOKUP(E72,'35'!$K$3:$L$16,2,FALSE)))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IF(D73="X",0,IF(E73="X",0,VLOOKUP(E73,'35'!$K$3:$L$16,2,FALSE)))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IF(D74="X",0,IF(E74="X",0,VLOOKUP(E74,'35'!$K$3:$L$16,2,FALSE)))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IF(D75="X",0,IF(E75="X",0,VLOOKUP(E75,'35'!$K$3:$L$16,2,FALSE)))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IF(D76="X",0,IF(E76="X",0,VLOOKUP(E76,'35'!$K$3:$L$16,2,FALSE)))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IF(D77="X",0,IF(E77="X",0,VLOOKUP(E77,'35'!$K$3:$L$16,2,FALSE)))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IF(D78="X",0,IF(E78="X",0,VLOOKUP(E78,'35'!$K$3:$L$16,2,FALSE)))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IF(D79="X",0,IF(E79="X",0,VLOOKUP(E79,'35'!$K$3:$L$16,2,FALSE)))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IF(D80="X",0,IF(E80="X",0,VLOOKUP(E80,'35'!$K$3:$L$16,2,FALSE)))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IF(D81="X",0,IF(E81="X",0,VLOOKUP(E81,'35'!$K$3:$L$16,2,FALSE)))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IF(D82="X",0,IF(E82="X",0,VLOOKUP(E82,'35'!$K$3:$L$16,2,FALSE)))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IF(D83="X",0,IF(E83="X",0,VLOOKUP(E83,'35'!$K$3:$L$16,2,FALSE)))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IF(D84="X",0,IF(E84="X",0,VLOOKUP(E84,'35'!$K$3:$L$16,2,FALSE)))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IF(D85="X",0,IF(E85="X",0,VLOOKUP(E85,'35'!$K$3:$L$16,2,FALSE)))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IF(D86="X",0,IF(E86="X",0,VLOOKUP(E86,'35'!$K$3:$L$16,2,FALSE)))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IF(D87="X",0,IF(E87="X",0,VLOOKUP(E87,'35'!$K$3:$L$16,2,FALSE)))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IF(D88="X",0,IF(E88="X",0,VLOOKUP(E88,'35'!$K$3:$L$16,2,FALSE)))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IF(D89="X",0,IF(E89="X",0,VLOOKUP(E89,'35'!$K$3:$L$16,2,FALSE)))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IF(D90="X",0,IF(E90="X",0,VLOOKUP(E90,'35'!$K$3:$L$16,2,FALSE)))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IF(D91="X",0,IF(E91="X",0,VLOOKUP(E91,'35'!$K$3:$L$16,2,FALSE)))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IF(D92="X",0,IF(E92="X",0,VLOOKUP(E92,'35'!$K$3:$L$16,2,FALSE)))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IF(D93="X",0,IF(E93="X",0,VLOOKUP(E93,'35'!$K$3:$L$16,2,FALSE)))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IF(D94="X",0,IF(E94="X",0,VLOOKUP(E94,'35'!$K$3:$L$16,2,FALSE)))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IF(D95="X",0,IF(E95="X",0,VLOOKUP(E95,'35'!$K$3:$L$16,2,FALSE)))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IF(D96="X",0,IF(E96="X",0,VLOOKUP(E96,'35'!$K$3:$L$16,2,FALSE)))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IF(D97="X",0,IF(E97="X",0,VLOOKUP(E97,'35'!$K$3:$L$16,2,FALSE)))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IF(D98="X",0,IF(E98="X",0,VLOOKUP(E98,'35'!$K$3:$L$16,2,FALSE)))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IF(D99="X",0,IF(E99="X",0,VLOOKUP(E99,'35'!$K$3:$L$16,2,FALSE)))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IF(D100="X",0,IF(E100="X",0,VLOOKUP(E100,'35'!$K$3:$L$16,2,FALSE)))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IF(D101="X",0,IF(E101="X",0,VLOOKUP(E101,'35'!$K$3:$L$16,2,FALSE)))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IF(D102="X",0,IF(E102="X",0,VLOOKUP(E102,'35'!$K$3:$L$16,2,FALSE)))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IF(D103="X",0,IF(E103="X",0,VLOOKUP(E103,'35'!$K$3:$L$16,2,FALSE)))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IF(D104="X",0,IF(E104="X",0,VLOOKUP(E104,'35'!$K$3:$L$16,2,FALSE)))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IF(D105="X",0,IF(E105="X",0,VLOOKUP(E105,'35'!$K$3:$L$16,2,FALSE)))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IF(D106="X",0,IF(E106="X",0,VLOOKUP(E106,'35'!$K$3:$L$16,2,FALSE)))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IF(D107="X",0,IF(E107="X",0,VLOOKUP(E107,'35'!$K$3:$L$16,2,FALSE)))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IF(D108="X",0,IF(E108="X",0,VLOOKUP(E108,'35'!$K$3:$L$16,2,FALSE)))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IF(D109="X",0,IF(E109="X",0,VLOOKUP(E109,'35'!$K$3:$L$16,2,FALSE)))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IF(D110="X",0,IF(E110="X",0,VLOOKUP(E110,'35'!$K$3:$L$16,2,FALSE)))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IF(D111="X",0,IF(E111="X",0,VLOOKUP(E111,'35'!$K$3:$L$16,2,FALSE)))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IF(D112="X",0,IF(E112="X",0,VLOOKUP(E112,'35'!$K$3:$L$16,2,FALSE)))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IF(D113="X",0,IF(E113="X",0,VLOOKUP(E113,'35'!$K$3:$L$16,2,FALSE)))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IF(D114="X",0,IF(E114="X",0,VLOOKUP(E114,'35'!$K$3:$L$16,2,FALSE)))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IF(D115="X",0,IF(E115="X",0,VLOOKUP(E115,'35'!$K$3:$L$16,2,FALSE)))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IF(D116="X",0,IF(E116="X",0,VLOOKUP(E116,'35'!$K$3:$L$16,2,FALSE)))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IF(D117="X",0,IF(E117="X",0,VLOOKUP(E117,'35'!$K$3:$L$16,2,FALSE)))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IF(D118="X",0,IF(E118="X",0,VLOOKUP(E118,'35'!$K$3:$L$16,2,FALSE)))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IF(D119="X",0,IF(E119="X",0,VLOOKUP(E119,'35'!$K$3:$L$16,2,FALSE)))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IF(D120="X",0,IF(E120="X",0,VLOOKUP(E120,'35'!$K$3:$L$16,2,FALSE)))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IF(D121="X",0,IF(E121="X",0,VLOOKUP(E121,'35'!$K$3:$L$16,2,FALSE)))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IF(D122="X",0,IF(E122="X",0,VLOOKUP(E122,'35'!$K$3:$L$16,2,FALSE)))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IF(D123="X",0,IF(E123="X",0,VLOOKUP(E123,'35'!$K$3:$L$16,2,FALSE)))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IF(D124="X",0,IF(E124="X",0,VLOOKUP(E124,'35'!$K$3:$L$16,2,FALSE)))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IF(D125="X",0,IF(E125="X",0,VLOOKUP(E125,'35'!$K$3:$L$16,2,FALSE)))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IF(D126="X",0,IF(E126="X",0,VLOOKUP(E126,'35'!$K$3:$L$16,2,FALSE)))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IF(D127="X",0,IF(E127="X",0,VLOOKUP(E127,'35'!$K$3:$L$16,2,FALSE)))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IF(D128="X",0,IF(E128="X",0,VLOOKUP(E128,'35'!$K$3:$L$16,2,FALSE)))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IF(D129="X",0,IF(E129="X",0,VLOOKUP(E129,'35'!$K$3:$L$16,2,FALSE)))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IF(D130="X",0,IF(E130="X",0,VLOOKUP(E130,'35'!$K$3:$L$16,2,FALSE)))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IF(D131="X",0,IF(E131="X",0,VLOOKUP(E131,'35'!$K$3:$L$16,2,FALSE)))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IF(D132="X",0,IF(E132="X",0,VLOOKUP(E132,'35'!$K$3:$L$16,2,FALSE)))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IF(D133="X",0,IF(E133="X",0,VLOOKUP(E133,'35'!$K$3:$L$16,2,FALSE)))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IF(D134="X",0,IF(E134="X",0,VLOOKUP(E134,'35'!$K$3:$L$16,2,FALSE)))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IF(D135="X",0,IF(E135="X",0,VLOOKUP(E135,'35'!$K$3:$L$16,2,FALSE)))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IF(D136="X",0,IF(E136="X",0,VLOOKUP(E136,'35'!$K$3:$L$16,2,FALSE)))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IF(D137="X",0,IF(E137="X",0,VLOOKUP(E137,'35'!$K$3:$L$16,2,FALSE)))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IF(D138="X",0,IF(E138="X",0,VLOOKUP(E138,'35'!$K$3:$L$16,2,FALSE)))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IF(D139="X",0,IF(E139="X",0,VLOOKUP(E139,'35'!$K$3:$L$16,2,FALSE)))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IF(D140="X",0,IF(E140="X",0,VLOOKUP(E140,'35'!$K$3:$L$16,2,FALSE)))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IF(D141="X",0,IF(E141="X",0,VLOOKUP(E141,'35'!$K$3:$L$16,2,FALSE)))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IF(D142="X",0,IF(E142="X",0,VLOOKUP(E142,'35'!$K$3:$L$16,2,FALSE)))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IF(D143="X",0,IF(E143="X",0,VLOOKUP(E143,'35'!$K$3:$L$16,2,FALSE)))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IF(D144="X",0,IF(E144="X",0,VLOOKUP(E144,'35'!$K$3:$L$16,2,FALSE)))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IF(D145="X",0,IF(E145="X",0,VLOOKUP(E145,'35'!$K$3:$L$16,2,FALSE)))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IF(D146="X",0,IF(E146="X",0,VLOOKUP(E146,'35'!$K$3:$L$16,2,FALSE)))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IF(D147="X",0,IF(E147="X",0,VLOOKUP(E147,'35'!$K$3:$L$16,2,FALSE)))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IF(D148="X",0,IF(E148="X",0,VLOOKUP(E148,'35'!$K$3:$L$16,2,FALSE)))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IF(D149="X",0,IF(E149="X",0,VLOOKUP(E149,'35'!$K$3:$L$16,2,FALSE)))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IF(D150="X",0,IF(E150="X",0,VLOOKUP(E150,'35'!$K$3:$L$16,2,FALSE)))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IF(D151="X",0,IF(E151="X",0,VLOOKUP(E151,'35'!$K$3:$L$16,2,FALSE)))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IF(D152="X",0,IF(E152="X",0,VLOOKUP(E152,'35'!$K$3:$L$16,2,FALSE)))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IF(D153="X",0,IF(E153="X",0,VLOOKUP(E153,'35'!$K$3:$L$16,2,FALSE)))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IF(D154="X",0,IF(E154="X",0,VLOOKUP(E154,'35'!$K$3:$L$16,2,FALSE)))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IF(D155="X",0,IF(E155="X",0,VLOOKUP(E155,'35'!$K$3:$L$16,2,FALSE)))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IF(D156="X",0,IF(E156="X",0,VLOOKUP(E156,'35'!$K$3:$L$16,2,FALSE)))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IF(D157="X",0,IF(E157="X",0,VLOOKUP(E157,'35'!$K$3:$L$16,2,FALSE)))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IF(D158="X",0,IF(E158="X",0,VLOOKUP(E158,'35'!$K$3:$L$16,2,FALSE)))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IF(D159="X",0,IF(E159="X",0,VLOOKUP(E159,'35'!$K$3:$L$16,2,FALSE)))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IF(D160="X",0,IF(E160="X",0,VLOOKUP(E160,'35'!$K$3:$L$16,2,FALSE)))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IF(D161="X",0,IF(E161="X",0,VLOOKUP(E161,'35'!$K$3:$L$16,2,FALSE)))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IF(D162="X",0,IF(E162="X",0,VLOOKUP(E162,'35'!$K$3:$L$16,2,FALSE)))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IF(D163="X",0,IF(E163="X",0,VLOOKUP(E163,'35'!$K$3:$L$16,2,FALSE)))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IF(D164="X",0,IF(E164="X",0,VLOOKUP(E164,'35'!$K$3:$L$16,2,FALSE)))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IF(D165="X",0,IF(E165="X",0,VLOOKUP(E165,'35'!$K$3:$L$16,2,FALSE)))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IF(D166="X",0,IF(E166="X",0,VLOOKUP(E166,'35'!$K$3:$L$16,2,FALSE)))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IF(D167="X",0,IF(E167="X",0,VLOOKUP(E167,'35'!$K$3:$L$16,2,FALSE)))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IF(D168="X",0,IF(E168="X",0,VLOOKUP(E168,'35'!$K$3:$L$16,2,FALSE)))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IF(D169="X",0,IF(E169="X",0,VLOOKUP(E169,'35'!$K$3:$L$16,2,FALSE)))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IF(D170="X",0,IF(E170="X",0,VLOOKUP(E170,'35'!$K$3:$L$16,2,FALSE)))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IF(D171="X",0,IF(E171="X",0,VLOOKUP(E171,'35'!$K$3:$L$16,2,FALSE)))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IF(D172="X",0,IF(E172="X",0,VLOOKUP(E172,'35'!$K$3:$L$16,2,FALSE)))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IF(D173="X",0,IF(E173="X",0,VLOOKUP(E173,'35'!$K$3:$L$16,2,FALSE)))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IF(D174="X",0,IF(E174="X",0,VLOOKUP(E174,'35'!$K$3:$L$16,2,FALSE)))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IF(D175="X",0,IF(E175="X",0,VLOOKUP(E175,'35'!$K$3:$L$16,2,FALSE)))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IF(D176="X",0,IF(E176="X",0,VLOOKUP(E176,'35'!$K$3:$L$16,2,FALSE)))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IF(D177="X",0,IF(E177="X",0,VLOOKUP(E177,'35'!$K$3:$L$16,2,FALSE)))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IF(D178="X",0,IF(E178="X",0,VLOOKUP(E178,'35'!$K$3:$L$16,2,FALSE)))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IF(D179="X",0,IF(E179="X",0,VLOOKUP(E179,'35'!$K$3:$L$16,2,FALSE)))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IF(D180="X",0,IF(E180="X",0,VLOOKUP(E180,'35'!$K$3:$L$16,2,FALSE)))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IF(D181="X",0,IF(E181="X",0,VLOOKUP(E181,'35'!$K$3:$L$16,2,FALSE)))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IF(D182="X",0,IF(E182="X",0,VLOOKUP(E182,'35'!$K$3:$L$16,2,FALSE)))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IF(D183="X",0,IF(E183="X",0,VLOOKUP(E183,'35'!$K$3:$L$16,2,FALSE)))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IF(D184="X",0,IF(E184="X",0,VLOOKUP(E184,'35'!$K$3:$L$16,2,FALSE)))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IF(D185="X",0,IF(E185="X",0,VLOOKUP(E185,'35'!$K$3:$L$16,2,FALSE)))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IF(D186="X",0,IF(E186="X",0,VLOOKUP(E186,'35'!$K$3:$L$16,2,FALSE)))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IF(D187="X",0,IF(E187="X",0,VLOOKUP(E187,'35'!$K$3:$L$16,2,FALSE)))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IF(D188="X",0,IF(E188="X",0,VLOOKUP(E188,'35'!$K$3:$L$16,2,FALSE)))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IF(D189="X",0,IF(E189="X",0,VLOOKUP(E189,'35'!$K$3:$L$16,2,FALSE)))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IF(D190="X",0,IF(E190="X",0,VLOOKUP(E190,'35'!$K$3:$L$16,2,FALSE)))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IF(D191="X",0,IF(E191="X",0,VLOOKUP(E191,'35'!$K$3:$L$16,2,FALSE)))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IF(D192="X",0,IF(E192="X",0,VLOOKUP(E192,'35'!$K$3:$L$16,2,FALSE)))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IF(D193="X",0,IF(E193="X",0,VLOOKUP(E193,'35'!$K$3:$L$16,2,FALSE)))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IF(D194="X",0,IF(E194="X",0,VLOOKUP(E194,'35'!$K$3:$L$16,2,FALSE)))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IF(D195="X",0,IF(E195="X",0,VLOOKUP(E195,'35'!$K$3:$L$16,2,FALSE)))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IF(D196="X",0,IF(E196="X",0,VLOOKUP(E196,'35'!$K$3:$L$16,2,FALSE)))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IF(D197="X",0,IF(E197="X",0,VLOOKUP(E197,'35'!$K$3:$L$16,2,FALSE)))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IF(D198="X",0,IF(E198="X",0,VLOOKUP(E198,'35'!$K$3:$L$16,2,FALSE)))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IF(D199="X",0,IF(E199="X",0,VLOOKUP(E199,'35'!$K$3:$L$16,2,FALSE)))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IF(D200="X",0,IF(E200="X",0,VLOOKUP(E200,'35'!$K$3:$L$16,2,FALSE)))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IF(D201="X",0,IF(E201="X",0,VLOOKUP(E201,'35'!$K$3:$L$16,2,FALSE)))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IF(D202="X",0,IF(E202="X",0,VLOOKUP(E202,'35'!$K$3:$L$16,2,FALSE)))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IF(D203="X",0,IF(E203="X",0,VLOOKUP(E203,'35'!$K$3:$L$16,2,FALSE)))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IF(D204="X",0,IF(E204="X",0,VLOOKUP(E204,'35'!$K$3:$L$16,2,FALSE)))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IF(D205="X",0,IF(E205="X",0,VLOOKUP(E205,'35'!$K$3:$L$16,2,FALSE)))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IF(D206="X",0,IF(E206="X",0,VLOOKUP(E206,'35'!$K$3:$L$16,2,FALSE)))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IF(D207="X",0,IF(E207="X",0,VLOOKUP(E207,'35'!$K$3:$L$16,2,FALSE)))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IF(D208="X",0,IF(E208="X",0,VLOOKUP(E208,'35'!$K$3:$L$16,2,FALSE)))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IF(D209="X",0,IF(E209="X",0,VLOOKUP(E209,'35'!$K$3:$L$16,2,FALSE)))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IF(D210="X",0,IF(E210="X",0,VLOOKUP(E210,'35'!$K$3:$L$16,2,FALSE)))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IF(D211="X",0,IF(E211="X",0,VLOOKUP(E211,'35'!$K$3:$L$16,2,FALSE)))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IF(D212="X",0,IF(E212="X",0,VLOOKUP(E212,'35'!$K$3:$L$16,2,FALSE)))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IF(D213="X",0,IF(E213="X",0,VLOOKUP(E213,'35'!$K$3:$L$16,2,FALSE)))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IF(D214="X",0,IF(E214="X",0,VLOOKUP(E214,'35'!$K$3:$L$16,2,FALSE)))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IF(D215="X",0,IF(E215="X",0,VLOOKUP(E215,'35'!$K$3:$L$16,2,FALSE)))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IF(D216="X",0,IF(E216="X",0,VLOOKUP(E216,'35'!$K$3:$L$16,2,FALSE)))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IF(D217="X",0,IF(E217="X",0,VLOOKUP(E217,'35'!$K$3:$L$16,2,FALSE)))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IF(D218="X",0,IF(E218="X",0,VLOOKUP(E218,'35'!$K$3:$L$16,2,FALSE)))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IF(D219="X",0,IF(E219="X",0,VLOOKUP(E219,'35'!$K$3:$L$16,2,FALSE)))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IF(D220="X",0,IF(E220="X",0,VLOOKUP(E220,'35'!$K$3:$L$16,2,FALSE)))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IF(D221="X",0,IF(E221="X",0,VLOOKUP(E221,'35'!$K$3:$L$16,2,FALSE)))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IF(D222="X",0,IF(E222="X",0,VLOOKUP(E222,'35'!$K$3:$L$16,2,FALSE)))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IF(D223="X",0,IF(E223="X",0,VLOOKUP(E223,'35'!$K$3:$L$16,2,FALSE)))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IF(D224="X",0,IF(E224="X",0,VLOOKUP(E224,'35'!$K$3:$L$16,2,FALSE)))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IF(D225="X",0,IF(E225="X",0,VLOOKUP(E225,'35'!$K$3:$L$16,2,FALSE)))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IF(D226="X",0,IF(E226="X",0,VLOOKUP(E226,'35'!$K$3:$L$16,2,FALSE)))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IF(D227="X",0,IF(E227="X",0,VLOOKUP(E227,'35'!$K$3:$L$16,2,FALSE)))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IF(D228="X",0,IF(E228="X",0,VLOOKUP(E228,'35'!$K$3:$L$16,2,FALSE)))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IF(D229="X",0,IF(E229="X",0,VLOOKUP(E229,'35'!$K$3:$L$16,2,FALSE)))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IF(D230="X",0,IF(E230="X",0,VLOOKUP(E230,'35'!$K$3:$L$16,2,FALSE)))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IF(D231="X",0,IF(E231="X",0,VLOOKUP(E231,'35'!$K$3:$L$16,2,FALSE)))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IF(D232="X",0,IF(E232="X",0,VLOOKUP(E232,'35'!$K$3:$L$16,2,FALSE)))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IF(D233="X",0,IF(E233="X",0,VLOOKUP(E233,'35'!$K$3:$L$16,2,FALSE)))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IF(D234="X",0,IF(E234="X",0,VLOOKUP(E234,'35'!$K$3:$L$16,2,FALSE)))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IF(D235="X",0,IF(E235="X",0,VLOOKUP(E235,'35'!$K$3:$L$16,2,FALSE)))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IF(D236="X",0,IF(E236="X",0,VLOOKUP(E236,'35'!$K$3:$L$16,2,FALSE)))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IF(D237="X",0,IF(E237="X",0,VLOOKUP(E237,'35'!$K$3:$L$16,2,FALSE)))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IF(D238="X",0,IF(E238="X",0,VLOOKUP(E238,'35'!$K$3:$L$16,2,FALSE)))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IF(D239="X",0,IF(E239="X",0,VLOOKUP(E239,'35'!$K$3:$L$16,2,FALSE)))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IF(D240="X",0,IF(E240="X",0,VLOOKUP(E240,'35'!$K$3:$L$16,2,FALSE)))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IF(D241="X",0,IF(E241="X",0,VLOOKUP(E241,'35'!$K$3:$L$16,2,FALSE)))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IF(D242="X",0,IF(E242="X",0,VLOOKUP(E242,'35'!$K$3:$L$16,2,FALSE)))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IF(D243="X",0,IF(E243="X",0,VLOOKUP(E243,'35'!$K$3:$L$16,2,FALSE)))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IF(D244="X",0,IF(E244="X",0,VLOOKUP(E244,'35'!$K$3:$L$16,2,FALSE)))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IF(D245="X",0,IF(E245="X",0,VLOOKUP(E245,'35'!$K$3:$L$16,2,FALSE)))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IF(D246="X",0,IF(E246="X",0,VLOOKUP(E246,'35'!$K$3:$L$16,2,FALSE)))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IF(D247="X",0,IF(E247="X",0,VLOOKUP(E247,'35'!$K$3:$L$16,2,FALSE)))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IF(D248="X",0,IF(E248="X",0,VLOOKUP(E248,'35'!$K$3:$L$16,2,FALSE)))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IF(D249="X",0,IF(E249="X",0,VLOOKUP(E249,'35'!$K$3:$L$16,2,FALSE)))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IF(D250="X",0,IF(E250="X",0,VLOOKUP(E250,'35'!$K$3:$L$16,2,FALSE)))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IF(D251="X",0,IF(E251="X",0,VLOOKUP(E251,'35'!$K$3:$L$16,2,FALSE)))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IF(D252="X",0,IF(E252="X",0,VLOOKUP(E252,'35'!$K$3:$L$16,2,FALSE)))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IF(D253="X",0,IF(E253="X",0,VLOOKUP(E253,'35'!$K$3:$L$16,2,FALSE)))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IF(D254="X",0,IF(E254="X",0,VLOOKUP(E254,'35'!$K$3:$L$16,2,FALSE)))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IF(D255="X",0,IF(E255="X",0,VLOOKUP(E255,'35'!$K$3:$L$16,2,FALSE)))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IF(D256="X",0,IF(E256="X",0,VLOOKUP(E256,'35'!$K$3:$L$16,2,FALSE)))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IF(D257="X",0,IF(E257="X",0,VLOOKUP(E257,'35'!$K$3:$L$16,2,FALSE)))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IF(D258="X",0,IF(E258="X",0,VLOOKUP(E258,'35'!$K$3:$L$16,2,FALSE)))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IF(D259="X",0,IF(E259="X",0,VLOOKUP(E259,'35'!$K$3:$L$16,2,FALSE)))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IF(D260="X",0,IF(E260="X",0,VLOOKUP(E260,'35'!$K$3:$L$16,2,FALSE)))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IF(D261="X",0,IF(E261="X",0,VLOOKUP(E261,'35'!$K$3:$L$16,2,FALSE)))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IF(D262="X",0,IF(E262="X",0,VLOOKUP(E262,'35'!$K$3:$L$16,2,FALSE)))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IF(D263="X",0,IF(E263="X",0,VLOOKUP(E263,'35'!$K$3:$L$16,2,FALSE)))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IF(D264="X",0,IF(E264="X",0,VLOOKUP(E264,'35'!$K$3:$L$16,2,FALSE)))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IF(D265="X",0,IF(E265="X",0,VLOOKUP(E265,'35'!$K$3:$L$16,2,FALSE)))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IF(D266="X",0,IF(E266="X",0,VLOOKUP(E266,'35'!$K$3:$L$16,2,FALSE)))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IF(D267="X",0,IF(E267="X",0,VLOOKUP(E267,'35'!$K$3:$L$16,2,FALSE)))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IF(D268="X",0,IF(E268="X",0,VLOOKUP(E268,'35'!$K$3:$L$16,2,FALSE)))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IF(D269="X",0,IF(E269="X",0,VLOOKUP(E269,'35'!$K$3:$L$16,2,FALSE)))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IF(D270="X",0,IF(E270="X",0,VLOOKUP(E270,'35'!$K$3:$L$16,2,FALSE)))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IF(D271="X",0,IF(E271="X",0,VLOOKUP(E271,'35'!$K$3:$L$16,2,FALSE)))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IF(D272="X",0,IF(E272="X",0,VLOOKUP(E272,'35'!$K$3:$L$16,2,FALSE)))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IF(D273="X",0,IF(E273="X",0,VLOOKUP(E273,'35'!$K$3:$L$16,2,FALSE)))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IF(D274="X",0,IF(E274="X",0,VLOOKUP(E274,'35'!$K$3:$L$16,2,FALSE)))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IF(D275="X",0,IF(E275="X",0,VLOOKUP(E275,'35'!$K$3:$L$16,2,FALSE)))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IF(D276="X",0,IF(E276="X",0,VLOOKUP(E276,'35'!$K$3:$L$16,2,FALSE)))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IF(D277="X",0,IF(E277="X",0,VLOOKUP(E277,'35'!$K$3:$L$16,2,FALSE)))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IF(D278="X",0,IF(E278="X",0,VLOOKUP(E278,'35'!$K$3:$L$16,2,FALSE)))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IF(D279="X",0,IF(E279="X",0,VLOOKUP(E279,'35'!$K$3:$L$16,2,FALSE)))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IF(D280="X",0,IF(E280="X",0,VLOOKUP(E280,'35'!$K$3:$L$16,2,FALSE)))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IF(D281="X",0,IF(E281="X",0,VLOOKUP(E281,'35'!$K$3:$L$16,2,FALSE)))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IF(D282="X",0,IF(E282="X",0,VLOOKUP(E282,'35'!$K$3:$L$16,2,FALSE)))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IF(D283="X",0,IF(E283="X",0,VLOOKUP(E283,'35'!$K$3:$L$16,2,FALSE)))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IF(D284="X",0,IF(E284="X",0,VLOOKUP(E284,'35'!$K$3:$L$16,2,FALSE)))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IF(D285="X",0,IF(E285="X",0,VLOOKUP(E285,'35'!$K$3:$L$16,2,FALSE)))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IF(D286="X",0,IF(E286="X",0,VLOOKUP(E286,'35'!$K$3:$L$16,2,FALSE)))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IF(D287="X",0,IF(E287="X",0,VLOOKUP(E287,'35'!$K$3:$L$16,2,FALSE)))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IF(D288="X",0,IF(E288="X",0,VLOOKUP(E288,'35'!$K$3:$L$16,2,FALSE)))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IF(D289="X",0,IF(E289="X",0,VLOOKUP(E289,'35'!$K$3:$L$16,2,FALSE)))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IF(D290="X",0,IF(E290="X",0,VLOOKUP(E290,'35'!$K$3:$L$16,2,FALSE)))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IF(D291="X",0,IF(E291="X",0,VLOOKUP(E291,'35'!$K$3:$L$16,2,FALSE)))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IF(D292="X",0,IF(E292="X",0,VLOOKUP(E292,'35'!$K$3:$L$16,2,FALSE)))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IF(D293="X",0,IF(E293="X",0,VLOOKUP(E293,'35'!$K$3:$L$16,2,FALSE)))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IF(D294="X",0,IF(E294="X",0,VLOOKUP(E294,'35'!$K$3:$L$16,2,FALSE)))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IF(D295="X",0,IF(E295="X",0,VLOOKUP(E295,'35'!$K$3:$L$16,2,FALSE)))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IF(D296="X",0,IF(E296="X",0,VLOOKUP(E296,'35'!$K$3:$L$16,2,FALSE)))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IF(D297="X",0,IF(E297="X",0,VLOOKUP(E297,'35'!$K$3:$L$16,2,FALSE)))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IF(D298="X",0,IF(E298="X",0,VLOOKUP(E298,'35'!$K$3:$L$16,2,FALSE)))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IF(D299="X",0,IF(E299="X",0,VLOOKUP(E299,'35'!$K$3:$L$16,2,FALSE)))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IF(D300="X",0,IF(E300="X",0,VLOOKUP(E300,'35'!$K$3:$L$16,2,FALSE)))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IF(D301="X",0,IF(E301="X",0,VLOOKUP(E301,'35'!$K$3:$L$16,2,FALSE)))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IF(D302="X",0,IF(E302="X",0,VLOOKUP(E302,'35'!$K$3:$L$16,2,FALSE)))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IF(D303="X",0,IF(E303="X",0,VLOOKUP(E303,'35'!$K$3:$L$16,2,FALSE)))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IF(D304="X",0,IF(E304="X",0,VLOOKUP(E304,'35'!$K$3:$L$16,2,FALSE)))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IF(D305="X",0,IF(E305="X",0,VLOOKUP(E305,'35'!$K$3:$L$16,2,FALSE)))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IF(D306="X",0,IF(E306="X",0,VLOOKUP(E306,'35'!$K$3:$L$16,2,FALSE)))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IF(D307="X",0,IF(E307="X",0,VLOOKUP(E307,'35'!$K$3:$L$16,2,FALSE)))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IF(D308="X",0,IF(E308="X",0,VLOOKUP(E308,'35'!$K$3:$L$16,2,FALSE)))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IF(D309="X",0,IF(E309="X",0,VLOOKUP(E309,'35'!$K$3:$L$16,2,FALSE)))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IF(D310="X",0,IF(E310="X",0,VLOOKUP(E310,'35'!$K$3:$L$16,2,FALSE)))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IF(D311="X",0,IF(E311="X",0,VLOOKUP(E311,'35'!$K$3:$L$16,2,FALSE)))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IF(D312="X",0,IF(E312="X",0,VLOOKUP(E312,'35'!$K$3:$L$16,2,FALSE)))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IF(D313="X",0,IF(E313="X",0,VLOOKUP(E313,'35'!$K$3:$L$16,2,FALSE)))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IF(D314="X",0,IF(E314="X",0,VLOOKUP(E314,'35'!$K$3:$L$16,2,FALSE)))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IF(D315="X",0,IF(E315="X",0,VLOOKUP(E315,'35'!$K$3:$L$16,2,FALSE)))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IF(D316="X",0,IF(E316="X",0,VLOOKUP(E316,'35'!$K$3:$L$16,2,FALSE)))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IF(D317="X",0,IF(E317="X",0,VLOOKUP(E317,'35'!$K$3:$L$16,2,FALSE)))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IF(D318="X",0,IF(E318="X",0,VLOOKUP(E318,'35'!$K$3:$L$16,2,FALSE)))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IF(D319="X",0,IF(E319="X",0,VLOOKUP(E319,'35'!$K$3:$L$16,2,FALSE)))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IF(D320="X",0,IF(E320="X",0,VLOOKUP(E320,'35'!$K$3:$L$16,2,FALSE)))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IF(D321="X",0,IF(E321="X",0,VLOOKUP(E321,'35'!$K$3:$L$16,2,FALSE)))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IF(D322="X",0,IF(E322="X",0,VLOOKUP(E322,'35'!$K$3:$L$16,2,FALSE)))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IF(D323="X",0,IF(E323="X",0,VLOOKUP(E323,'35'!$K$3:$L$16,2,FALSE)))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IF(D324="X",0,IF(E324="X",0,VLOOKUP(E324,'35'!$K$3:$L$16,2,FALSE)))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IF(D325="X",0,IF(E325="X",0,VLOOKUP(E325,'35'!$K$3:$L$16,2,FALSE)))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IF(D326="X",0,IF(E326="X",0,VLOOKUP(E326,'35'!$K$3:$L$16,2,FALSE)))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IF(D327="X",0,IF(E327="X",0,VLOOKUP(E327,'35'!$K$3:$L$16,2,FALSE)))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IF(D328="X",0,IF(E328="X",0,VLOOKUP(E328,'35'!$K$3:$L$16,2,FALSE)))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IF(D329="X",0,IF(E329="X",0,VLOOKUP(E329,'35'!$K$3:$L$16,2,FALSE)))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IF(D330="X",0,IF(E330="X",0,VLOOKUP(E330,'35'!$K$3:$L$16,2,FALSE)))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IF(D331="X",0,IF(E331="X",0,VLOOKUP(E331,'35'!$K$3:$L$16,2,FALSE)))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IF(D332="X",0,IF(E332="X",0,VLOOKUP(E332,'35'!$K$3:$L$16,2,FALSE)))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IF(D333="X",0,IF(E333="X",0,VLOOKUP(E333,'35'!$K$3:$L$16,2,FALSE)))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IF(D334="X",0,IF(E334="X",0,VLOOKUP(E334,'35'!$K$3:$L$16,2,FALSE)))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IF(D335="X",0,IF(E335="X",0,VLOOKUP(E335,'35'!$K$3:$L$16,2,FALSE)))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IF(D336="X",0,IF(E336="X",0,VLOOKUP(E336,'35'!$K$3:$L$16,2,FALSE)))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IF(D337="X",0,IF(E337="X",0,VLOOKUP(E337,'35'!$K$3:$L$16,2,FALSE)))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IF(D338="X",0,IF(E338="X",0,VLOOKUP(E338,'35'!$K$3:$L$16,2,FALSE)))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IF(D339="X",0,IF(E339="X",0,VLOOKUP(E339,'35'!$K$3:$L$16,2,FALSE)))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IF(D340="X",0,IF(E340="X",0,VLOOKUP(E340,'35'!$K$3:$L$16,2,FALSE)))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IF(D341="X",0,IF(E341="X",0,VLOOKUP(E341,'35'!$K$3:$L$16,2,FALSE)))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IF(D342="X",0,IF(E342="X",0,VLOOKUP(E342,'35'!$K$3:$L$16,2,FALSE)))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IF(D343="X",0,IF(E343="X",0,VLOOKUP(E343,'35'!$K$3:$L$16,2,FALSE)))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IF(D344="X",0,IF(E344="X",0,VLOOKUP(E344,'35'!$K$3:$L$16,2,FALSE)))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IF(D345="X",0,IF(E345="X",0,VLOOKUP(E345,'35'!$K$3:$L$16,2,FALSE)))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IF(D346="X",0,IF(E346="X",0,VLOOKUP(E346,'35'!$K$3:$L$16,2,FALSE)))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IF(D347="X",0,IF(E347="X",0,VLOOKUP(E347,'35'!$K$3:$L$16,2,FALSE)))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IF(D348="X",0,IF(E348="X",0,VLOOKUP(E348,'35'!$K$3:$L$16,2,FALSE)))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IF(D349="X",0,IF(E349="X",0,VLOOKUP(E349,'35'!$K$3:$L$16,2,FALSE)))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IF(D350="X",0,IF(E350="X",0,VLOOKUP(E350,'35'!$K$3:$L$16,2,FALSE)))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IF(D351="X",0,IF(E351="X",0,VLOOKUP(E351,'35'!$K$3:$L$16,2,FALSE)))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IF(D352="X",0,IF(E352="X",0,VLOOKUP(E352,'35'!$K$3:$L$16,2,FALSE)))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IF(D353="X",0,IF(E353="X",0,VLOOKUP(E353,'35'!$K$3:$L$16,2,FALSE)))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IF(D354="X",0,IF(E354="X",0,VLOOKUP(E354,'35'!$K$3:$L$16,2,FALSE)))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IF(D355="X",0,IF(E355="X",0,VLOOKUP(E355,'35'!$K$3:$L$16,2,FALSE)))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IF(D356="X",0,IF(E356="X",0,VLOOKUP(E356,'35'!$K$3:$L$16,2,FALSE)))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IF(D357="X",0,IF(E357="X",0,VLOOKUP(E357,'35'!$K$3:$L$16,2,FALSE)))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IF(D358="X",0,IF(E358="X",0,VLOOKUP(E358,'35'!$K$3:$L$16,2,FALSE)))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IF(D359="X",0,IF(E359="X",0,VLOOKUP(E359,'35'!$K$3:$L$16,2,FALSE)))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IF(D360="X",0,IF(E360="X",0,VLOOKUP(E360,'35'!$K$3:$L$16,2,FALSE)))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IF(D361="X",0,IF(E361="X",0,VLOOKUP(E361,'35'!$K$3:$L$16,2,FALSE)))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IF(D362="X",0,IF(E362="X",0,VLOOKUP(E362,'35'!$K$3:$L$16,2,FALSE)))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IF(D363="X",0,IF(E363="X",0,VLOOKUP(E363,'35'!$K$3:$L$16,2,FALSE)))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IF(D364="X",0,IF(E364="X",0,VLOOKUP(E364,'35'!$K$3:$L$16,2,FALSE)))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IF(D365="X",0,IF(E365="X",0,VLOOKUP(E365,'35'!$K$3:$L$16,2,FALSE)))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IF(D366="X",0,IF(E366="X",0,VLOOKUP(E366,'35'!$K$3:$L$16,2,FALSE)))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IF(D367="X",0,IF(E367="X",0,VLOOKUP(E367,'35'!$K$3:$L$16,2,FALSE)))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IF(D368="X",0,IF(E368="X",0,VLOOKUP(E368,'35'!$K$3:$L$16,2,FALSE)))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IF(D369="X",0,IF(E369="X",0,VLOOKUP(E369,'35'!$K$3:$L$16,2,FALSE)))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IF(D370="X",0,IF(E370="X",0,VLOOKUP(E370,'35'!$K$3:$L$16,2,FALSE)))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IF(D371="X",0,IF(E371="X",0,VLOOKUP(E371,'35'!$K$3:$L$16,2,FALSE)))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IF(D372="X",0,IF(E372="X",0,VLOOKUP(E372,'35'!$K$3:$L$16,2,FALSE)))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IF(D373="X",0,IF(E373="X",0,VLOOKUP(E373,'35'!$K$3:$L$16,2,FALSE)))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IF(D374="X",0,IF(E374="X",0,VLOOKUP(E374,'35'!$K$3:$L$16,2,FALSE)))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IF(D375="X",0,IF(E375="X",0,VLOOKUP(E375,'35'!$K$3:$L$16,2,FALSE)))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IF(D376="X",0,IF(E376="X",0,VLOOKUP(E376,'35'!$K$3:$L$16,2,FALSE)))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IF(D377="X",0,IF(E377="X",0,VLOOKUP(E377,'35'!$K$3:$L$16,2,FALSE)))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IF(D378="X",0,IF(E378="X",0,VLOOKUP(E378,'35'!$K$3:$L$16,2,FALSE)))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IF(D379="X",0,IF(E379="X",0,VLOOKUP(E379,'35'!$K$3:$L$16,2,FALSE)))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IF(D380="X",0,IF(E380="X",0,VLOOKUP(E380,'35'!$K$3:$L$16,2,FALSE)))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IF(D381="X",0,IF(E381="X",0,VLOOKUP(E381,'35'!$K$3:$L$16,2,FALSE)))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IF(D382="X",0,IF(E382="X",0,VLOOKUP(E382,'35'!$K$3:$L$16,2,FALSE)))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IF(D383="X",0,IF(E383="X",0,VLOOKUP(E383,'35'!$K$3:$L$16,2,FALSE)))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IF(D384="X",0,IF(E384="X",0,VLOOKUP(E384,'35'!$K$3:$L$16,2,FALSE)))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IF(D385="X",0,IF(E385="X",0,VLOOKUP(E385,'35'!$K$3:$L$16,2,FALSE)))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IF(D386="X",0,IF(E386="X",0,VLOOKUP(E386,'35'!$K$3:$L$16,2,FALSE)))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IF(D387="X",0,IF(E387="X",0,VLOOKUP(E387,'35'!$K$3:$L$16,2,FALSE)))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IF(D388="X",0,IF(E388="X",0,VLOOKUP(E388,'35'!$K$3:$L$16,2,FALSE)))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IF(D389="X",0,IF(E389="X",0,VLOOKUP(E389,'35'!$K$3:$L$16,2,FALSE)))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IF(D390="X",0,IF(E390="X",0,VLOOKUP(E390,'35'!$K$3:$L$16,2,FALSE)))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IF(D391="X",0,IF(E391="X",0,VLOOKUP(E391,'35'!$K$3:$L$16,2,FALSE)))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IF(D392="X",0,IF(E392="X",0,VLOOKUP(E392,'35'!$K$3:$L$16,2,FALSE)))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IF(D393="X",0,IF(E393="X",0,VLOOKUP(E393,'35'!$K$3:$L$16,2,FALSE)))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IF(D394="X",0,IF(E394="X",0,VLOOKUP(E394,'35'!$K$3:$L$16,2,FALSE)))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IF(D395="X",0,IF(E395="X",0,VLOOKUP(E395,'35'!$K$3:$L$16,2,FALSE)))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IF(D396="X",0,IF(E396="X",0,VLOOKUP(E396,'35'!$K$3:$L$16,2,FALSE)))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IF(D397="X",0,IF(E397="X",0,VLOOKUP(E397,'35'!$K$3:$L$16,2,FALSE)))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IF(D398="X",0,IF(E398="X",0,VLOOKUP(E398,'35'!$K$3:$L$16,2,FALSE)))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IF(D399="X",0,IF(E399="X",0,VLOOKUP(E399,'35'!$K$3:$L$16,2,FALSE)))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IF(D400="X",0,IF(E400="X",0,VLOOKUP(E400,'35'!$K$3:$L$16,2,FALSE)))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IF(D401="X",0,IF(E401="X",0,VLOOKUP(E401,'35'!$K$3:$L$16,2,FALSE)))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IF(D402="X",0,IF(E402="X",0,VLOOKUP(E402,'35'!$K$3:$L$16,2,FALSE)))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IF(D403="X",0,IF(E403="X",0,VLOOKUP(E403,'35'!$K$3:$L$16,2,FALSE)))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IF(D404="X",0,IF(E404="X",0,VLOOKUP(E404,'35'!$K$3:$L$16,2,FALSE)))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IF(D405="X",0,IF(E405="X",0,VLOOKUP(E405,'35'!$K$3:$L$16,2,FALSE)))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IF(D406="X",0,IF(E406="X",0,VLOOKUP(E406,'35'!$K$3:$L$16,2,FALSE)))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IF(D407="X",0,IF(E407="X",0,VLOOKUP(E407,'35'!$K$3:$L$16,2,FALSE)))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IF(D408="X",0,IF(E408="X",0,VLOOKUP(E408,'35'!$K$3:$L$16,2,FALSE)))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IF(D409="X",0,IF(E409="X",0,VLOOKUP(E409,'35'!$K$3:$L$16,2,FALSE)))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IF(D410="X",0,IF(E410="X",0,VLOOKUP(E410,'35'!$K$3:$L$16,2,FALSE)))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IF(D411="X",0,IF(E411="X",0,VLOOKUP(E411,'35'!$K$3:$L$16,2,FALSE)))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IF(D412="X",0,IF(E412="X",0,VLOOKUP(E412,'35'!$K$3:$L$16,2,FALSE)))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IF(D413="X",0,IF(E413="X",0,VLOOKUP(E413,'35'!$K$3:$L$16,2,FALSE)))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IF(D414="X",0,IF(E414="X",0,VLOOKUP(E414,'35'!$K$3:$L$16,2,FALSE)))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IF(D415="X",0,IF(E415="X",0,VLOOKUP(E415,'35'!$K$3:$L$16,2,FALSE)))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IF(D416="X",0,IF(E416="X",0,VLOOKUP(E416,'35'!$K$3:$L$16,2,FALSE)))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IF(D417="X",0,IF(E417="X",0,VLOOKUP(E417,'35'!$K$3:$L$16,2,FALSE)))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IF(D418="X",0,IF(E418="X",0,VLOOKUP(E418,'35'!$K$3:$L$16,2,FALSE)))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IF(D419="X",0,IF(E419="X",0,VLOOKUP(E419,'35'!$K$3:$L$16,2,FALSE)))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IF(D420="X",0,IF(E420="X",0,VLOOKUP(E420,'35'!$K$3:$L$16,2,FALSE)))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IF(D421="X",0,IF(E421="X",0,VLOOKUP(E421,'35'!$K$3:$L$16,2,FALSE)))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IF(D422="X",0,IF(E422="X",0,VLOOKUP(E422,'35'!$K$3:$L$16,2,FALSE)))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IF(D423="X",0,IF(E423="X",0,VLOOKUP(E423,'35'!$K$3:$L$16,2,FALSE)))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IF(D424="X",0,IF(E424="X",0,VLOOKUP(E424,'35'!$K$3:$L$16,2,FALSE)))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IF(D425="X",0,IF(E425="X",0,VLOOKUP(E425,'35'!$K$3:$L$16,2,FALSE)))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IF(D426="X",0,IF(E426="X",0,VLOOKUP(E426,'35'!$K$3:$L$16,2,FALSE)))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IF(D427="X",0,IF(E427="X",0,VLOOKUP(E427,'35'!$K$3:$L$16,2,FALSE)))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IF(D428="X",0,IF(E428="X",0,VLOOKUP(E428,'35'!$K$3:$L$16,2,FALSE)))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IF(D429="X",0,IF(E429="X",0,VLOOKUP(E429,'35'!$K$3:$L$16,2,FALSE)))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IF(D430="X",0,IF(E430="X",0,VLOOKUP(E430,'35'!$K$3:$L$16,2,FALSE)))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IF(D431="X",0,IF(E431="X",0,VLOOKUP(E431,'35'!$K$3:$L$16,2,FALSE)))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IF(D432="X",0,IF(E432="X",0,VLOOKUP(E432,'35'!$K$3:$L$16,2,FALSE)))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IF(D433="X",0,IF(E433="X",0,VLOOKUP(E433,'35'!$K$3:$L$16,2,FALSE)))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IF(D434="X",0,IF(E434="X",0,VLOOKUP(E434,'35'!$K$3:$L$16,2,FALSE)))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IF(D435="X",0,IF(E435="X",0,VLOOKUP(E435,'35'!$K$3:$L$16,2,FALSE)))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IF(D436="X",0,IF(E436="X",0,VLOOKUP(E436,'35'!$K$3:$L$16,2,FALSE)))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IF(D437="X",0,IF(E437="X",0,VLOOKUP(E437,'35'!$K$3:$L$16,2,FALSE)))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IF(D438="X",0,IF(E438="X",0,VLOOKUP(E438,'35'!$K$3:$L$16,2,FALSE)))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IF(D439="X",0,IF(E439="X",0,VLOOKUP(E439,'35'!$K$3:$L$16,2,FALSE)))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IF(D440="X",0,IF(E440="X",0,VLOOKUP(E440,'35'!$K$3:$L$16,2,FALSE)))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IF(D441="X",0,IF(E441="X",0,VLOOKUP(E441,'35'!$K$3:$L$16,2,FALSE)))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IF(D442="X",0,IF(E442="X",0,VLOOKUP(E442,'35'!$K$3:$L$16,2,FALSE)))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IF(D443="X",0,IF(E443="X",0,VLOOKUP(E443,'35'!$K$3:$L$16,2,FALSE)))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IF(D444="X",0,IF(E444="X",0,VLOOKUP(E444,'35'!$K$3:$L$16,2,FALSE)))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IF(D445="X",0,IF(E445="X",0,VLOOKUP(E445,'35'!$K$3:$L$16,2,FALSE)))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IF(D446="X",0,IF(E446="X",0,VLOOKUP(E446,'35'!$K$3:$L$16,2,FALSE)))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IF(D447="X",0,IF(E447="X",0,VLOOKUP(E447,'35'!$K$3:$L$16,2,FALSE)))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IF(D448="X",0,IF(E448="X",0,VLOOKUP(E448,'35'!$K$3:$L$16,2,FALSE)))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IF(D449="X",0,IF(E449="X",0,VLOOKUP(E449,'35'!$K$3:$L$16,2,FALSE)))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IF(D450="X",0,IF(E450="X",0,VLOOKUP(E450,'35'!$K$3:$L$16,2,FALSE)))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IF(D451="X",0,IF(E451="X",0,VLOOKUP(E451,'35'!$K$3:$L$16,2,FALSE)))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IF(D452="X",0,IF(E452="X",0,VLOOKUP(E452,'35'!$K$3:$L$16,2,FALSE)))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IF(D453="X",0,IF(E453="X",0,VLOOKUP(E453,'35'!$K$3:$L$16,2,FALSE)))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IF(D454="X",0,IF(E454="X",0,VLOOKUP(E454,'35'!$K$3:$L$16,2,FALSE)))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IF(D455="X",0,IF(E455="X",0,VLOOKUP(E455,'35'!$K$3:$L$16,2,FALSE)))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IF(D456="X",0,IF(E456="X",0,VLOOKUP(E456,'35'!$K$3:$L$16,2,FALSE)))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IF(D457="X",0,IF(E457="X",0,VLOOKUP(E457,'35'!$K$3:$L$16,2,FALSE)))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IF(D458="X",0,IF(E458="X",0,VLOOKUP(E458,'35'!$K$3:$L$16,2,FALSE)))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IF(D459="X",0,IF(E459="X",0,VLOOKUP(E459,'35'!$K$3:$L$16,2,FALSE)))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IF(D460="X",0,IF(E460="X",0,VLOOKUP(E460,'35'!$K$3:$L$16,2,FALSE)))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IF(D461="X",0,IF(E461="X",0,VLOOKUP(E461,'35'!$K$3:$L$16,2,FALSE)))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IF(D462="X",0,IF(E462="X",0,VLOOKUP(E462,'35'!$K$3:$L$16,2,FALSE)))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IF(D463="X",0,IF(E463="X",0,VLOOKUP(E463,'35'!$K$3:$L$16,2,FALSE)))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IF(D464="X",0,IF(E464="X",0,VLOOKUP(E464,'35'!$K$3:$L$16,2,FALSE)))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IF(D465="X",0,IF(E465="X",0,VLOOKUP(E465,'35'!$K$3:$L$16,2,FALSE)))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IF(D466="X",0,IF(E466="X",0,VLOOKUP(E466,'35'!$K$3:$L$16,2,FALSE)))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IF(D467="X",0,IF(E467="X",0,VLOOKUP(E467,'35'!$K$3:$L$16,2,FALSE)))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IF(D468="X",0,IF(E468="X",0,VLOOKUP(E468,'35'!$K$3:$L$16,2,FALSE)))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IF(D469="X",0,IF(E469="X",0,VLOOKUP(E469,'35'!$K$3:$L$16,2,FALSE)))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IF(D470="X",0,IF(E470="X",0,VLOOKUP(E470,'35'!$K$3:$L$16,2,FALSE)))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IF(D471="X",0,IF(E471="X",0,VLOOKUP(E471,'35'!$K$3:$L$16,2,FALSE)))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IF(D472="X",0,IF(E472="X",0,VLOOKUP(E472,'35'!$K$3:$L$16,2,FALSE)))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IF(D473="X",0,IF(E473="X",0,VLOOKUP(E473,'35'!$K$3:$L$16,2,FALSE)))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IF(D474="X",0,IF(E474="X",0,VLOOKUP(E474,'35'!$K$3:$L$16,2,FALSE)))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IF(D475="X",0,IF(E475="X",0,VLOOKUP(E475,'35'!$K$3:$L$16,2,FALSE)))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IF(D476="X",0,IF(E476="X",0,VLOOKUP(E476,'35'!$K$3:$L$16,2,FALSE)))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IF(D477="X",0,IF(E477="X",0,VLOOKUP(E477,'35'!$K$3:$L$16,2,FALSE)))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IF(D478="X",0,IF(E478="X",0,VLOOKUP(E478,'35'!$K$3:$L$16,2,FALSE)))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IF(D479="X",0,IF(E479="X",0,VLOOKUP(E479,'35'!$K$3:$L$16,2,FALSE)))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IF(D480="X",0,IF(E480="X",0,VLOOKUP(E480,'35'!$K$3:$L$16,2,FALSE)))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IF(D481="X",0,IF(E481="X",0,VLOOKUP(E481,'35'!$K$3:$L$16,2,FALSE)))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IF(D482="X",0,IF(E482="X",0,VLOOKUP(E482,'35'!$K$3:$L$16,2,FALSE)))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IF(D483="X",0,IF(E483="X",0,VLOOKUP(E483,'35'!$K$3:$L$16,2,FALSE)))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IF(D484="X",0,IF(E484="X",0,VLOOKUP(E484,'35'!$K$3:$L$16,2,FALSE)))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IF(D485="X",0,IF(E485="X",0,VLOOKUP(E485,'35'!$K$3:$L$16,2,FALSE)))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IF(D486="X",0,IF(E486="X",0,VLOOKUP(E486,'35'!$K$3:$L$16,2,FALSE)))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IF(D487="X",0,IF(E487="X",0,VLOOKUP(E487,'35'!$K$3:$L$16,2,FALSE)))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IF(D488="X",0,IF(E488="X",0,VLOOKUP(E488,'35'!$K$3:$L$16,2,FALSE)))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IF(D489="X",0,IF(E489="X",0,VLOOKUP(E489,'35'!$K$3:$L$16,2,FALSE)))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IF(D490="X",0,IF(E490="X",0,VLOOKUP(E490,'35'!$K$3:$L$16,2,FALSE)))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IF(D491="X",0,IF(E491="X",0,VLOOKUP(E491,'35'!$K$3:$L$16,2,FALSE)))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IF(D492="X",0,IF(E492="X",0,VLOOKUP(E492,'35'!$K$3:$L$16,2,FALSE)))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IF(D493="X",0,IF(E493="X",0,VLOOKUP(E493,'35'!$K$3:$L$16,2,FALSE)))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IF(D494="X",0,IF(E494="X",0,VLOOKUP(E494,'35'!$K$3:$L$16,2,FALSE)))</f>
        <v>#N/A</v>
      </c>
      <c r="P494" s="108" t="e">
        <f t="shared" si="15"/>
        <v>#N/A</v>
      </c>
    </row>
    <row r="495" spans="3:23" ht="15.75" thickBot="1">
      <c r="C495" s="109" t="s">
        <v>135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136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IF('35'!K3="", "Vrije categorie",'35'!K3)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IF('35'!K4="", "Vrije categorie",'35'!K4)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IF('35'!K5="", "Vrije categorie",'35'!K5)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IF('35'!K6="", "Vrije categorie",'35'!K6)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IF('35'!K7="", "Vrije categorie",'35'!K7)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IF('35'!K8="", "Vrije categorie",'35'!K8)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IF('35'!K9="", "Vrije categorie",'35'!K9)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IF('35'!K10="", "Vrije categorie",'35'!K10)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IF('35'!K11="", "Vrije categorie",'35'!K11)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IF('35'!K12="", "Vrije categorie",'35'!K12)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IF('35'!K13="", "Vrije categorie",'35'!K13)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IF('35'!K14="", "Vrije categorie",'35'!K14)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IF('35'!K15="", "Vrije categorie",'35'!K15)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138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RcQfc05mKH16ukpzDejTzOQpGtVg94btQhRuHK/JWOX28srLIzeD+sUr4Jae/ulDrt/+e2MHq7jXjKShZ7u16Q==" saltValue="c89ZD/pqgV5+k6Z4m2VLB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1F1E6-F2E8-4EF4-823C-476939083A27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'36a'!P499/M3</f>
        <v>#N/A</v>
      </c>
    </row>
    <row r="4" spans="1:14">
      <c r="A4" s="42" t="s">
        <v>82</v>
      </c>
      <c r="B4" s="195" t="e">
        <f>VLOOKUP(H5,'Kosten VSR (her)controles'!A5:E54,3)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'36a'!P500/M4</f>
        <v>#N/A</v>
      </c>
    </row>
    <row r="5" spans="1:14">
      <c r="A5" s="43" t="s">
        <v>83</v>
      </c>
      <c r="B5" s="196" t="e">
        <f>VLOOKUP(H5,'Kosten VSR (her)controles'!A5:E54,4)</f>
        <v>#N/A</v>
      </c>
      <c r="C5" s="196"/>
      <c r="D5" s="196"/>
      <c r="E5" s="196"/>
      <c r="F5" s="192" t="s">
        <v>85</v>
      </c>
      <c r="G5" s="192"/>
      <c r="H5" s="39">
        <f>'Kosten VSR (her)controles'!A40</f>
        <v>0</v>
      </c>
      <c r="K5" s="60" t="s">
        <v>58</v>
      </c>
      <c r="L5" s="72"/>
      <c r="M5" s="133"/>
      <c r="N5" s="113" t="e">
        <f>'36a'!P501/M5</f>
        <v>#N/A</v>
      </c>
    </row>
    <row r="6" spans="1:14">
      <c r="A6" s="44" t="s">
        <v>84</v>
      </c>
      <c r="B6" s="197" t="e">
        <f>VLOOKUP(H5,'Kosten VSR (her)controles'!A5:E54,5)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'36a'!P502/M6</f>
        <v>#N/A</v>
      </c>
    </row>
    <row r="7" spans="1:14">
      <c r="K7" s="60" t="s">
        <v>55</v>
      </c>
      <c r="L7" s="72"/>
      <c r="M7" s="133"/>
      <c r="N7" s="113" t="e">
        <f>'36a'!P503/M7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'36a'!P504/M8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'36a'!P505/M9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'36a'!P506/M10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'36a'!P507/M11</f>
        <v>#N/A</v>
      </c>
    </row>
    <row r="12" spans="1:14">
      <c r="F12" s="33" t="s">
        <v>64</v>
      </c>
      <c r="G12" s="33" t="s">
        <v>90</v>
      </c>
      <c r="K12" s="60" t="s">
        <v>63</v>
      </c>
      <c r="L12" s="72"/>
      <c r="M12" s="133"/>
      <c r="N12" s="113" t="e">
        <f>'36a'!P508/M12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'36a'!N512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'36a'!P509/M13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127</v>
      </c>
      <c r="K16" s="62"/>
      <c r="L16" s="73"/>
      <c r="M16" s="134"/>
      <c r="N16" s="114"/>
    </row>
    <row r="17" spans="1:9">
      <c r="A17" s="188" t="s">
        <v>128</v>
      </c>
      <c r="B17" s="188"/>
      <c r="C17" s="188"/>
      <c r="D17" s="70" t="e">
        <f>'36a'!P512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'36a'!G512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'36a'!F512-E27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'36a'!S495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'36a'!R495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'36a'!T495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'36a'!U495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51">
        <f>'36a'!V495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51">
        <f>'36a'!W495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'36a'!N505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3Kr7CZbJu68PQs3YG6dWGw9BW+8JzPv3DuQ1uluazOabBTg6UBwVL5qVwpGF/2HxNzxgY/4T10go6D3iwr3nig==" saltValue="09Zbek6HiL6BWQdZDIeLp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1CCFD-F6CA-4AF5-9FFC-095BE2A4EF63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'36'!H5</f>
        <v>0</v>
      </c>
      <c r="B1" s="219" t="s">
        <v>82</v>
      </c>
      <c r="C1" s="220"/>
      <c r="D1" s="221" t="e">
        <f>VLOOKUP(A1,'Kosten VSR (her)controles'!A5:J54,3)</f>
        <v>#N/A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e">
        <f>CONCATENATE(VLOOKUP(A1,'Kosten VSR (her)controles'!A5:K54,4)," te ",VLOOKUP(A1,'Kosten VSR (her)controles'!A5:K54,5))</f>
        <v>#N/A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IF(D4="X",0,IF(E4="X",0,VLOOKUP(E4,'36'!$K$3:$L$16,2,FALSE)))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IF(D5="X",0,IF(E5="X",0,VLOOKUP(E5,'36'!$K$3:$L$16,2,FALSE)))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IF(D6="X",0,IF(E6="X",0,VLOOKUP(E6,'36'!$K$3:$L$16,2,FALSE)))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IF(D7="X",0,IF(E7="X",0,VLOOKUP(E7,'36'!$K$3:$L$16,2,FALSE)))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IF(D8="X",0,IF(E8="X",0,VLOOKUP(E8,'36'!$K$3:$L$16,2,FALSE)))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IF(D9="X",0,IF(E9="X",0,VLOOKUP(E9,'36'!$K$3:$L$16,2,FALSE)))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IF(D10="X",0,IF(E10="X",0,VLOOKUP(E10,'36'!$K$3:$L$16,2,FALSE)))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IF(D11="X",0,IF(E11="X",0,VLOOKUP(E11,'36'!$K$3:$L$16,2,FALSE)))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IF(D12="X",0,IF(E12="X",0,VLOOKUP(E12,'36'!$K$3:$L$16,2,FALSE)))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IF(D13="X",0,IF(E13="X",0,VLOOKUP(E13,'36'!$K$3:$L$16,2,FALSE)))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IF(D14="X",0,IF(E14="X",0,VLOOKUP(E14,'36'!$K$3:$L$16,2,FALSE)))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IF(D15="X",0,IF(E15="X",0,VLOOKUP(E15,'36'!$K$3:$L$16,2,FALSE)))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IF(D16="X",0,IF(E16="X",0,VLOOKUP(E16,'36'!$K$3:$L$16,2,FALSE)))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IF(D17="X",0,IF(E17="X",0,VLOOKUP(E17,'36'!$K$3:$L$16,2,FALSE)))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IF(D18="X",0,IF(E18="X",0,VLOOKUP(E18,'36'!$K$3:$L$16,2,FALSE)))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IF(D19="X",0,IF(E19="X",0,VLOOKUP(E19,'36'!$K$3:$L$16,2,FALSE)))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IF(D20="X",0,IF(E20="X",0,VLOOKUP(E20,'36'!$K$3:$L$16,2,FALSE)))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IF(D21="X",0,IF(E21="X",0,VLOOKUP(E21,'36'!$K$3:$L$16,2,FALSE)))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IF(D22="X",0,IF(E22="X",0,VLOOKUP(E22,'36'!$K$3:$L$16,2,FALSE)))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IF(D23="X",0,IF(E23="X",0,VLOOKUP(E23,'36'!$K$3:$L$16,2,FALSE)))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IF(D24="X",0,IF(E24="X",0,VLOOKUP(E24,'36'!$K$3:$L$16,2,FALSE)))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IF(D25="X",0,IF(E25="X",0,VLOOKUP(E25,'36'!$K$3:$L$16,2,FALSE)))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IF(D26="X",0,IF(E26="X",0,VLOOKUP(E26,'36'!$K$3:$L$16,2,FALSE)))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IF(D27="X",0,IF(E27="X",0,VLOOKUP(E27,'36'!$K$3:$L$16,2,FALSE)))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IF(D28="X",0,IF(E28="X",0,VLOOKUP(E28,'36'!$K$3:$L$16,2,FALSE)))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IF(D29="X",0,IF(E29="X",0,VLOOKUP(E29,'36'!$K$3:$L$16,2,FALSE)))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IF(D30="X",0,IF(E30="X",0,VLOOKUP(E30,'36'!$K$3:$L$16,2,FALSE)))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IF(D31="X",0,IF(E31="X",0,VLOOKUP(E31,'36'!$K$3:$L$16,2,FALSE)))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IF(D32="X",0,IF(E32="X",0,VLOOKUP(E32,'36'!$K$3:$L$16,2,FALSE)))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IF(D33="X",0,IF(E33="X",0,VLOOKUP(E33,'36'!$K$3:$L$16,2,FALSE)))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IF(D34="X",0,IF(E34="X",0,VLOOKUP(E34,'36'!$K$3:$L$16,2,FALSE)))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IF(D35="X",0,IF(E35="X",0,VLOOKUP(E35,'36'!$K$3:$L$16,2,FALSE)))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IF(D36="X",0,IF(E36="X",0,VLOOKUP(E36,'36'!$K$3:$L$16,2,FALSE)))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IF(D37="X",0,IF(E37="X",0,VLOOKUP(E37,'36'!$K$3:$L$16,2,FALSE)))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IF(D38="X",0,IF(E38="X",0,VLOOKUP(E38,'36'!$K$3:$L$16,2,FALSE)))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IF(D39="X",0,IF(E39="X",0,VLOOKUP(E39,'36'!$K$3:$L$16,2,FALSE)))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IF(D40="X",0,IF(E40="X",0,VLOOKUP(E40,'36'!$K$3:$L$16,2,FALSE)))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IF(D41="X",0,IF(E41="X",0,VLOOKUP(E41,'36'!$K$3:$L$16,2,FALSE)))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IF(D42="X",0,IF(E42="X",0,VLOOKUP(E42,'36'!$K$3:$L$16,2,FALSE)))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IF(D43="X",0,IF(E43="X",0,VLOOKUP(E43,'36'!$K$3:$L$16,2,FALSE)))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IF(D44="X",0,IF(E44="X",0,VLOOKUP(E44,'36'!$K$3:$L$16,2,FALSE)))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IF(D45="X",0,IF(E45="X",0,VLOOKUP(E45,'36'!$K$3:$L$16,2,FALSE)))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IF(D46="X",0,IF(E46="X",0,VLOOKUP(E46,'36'!$K$3:$L$16,2,FALSE)))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IF(D47="X",0,IF(E47="X",0,VLOOKUP(E47,'36'!$K$3:$L$16,2,FALSE)))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IF(D48="X",0,IF(E48="X",0,VLOOKUP(E48,'36'!$K$3:$L$16,2,FALSE)))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IF(D49="X",0,IF(E49="X",0,VLOOKUP(E49,'36'!$K$3:$L$16,2,FALSE)))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IF(D50="X",0,IF(E50="X",0,VLOOKUP(E50,'36'!$K$3:$L$16,2,FALSE)))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IF(D51="X",0,IF(E51="X",0,VLOOKUP(E51,'36'!$K$3:$L$16,2,FALSE)))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IF(D52="X",0,IF(E52="X",0,VLOOKUP(E52,'36'!$K$3:$L$16,2,FALSE)))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IF(D53="X",0,IF(E53="X",0,VLOOKUP(E53,'36'!$K$3:$L$16,2,FALSE)))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IF(D54="X",0,IF(E54="X",0,VLOOKUP(E54,'36'!$K$3:$L$16,2,FALSE)))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IF(D55="X",0,IF(E55="X",0,VLOOKUP(E55,'36'!$K$3:$L$16,2,FALSE)))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IF(D56="X",0,IF(E56="X",0,VLOOKUP(E56,'36'!$K$3:$L$16,2,FALSE)))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IF(D57="X",0,IF(E57="X",0,VLOOKUP(E57,'36'!$K$3:$L$16,2,FALSE)))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IF(D58="X",0,IF(E58="X",0,VLOOKUP(E58,'36'!$K$3:$L$16,2,FALSE)))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IF(D59="X",0,IF(E59="X",0,VLOOKUP(E59,'36'!$K$3:$L$16,2,FALSE)))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IF(D60="X",0,IF(E60="X",0,VLOOKUP(E60,'36'!$K$3:$L$16,2,FALSE)))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IF(D61="X",0,IF(E61="X",0,VLOOKUP(E61,'36'!$K$3:$L$16,2,FALSE)))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IF(D62="X",0,IF(E62="X",0,VLOOKUP(E62,'36'!$K$3:$L$16,2,FALSE)))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IF(D63="X",0,IF(E63="X",0,VLOOKUP(E63,'36'!$K$3:$L$16,2,FALSE)))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IF(D64="X",0,IF(E64="X",0,VLOOKUP(E64,'36'!$K$3:$L$16,2,FALSE)))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IF(D65="X",0,IF(E65="X",0,VLOOKUP(E65,'36'!$K$3:$L$16,2,FALSE)))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IF(D66="X",0,IF(E66="X",0,VLOOKUP(E66,'36'!$K$3:$L$16,2,FALSE)))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IF(D67="X",0,IF(E67="X",0,VLOOKUP(E67,'36'!$K$3:$L$16,2,FALSE)))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IF(D68="X",0,IF(E68="X",0,VLOOKUP(E68,'36'!$K$3:$L$16,2,FALSE)))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IF(D69="X",0,IF(E69="X",0,VLOOKUP(E69,'36'!$K$3:$L$16,2,FALSE)))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IF(D70="X",0,IF(E70="X",0,VLOOKUP(E70,'36'!$K$3:$L$16,2,FALSE)))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IF(D71="X",0,IF(E71="X",0,VLOOKUP(E71,'36'!$K$3:$L$16,2,FALSE)))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IF(D72="X",0,IF(E72="X",0,VLOOKUP(E72,'36'!$K$3:$L$16,2,FALSE)))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IF(D73="X",0,IF(E73="X",0,VLOOKUP(E73,'36'!$K$3:$L$16,2,FALSE)))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IF(D74="X",0,IF(E74="X",0,VLOOKUP(E74,'36'!$K$3:$L$16,2,FALSE)))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IF(D75="X",0,IF(E75="X",0,VLOOKUP(E75,'36'!$K$3:$L$16,2,FALSE)))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IF(D76="X",0,IF(E76="X",0,VLOOKUP(E76,'36'!$K$3:$L$16,2,FALSE)))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IF(D77="X",0,IF(E77="X",0,VLOOKUP(E77,'36'!$K$3:$L$16,2,FALSE)))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IF(D78="X",0,IF(E78="X",0,VLOOKUP(E78,'36'!$K$3:$L$16,2,FALSE)))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IF(D79="X",0,IF(E79="X",0,VLOOKUP(E79,'36'!$K$3:$L$16,2,FALSE)))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IF(D80="X",0,IF(E80="X",0,VLOOKUP(E80,'36'!$K$3:$L$16,2,FALSE)))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IF(D81="X",0,IF(E81="X",0,VLOOKUP(E81,'36'!$K$3:$L$16,2,FALSE)))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IF(D82="X",0,IF(E82="X",0,VLOOKUP(E82,'36'!$K$3:$L$16,2,FALSE)))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IF(D83="X",0,IF(E83="X",0,VLOOKUP(E83,'36'!$K$3:$L$16,2,FALSE)))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IF(D84="X",0,IF(E84="X",0,VLOOKUP(E84,'36'!$K$3:$L$16,2,FALSE)))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IF(D85="X",0,IF(E85="X",0,VLOOKUP(E85,'36'!$K$3:$L$16,2,FALSE)))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IF(D86="X",0,IF(E86="X",0,VLOOKUP(E86,'36'!$K$3:$L$16,2,FALSE)))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IF(D87="X",0,IF(E87="X",0,VLOOKUP(E87,'36'!$K$3:$L$16,2,FALSE)))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IF(D88="X",0,IF(E88="X",0,VLOOKUP(E88,'36'!$K$3:$L$16,2,FALSE)))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IF(D89="X",0,IF(E89="X",0,VLOOKUP(E89,'36'!$K$3:$L$16,2,FALSE)))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IF(D90="X",0,IF(E90="X",0,VLOOKUP(E90,'36'!$K$3:$L$16,2,FALSE)))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IF(D91="X",0,IF(E91="X",0,VLOOKUP(E91,'36'!$K$3:$L$16,2,FALSE)))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IF(D92="X",0,IF(E92="X",0,VLOOKUP(E92,'36'!$K$3:$L$16,2,FALSE)))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IF(D93="X",0,IF(E93="X",0,VLOOKUP(E93,'36'!$K$3:$L$16,2,FALSE)))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IF(D94="X",0,IF(E94="X",0,VLOOKUP(E94,'36'!$K$3:$L$16,2,FALSE)))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IF(D95="X",0,IF(E95="X",0,VLOOKUP(E95,'36'!$K$3:$L$16,2,FALSE)))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IF(D96="X",0,IF(E96="X",0,VLOOKUP(E96,'36'!$K$3:$L$16,2,FALSE)))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IF(D97="X",0,IF(E97="X",0,VLOOKUP(E97,'36'!$K$3:$L$16,2,FALSE)))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IF(D98="X",0,IF(E98="X",0,VLOOKUP(E98,'36'!$K$3:$L$16,2,FALSE)))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IF(D99="X",0,IF(E99="X",0,VLOOKUP(E99,'36'!$K$3:$L$16,2,FALSE)))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IF(D100="X",0,IF(E100="X",0,VLOOKUP(E100,'36'!$K$3:$L$16,2,FALSE)))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IF(D101="X",0,IF(E101="X",0,VLOOKUP(E101,'36'!$K$3:$L$16,2,FALSE)))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IF(D102="X",0,IF(E102="X",0,VLOOKUP(E102,'36'!$K$3:$L$16,2,FALSE)))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IF(D103="X",0,IF(E103="X",0,VLOOKUP(E103,'36'!$K$3:$L$16,2,FALSE)))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IF(D104="X",0,IF(E104="X",0,VLOOKUP(E104,'36'!$K$3:$L$16,2,FALSE)))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IF(D105="X",0,IF(E105="X",0,VLOOKUP(E105,'36'!$K$3:$L$16,2,FALSE)))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IF(D106="X",0,IF(E106="X",0,VLOOKUP(E106,'36'!$K$3:$L$16,2,FALSE)))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IF(D107="X",0,IF(E107="X",0,VLOOKUP(E107,'36'!$K$3:$L$16,2,FALSE)))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IF(D108="X",0,IF(E108="X",0,VLOOKUP(E108,'36'!$K$3:$L$16,2,FALSE)))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IF(D109="X",0,IF(E109="X",0,VLOOKUP(E109,'36'!$K$3:$L$16,2,FALSE)))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IF(D110="X",0,IF(E110="X",0,VLOOKUP(E110,'36'!$K$3:$L$16,2,FALSE)))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IF(D111="X",0,IF(E111="X",0,VLOOKUP(E111,'36'!$K$3:$L$16,2,FALSE)))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IF(D112="X",0,IF(E112="X",0,VLOOKUP(E112,'36'!$K$3:$L$16,2,FALSE)))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IF(D113="X",0,IF(E113="X",0,VLOOKUP(E113,'36'!$K$3:$L$16,2,FALSE)))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IF(D114="X",0,IF(E114="X",0,VLOOKUP(E114,'36'!$K$3:$L$16,2,FALSE)))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IF(D115="X",0,IF(E115="X",0,VLOOKUP(E115,'36'!$K$3:$L$16,2,FALSE)))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IF(D116="X",0,IF(E116="X",0,VLOOKUP(E116,'36'!$K$3:$L$16,2,FALSE)))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IF(D117="X",0,IF(E117="X",0,VLOOKUP(E117,'36'!$K$3:$L$16,2,FALSE)))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IF(D118="X",0,IF(E118="X",0,VLOOKUP(E118,'36'!$K$3:$L$16,2,FALSE)))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IF(D119="X",0,IF(E119="X",0,VLOOKUP(E119,'36'!$K$3:$L$16,2,FALSE)))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IF(D120="X",0,IF(E120="X",0,VLOOKUP(E120,'36'!$K$3:$L$16,2,FALSE)))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IF(D121="X",0,IF(E121="X",0,VLOOKUP(E121,'36'!$K$3:$L$16,2,FALSE)))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IF(D122="X",0,IF(E122="X",0,VLOOKUP(E122,'36'!$K$3:$L$16,2,FALSE)))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IF(D123="X",0,IF(E123="X",0,VLOOKUP(E123,'36'!$K$3:$L$16,2,FALSE)))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IF(D124="X",0,IF(E124="X",0,VLOOKUP(E124,'36'!$K$3:$L$16,2,FALSE)))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IF(D125="X",0,IF(E125="X",0,VLOOKUP(E125,'36'!$K$3:$L$16,2,FALSE)))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IF(D126="X",0,IF(E126="X",0,VLOOKUP(E126,'36'!$K$3:$L$16,2,FALSE)))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IF(D127="X",0,IF(E127="X",0,VLOOKUP(E127,'36'!$K$3:$L$16,2,FALSE)))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IF(D128="X",0,IF(E128="X",0,VLOOKUP(E128,'36'!$K$3:$L$16,2,FALSE)))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IF(D129="X",0,IF(E129="X",0,VLOOKUP(E129,'36'!$K$3:$L$16,2,FALSE)))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IF(D130="X",0,IF(E130="X",0,VLOOKUP(E130,'36'!$K$3:$L$16,2,FALSE)))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IF(D131="X",0,IF(E131="X",0,VLOOKUP(E131,'36'!$K$3:$L$16,2,FALSE)))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IF(D132="X",0,IF(E132="X",0,VLOOKUP(E132,'36'!$K$3:$L$16,2,FALSE)))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IF(D133="X",0,IF(E133="X",0,VLOOKUP(E133,'36'!$K$3:$L$16,2,FALSE)))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IF(D134="X",0,IF(E134="X",0,VLOOKUP(E134,'36'!$K$3:$L$16,2,FALSE)))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IF(D135="X",0,IF(E135="X",0,VLOOKUP(E135,'36'!$K$3:$L$16,2,FALSE)))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IF(D136="X",0,IF(E136="X",0,VLOOKUP(E136,'36'!$K$3:$L$16,2,FALSE)))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IF(D137="X",0,IF(E137="X",0,VLOOKUP(E137,'36'!$K$3:$L$16,2,FALSE)))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IF(D138="X",0,IF(E138="X",0,VLOOKUP(E138,'36'!$K$3:$L$16,2,FALSE)))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IF(D139="X",0,IF(E139="X",0,VLOOKUP(E139,'36'!$K$3:$L$16,2,FALSE)))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IF(D140="X",0,IF(E140="X",0,VLOOKUP(E140,'36'!$K$3:$L$16,2,FALSE)))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IF(D141="X",0,IF(E141="X",0,VLOOKUP(E141,'36'!$K$3:$L$16,2,FALSE)))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IF(D142="X",0,IF(E142="X",0,VLOOKUP(E142,'36'!$K$3:$L$16,2,FALSE)))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IF(D143="X",0,IF(E143="X",0,VLOOKUP(E143,'36'!$K$3:$L$16,2,FALSE)))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IF(D144="X",0,IF(E144="X",0,VLOOKUP(E144,'36'!$K$3:$L$16,2,FALSE)))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IF(D145="X",0,IF(E145="X",0,VLOOKUP(E145,'36'!$K$3:$L$16,2,FALSE)))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IF(D146="X",0,IF(E146="X",0,VLOOKUP(E146,'36'!$K$3:$L$16,2,FALSE)))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IF(D147="X",0,IF(E147="X",0,VLOOKUP(E147,'36'!$K$3:$L$16,2,FALSE)))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IF(D148="X",0,IF(E148="X",0,VLOOKUP(E148,'36'!$K$3:$L$16,2,FALSE)))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IF(D149="X",0,IF(E149="X",0,VLOOKUP(E149,'36'!$K$3:$L$16,2,FALSE)))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IF(D150="X",0,IF(E150="X",0,VLOOKUP(E150,'36'!$K$3:$L$16,2,FALSE)))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IF(D151="X",0,IF(E151="X",0,VLOOKUP(E151,'36'!$K$3:$L$16,2,FALSE)))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IF(D152="X",0,IF(E152="X",0,VLOOKUP(E152,'36'!$K$3:$L$16,2,FALSE)))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IF(D153="X",0,IF(E153="X",0,VLOOKUP(E153,'36'!$K$3:$L$16,2,FALSE)))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IF(D154="X",0,IF(E154="X",0,VLOOKUP(E154,'36'!$K$3:$L$16,2,FALSE)))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IF(D155="X",0,IF(E155="X",0,VLOOKUP(E155,'36'!$K$3:$L$16,2,FALSE)))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IF(D156="X",0,IF(E156="X",0,VLOOKUP(E156,'36'!$K$3:$L$16,2,FALSE)))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IF(D157="X",0,IF(E157="X",0,VLOOKUP(E157,'36'!$K$3:$L$16,2,FALSE)))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IF(D158="X",0,IF(E158="X",0,VLOOKUP(E158,'36'!$K$3:$L$16,2,FALSE)))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IF(D159="X",0,IF(E159="X",0,VLOOKUP(E159,'36'!$K$3:$L$16,2,FALSE)))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IF(D160="X",0,IF(E160="X",0,VLOOKUP(E160,'36'!$K$3:$L$16,2,FALSE)))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IF(D161="X",0,IF(E161="X",0,VLOOKUP(E161,'36'!$K$3:$L$16,2,FALSE)))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IF(D162="X",0,IF(E162="X",0,VLOOKUP(E162,'36'!$K$3:$L$16,2,FALSE)))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IF(D163="X",0,IF(E163="X",0,VLOOKUP(E163,'36'!$K$3:$L$16,2,FALSE)))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IF(D164="X",0,IF(E164="X",0,VLOOKUP(E164,'36'!$K$3:$L$16,2,FALSE)))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IF(D165="X",0,IF(E165="X",0,VLOOKUP(E165,'36'!$K$3:$L$16,2,FALSE)))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IF(D166="X",0,IF(E166="X",0,VLOOKUP(E166,'36'!$K$3:$L$16,2,FALSE)))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IF(D167="X",0,IF(E167="X",0,VLOOKUP(E167,'36'!$K$3:$L$16,2,FALSE)))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IF(D168="X",0,IF(E168="X",0,VLOOKUP(E168,'36'!$K$3:$L$16,2,FALSE)))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IF(D169="X",0,IF(E169="X",0,VLOOKUP(E169,'36'!$K$3:$L$16,2,FALSE)))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IF(D170="X",0,IF(E170="X",0,VLOOKUP(E170,'36'!$K$3:$L$16,2,FALSE)))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IF(D171="X",0,IF(E171="X",0,VLOOKUP(E171,'36'!$K$3:$L$16,2,FALSE)))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IF(D172="X",0,IF(E172="X",0,VLOOKUP(E172,'36'!$K$3:$L$16,2,FALSE)))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IF(D173="X",0,IF(E173="X",0,VLOOKUP(E173,'36'!$K$3:$L$16,2,FALSE)))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IF(D174="X",0,IF(E174="X",0,VLOOKUP(E174,'36'!$K$3:$L$16,2,FALSE)))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IF(D175="X",0,IF(E175="X",0,VLOOKUP(E175,'36'!$K$3:$L$16,2,FALSE)))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IF(D176="X",0,IF(E176="X",0,VLOOKUP(E176,'36'!$K$3:$L$16,2,FALSE)))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IF(D177="X",0,IF(E177="X",0,VLOOKUP(E177,'36'!$K$3:$L$16,2,FALSE)))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IF(D178="X",0,IF(E178="X",0,VLOOKUP(E178,'36'!$K$3:$L$16,2,FALSE)))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IF(D179="X",0,IF(E179="X",0,VLOOKUP(E179,'36'!$K$3:$L$16,2,FALSE)))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IF(D180="X",0,IF(E180="X",0,VLOOKUP(E180,'36'!$K$3:$L$16,2,FALSE)))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IF(D181="X",0,IF(E181="X",0,VLOOKUP(E181,'36'!$K$3:$L$16,2,FALSE)))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IF(D182="X",0,IF(E182="X",0,VLOOKUP(E182,'36'!$K$3:$L$16,2,FALSE)))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IF(D183="X",0,IF(E183="X",0,VLOOKUP(E183,'36'!$K$3:$L$16,2,FALSE)))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IF(D184="X",0,IF(E184="X",0,VLOOKUP(E184,'36'!$K$3:$L$16,2,FALSE)))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IF(D185="X",0,IF(E185="X",0,VLOOKUP(E185,'36'!$K$3:$L$16,2,FALSE)))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IF(D186="X",0,IF(E186="X",0,VLOOKUP(E186,'36'!$K$3:$L$16,2,FALSE)))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IF(D187="X",0,IF(E187="X",0,VLOOKUP(E187,'36'!$K$3:$L$16,2,FALSE)))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IF(D188="X",0,IF(E188="X",0,VLOOKUP(E188,'36'!$K$3:$L$16,2,FALSE)))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IF(D189="X",0,IF(E189="X",0,VLOOKUP(E189,'36'!$K$3:$L$16,2,FALSE)))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IF(D190="X",0,IF(E190="X",0,VLOOKUP(E190,'36'!$K$3:$L$16,2,FALSE)))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IF(D191="X",0,IF(E191="X",0,VLOOKUP(E191,'36'!$K$3:$L$16,2,FALSE)))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IF(D192="X",0,IF(E192="X",0,VLOOKUP(E192,'36'!$K$3:$L$16,2,FALSE)))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IF(D193="X",0,IF(E193="X",0,VLOOKUP(E193,'36'!$K$3:$L$16,2,FALSE)))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IF(D194="X",0,IF(E194="X",0,VLOOKUP(E194,'36'!$K$3:$L$16,2,FALSE)))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IF(D195="X",0,IF(E195="X",0,VLOOKUP(E195,'36'!$K$3:$L$16,2,FALSE)))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IF(D196="X",0,IF(E196="X",0,VLOOKUP(E196,'36'!$K$3:$L$16,2,FALSE)))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IF(D197="X",0,IF(E197="X",0,VLOOKUP(E197,'36'!$K$3:$L$16,2,FALSE)))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IF(D198="X",0,IF(E198="X",0,VLOOKUP(E198,'36'!$K$3:$L$16,2,FALSE)))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IF(D199="X",0,IF(E199="X",0,VLOOKUP(E199,'36'!$K$3:$L$16,2,FALSE)))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IF(D200="X",0,IF(E200="X",0,VLOOKUP(E200,'36'!$K$3:$L$16,2,FALSE)))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IF(D201="X",0,IF(E201="X",0,VLOOKUP(E201,'36'!$K$3:$L$16,2,FALSE)))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IF(D202="X",0,IF(E202="X",0,VLOOKUP(E202,'36'!$K$3:$L$16,2,FALSE)))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IF(D203="X",0,IF(E203="X",0,VLOOKUP(E203,'36'!$K$3:$L$16,2,FALSE)))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IF(D204="X",0,IF(E204="X",0,VLOOKUP(E204,'36'!$K$3:$L$16,2,FALSE)))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IF(D205="X",0,IF(E205="X",0,VLOOKUP(E205,'36'!$K$3:$L$16,2,FALSE)))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IF(D206="X",0,IF(E206="X",0,VLOOKUP(E206,'36'!$K$3:$L$16,2,FALSE)))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IF(D207="X",0,IF(E207="X",0,VLOOKUP(E207,'36'!$K$3:$L$16,2,FALSE)))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IF(D208="X",0,IF(E208="X",0,VLOOKUP(E208,'36'!$K$3:$L$16,2,FALSE)))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IF(D209="X",0,IF(E209="X",0,VLOOKUP(E209,'36'!$K$3:$L$16,2,FALSE)))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IF(D210="X",0,IF(E210="X",0,VLOOKUP(E210,'36'!$K$3:$L$16,2,FALSE)))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IF(D211="X",0,IF(E211="X",0,VLOOKUP(E211,'36'!$K$3:$L$16,2,FALSE)))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IF(D212="X",0,IF(E212="X",0,VLOOKUP(E212,'36'!$K$3:$L$16,2,FALSE)))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IF(D213="X",0,IF(E213="X",0,VLOOKUP(E213,'36'!$K$3:$L$16,2,FALSE)))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IF(D214="X",0,IF(E214="X",0,VLOOKUP(E214,'36'!$K$3:$L$16,2,FALSE)))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IF(D215="X",0,IF(E215="X",0,VLOOKUP(E215,'36'!$K$3:$L$16,2,FALSE)))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IF(D216="X",0,IF(E216="X",0,VLOOKUP(E216,'36'!$K$3:$L$16,2,FALSE)))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IF(D217="X",0,IF(E217="X",0,VLOOKUP(E217,'36'!$K$3:$L$16,2,FALSE)))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IF(D218="X",0,IF(E218="X",0,VLOOKUP(E218,'36'!$K$3:$L$16,2,FALSE)))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IF(D219="X",0,IF(E219="X",0,VLOOKUP(E219,'36'!$K$3:$L$16,2,FALSE)))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IF(D220="X",0,IF(E220="X",0,VLOOKUP(E220,'36'!$K$3:$L$16,2,FALSE)))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IF(D221="X",0,IF(E221="X",0,VLOOKUP(E221,'36'!$K$3:$L$16,2,FALSE)))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IF(D222="X",0,IF(E222="X",0,VLOOKUP(E222,'36'!$K$3:$L$16,2,FALSE)))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IF(D223="X",0,IF(E223="X",0,VLOOKUP(E223,'36'!$K$3:$L$16,2,FALSE)))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IF(D224="X",0,IF(E224="X",0,VLOOKUP(E224,'36'!$K$3:$L$16,2,FALSE)))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IF(D225="X",0,IF(E225="X",0,VLOOKUP(E225,'36'!$K$3:$L$16,2,FALSE)))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IF(D226="X",0,IF(E226="X",0,VLOOKUP(E226,'36'!$K$3:$L$16,2,FALSE)))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IF(D227="X",0,IF(E227="X",0,VLOOKUP(E227,'36'!$K$3:$L$16,2,FALSE)))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IF(D228="X",0,IF(E228="X",0,VLOOKUP(E228,'36'!$K$3:$L$16,2,FALSE)))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IF(D229="X",0,IF(E229="X",0,VLOOKUP(E229,'36'!$K$3:$L$16,2,FALSE)))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IF(D230="X",0,IF(E230="X",0,VLOOKUP(E230,'36'!$K$3:$L$16,2,FALSE)))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IF(D231="X",0,IF(E231="X",0,VLOOKUP(E231,'36'!$K$3:$L$16,2,FALSE)))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IF(D232="X",0,IF(E232="X",0,VLOOKUP(E232,'36'!$K$3:$L$16,2,FALSE)))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IF(D233="X",0,IF(E233="X",0,VLOOKUP(E233,'36'!$K$3:$L$16,2,FALSE)))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IF(D234="X",0,IF(E234="X",0,VLOOKUP(E234,'36'!$K$3:$L$16,2,FALSE)))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IF(D235="X",0,IF(E235="X",0,VLOOKUP(E235,'36'!$K$3:$L$16,2,FALSE)))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IF(D236="X",0,IF(E236="X",0,VLOOKUP(E236,'36'!$K$3:$L$16,2,FALSE)))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IF(D237="X",0,IF(E237="X",0,VLOOKUP(E237,'36'!$K$3:$L$16,2,FALSE)))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IF(D238="X",0,IF(E238="X",0,VLOOKUP(E238,'36'!$K$3:$L$16,2,FALSE)))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IF(D239="X",0,IF(E239="X",0,VLOOKUP(E239,'36'!$K$3:$L$16,2,FALSE)))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IF(D240="X",0,IF(E240="X",0,VLOOKUP(E240,'36'!$K$3:$L$16,2,FALSE)))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IF(D241="X",0,IF(E241="X",0,VLOOKUP(E241,'36'!$K$3:$L$16,2,FALSE)))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IF(D242="X",0,IF(E242="X",0,VLOOKUP(E242,'36'!$K$3:$L$16,2,FALSE)))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IF(D243="X",0,IF(E243="X",0,VLOOKUP(E243,'36'!$K$3:$L$16,2,FALSE)))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IF(D244="X",0,IF(E244="X",0,VLOOKUP(E244,'36'!$K$3:$L$16,2,FALSE)))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IF(D245="X",0,IF(E245="X",0,VLOOKUP(E245,'36'!$K$3:$L$16,2,FALSE)))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IF(D246="X",0,IF(E246="X",0,VLOOKUP(E246,'36'!$K$3:$L$16,2,FALSE)))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IF(D247="X",0,IF(E247="X",0,VLOOKUP(E247,'36'!$K$3:$L$16,2,FALSE)))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IF(D248="X",0,IF(E248="X",0,VLOOKUP(E248,'36'!$K$3:$L$16,2,FALSE)))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IF(D249="X",0,IF(E249="X",0,VLOOKUP(E249,'36'!$K$3:$L$16,2,FALSE)))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IF(D250="X",0,IF(E250="X",0,VLOOKUP(E250,'36'!$K$3:$L$16,2,FALSE)))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IF(D251="X",0,IF(E251="X",0,VLOOKUP(E251,'36'!$K$3:$L$16,2,FALSE)))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IF(D252="X",0,IF(E252="X",0,VLOOKUP(E252,'36'!$K$3:$L$16,2,FALSE)))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IF(D253="X",0,IF(E253="X",0,VLOOKUP(E253,'36'!$K$3:$L$16,2,FALSE)))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IF(D254="X",0,IF(E254="X",0,VLOOKUP(E254,'36'!$K$3:$L$16,2,FALSE)))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IF(D255="X",0,IF(E255="X",0,VLOOKUP(E255,'36'!$K$3:$L$16,2,FALSE)))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IF(D256="X",0,IF(E256="X",0,VLOOKUP(E256,'36'!$K$3:$L$16,2,FALSE)))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IF(D257="X",0,IF(E257="X",0,VLOOKUP(E257,'36'!$K$3:$L$16,2,FALSE)))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IF(D258="X",0,IF(E258="X",0,VLOOKUP(E258,'36'!$K$3:$L$16,2,FALSE)))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IF(D259="X",0,IF(E259="X",0,VLOOKUP(E259,'36'!$K$3:$L$16,2,FALSE)))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IF(D260="X",0,IF(E260="X",0,VLOOKUP(E260,'36'!$K$3:$L$16,2,FALSE)))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IF(D261="X",0,IF(E261="X",0,VLOOKUP(E261,'36'!$K$3:$L$16,2,FALSE)))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IF(D262="X",0,IF(E262="X",0,VLOOKUP(E262,'36'!$K$3:$L$16,2,FALSE)))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IF(D263="X",0,IF(E263="X",0,VLOOKUP(E263,'36'!$K$3:$L$16,2,FALSE)))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IF(D264="X",0,IF(E264="X",0,VLOOKUP(E264,'36'!$K$3:$L$16,2,FALSE)))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IF(D265="X",0,IF(E265="X",0,VLOOKUP(E265,'36'!$K$3:$L$16,2,FALSE)))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IF(D266="X",0,IF(E266="X",0,VLOOKUP(E266,'36'!$K$3:$L$16,2,FALSE)))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IF(D267="X",0,IF(E267="X",0,VLOOKUP(E267,'36'!$K$3:$L$16,2,FALSE)))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IF(D268="X",0,IF(E268="X",0,VLOOKUP(E268,'36'!$K$3:$L$16,2,FALSE)))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IF(D269="X",0,IF(E269="X",0,VLOOKUP(E269,'36'!$K$3:$L$16,2,FALSE)))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IF(D270="X",0,IF(E270="X",0,VLOOKUP(E270,'36'!$K$3:$L$16,2,FALSE)))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IF(D271="X",0,IF(E271="X",0,VLOOKUP(E271,'36'!$K$3:$L$16,2,FALSE)))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IF(D272="X",0,IF(E272="X",0,VLOOKUP(E272,'36'!$K$3:$L$16,2,FALSE)))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IF(D273="X",0,IF(E273="X",0,VLOOKUP(E273,'36'!$K$3:$L$16,2,FALSE)))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IF(D274="X",0,IF(E274="X",0,VLOOKUP(E274,'36'!$K$3:$L$16,2,FALSE)))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IF(D275="X",0,IF(E275="X",0,VLOOKUP(E275,'36'!$K$3:$L$16,2,FALSE)))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IF(D276="X",0,IF(E276="X",0,VLOOKUP(E276,'36'!$K$3:$L$16,2,FALSE)))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IF(D277="X",0,IF(E277="X",0,VLOOKUP(E277,'36'!$K$3:$L$16,2,FALSE)))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IF(D278="X",0,IF(E278="X",0,VLOOKUP(E278,'36'!$K$3:$L$16,2,FALSE)))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IF(D279="X",0,IF(E279="X",0,VLOOKUP(E279,'36'!$K$3:$L$16,2,FALSE)))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IF(D280="X",0,IF(E280="X",0,VLOOKUP(E280,'36'!$K$3:$L$16,2,FALSE)))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IF(D281="X",0,IF(E281="X",0,VLOOKUP(E281,'36'!$K$3:$L$16,2,FALSE)))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IF(D282="X",0,IF(E282="X",0,VLOOKUP(E282,'36'!$K$3:$L$16,2,FALSE)))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IF(D283="X",0,IF(E283="X",0,VLOOKUP(E283,'36'!$K$3:$L$16,2,FALSE)))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IF(D284="X",0,IF(E284="X",0,VLOOKUP(E284,'36'!$K$3:$L$16,2,FALSE)))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IF(D285="X",0,IF(E285="X",0,VLOOKUP(E285,'36'!$K$3:$L$16,2,FALSE)))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IF(D286="X",0,IF(E286="X",0,VLOOKUP(E286,'36'!$K$3:$L$16,2,FALSE)))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IF(D287="X",0,IF(E287="X",0,VLOOKUP(E287,'36'!$K$3:$L$16,2,FALSE)))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IF(D288="X",0,IF(E288="X",0,VLOOKUP(E288,'36'!$K$3:$L$16,2,FALSE)))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IF(D289="X",0,IF(E289="X",0,VLOOKUP(E289,'36'!$K$3:$L$16,2,FALSE)))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IF(D290="X",0,IF(E290="X",0,VLOOKUP(E290,'36'!$K$3:$L$16,2,FALSE)))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IF(D291="X",0,IF(E291="X",0,VLOOKUP(E291,'36'!$K$3:$L$16,2,FALSE)))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IF(D292="X",0,IF(E292="X",0,VLOOKUP(E292,'36'!$K$3:$L$16,2,FALSE)))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IF(D293="X",0,IF(E293="X",0,VLOOKUP(E293,'36'!$K$3:$L$16,2,FALSE)))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IF(D294="X",0,IF(E294="X",0,VLOOKUP(E294,'36'!$K$3:$L$16,2,FALSE)))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IF(D295="X",0,IF(E295="X",0,VLOOKUP(E295,'36'!$K$3:$L$16,2,FALSE)))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IF(D296="X",0,IF(E296="X",0,VLOOKUP(E296,'36'!$K$3:$L$16,2,FALSE)))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IF(D297="X",0,IF(E297="X",0,VLOOKUP(E297,'36'!$K$3:$L$16,2,FALSE)))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IF(D298="X",0,IF(E298="X",0,VLOOKUP(E298,'36'!$K$3:$L$16,2,FALSE)))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IF(D299="X",0,IF(E299="X",0,VLOOKUP(E299,'36'!$K$3:$L$16,2,FALSE)))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IF(D300="X",0,IF(E300="X",0,VLOOKUP(E300,'36'!$K$3:$L$16,2,FALSE)))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IF(D301="X",0,IF(E301="X",0,VLOOKUP(E301,'36'!$K$3:$L$16,2,FALSE)))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IF(D302="X",0,IF(E302="X",0,VLOOKUP(E302,'36'!$K$3:$L$16,2,FALSE)))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IF(D303="X",0,IF(E303="X",0,VLOOKUP(E303,'36'!$K$3:$L$16,2,FALSE)))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IF(D304="X",0,IF(E304="X",0,VLOOKUP(E304,'36'!$K$3:$L$16,2,FALSE)))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IF(D305="X",0,IF(E305="X",0,VLOOKUP(E305,'36'!$K$3:$L$16,2,FALSE)))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IF(D306="X",0,IF(E306="X",0,VLOOKUP(E306,'36'!$K$3:$L$16,2,FALSE)))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IF(D307="X",0,IF(E307="X",0,VLOOKUP(E307,'36'!$K$3:$L$16,2,FALSE)))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IF(D308="X",0,IF(E308="X",0,VLOOKUP(E308,'36'!$K$3:$L$16,2,FALSE)))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IF(D309="X",0,IF(E309="X",0,VLOOKUP(E309,'36'!$K$3:$L$16,2,FALSE)))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IF(D310="X",0,IF(E310="X",0,VLOOKUP(E310,'36'!$K$3:$L$16,2,FALSE)))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IF(D311="X",0,IF(E311="X",0,VLOOKUP(E311,'36'!$K$3:$L$16,2,FALSE)))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IF(D312="X",0,IF(E312="X",0,VLOOKUP(E312,'36'!$K$3:$L$16,2,FALSE)))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IF(D313="X",0,IF(E313="X",0,VLOOKUP(E313,'36'!$K$3:$L$16,2,FALSE)))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IF(D314="X",0,IF(E314="X",0,VLOOKUP(E314,'36'!$K$3:$L$16,2,FALSE)))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IF(D315="X",0,IF(E315="X",0,VLOOKUP(E315,'36'!$K$3:$L$16,2,FALSE)))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IF(D316="X",0,IF(E316="X",0,VLOOKUP(E316,'36'!$K$3:$L$16,2,FALSE)))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IF(D317="X",0,IF(E317="X",0,VLOOKUP(E317,'36'!$K$3:$L$16,2,FALSE)))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IF(D318="X",0,IF(E318="X",0,VLOOKUP(E318,'36'!$K$3:$L$16,2,FALSE)))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IF(D319="X",0,IF(E319="X",0,VLOOKUP(E319,'36'!$K$3:$L$16,2,FALSE)))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IF(D320="X",0,IF(E320="X",0,VLOOKUP(E320,'36'!$K$3:$L$16,2,FALSE)))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IF(D321="X",0,IF(E321="X",0,VLOOKUP(E321,'36'!$K$3:$L$16,2,FALSE)))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IF(D322="X",0,IF(E322="X",0,VLOOKUP(E322,'36'!$K$3:$L$16,2,FALSE)))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IF(D323="X",0,IF(E323="X",0,VLOOKUP(E323,'36'!$K$3:$L$16,2,FALSE)))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IF(D324="X",0,IF(E324="X",0,VLOOKUP(E324,'36'!$K$3:$L$16,2,FALSE)))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IF(D325="X",0,IF(E325="X",0,VLOOKUP(E325,'36'!$K$3:$L$16,2,FALSE)))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IF(D326="X",0,IF(E326="X",0,VLOOKUP(E326,'36'!$K$3:$L$16,2,FALSE)))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IF(D327="X",0,IF(E327="X",0,VLOOKUP(E327,'36'!$K$3:$L$16,2,FALSE)))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IF(D328="X",0,IF(E328="X",0,VLOOKUP(E328,'36'!$K$3:$L$16,2,FALSE)))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IF(D329="X",0,IF(E329="X",0,VLOOKUP(E329,'36'!$K$3:$L$16,2,FALSE)))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IF(D330="X",0,IF(E330="X",0,VLOOKUP(E330,'36'!$K$3:$L$16,2,FALSE)))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IF(D331="X",0,IF(E331="X",0,VLOOKUP(E331,'36'!$K$3:$L$16,2,FALSE)))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IF(D332="X",0,IF(E332="X",0,VLOOKUP(E332,'36'!$K$3:$L$16,2,FALSE)))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IF(D333="X",0,IF(E333="X",0,VLOOKUP(E333,'36'!$K$3:$L$16,2,FALSE)))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IF(D334="X",0,IF(E334="X",0,VLOOKUP(E334,'36'!$K$3:$L$16,2,FALSE)))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IF(D335="X",0,IF(E335="X",0,VLOOKUP(E335,'36'!$K$3:$L$16,2,FALSE)))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IF(D336="X",0,IF(E336="X",0,VLOOKUP(E336,'36'!$K$3:$L$16,2,FALSE)))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IF(D337="X",0,IF(E337="X",0,VLOOKUP(E337,'36'!$K$3:$L$16,2,FALSE)))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IF(D338="X",0,IF(E338="X",0,VLOOKUP(E338,'36'!$K$3:$L$16,2,FALSE)))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IF(D339="X",0,IF(E339="X",0,VLOOKUP(E339,'36'!$K$3:$L$16,2,FALSE)))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IF(D340="X",0,IF(E340="X",0,VLOOKUP(E340,'36'!$K$3:$L$16,2,FALSE)))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IF(D341="X",0,IF(E341="X",0,VLOOKUP(E341,'36'!$K$3:$L$16,2,FALSE)))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IF(D342="X",0,IF(E342="X",0,VLOOKUP(E342,'36'!$K$3:$L$16,2,FALSE)))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IF(D343="X",0,IF(E343="X",0,VLOOKUP(E343,'36'!$K$3:$L$16,2,FALSE)))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IF(D344="X",0,IF(E344="X",0,VLOOKUP(E344,'36'!$K$3:$L$16,2,FALSE)))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IF(D345="X",0,IF(E345="X",0,VLOOKUP(E345,'36'!$K$3:$L$16,2,FALSE)))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IF(D346="X",0,IF(E346="X",0,VLOOKUP(E346,'36'!$K$3:$L$16,2,FALSE)))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IF(D347="X",0,IF(E347="X",0,VLOOKUP(E347,'36'!$K$3:$L$16,2,FALSE)))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IF(D348="X",0,IF(E348="X",0,VLOOKUP(E348,'36'!$K$3:$L$16,2,FALSE)))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IF(D349="X",0,IF(E349="X",0,VLOOKUP(E349,'36'!$K$3:$L$16,2,FALSE)))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IF(D350="X",0,IF(E350="X",0,VLOOKUP(E350,'36'!$K$3:$L$16,2,FALSE)))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IF(D351="X",0,IF(E351="X",0,VLOOKUP(E351,'36'!$K$3:$L$16,2,FALSE)))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IF(D352="X",0,IF(E352="X",0,VLOOKUP(E352,'36'!$K$3:$L$16,2,FALSE)))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IF(D353="X",0,IF(E353="X",0,VLOOKUP(E353,'36'!$K$3:$L$16,2,FALSE)))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IF(D354="X",0,IF(E354="X",0,VLOOKUP(E354,'36'!$K$3:$L$16,2,FALSE)))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IF(D355="X",0,IF(E355="X",0,VLOOKUP(E355,'36'!$K$3:$L$16,2,FALSE)))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IF(D356="X",0,IF(E356="X",0,VLOOKUP(E356,'36'!$K$3:$L$16,2,FALSE)))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IF(D357="X",0,IF(E357="X",0,VLOOKUP(E357,'36'!$K$3:$L$16,2,FALSE)))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IF(D358="X",0,IF(E358="X",0,VLOOKUP(E358,'36'!$K$3:$L$16,2,FALSE)))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IF(D359="X",0,IF(E359="X",0,VLOOKUP(E359,'36'!$K$3:$L$16,2,FALSE)))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IF(D360="X",0,IF(E360="X",0,VLOOKUP(E360,'36'!$K$3:$L$16,2,FALSE)))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IF(D361="X",0,IF(E361="X",0,VLOOKUP(E361,'36'!$K$3:$L$16,2,FALSE)))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IF(D362="X",0,IF(E362="X",0,VLOOKUP(E362,'36'!$K$3:$L$16,2,FALSE)))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IF(D363="X",0,IF(E363="X",0,VLOOKUP(E363,'36'!$K$3:$L$16,2,FALSE)))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IF(D364="X",0,IF(E364="X",0,VLOOKUP(E364,'36'!$K$3:$L$16,2,FALSE)))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IF(D365="X",0,IF(E365="X",0,VLOOKUP(E365,'36'!$K$3:$L$16,2,FALSE)))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IF(D366="X",0,IF(E366="X",0,VLOOKUP(E366,'36'!$K$3:$L$16,2,FALSE)))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IF(D367="X",0,IF(E367="X",0,VLOOKUP(E367,'36'!$K$3:$L$16,2,FALSE)))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IF(D368="X",0,IF(E368="X",0,VLOOKUP(E368,'36'!$K$3:$L$16,2,FALSE)))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IF(D369="X",0,IF(E369="X",0,VLOOKUP(E369,'36'!$K$3:$L$16,2,FALSE)))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IF(D370="X",0,IF(E370="X",0,VLOOKUP(E370,'36'!$K$3:$L$16,2,FALSE)))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IF(D371="X",0,IF(E371="X",0,VLOOKUP(E371,'36'!$K$3:$L$16,2,FALSE)))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IF(D372="X",0,IF(E372="X",0,VLOOKUP(E372,'36'!$K$3:$L$16,2,FALSE)))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IF(D373="X",0,IF(E373="X",0,VLOOKUP(E373,'36'!$K$3:$L$16,2,FALSE)))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IF(D374="X",0,IF(E374="X",0,VLOOKUP(E374,'36'!$K$3:$L$16,2,FALSE)))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IF(D375="X",0,IF(E375="X",0,VLOOKUP(E375,'36'!$K$3:$L$16,2,FALSE)))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IF(D376="X",0,IF(E376="X",0,VLOOKUP(E376,'36'!$K$3:$L$16,2,FALSE)))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IF(D377="X",0,IF(E377="X",0,VLOOKUP(E377,'36'!$K$3:$L$16,2,FALSE)))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IF(D378="X",0,IF(E378="X",0,VLOOKUP(E378,'36'!$K$3:$L$16,2,FALSE)))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IF(D379="X",0,IF(E379="X",0,VLOOKUP(E379,'36'!$K$3:$L$16,2,FALSE)))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IF(D380="X",0,IF(E380="X",0,VLOOKUP(E380,'36'!$K$3:$L$16,2,FALSE)))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IF(D381="X",0,IF(E381="X",0,VLOOKUP(E381,'36'!$K$3:$L$16,2,FALSE)))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IF(D382="X",0,IF(E382="X",0,VLOOKUP(E382,'36'!$K$3:$L$16,2,FALSE)))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IF(D383="X",0,IF(E383="X",0,VLOOKUP(E383,'36'!$K$3:$L$16,2,FALSE)))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IF(D384="X",0,IF(E384="X",0,VLOOKUP(E384,'36'!$K$3:$L$16,2,FALSE)))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IF(D385="X",0,IF(E385="X",0,VLOOKUP(E385,'36'!$K$3:$L$16,2,FALSE)))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IF(D386="X",0,IF(E386="X",0,VLOOKUP(E386,'36'!$K$3:$L$16,2,FALSE)))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IF(D387="X",0,IF(E387="X",0,VLOOKUP(E387,'36'!$K$3:$L$16,2,FALSE)))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IF(D388="X",0,IF(E388="X",0,VLOOKUP(E388,'36'!$K$3:$L$16,2,FALSE)))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IF(D389="X",0,IF(E389="X",0,VLOOKUP(E389,'36'!$K$3:$L$16,2,FALSE)))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IF(D390="X",0,IF(E390="X",0,VLOOKUP(E390,'36'!$K$3:$L$16,2,FALSE)))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IF(D391="X",0,IF(E391="X",0,VLOOKUP(E391,'36'!$K$3:$L$16,2,FALSE)))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IF(D392="X",0,IF(E392="X",0,VLOOKUP(E392,'36'!$K$3:$L$16,2,FALSE)))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IF(D393="X",0,IF(E393="X",0,VLOOKUP(E393,'36'!$K$3:$L$16,2,FALSE)))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IF(D394="X",0,IF(E394="X",0,VLOOKUP(E394,'36'!$K$3:$L$16,2,FALSE)))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IF(D395="X",0,IF(E395="X",0,VLOOKUP(E395,'36'!$K$3:$L$16,2,FALSE)))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IF(D396="X",0,IF(E396="X",0,VLOOKUP(E396,'36'!$K$3:$L$16,2,FALSE)))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IF(D397="X",0,IF(E397="X",0,VLOOKUP(E397,'36'!$K$3:$L$16,2,FALSE)))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IF(D398="X",0,IF(E398="X",0,VLOOKUP(E398,'36'!$K$3:$L$16,2,FALSE)))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IF(D399="X",0,IF(E399="X",0,VLOOKUP(E399,'36'!$K$3:$L$16,2,FALSE)))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IF(D400="X",0,IF(E400="X",0,VLOOKUP(E400,'36'!$K$3:$L$16,2,FALSE)))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IF(D401="X",0,IF(E401="X",0,VLOOKUP(E401,'36'!$K$3:$L$16,2,FALSE)))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IF(D402="X",0,IF(E402="X",0,VLOOKUP(E402,'36'!$K$3:$L$16,2,FALSE)))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IF(D403="X",0,IF(E403="X",0,VLOOKUP(E403,'36'!$K$3:$L$16,2,FALSE)))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IF(D404="X",0,IF(E404="X",0,VLOOKUP(E404,'36'!$K$3:$L$16,2,FALSE)))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IF(D405="X",0,IF(E405="X",0,VLOOKUP(E405,'36'!$K$3:$L$16,2,FALSE)))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IF(D406="X",0,IF(E406="X",0,VLOOKUP(E406,'36'!$K$3:$L$16,2,FALSE)))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IF(D407="X",0,IF(E407="X",0,VLOOKUP(E407,'36'!$K$3:$L$16,2,FALSE)))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IF(D408="X",0,IF(E408="X",0,VLOOKUP(E408,'36'!$K$3:$L$16,2,FALSE)))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IF(D409="X",0,IF(E409="X",0,VLOOKUP(E409,'36'!$K$3:$L$16,2,FALSE)))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IF(D410="X",0,IF(E410="X",0,VLOOKUP(E410,'36'!$K$3:$L$16,2,FALSE)))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IF(D411="X",0,IF(E411="X",0,VLOOKUP(E411,'36'!$K$3:$L$16,2,FALSE)))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IF(D412="X",0,IF(E412="X",0,VLOOKUP(E412,'36'!$K$3:$L$16,2,FALSE)))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IF(D413="X",0,IF(E413="X",0,VLOOKUP(E413,'36'!$K$3:$L$16,2,FALSE)))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IF(D414="X",0,IF(E414="X",0,VLOOKUP(E414,'36'!$K$3:$L$16,2,FALSE)))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IF(D415="X",0,IF(E415="X",0,VLOOKUP(E415,'36'!$K$3:$L$16,2,FALSE)))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IF(D416="X",0,IF(E416="X",0,VLOOKUP(E416,'36'!$K$3:$L$16,2,FALSE)))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IF(D417="X",0,IF(E417="X",0,VLOOKUP(E417,'36'!$K$3:$L$16,2,FALSE)))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IF(D418="X",0,IF(E418="X",0,VLOOKUP(E418,'36'!$K$3:$L$16,2,FALSE)))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IF(D419="X",0,IF(E419="X",0,VLOOKUP(E419,'36'!$K$3:$L$16,2,FALSE)))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IF(D420="X",0,IF(E420="X",0,VLOOKUP(E420,'36'!$K$3:$L$16,2,FALSE)))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IF(D421="X",0,IF(E421="X",0,VLOOKUP(E421,'36'!$K$3:$L$16,2,FALSE)))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IF(D422="X",0,IF(E422="X",0,VLOOKUP(E422,'36'!$K$3:$L$16,2,FALSE)))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IF(D423="X",0,IF(E423="X",0,VLOOKUP(E423,'36'!$K$3:$L$16,2,FALSE)))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IF(D424="X",0,IF(E424="X",0,VLOOKUP(E424,'36'!$K$3:$L$16,2,FALSE)))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IF(D425="X",0,IF(E425="X",0,VLOOKUP(E425,'36'!$K$3:$L$16,2,FALSE)))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IF(D426="X",0,IF(E426="X",0,VLOOKUP(E426,'36'!$K$3:$L$16,2,FALSE)))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IF(D427="X",0,IF(E427="X",0,VLOOKUP(E427,'36'!$K$3:$L$16,2,FALSE)))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IF(D428="X",0,IF(E428="X",0,VLOOKUP(E428,'36'!$K$3:$L$16,2,FALSE)))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IF(D429="X",0,IF(E429="X",0,VLOOKUP(E429,'36'!$K$3:$L$16,2,FALSE)))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IF(D430="X",0,IF(E430="X",0,VLOOKUP(E430,'36'!$K$3:$L$16,2,FALSE)))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IF(D431="X",0,IF(E431="X",0,VLOOKUP(E431,'36'!$K$3:$L$16,2,FALSE)))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IF(D432="X",0,IF(E432="X",0,VLOOKUP(E432,'36'!$K$3:$L$16,2,FALSE)))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IF(D433="X",0,IF(E433="X",0,VLOOKUP(E433,'36'!$K$3:$L$16,2,FALSE)))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IF(D434="X",0,IF(E434="X",0,VLOOKUP(E434,'36'!$K$3:$L$16,2,FALSE)))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IF(D435="X",0,IF(E435="X",0,VLOOKUP(E435,'36'!$K$3:$L$16,2,FALSE)))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IF(D436="X",0,IF(E436="X",0,VLOOKUP(E436,'36'!$K$3:$L$16,2,FALSE)))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IF(D437="X",0,IF(E437="X",0,VLOOKUP(E437,'36'!$K$3:$L$16,2,FALSE)))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IF(D438="X",0,IF(E438="X",0,VLOOKUP(E438,'36'!$K$3:$L$16,2,FALSE)))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IF(D439="X",0,IF(E439="X",0,VLOOKUP(E439,'36'!$K$3:$L$16,2,FALSE)))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IF(D440="X",0,IF(E440="X",0,VLOOKUP(E440,'36'!$K$3:$L$16,2,FALSE)))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IF(D441="X",0,IF(E441="X",0,VLOOKUP(E441,'36'!$K$3:$L$16,2,FALSE)))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IF(D442="X",0,IF(E442="X",0,VLOOKUP(E442,'36'!$K$3:$L$16,2,FALSE)))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IF(D443="X",0,IF(E443="X",0,VLOOKUP(E443,'36'!$K$3:$L$16,2,FALSE)))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IF(D444="X",0,IF(E444="X",0,VLOOKUP(E444,'36'!$K$3:$L$16,2,FALSE)))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IF(D445="X",0,IF(E445="X",0,VLOOKUP(E445,'36'!$K$3:$L$16,2,FALSE)))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IF(D446="X",0,IF(E446="X",0,VLOOKUP(E446,'36'!$K$3:$L$16,2,FALSE)))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IF(D447="X",0,IF(E447="X",0,VLOOKUP(E447,'36'!$K$3:$L$16,2,FALSE)))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IF(D448="X",0,IF(E448="X",0,VLOOKUP(E448,'36'!$K$3:$L$16,2,FALSE)))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IF(D449="X",0,IF(E449="X",0,VLOOKUP(E449,'36'!$K$3:$L$16,2,FALSE)))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IF(D450="X",0,IF(E450="X",0,VLOOKUP(E450,'36'!$K$3:$L$16,2,FALSE)))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IF(D451="X",0,IF(E451="X",0,VLOOKUP(E451,'36'!$K$3:$L$16,2,FALSE)))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IF(D452="X",0,IF(E452="X",0,VLOOKUP(E452,'36'!$K$3:$L$16,2,FALSE)))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IF(D453="X",0,IF(E453="X",0,VLOOKUP(E453,'36'!$K$3:$L$16,2,FALSE)))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IF(D454="X",0,IF(E454="X",0,VLOOKUP(E454,'36'!$K$3:$L$16,2,FALSE)))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IF(D455="X",0,IF(E455="X",0,VLOOKUP(E455,'36'!$K$3:$L$16,2,FALSE)))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IF(D456="X",0,IF(E456="X",0,VLOOKUP(E456,'36'!$K$3:$L$16,2,FALSE)))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IF(D457="X",0,IF(E457="X",0,VLOOKUP(E457,'36'!$K$3:$L$16,2,FALSE)))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IF(D458="X",0,IF(E458="X",0,VLOOKUP(E458,'36'!$K$3:$L$16,2,FALSE)))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IF(D459="X",0,IF(E459="X",0,VLOOKUP(E459,'36'!$K$3:$L$16,2,FALSE)))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IF(D460="X",0,IF(E460="X",0,VLOOKUP(E460,'36'!$K$3:$L$16,2,FALSE)))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IF(D461="X",0,IF(E461="X",0,VLOOKUP(E461,'36'!$K$3:$L$16,2,FALSE)))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IF(D462="X",0,IF(E462="X",0,VLOOKUP(E462,'36'!$K$3:$L$16,2,FALSE)))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IF(D463="X",0,IF(E463="X",0,VLOOKUP(E463,'36'!$K$3:$L$16,2,FALSE)))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IF(D464="X",0,IF(E464="X",0,VLOOKUP(E464,'36'!$K$3:$L$16,2,FALSE)))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IF(D465="X",0,IF(E465="X",0,VLOOKUP(E465,'36'!$K$3:$L$16,2,FALSE)))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IF(D466="X",0,IF(E466="X",0,VLOOKUP(E466,'36'!$K$3:$L$16,2,FALSE)))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IF(D467="X",0,IF(E467="X",0,VLOOKUP(E467,'36'!$K$3:$L$16,2,FALSE)))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IF(D468="X",0,IF(E468="X",0,VLOOKUP(E468,'36'!$K$3:$L$16,2,FALSE)))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IF(D469="X",0,IF(E469="X",0,VLOOKUP(E469,'36'!$K$3:$L$16,2,FALSE)))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IF(D470="X",0,IF(E470="X",0,VLOOKUP(E470,'36'!$K$3:$L$16,2,FALSE)))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IF(D471="X",0,IF(E471="X",0,VLOOKUP(E471,'36'!$K$3:$L$16,2,FALSE)))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IF(D472="X",0,IF(E472="X",0,VLOOKUP(E472,'36'!$K$3:$L$16,2,FALSE)))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IF(D473="X",0,IF(E473="X",0,VLOOKUP(E473,'36'!$K$3:$L$16,2,FALSE)))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IF(D474="X",0,IF(E474="X",0,VLOOKUP(E474,'36'!$K$3:$L$16,2,FALSE)))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IF(D475="X",0,IF(E475="X",0,VLOOKUP(E475,'36'!$K$3:$L$16,2,FALSE)))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IF(D476="X",0,IF(E476="X",0,VLOOKUP(E476,'36'!$K$3:$L$16,2,FALSE)))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IF(D477="X",0,IF(E477="X",0,VLOOKUP(E477,'36'!$K$3:$L$16,2,FALSE)))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IF(D478="X",0,IF(E478="X",0,VLOOKUP(E478,'36'!$K$3:$L$16,2,FALSE)))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IF(D479="X",0,IF(E479="X",0,VLOOKUP(E479,'36'!$K$3:$L$16,2,FALSE)))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IF(D480="X",0,IF(E480="X",0,VLOOKUP(E480,'36'!$K$3:$L$16,2,FALSE)))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IF(D481="X",0,IF(E481="X",0,VLOOKUP(E481,'36'!$K$3:$L$16,2,FALSE)))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IF(D482="X",0,IF(E482="X",0,VLOOKUP(E482,'36'!$K$3:$L$16,2,FALSE)))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IF(D483="X",0,IF(E483="X",0,VLOOKUP(E483,'36'!$K$3:$L$16,2,FALSE)))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IF(D484="X",0,IF(E484="X",0,VLOOKUP(E484,'36'!$K$3:$L$16,2,FALSE)))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IF(D485="X",0,IF(E485="X",0,VLOOKUP(E485,'36'!$K$3:$L$16,2,FALSE)))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IF(D486="X",0,IF(E486="X",0,VLOOKUP(E486,'36'!$K$3:$L$16,2,FALSE)))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IF(D487="X",0,IF(E487="X",0,VLOOKUP(E487,'36'!$K$3:$L$16,2,FALSE)))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IF(D488="X",0,IF(E488="X",0,VLOOKUP(E488,'36'!$K$3:$L$16,2,FALSE)))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IF(D489="X",0,IF(E489="X",0,VLOOKUP(E489,'36'!$K$3:$L$16,2,FALSE)))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IF(D490="X",0,IF(E490="X",0,VLOOKUP(E490,'36'!$K$3:$L$16,2,FALSE)))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IF(D491="X",0,IF(E491="X",0,VLOOKUP(E491,'36'!$K$3:$L$16,2,FALSE)))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IF(D492="X",0,IF(E492="X",0,VLOOKUP(E492,'36'!$K$3:$L$16,2,FALSE)))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IF(D493="X",0,IF(E493="X",0,VLOOKUP(E493,'36'!$K$3:$L$16,2,FALSE)))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IF(D494="X",0,IF(E494="X",0,VLOOKUP(E494,'36'!$K$3:$L$16,2,FALSE)))</f>
        <v>#N/A</v>
      </c>
      <c r="P494" s="108" t="e">
        <f t="shared" si="15"/>
        <v>#N/A</v>
      </c>
    </row>
    <row r="495" spans="3:23" ht="15.75" thickBot="1">
      <c r="C495" s="109" t="s">
        <v>135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136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IF('36'!K3="", "Vrije categorie",'36'!K3)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IF('36'!K4="", "Vrije categorie",'36'!K4)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IF('36'!K5="", "Vrije categorie",'36'!K5)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IF('36'!K6="", "Vrije categorie",'36'!K6)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IF('36'!K7="", "Vrije categorie",'36'!K7)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IF('36'!K8="", "Vrije categorie",'36'!K8)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IF('36'!K9="", "Vrije categorie",'36'!K9)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IF('36'!K10="", "Vrije categorie",'36'!K10)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IF('36'!K11="", "Vrije categorie",'36'!K11)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IF('36'!K12="", "Vrije categorie",'36'!K12)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IF('36'!K13="", "Vrije categorie",'36'!K13)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IF('36'!K14="", "Vrije categorie",'36'!K14)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IF('36'!K15="", "Vrije categorie",'36'!K15)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138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aCgJIPvijXG9/lZYa5eOocmFZO2ZMQMPqSMYKScyjnKpGiYEw/U2NxL2ggeTJLBo0KbnA7vlR3gfDU3XwPscGg==" saltValue="8vK+istaGr+Hei2+b+okL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F527-FB74-4E5E-BACF-5FF46A24EAF5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'37a'!P499/M3</f>
        <v>#N/A</v>
      </c>
    </row>
    <row r="4" spans="1:14">
      <c r="A4" s="42" t="s">
        <v>82</v>
      </c>
      <c r="B4" s="195" t="e">
        <f>VLOOKUP(H5,'Kosten VSR (her)controles'!A5:E54,3)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'37a'!P500/M4</f>
        <v>#N/A</v>
      </c>
    </row>
    <row r="5" spans="1:14">
      <c r="A5" s="43" t="s">
        <v>83</v>
      </c>
      <c r="B5" s="196" t="e">
        <f>VLOOKUP(H5,'Kosten VSR (her)controles'!A5:E54,4)</f>
        <v>#N/A</v>
      </c>
      <c r="C5" s="196"/>
      <c r="D5" s="196"/>
      <c r="E5" s="196"/>
      <c r="F5" s="192" t="s">
        <v>85</v>
      </c>
      <c r="G5" s="192"/>
      <c r="H5" s="39">
        <f>'Kosten VSR (her)controles'!A41</f>
        <v>0</v>
      </c>
      <c r="K5" s="60" t="s">
        <v>58</v>
      </c>
      <c r="L5" s="72"/>
      <c r="M5" s="133"/>
      <c r="N5" s="113" t="e">
        <f>'37a'!P501/M5</f>
        <v>#N/A</v>
      </c>
    </row>
    <row r="6" spans="1:14">
      <c r="A6" s="44" t="s">
        <v>84</v>
      </c>
      <c r="B6" s="197" t="e">
        <f>VLOOKUP(H5,'Kosten VSR (her)controles'!A5:E54,5)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'37a'!P502/M6</f>
        <v>#N/A</v>
      </c>
    </row>
    <row r="7" spans="1:14">
      <c r="K7" s="60" t="s">
        <v>55</v>
      </c>
      <c r="L7" s="72"/>
      <c r="M7" s="133"/>
      <c r="N7" s="113" t="e">
        <f>'37a'!P503/M7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'37a'!P504/M8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'37a'!P505/M9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'37a'!P506/M10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'37a'!P507/M11</f>
        <v>#N/A</v>
      </c>
    </row>
    <row r="12" spans="1:14">
      <c r="F12" s="33" t="s">
        <v>64</v>
      </c>
      <c r="G12" s="33" t="s">
        <v>90</v>
      </c>
      <c r="K12" s="60" t="s">
        <v>63</v>
      </c>
      <c r="L12" s="72"/>
      <c r="M12" s="133"/>
      <c r="N12" s="113" t="e">
        <f>'37a'!P508/M12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'37a'!N512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'37a'!P509/M13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127</v>
      </c>
      <c r="K16" s="62"/>
      <c r="L16" s="73"/>
      <c r="M16" s="134"/>
      <c r="N16" s="114"/>
    </row>
    <row r="17" spans="1:9">
      <c r="A17" s="188" t="s">
        <v>128</v>
      </c>
      <c r="B17" s="188"/>
      <c r="C17" s="188"/>
      <c r="D17" s="70" t="e">
        <f>'37a'!P512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'37a'!G512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'37a'!F512-E27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'37a'!S495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'37a'!R495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'37a'!T495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'37a'!U495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51">
        <f>'37a'!V495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51">
        <f>'37a'!W495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'37a'!N505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JmY1TYHHSEqiRrUWKytgmIC12iCBOlG5b357VH7U4WzX1RscohXy5nVmEZ5ttQrOOZ0/VB8eLyX6w5FO0i68oQ==" saltValue="8mKdq42bcEfzqy5pygX/D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E638-82F7-4555-A7D0-51150D845208}">
  <sheetPr>
    <tabColor rgb="FF173583"/>
  </sheetPr>
  <dimension ref="A1:Z532"/>
  <sheetViews>
    <sheetView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'37'!H5</f>
        <v>0</v>
      </c>
      <c r="B1" s="219" t="s">
        <v>82</v>
      </c>
      <c r="C1" s="220"/>
      <c r="D1" s="221" t="e">
        <f>VLOOKUP(A1,'Kosten VSR (her)controles'!A5:J54,3)</f>
        <v>#N/A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e">
        <f>CONCATENATE(VLOOKUP(A1,'Kosten VSR (her)controles'!A5:K54,4)," te ",VLOOKUP(A1,'Kosten VSR (her)controles'!A5:K54,5))</f>
        <v>#N/A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IF(D4="X",0,IF(E4="X",0,VLOOKUP(E4,'37'!$K$3:$L$16,2,FALSE)))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IF(D5="X",0,IF(E5="X",0,VLOOKUP(E5,'37'!$K$3:$L$16,2,FALSE)))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IF(D6="X",0,IF(E6="X",0,VLOOKUP(E6,'37'!$K$3:$L$16,2,FALSE)))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IF(D7="X",0,IF(E7="X",0,VLOOKUP(E7,'37'!$K$3:$L$16,2,FALSE)))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IF(D8="X",0,IF(E8="X",0,VLOOKUP(E8,'37'!$K$3:$L$16,2,FALSE)))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IF(D9="X",0,IF(E9="X",0,VLOOKUP(E9,'37'!$K$3:$L$16,2,FALSE)))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IF(D10="X",0,IF(E10="X",0,VLOOKUP(E10,'37'!$K$3:$L$16,2,FALSE)))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IF(D11="X",0,IF(E11="X",0,VLOOKUP(E11,'37'!$K$3:$L$16,2,FALSE)))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IF(D12="X",0,IF(E12="X",0,VLOOKUP(E12,'37'!$K$3:$L$16,2,FALSE)))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IF(D13="X",0,IF(E13="X",0,VLOOKUP(E13,'37'!$K$3:$L$16,2,FALSE)))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IF(D14="X",0,IF(E14="X",0,VLOOKUP(E14,'37'!$K$3:$L$16,2,FALSE)))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IF(D15="X",0,IF(E15="X",0,VLOOKUP(E15,'37'!$K$3:$L$16,2,FALSE)))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IF(D16="X",0,IF(E16="X",0,VLOOKUP(E16,'37'!$K$3:$L$16,2,FALSE)))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IF(D17="X",0,IF(E17="X",0,VLOOKUP(E17,'37'!$K$3:$L$16,2,FALSE)))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IF(D18="X",0,IF(E18="X",0,VLOOKUP(E18,'37'!$K$3:$L$16,2,FALSE)))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IF(D19="X",0,IF(E19="X",0,VLOOKUP(E19,'37'!$K$3:$L$16,2,FALSE)))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IF(D20="X",0,IF(E20="X",0,VLOOKUP(E20,'37'!$K$3:$L$16,2,FALSE)))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IF(D21="X",0,IF(E21="X",0,VLOOKUP(E21,'37'!$K$3:$L$16,2,FALSE)))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IF(D22="X",0,IF(E22="X",0,VLOOKUP(E22,'37'!$K$3:$L$16,2,FALSE)))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IF(D23="X",0,IF(E23="X",0,VLOOKUP(E23,'37'!$K$3:$L$16,2,FALSE)))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IF(D24="X",0,IF(E24="X",0,VLOOKUP(E24,'37'!$K$3:$L$16,2,FALSE)))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IF(D25="X",0,IF(E25="X",0,VLOOKUP(E25,'37'!$K$3:$L$16,2,FALSE)))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IF(D26="X",0,IF(E26="X",0,VLOOKUP(E26,'37'!$K$3:$L$16,2,FALSE)))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IF(D27="X",0,IF(E27="X",0,VLOOKUP(E27,'37'!$K$3:$L$16,2,FALSE)))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IF(D28="X",0,IF(E28="X",0,VLOOKUP(E28,'37'!$K$3:$L$16,2,FALSE)))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IF(D29="X",0,IF(E29="X",0,VLOOKUP(E29,'37'!$K$3:$L$16,2,FALSE)))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IF(D30="X",0,IF(E30="X",0,VLOOKUP(E30,'37'!$K$3:$L$16,2,FALSE)))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IF(D31="X",0,IF(E31="X",0,VLOOKUP(E31,'37'!$K$3:$L$16,2,FALSE)))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IF(D32="X",0,IF(E32="X",0,VLOOKUP(E32,'37'!$K$3:$L$16,2,FALSE)))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IF(D33="X",0,IF(E33="X",0,VLOOKUP(E33,'37'!$K$3:$L$16,2,FALSE)))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IF(D34="X",0,IF(E34="X",0,VLOOKUP(E34,'37'!$K$3:$L$16,2,FALSE)))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IF(D35="X",0,IF(E35="X",0,VLOOKUP(E35,'37'!$K$3:$L$16,2,FALSE)))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IF(D36="X",0,IF(E36="X",0,VLOOKUP(E36,'37'!$K$3:$L$16,2,FALSE)))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IF(D37="X",0,IF(E37="X",0,VLOOKUP(E37,'37'!$K$3:$L$16,2,FALSE)))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IF(D38="X",0,IF(E38="X",0,VLOOKUP(E38,'37'!$K$3:$L$16,2,FALSE)))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IF(D39="X",0,IF(E39="X",0,VLOOKUP(E39,'37'!$K$3:$L$16,2,FALSE)))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IF(D40="X",0,IF(E40="X",0,VLOOKUP(E40,'37'!$K$3:$L$16,2,FALSE)))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IF(D41="X",0,IF(E41="X",0,VLOOKUP(E41,'37'!$K$3:$L$16,2,FALSE)))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IF(D42="X",0,IF(E42="X",0,VLOOKUP(E42,'37'!$K$3:$L$16,2,FALSE)))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IF(D43="X",0,IF(E43="X",0,VLOOKUP(E43,'37'!$K$3:$L$16,2,FALSE)))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IF(D44="X",0,IF(E44="X",0,VLOOKUP(E44,'37'!$K$3:$L$16,2,FALSE)))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IF(D45="X",0,IF(E45="X",0,VLOOKUP(E45,'37'!$K$3:$L$16,2,FALSE)))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IF(D46="X",0,IF(E46="X",0,VLOOKUP(E46,'37'!$K$3:$L$16,2,FALSE)))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IF(D47="X",0,IF(E47="X",0,VLOOKUP(E47,'37'!$K$3:$L$16,2,FALSE)))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IF(D48="X",0,IF(E48="X",0,VLOOKUP(E48,'37'!$K$3:$L$16,2,FALSE)))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IF(D49="X",0,IF(E49="X",0,VLOOKUP(E49,'37'!$K$3:$L$16,2,FALSE)))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IF(D50="X",0,IF(E50="X",0,VLOOKUP(E50,'37'!$K$3:$L$16,2,FALSE)))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IF(D51="X",0,IF(E51="X",0,VLOOKUP(E51,'37'!$K$3:$L$16,2,FALSE)))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IF(D52="X",0,IF(E52="X",0,VLOOKUP(E52,'37'!$K$3:$L$16,2,FALSE)))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IF(D53="X",0,IF(E53="X",0,VLOOKUP(E53,'37'!$K$3:$L$16,2,FALSE)))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IF(D54="X",0,IF(E54="X",0,VLOOKUP(E54,'37'!$K$3:$L$16,2,FALSE)))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IF(D55="X",0,IF(E55="X",0,VLOOKUP(E55,'37'!$K$3:$L$16,2,FALSE)))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IF(D56="X",0,IF(E56="X",0,VLOOKUP(E56,'37'!$K$3:$L$16,2,FALSE)))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IF(D57="X",0,IF(E57="X",0,VLOOKUP(E57,'37'!$K$3:$L$16,2,FALSE)))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IF(D58="X",0,IF(E58="X",0,VLOOKUP(E58,'37'!$K$3:$L$16,2,FALSE)))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IF(D59="X",0,IF(E59="X",0,VLOOKUP(E59,'37'!$K$3:$L$16,2,FALSE)))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IF(D60="X",0,IF(E60="X",0,VLOOKUP(E60,'37'!$K$3:$L$16,2,FALSE)))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IF(D61="X",0,IF(E61="X",0,VLOOKUP(E61,'37'!$K$3:$L$16,2,FALSE)))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IF(D62="X",0,IF(E62="X",0,VLOOKUP(E62,'37'!$K$3:$L$16,2,FALSE)))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IF(D63="X",0,IF(E63="X",0,VLOOKUP(E63,'37'!$K$3:$L$16,2,FALSE)))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IF(D64="X",0,IF(E64="X",0,VLOOKUP(E64,'37'!$K$3:$L$16,2,FALSE)))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IF(D65="X",0,IF(E65="X",0,VLOOKUP(E65,'37'!$K$3:$L$16,2,FALSE)))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IF(D66="X",0,IF(E66="X",0,VLOOKUP(E66,'37'!$K$3:$L$16,2,FALSE)))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IF(D67="X",0,IF(E67="X",0,VLOOKUP(E67,'37'!$K$3:$L$16,2,FALSE)))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IF(D68="X",0,IF(E68="X",0,VLOOKUP(E68,'37'!$K$3:$L$16,2,FALSE)))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IF(D69="X",0,IF(E69="X",0,VLOOKUP(E69,'37'!$K$3:$L$16,2,FALSE)))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IF(D70="X",0,IF(E70="X",0,VLOOKUP(E70,'37'!$K$3:$L$16,2,FALSE)))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IF(D71="X",0,IF(E71="X",0,VLOOKUP(E71,'37'!$K$3:$L$16,2,FALSE)))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IF(D72="X",0,IF(E72="X",0,VLOOKUP(E72,'37'!$K$3:$L$16,2,FALSE)))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IF(D73="X",0,IF(E73="X",0,VLOOKUP(E73,'37'!$K$3:$L$16,2,FALSE)))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IF(D74="X",0,IF(E74="X",0,VLOOKUP(E74,'37'!$K$3:$L$16,2,FALSE)))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IF(D75="X",0,IF(E75="X",0,VLOOKUP(E75,'37'!$K$3:$L$16,2,FALSE)))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IF(D76="X",0,IF(E76="X",0,VLOOKUP(E76,'37'!$K$3:$L$16,2,FALSE)))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IF(D77="X",0,IF(E77="X",0,VLOOKUP(E77,'37'!$K$3:$L$16,2,FALSE)))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IF(D78="X",0,IF(E78="X",0,VLOOKUP(E78,'37'!$K$3:$L$16,2,FALSE)))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IF(D79="X",0,IF(E79="X",0,VLOOKUP(E79,'37'!$K$3:$L$16,2,FALSE)))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IF(D80="X",0,IF(E80="X",0,VLOOKUP(E80,'37'!$K$3:$L$16,2,FALSE)))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IF(D81="X",0,IF(E81="X",0,VLOOKUP(E81,'37'!$K$3:$L$16,2,FALSE)))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IF(D82="X",0,IF(E82="X",0,VLOOKUP(E82,'37'!$K$3:$L$16,2,FALSE)))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IF(D83="X",0,IF(E83="X",0,VLOOKUP(E83,'37'!$K$3:$L$16,2,FALSE)))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IF(D84="X",0,IF(E84="X",0,VLOOKUP(E84,'37'!$K$3:$L$16,2,FALSE)))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IF(D85="X",0,IF(E85="X",0,VLOOKUP(E85,'37'!$K$3:$L$16,2,FALSE)))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IF(D86="X",0,IF(E86="X",0,VLOOKUP(E86,'37'!$K$3:$L$16,2,FALSE)))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IF(D87="X",0,IF(E87="X",0,VLOOKUP(E87,'37'!$K$3:$L$16,2,FALSE)))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IF(D88="X",0,IF(E88="X",0,VLOOKUP(E88,'37'!$K$3:$L$16,2,FALSE)))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IF(D89="X",0,IF(E89="X",0,VLOOKUP(E89,'37'!$K$3:$L$16,2,FALSE)))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IF(D90="X",0,IF(E90="X",0,VLOOKUP(E90,'37'!$K$3:$L$16,2,FALSE)))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IF(D91="X",0,IF(E91="X",0,VLOOKUP(E91,'37'!$K$3:$L$16,2,FALSE)))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IF(D92="X",0,IF(E92="X",0,VLOOKUP(E92,'37'!$K$3:$L$16,2,FALSE)))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IF(D93="X",0,IF(E93="X",0,VLOOKUP(E93,'37'!$K$3:$L$16,2,FALSE)))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IF(D94="X",0,IF(E94="X",0,VLOOKUP(E94,'37'!$K$3:$L$16,2,FALSE)))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IF(D95="X",0,IF(E95="X",0,VLOOKUP(E95,'37'!$K$3:$L$16,2,FALSE)))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IF(D96="X",0,IF(E96="X",0,VLOOKUP(E96,'37'!$K$3:$L$16,2,FALSE)))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IF(D97="X",0,IF(E97="X",0,VLOOKUP(E97,'37'!$K$3:$L$16,2,FALSE)))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IF(D98="X",0,IF(E98="X",0,VLOOKUP(E98,'37'!$K$3:$L$16,2,FALSE)))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IF(D99="X",0,IF(E99="X",0,VLOOKUP(E99,'37'!$K$3:$L$16,2,FALSE)))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IF(D100="X",0,IF(E100="X",0,VLOOKUP(E100,'37'!$K$3:$L$16,2,FALSE)))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IF(D101="X",0,IF(E101="X",0,VLOOKUP(E101,'37'!$K$3:$L$16,2,FALSE)))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IF(D102="X",0,IF(E102="X",0,VLOOKUP(E102,'37'!$K$3:$L$16,2,FALSE)))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IF(D103="X",0,IF(E103="X",0,VLOOKUP(E103,'37'!$K$3:$L$16,2,FALSE)))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IF(D104="X",0,IF(E104="X",0,VLOOKUP(E104,'37'!$K$3:$L$16,2,FALSE)))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IF(D105="X",0,IF(E105="X",0,VLOOKUP(E105,'37'!$K$3:$L$16,2,FALSE)))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IF(D106="X",0,IF(E106="X",0,VLOOKUP(E106,'37'!$K$3:$L$16,2,FALSE)))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IF(D107="X",0,IF(E107="X",0,VLOOKUP(E107,'37'!$K$3:$L$16,2,FALSE)))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IF(D108="X",0,IF(E108="X",0,VLOOKUP(E108,'37'!$K$3:$L$16,2,FALSE)))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IF(D109="X",0,IF(E109="X",0,VLOOKUP(E109,'37'!$K$3:$L$16,2,FALSE)))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IF(D110="X",0,IF(E110="X",0,VLOOKUP(E110,'37'!$K$3:$L$16,2,FALSE)))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IF(D111="X",0,IF(E111="X",0,VLOOKUP(E111,'37'!$K$3:$L$16,2,FALSE)))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IF(D112="X",0,IF(E112="X",0,VLOOKUP(E112,'37'!$K$3:$L$16,2,FALSE)))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IF(D113="X",0,IF(E113="X",0,VLOOKUP(E113,'37'!$K$3:$L$16,2,FALSE)))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IF(D114="X",0,IF(E114="X",0,VLOOKUP(E114,'37'!$K$3:$L$16,2,FALSE)))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IF(D115="X",0,IF(E115="X",0,VLOOKUP(E115,'37'!$K$3:$L$16,2,FALSE)))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IF(D116="X",0,IF(E116="X",0,VLOOKUP(E116,'37'!$K$3:$L$16,2,FALSE)))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IF(D117="X",0,IF(E117="X",0,VLOOKUP(E117,'37'!$K$3:$L$16,2,FALSE)))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IF(D118="X",0,IF(E118="X",0,VLOOKUP(E118,'37'!$K$3:$L$16,2,FALSE)))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IF(D119="X",0,IF(E119="X",0,VLOOKUP(E119,'37'!$K$3:$L$16,2,FALSE)))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IF(D120="X",0,IF(E120="X",0,VLOOKUP(E120,'37'!$K$3:$L$16,2,FALSE)))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IF(D121="X",0,IF(E121="X",0,VLOOKUP(E121,'37'!$K$3:$L$16,2,FALSE)))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IF(D122="X",0,IF(E122="X",0,VLOOKUP(E122,'37'!$K$3:$L$16,2,FALSE)))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IF(D123="X",0,IF(E123="X",0,VLOOKUP(E123,'37'!$K$3:$L$16,2,FALSE)))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IF(D124="X",0,IF(E124="X",0,VLOOKUP(E124,'37'!$K$3:$L$16,2,FALSE)))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IF(D125="X",0,IF(E125="X",0,VLOOKUP(E125,'37'!$K$3:$L$16,2,FALSE)))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IF(D126="X",0,IF(E126="X",0,VLOOKUP(E126,'37'!$K$3:$L$16,2,FALSE)))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IF(D127="X",0,IF(E127="X",0,VLOOKUP(E127,'37'!$K$3:$L$16,2,FALSE)))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IF(D128="X",0,IF(E128="X",0,VLOOKUP(E128,'37'!$K$3:$L$16,2,FALSE)))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IF(D129="X",0,IF(E129="X",0,VLOOKUP(E129,'37'!$K$3:$L$16,2,FALSE)))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IF(D130="X",0,IF(E130="X",0,VLOOKUP(E130,'37'!$K$3:$L$16,2,FALSE)))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IF(D131="X",0,IF(E131="X",0,VLOOKUP(E131,'37'!$K$3:$L$16,2,FALSE)))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IF(D132="X",0,IF(E132="X",0,VLOOKUP(E132,'37'!$K$3:$L$16,2,FALSE)))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IF(D133="X",0,IF(E133="X",0,VLOOKUP(E133,'37'!$K$3:$L$16,2,FALSE)))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IF(D134="X",0,IF(E134="X",0,VLOOKUP(E134,'37'!$K$3:$L$16,2,FALSE)))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IF(D135="X",0,IF(E135="X",0,VLOOKUP(E135,'37'!$K$3:$L$16,2,FALSE)))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IF(D136="X",0,IF(E136="X",0,VLOOKUP(E136,'37'!$K$3:$L$16,2,FALSE)))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IF(D137="X",0,IF(E137="X",0,VLOOKUP(E137,'37'!$K$3:$L$16,2,FALSE)))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IF(D138="X",0,IF(E138="X",0,VLOOKUP(E138,'37'!$K$3:$L$16,2,FALSE)))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IF(D139="X",0,IF(E139="X",0,VLOOKUP(E139,'37'!$K$3:$L$16,2,FALSE)))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IF(D140="X",0,IF(E140="X",0,VLOOKUP(E140,'37'!$K$3:$L$16,2,FALSE)))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IF(D141="X",0,IF(E141="X",0,VLOOKUP(E141,'37'!$K$3:$L$16,2,FALSE)))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IF(D142="X",0,IF(E142="X",0,VLOOKUP(E142,'37'!$K$3:$L$16,2,FALSE)))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IF(D143="X",0,IF(E143="X",0,VLOOKUP(E143,'37'!$K$3:$L$16,2,FALSE)))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IF(D144="X",0,IF(E144="X",0,VLOOKUP(E144,'37'!$K$3:$L$16,2,FALSE)))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IF(D145="X",0,IF(E145="X",0,VLOOKUP(E145,'37'!$K$3:$L$16,2,FALSE)))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IF(D146="X",0,IF(E146="X",0,VLOOKUP(E146,'37'!$K$3:$L$16,2,FALSE)))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IF(D147="X",0,IF(E147="X",0,VLOOKUP(E147,'37'!$K$3:$L$16,2,FALSE)))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IF(D148="X",0,IF(E148="X",0,VLOOKUP(E148,'37'!$K$3:$L$16,2,FALSE)))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IF(D149="X",0,IF(E149="X",0,VLOOKUP(E149,'37'!$K$3:$L$16,2,FALSE)))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IF(D150="X",0,IF(E150="X",0,VLOOKUP(E150,'37'!$K$3:$L$16,2,FALSE)))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IF(D151="X",0,IF(E151="X",0,VLOOKUP(E151,'37'!$K$3:$L$16,2,FALSE)))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IF(D152="X",0,IF(E152="X",0,VLOOKUP(E152,'37'!$K$3:$L$16,2,FALSE)))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IF(D153="X",0,IF(E153="X",0,VLOOKUP(E153,'37'!$K$3:$L$16,2,FALSE)))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IF(D154="X",0,IF(E154="X",0,VLOOKUP(E154,'37'!$K$3:$L$16,2,FALSE)))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IF(D155="X",0,IF(E155="X",0,VLOOKUP(E155,'37'!$K$3:$L$16,2,FALSE)))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IF(D156="X",0,IF(E156="X",0,VLOOKUP(E156,'37'!$K$3:$L$16,2,FALSE)))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IF(D157="X",0,IF(E157="X",0,VLOOKUP(E157,'37'!$K$3:$L$16,2,FALSE)))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IF(D158="X",0,IF(E158="X",0,VLOOKUP(E158,'37'!$K$3:$L$16,2,FALSE)))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IF(D159="X",0,IF(E159="X",0,VLOOKUP(E159,'37'!$K$3:$L$16,2,FALSE)))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IF(D160="X",0,IF(E160="X",0,VLOOKUP(E160,'37'!$K$3:$L$16,2,FALSE)))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IF(D161="X",0,IF(E161="X",0,VLOOKUP(E161,'37'!$K$3:$L$16,2,FALSE)))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IF(D162="X",0,IF(E162="X",0,VLOOKUP(E162,'37'!$K$3:$L$16,2,FALSE)))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IF(D163="X",0,IF(E163="X",0,VLOOKUP(E163,'37'!$K$3:$L$16,2,FALSE)))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IF(D164="X",0,IF(E164="X",0,VLOOKUP(E164,'37'!$K$3:$L$16,2,FALSE)))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IF(D165="X",0,IF(E165="X",0,VLOOKUP(E165,'37'!$K$3:$L$16,2,FALSE)))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IF(D166="X",0,IF(E166="X",0,VLOOKUP(E166,'37'!$K$3:$L$16,2,FALSE)))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IF(D167="X",0,IF(E167="X",0,VLOOKUP(E167,'37'!$K$3:$L$16,2,FALSE)))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IF(D168="X",0,IF(E168="X",0,VLOOKUP(E168,'37'!$K$3:$L$16,2,FALSE)))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IF(D169="X",0,IF(E169="X",0,VLOOKUP(E169,'37'!$K$3:$L$16,2,FALSE)))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IF(D170="X",0,IF(E170="X",0,VLOOKUP(E170,'37'!$K$3:$L$16,2,FALSE)))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IF(D171="X",0,IF(E171="X",0,VLOOKUP(E171,'37'!$K$3:$L$16,2,FALSE)))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IF(D172="X",0,IF(E172="X",0,VLOOKUP(E172,'37'!$K$3:$L$16,2,FALSE)))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IF(D173="X",0,IF(E173="X",0,VLOOKUP(E173,'37'!$K$3:$L$16,2,FALSE)))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IF(D174="X",0,IF(E174="X",0,VLOOKUP(E174,'37'!$K$3:$L$16,2,FALSE)))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IF(D175="X",0,IF(E175="X",0,VLOOKUP(E175,'37'!$K$3:$L$16,2,FALSE)))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IF(D176="X",0,IF(E176="X",0,VLOOKUP(E176,'37'!$K$3:$L$16,2,FALSE)))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IF(D177="X",0,IF(E177="X",0,VLOOKUP(E177,'37'!$K$3:$L$16,2,FALSE)))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IF(D178="X",0,IF(E178="X",0,VLOOKUP(E178,'37'!$K$3:$L$16,2,FALSE)))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IF(D179="X",0,IF(E179="X",0,VLOOKUP(E179,'37'!$K$3:$L$16,2,FALSE)))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IF(D180="X",0,IF(E180="X",0,VLOOKUP(E180,'37'!$K$3:$L$16,2,FALSE)))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IF(D181="X",0,IF(E181="X",0,VLOOKUP(E181,'37'!$K$3:$L$16,2,FALSE)))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IF(D182="X",0,IF(E182="X",0,VLOOKUP(E182,'37'!$K$3:$L$16,2,FALSE)))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IF(D183="X",0,IF(E183="X",0,VLOOKUP(E183,'37'!$K$3:$L$16,2,FALSE)))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IF(D184="X",0,IF(E184="X",0,VLOOKUP(E184,'37'!$K$3:$L$16,2,FALSE)))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IF(D185="X",0,IF(E185="X",0,VLOOKUP(E185,'37'!$K$3:$L$16,2,FALSE)))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IF(D186="X",0,IF(E186="X",0,VLOOKUP(E186,'37'!$K$3:$L$16,2,FALSE)))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IF(D187="X",0,IF(E187="X",0,VLOOKUP(E187,'37'!$K$3:$L$16,2,FALSE)))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IF(D188="X",0,IF(E188="X",0,VLOOKUP(E188,'37'!$K$3:$L$16,2,FALSE)))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IF(D189="X",0,IF(E189="X",0,VLOOKUP(E189,'37'!$K$3:$L$16,2,FALSE)))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IF(D190="X",0,IF(E190="X",0,VLOOKUP(E190,'37'!$K$3:$L$16,2,FALSE)))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IF(D191="X",0,IF(E191="X",0,VLOOKUP(E191,'37'!$K$3:$L$16,2,FALSE)))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IF(D192="X",0,IF(E192="X",0,VLOOKUP(E192,'37'!$K$3:$L$16,2,FALSE)))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IF(D193="X",0,IF(E193="X",0,VLOOKUP(E193,'37'!$K$3:$L$16,2,FALSE)))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IF(D194="X",0,IF(E194="X",0,VLOOKUP(E194,'37'!$K$3:$L$16,2,FALSE)))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IF(D195="X",0,IF(E195="X",0,VLOOKUP(E195,'37'!$K$3:$L$16,2,FALSE)))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IF(D196="X",0,IF(E196="X",0,VLOOKUP(E196,'37'!$K$3:$L$16,2,FALSE)))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IF(D197="X",0,IF(E197="X",0,VLOOKUP(E197,'37'!$K$3:$L$16,2,FALSE)))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IF(D198="X",0,IF(E198="X",0,VLOOKUP(E198,'37'!$K$3:$L$16,2,FALSE)))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IF(D199="X",0,IF(E199="X",0,VLOOKUP(E199,'37'!$K$3:$L$16,2,FALSE)))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IF(D200="X",0,IF(E200="X",0,VLOOKUP(E200,'37'!$K$3:$L$16,2,FALSE)))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IF(D201="X",0,IF(E201="X",0,VLOOKUP(E201,'37'!$K$3:$L$16,2,FALSE)))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IF(D202="X",0,IF(E202="X",0,VLOOKUP(E202,'37'!$K$3:$L$16,2,FALSE)))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IF(D203="X",0,IF(E203="X",0,VLOOKUP(E203,'37'!$K$3:$L$16,2,FALSE)))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IF(D204="X",0,IF(E204="X",0,VLOOKUP(E204,'37'!$K$3:$L$16,2,FALSE)))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IF(D205="X",0,IF(E205="X",0,VLOOKUP(E205,'37'!$K$3:$L$16,2,FALSE)))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IF(D206="X",0,IF(E206="X",0,VLOOKUP(E206,'37'!$K$3:$L$16,2,FALSE)))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IF(D207="X",0,IF(E207="X",0,VLOOKUP(E207,'37'!$K$3:$L$16,2,FALSE)))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IF(D208="X",0,IF(E208="X",0,VLOOKUP(E208,'37'!$K$3:$L$16,2,FALSE)))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IF(D209="X",0,IF(E209="X",0,VLOOKUP(E209,'37'!$K$3:$L$16,2,FALSE)))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IF(D210="X",0,IF(E210="X",0,VLOOKUP(E210,'37'!$K$3:$L$16,2,FALSE)))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IF(D211="X",0,IF(E211="X",0,VLOOKUP(E211,'37'!$K$3:$L$16,2,FALSE)))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IF(D212="X",0,IF(E212="X",0,VLOOKUP(E212,'37'!$K$3:$L$16,2,FALSE)))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IF(D213="X",0,IF(E213="X",0,VLOOKUP(E213,'37'!$K$3:$L$16,2,FALSE)))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IF(D214="X",0,IF(E214="X",0,VLOOKUP(E214,'37'!$K$3:$L$16,2,FALSE)))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IF(D215="X",0,IF(E215="X",0,VLOOKUP(E215,'37'!$K$3:$L$16,2,FALSE)))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IF(D216="X",0,IF(E216="X",0,VLOOKUP(E216,'37'!$K$3:$L$16,2,FALSE)))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IF(D217="X",0,IF(E217="X",0,VLOOKUP(E217,'37'!$K$3:$L$16,2,FALSE)))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IF(D218="X",0,IF(E218="X",0,VLOOKUP(E218,'37'!$K$3:$L$16,2,FALSE)))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IF(D219="X",0,IF(E219="X",0,VLOOKUP(E219,'37'!$K$3:$L$16,2,FALSE)))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IF(D220="X",0,IF(E220="X",0,VLOOKUP(E220,'37'!$K$3:$L$16,2,FALSE)))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IF(D221="X",0,IF(E221="X",0,VLOOKUP(E221,'37'!$K$3:$L$16,2,FALSE)))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IF(D222="X",0,IF(E222="X",0,VLOOKUP(E222,'37'!$K$3:$L$16,2,FALSE)))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IF(D223="X",0,IF(E223="X",0,VLOOKUP(E223,'37'!$K$3:$L$16,2,FALSE)))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IF(D224="X",0,IF(E224="X",0,VLOOKUP(E224,'37'!$K$3:$L$16,2,FALSE)))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IF(D225="X",0,IF(E225="X",0,VLOOKUP(E225,'37'!$K$3:$L$16,2,FALSE)))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IF(D226="X",0,IF(E226="X",0,VLOOKUP(E226,'37'!$K$3:$L$16,2,FALSE)))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IF(D227="X",0,IF(E227="X",0,VLOOKUP(E227,'37'!$K$3:$L$16,2,FALSE)))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IF(D228="X",0,IF(E228="X",0,VLOOKUP(E228,'37'!$K$3:$L$16,2,FALSE)))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IF(D229="X",0,IF(E229="X",0,VLOOKUP(E229,'37'!$K$3:$L$16,2,FALSE)))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IF(D230="X",0,IF(E230="X",0,VLOOKUP(E230,'37'!$K$3:$L$16,2,FALSE)))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IF(D231="X",0,IF(E231="X",0,VLOOKUP(E231,'37'!$K$3:$L$16,2,FALSE)))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IF(D232="X",0,IF(E232="X",0,VLOOKUP(E232,'37'!$K$3:$L$16,2,FALSE)))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IF(D233="X",0,IF(E233="X",0,VLOOKUP(E233,'37'!$K$3:$L$16,2,FALSE)))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IF(D234="X",0,IF(E234="X",0,VLOOKUP(E234,'37'!$K$3:$L$16,2,FALSE)))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IF(D235="X",0,IF(E235="X",0,VLOOKUP(E235,'37'!$K$3:$L$16,2,FALSE)))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IF(D236="X",0,IF(E236="X",0,VLOOKUP(E236,'37'!$K$3:$L$16,2,FALSE)))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IF(D237="X",0,IF(E237="X",0,VLOOKUP(E237,'37'!$K$3:$L$16,2,FALSE)))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IF(D238="X",0,IF(E238="X",0,VLOOKUP(E238,'37'!$K$3:$L$16,2,FALSE)))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IF(D239="X",0,IF(E239="X",0,VLOOKUP(E239,'37'!$K$3:$L$16,2,FALSE)))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IF(D240="X",0,IF(E240="X",0,VLOOKUP(E240,'37'!$K$3:$L$16,2,FALSE)))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IF(D241="X",0,IF(E241="X",0,VLOOKUP(E241,'37'!$K$3:$L$16,2,FALSE)))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IF(D242="X",0,IF(E242="X",0,VLOOKUP(E242,'37'!$K$3:$L$16,2,FALSE)))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IF(D243="X",0,IF(E243="X",0,VLOOKUP(E243,'37'!$K$3:$L$16,2,FALSE)))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IF(D244="X",0,IF(E244="X",0,VLOOKUP(E244,'37'!$K$3:$L$16,2,FALSE)))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IF(D245="X",0,IF(E245="X",0,VLOOKUP(E245,'37'!$K$3:$L$16,2,FALSE)))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IF(D246="X",0,IF(E246="X",0,VLOOKUP(E246,'37'!$K$3:$L$16,2,FALSE)))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IF(D247="X",0,IF(E247="X",0,VLOOKUP(E247,'37'!$K$3:$L$16,2,FALSE)))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IF(D248="X",0,IF(E248="X",0,VLOOKUP(E248,'37'!$K$3:$L$16,2,FALSE)))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IF(D249="X",0,IF(E249="X",0,VLOOKUP(E249,'37'!$K$3:$L$16,2,FALSE)))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IF(D250="X",0,IF(E250="X",0,VLOOKUP(E250,'37'!$K$3:$L$16,2,FALSE)))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IF(D251="X",0,IF(E251="X",0,VLOOKUP(E251,'37'!$K$3:$L$16,2,FALSE)))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IF(D252="X",0,IF(E252="X",0,VLOOKUP(E252,'37'!$K$3:$L$16,2,FALSE)))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IF(D253="X",0,IF(E253="X",0,VLOOKUP(E253,'37'!$K$3:$L$16,2,FALSE)))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IF(D254="X",0,IF(E254="X",0,VLOOKUP(E254,'37'!$K$3:$L$16,2,FALSE)))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IF(D255="X",0,IF(E255="X",0,VLOOKUP(E255,'37'!$K$3:$L$16,2,FALSE)))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IF(D256="X",0,IF(E256="X",0,VLOOKUP(E256,'37'!$K$3:$L$16,2,FALSE)))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IF(D257="X",0,IF(E257="X",0,VLOOKUP(E257,'37'!$K$3:$L$16,2,FALSE)))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IF(D258="X",0,IF(E258="X",0,VLOOKUP(E258,'37'!$K$3:$L$16,2,FALSE)))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IF(D259="X",0,IF(E259="X",0,VLOOKUP(E259,'37'!$K$3:$L$16,2,FALSE)))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IF(D260="X",0,IF(E260="X",0,VLOOKUP(E260,'37'!$K$3:$L$16,2,FALSE)))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IF(D261="X",0,IF(E261="X",0,VLOOKUP(E261,'37'!$K$3:$L$16,2,FALSE)))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IF(D262="X",0,IF(E262="X",0,VLOOKUP(E262,'37'!$K$3:$L$16,2,FALSE)))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IF(D263="X",0,IF(E263="X",0,VLOOKUP(E263,'37'!$K$3:$L$16,2,FALSE)))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IF(D264="X",0,IF(E264="X",0,VLOOKUP(E264,'37'!$K$3:$L$16,2,FALSE)))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IF(D265="X",0,IF(E265="X",0,VLOOKUP(E265,'37'!$K$3:$L$16,2,FALSE)))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IF(D266="X",0,IF(E266="X",0,VLOOKUP(E266,'37'!$K$3:$L$16,2,FALSE)))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IF(D267="X",0,IF(E267="X",0,VLOOKUP(E267,'37'!$K$3:$L$16,2,FALSE)))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IF(D268="X",0,IF(E268="X",0,VLOOKUP(E268,'37'!$K$3:$L$16,2,FALSE)))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IF(D269="X",0,IF(E269="X",0,VLOOKUP(E269,'37'!$K$3:$L$16,2,FALSE)))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IF(D270="X",0,IF(E270="X",0,VLOOKUP(E270,'37'!$K$3:$L$16,2,FALSE)))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IF(D271="X",0,IF(E271="X",0,VLOOKUP(E271,'37'!$K$3:$L$16,2,FALSE)))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IF(D272="X",0,IF(E272="X",0,VLOOKUP(E272,'37'!$K$3:$L$16,2,FALSE)))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IF(D273="X",0,IF(E273="X",0,VLOOKUP(E273,'37'!$K$3:$L$16,2,FALSE)))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IF(D274="X",0,IF(E274="X",0,VLOOKUP(E274,'37'!$K$3:$L$16,2,FALSE)))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IF(D275="X",0,IF(E275="X",0,VLOOKUP(E275,'37'!$K$3:$L$16,2,FALSE)))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IF(D276="X",0,IF(E276="X",0,VLOOKUP(E276,'37'!$K$3:$L$16,2,FALSE)))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IF(D277="X",0,IF(E277="X",0,VLOOKUP(E277,'37'!$K$3:$L$16,2,FALSE)))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IF(D278="X",0,IF(E278="X",0,VLOOKUP(E278,'37'!$K$3:$L$16,2,FALSE)))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IF(D279="X",0,IF(E279="X",0,VLOOKUP(E279,'37'!$K$3:$L$16,2,FALSE)))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IF(D280="X",0,IF(E280="X",0,VLOOKUP(E280,'37'!$K$3:$L$16,2,FALSE)))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IF(D281="X",0,IF(E281="X",0,VLOOKUP(E281,'37'!$K$3:$L$16,2,FALSE)))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IF(D282="X",0,IF(E282="X",0,VLOOKUP(E282,'37'!$K$3:$L$16,2,FALSE)))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IF(D283="X",0,IF(E283="X",0,VLOOKUP(E283,'37'!$K$3:$L$16,2,FALSE)))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IF(D284="X",0,IF(E284="X",0,VLOOKUP(E284,'37'!$K$3:$L$16,2,FALSE)))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IF(D285="X",0,IF(E285="X",0,VLOOKUP(E285,'37'!$K$3:$L$16,2,FALSE)))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IF(D286="X",0,IF(E286="X",0,VLOOKUP(E286,'37'!$K$3:$L$16,2,FALSE)))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IF(D287="X",0,IF(E287="X",0,VLOOKUP(E287,'37'!$K$3:$L$16,2,FALSE)))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IF(D288="X",0,IF(E288="X",0,VLOOKUP(E288,'37'!$K$3:$L$16,2,FALSE)))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IF(D289="X",0,IF(E289="X",0,VLOOKUP(E289,'37'!$K$3:$L$16,2,FALSE)))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IF(D290="X",0,IF(E290="X",0,VLOOKUP(E290,'37'!$K$3:$L$16,2,FALSE)))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IF(D291="X",0,IF(E291="X",0,VLOOKUP(E291,'37'!$K$3:$L$16,2,FALSE)))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IF(D292="X",0,IF(E292="X",0,VLOOKUP(E292,'37'!$K$3:$L$16,2,FALSE)))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IF(D293="X",0,IF(E293="X",0,VLOOKUP(E293,'37'!$K$3:$L$16,2,FALSE)))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IF(D294="X",0,IF(E294="X",0,VLOOKUP(E294,'37'!$K$3:$L$16,2,FALSE)))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IF(D295="X",0,IF(E295="X",0,VLOOKUP(E295,'37'!$K$3:$L$16,2,FALSE)))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IF(D296="X",0,IF(E296="X",0,VLOOKUP(E296,'37'!$K$3:$L$16,2,FALSE)))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IF(D297="X",0,IF(E297="X",0,VLOOKUP(E297,'37'!$K$3:$L$16,2,FALSE)))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IF(D298="X",0,IF(E298="X",0,VLOOKUP(E298,'37'!$K$3:$L$16,2,FALSE)))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IF(D299="X",0,IF(E299="X",0,VLOOKUP(E299,'37'!$K$3:$L$16,2,FALSE)))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IF(D300="X",0,IF(E300="X",0,VLOOKUP(E300,'37'!$K$3:$L$16,2,FALSE)))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IF(D301="X",0,IF(E301="X",0,VLOOKUP(E301,'37'!$K$3:$L$16,2,FALSE)))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IF(D302="X",0,IF(E302="X",0,VLOOKUP(E302,'37'!$K$3:$L$16,2,FALSE)))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IF(D303="X",0,IF(E303="X",0,VLOOKUP(E303,'37'!$K$3:$L$16,2,FALSE)))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IF(D304="X",0,IF(E304="X",0,VLOOKUP(E304,'37'!$K$3:$L$16,2,FALSE)))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IF(D305="X",0,IF(E305="X",0,VLOOKUP(E305,'37'!$K$3:$L$16,2,FALSE)))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IF(D306="X",0,IF(E306="X",0,VLOOKUP(E306,'37'!$K$3:$L$16,2,FALSE)))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IF(D307="X",0,IF(E307="X",0,VLOOKUP(E307,'37'!$K$3:$L$16,2,FALSE)))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IF(D308="X",0,IF(E308="X",0,VLOOKUP(E308,'37'!$K$3:$L$16,2,FALSE)))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IF(D309="X",0,IF(E309="X",0,VLOOKUP(E309,'37'!$K$3:$L$16,2,FALSE)))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IF(D310="X",0,IF(E310="X",0,VLOOKUP(E310,'37'!$K$3:$L$16,2,FALSE)))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IF(D311="X",0,IF(E311="X",0,VLOOKUP(E311,'37'!$K$3:$L$16,2,FALSE)))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IF(D312="X",0,IF(E312="X",0,VLOOKUP(E312,'37'!$K$3:$L$16,2,FALSE)))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IF(D313="X",0,IF(E313="X",0,VLOOKUP(E313,'37'!$K$3:$L$16,2,FALSE)))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IF(D314="X",0,IF(E314="X",0,VLOOKUP(E314,'37'!$K$3:$L$16,2,FALSE)))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IF(D315="X",0,IF(E315="X",0,VLOOKUP(E315,'37'!$K$3:$L$16,2,FALSE)))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IF(D316="X",0,IF(E316="X",0,VLOOKUP(E316,'37'!$K$3:$L$16,2,FALSE)))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IF(D317="X",0,IF(E317="X",0,VLOOKUP(E317,'37'!$K$3:$L$16,2,FALSE)))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IF(D318="X",0,IF(E318="X",0,VLOOKUP(E318,'37'!$K$3:$L$16,2,FALSE)))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IF(D319="X",0,IF(E319="X",0,VLOOKUP(E319,'37'!$K$3:$L$16,2,FALSE)))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IF(D320="X",0,IF(E320="X",0,VLOOKUP(E320,'37'!$K$3:$L$16,2,FALSE)))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IF(D321="X",0,IF(E321="X",0,VLOOKUP(E321,'37'!$K$3:$L$16,2,FALSE)))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IF(D322="X",0,IF(E322="X",0,VLOOKUP(E322,'37'!$K$3:$L$16,2,FALSE)))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IF(D323="X",0,IF(E323="X",0,VLOOKUP(E323,'37'!$K$3:$L$16,2,FALSE)))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IF(D324="X",0,IF(E324="X",0,VLOOKUP(E324,'37'!$K$3:$L$16,2,FALSE)))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IF(D325="X",0,IF(E325="X",0,VLOOKUP(E325,'37'!$K$3:$L$16,2,FALSE)))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IF(D326="X",0,IF(E326="X",0,VLOOKUP(E326,'37'!$K$3:$L$16,2,FALSE)))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IF(D327="X",0,IF(E327="X",0,VLOOKUP(E327,'37'!$K$3:$L$16,2,FALSE)))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IF(D328="X",0,IF(E328="X",0,VLOOKUP(E328,'37'!$K$3:$L$16,2,FALSE)))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IF(D329="X",0,IF(E329="X",0,VLOOKUP(E329,'37'!$K$3:$L$16,2,FALSE)))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IF(D330="X",0,IF(E330="X",0,VLOOKUP(E330,'37'!$K$3:$L$16,2,FALSE)))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IF(D331="X",0,IF(E331="X",0,VLOOKUP(E331,'37'!$K$3:$L$16,2,FALSE)))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IF(D332="X",0,IF(E332="X",0,VLOOKUP(E332,'37'!$K$3:$L$16,2,FALSE)))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IF(D333="X",0,IF(E333="X",0,VLOOKUP(E333,'37'!$K$3:$L$16,2,FALSE)))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IF(D334="X",0,IF(E334="X",0,VLOOKUP(E334,'37'!$K$3:$L$16,2,FALSE)))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IF(D335="X",0,IF(E335="X",0,VLOOKUP(E335,'37'!$K$3:$L$16,2,FALSE)))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IF(D336="X",0,IF(E336="X",0,VLOOKUP(E336,'37'!$K$3:$L$16,2,FALSE)))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IF(D337="X",0,IF(E337="X",0,VLOOKUP(E337,'37'!$K$3:$L$16,2,FALSE)))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IF(D338="X",0,IF(E338="X",0,VLOOKUP(E338,'37'!$K$3:$L$16,2,FALSE)))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IF(D339="X",0,IF(E339="X",0,VLOOKUP(E339,'37'!$K$3:$L$16,2,FALSE)))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IF(D340="X",0,IF(E340="X",0,VLOOKUP(E340,'37'!$K$3:$L$16,2,FALSE)))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IF(D341="X",0,IF(E341="X",0,VLOOKUP(E341,'37'!$K$3:$L$16,2,FALSE)))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IF(D342="X",0,IF(E342="X",0,VLOOKUP(E342,'37'!$K$3:$L$16,2,FALSE)))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IF(D343="X",0,IF(E343="X",0,VLOOKUP(E343,'37'!$K$3:$L$16,2,FALSE)))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IF(D344="X",0,IF(E344="X",0,VLOOKUP(E344,'37'!$K$3:$L$16,2,FALSE)))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IF(D345="X",0,IF(E345="X",0,VLOOKUP(E345,'37'!$K$3:$L$16,2,FALSE)))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IF(D346="X",0,IF(E346="X",0,VLOOKUP(E346,'37'!$K$3:$L$16,2,FALSE)))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IF(D347="X",0,IF(E347="X",0,VLOOKUP(E347,'37'!$K$3:$L$16,2,FALSE)))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IF(D348="X",0,IF(E348="X",0,VLOOKUP(E348,'37'!$K$3:$L$16,2,FALSE)))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IF(D349="X",0,IF(E349="X",0,VLOOKUP(E349,'37'!$K$3:$L$16,2,FALSE)))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IF(D350="X",0,IF(E350="X",0,VLOOKUP(E350,'37'!$K$3:$L$16,2,FALSE)))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IF(D351="X",0,IF(E351="X",0,VLOOKUP(E351,'37'!$K$3:$L$16,2,FALSE)))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IF(D352="X",0,IF(E352="X",0,VLOOKUP(E352,'37'!$K$3:$L$16,2,FALSE)))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IF(D353="X",0,IF(E353="X",0,VLOOKUP(E353,'37'!$K$3:$L$16,2,FALSE)))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IF(D354="X",0,IF(E354="X",0,VLOOKUP(E354,'37'!$K$3:$L$16,2,FALSE)))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IF(D355="X",0,IF(E355="X",0,VLOOKUP(E355,'37'!$K$3:$L$16,2,FALSE)))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IF(D356="X",0,IF(E356="X",0,VLOOKUP(E356,'37'!$K$3:$L$16,2,FALSE)))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IF(D357="X",0,IF(E357="X",0,VLOOKUP(E357,'37'!$K$3:$L$16,2,FALSE)))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IF(D358="X",0,IF(E358="X",0,VLOOKUP(E358,'37'!$K$3:$L$16,2,FALSE)))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IF(D359="X",0,IF(E359="X",0,VLOOKUP(E359,'37'!$K$3:$L$16,2,FALSE)))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IF(D360="X",0,IF(E360="X",0,VLOOKUP(E360,'37'!$K$3:$L$16,2,FALSE)))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IF(D361="X",0,IF(E361="X",0,VLOOKUP(E361,'37'!$K$3:$L$16,2,FALSE)))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IF(D362="X",0,IF(E362="X",0,VLOOKUP(E362,'37'!$K$3:$L$16,2,FALSE)))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IF(D363="X",0,IF(E363="X",0,VLOOKUP(E363,'37'!$K$3:$L$16,2,FALSE)))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IF(D364="X",0,IF(E364="X",0,VLOOKUP(E364,'37'!$K$3:$L$16,2,FALSE)))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IF(D365="X",0,IF(E365="X",0,VLOOKUP(E365,'37'!$K$3:$L$16,2,FALSE)))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IF(D366="X",0,IF(E366="X",0,VLOOKUP(E366,'37'!$K$3:$L$16,2,FALSE)))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IF(D367="X",0,IF(E367="X",0,VLOOKUP(E367,'37'!$K$3:$L$16,2,FALSE)))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IF(D368="X",0,IF(E368="X",0,VLOOKUP(E368,'37'!$K$3:$L$16,2,FALSE)))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IF(D369="X",0,IF(E369="X",0,VLOOKUP(E369,'37'!$K$3:$L$16,2,FALSE)))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IF(D370="X",0,IF(E370="X",0,VLOOKUP(E370,'37'!$K$3:$L$16,2,FALSE)))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IF(D371="X",0,IF(E371="X",0,VLOOKUP(E371,'37'!$K$3:$L$16,2,FALSE)))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IF(D372="X",0,IF(E372="X",0,VLOOKUP(E372,'37'!$K$3:$L$16,2,FALSE)))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IF(D373="X",0,IF(E373="X",0,VLOOKUP(E373,'37'!$K$3:$L$16,2,FALSE)))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IF(D374="X",0,IF(E374="X",0,VLOOKUP(E374,'37'!$K$3:$L$16,2,FALSE)))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IF(D375="X",0,IF(E375="X",0,VLOOKUP(E375,'37'!$K$3:$L$16,2,FALSE)))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IF(D376="X",0,IF(E376="X",0,VLOOKUP(E376,'37'!$K$3:$L$16,2,FALSE)))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IF(D377="X",0,IF(E377="X",0,VLOOKUP(E377,'37'!$K$3:$L$16,2,FALSE)))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IF(D378="X",0,IF(E378="X",0,VLOOKUP(E378,'37'!$K$3:$L$16,2,FALSE)))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IF(D379="X",0,IF(E379="X",0,VLOOKUP(E379,'37'!$K$3:$L$16,2,FALSE)))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IF(D380="X",0,IF(E380="X",0,VLOOKUP(E380,'37'!$K$3:$L$16,2,FALSE)))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IF(D381="X",0,IF(E381="X",0,VLOOKUP(E381,'37'!$K$3:$L$16,2,FALSE)))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IF(D382="X",0,IF(E382="X",0,VLOOKUP(E382,'37'!$K$3:$L$16,2,FALSE)))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IF(D383="X",0,IF(E383="X",0,VLOOKUP(E383,'37'!$K$3:$L$16,2,FALSE)))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IF(D384="X",0,IF(E384="X",0,VLOOKUP(E384,'37'!$K$3:$L$16,2,FALSE)))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IF(D385="X",0,IF(E385="X",0,VLOOKUP(E385,'37'!$K$3:$L$16,2,FALSE)))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IF(D386="X",0,IF(E386="X",0,VLOOKUP(E386,'37'!$K$3:$L$16,2,FALSE)))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IF(D387="X",0,IF(E387="X",0,VLOOKUP(E387,'37'!$K$3:$L$16,2,FALSE)))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IF(D388="X",0,IF(E388="X",0,VLOOKUP(E388,'37'!$K$3:$L$16,2,FALSE)))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IF(D389="X",0,IF(E389="X",0,VLOOKUP(E389,'37'!$K$3:$L$16,2,FALSE)))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IF(D390="X",0,IF(E390="X",0,VLOOKUP(E390,'37'!$K$3:$L$16,2,FALSE)))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IF(D391="X",0,IF(E391="X",0,VLOOKUP(E391,'37'!$K$3:$L$16,2,FALSE)))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IF(D392="X",0,IF(E392="X",0,VLOOKUP(E392,'37'!$K$3:$L$16,2,FALSE)))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IF(D393="X",0,IF(E393="X",0,VLOOKUP(E393,'37'!$K$3:$L$16,2,FALSE)))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IF(D394="X",0,IF(E394="X",0,VLOOKUP(E394,'37'!$K$3:$L$16,2,FALSE)))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IF(D395="X",0,IF(E395="X",0,VLOOKUP(E395,'37'!$K$3:$L$16,2,FALSE)))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IF(D396="X",0,IF(E396="X",0,VLOOKUP(E396,'37'!$K$3:$L$16,2,FALSE)))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IF(D397="X",0,IF(E397="X",0,VLOOKUP(E397,'37'!$K$3:$L$16,2,FALSE)))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IF(D398="X",0,IF(E398="X",0,VLOOKUP(E398,'37'!$K$3:$L$16,2,FALSE)))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IF(D399="X",0,IF(E399="X",0,VLOOKUP(E399,'37'!$K$3:$L$16,2,FALSE)))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IF(D400="X",0,IF(E400="X",0,VLOOKUP(E400,'37'!$K$3:$L$16,2,FALSE)))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IF(D401="X",0,IF(E401="X",0,VLOOKUP(E401,'37'!$K$3:$L$16,2,FALSE)))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IF(D402="X",0,IF(E402="X",0,VLOOKUP(E402,'37'!$K$3:$L$16,2,FALSE)))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IF(D403="X",0,IF(E403="X",0,VLOOKUP(E403,'37'!$K$3:$L$16,2,FALSE)))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IF(D404="X",0,IF(E404="X",0,VLOOKUP(E404,'37'!$K$3:$L$16,2,FALSE)))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IF(D405="X",0,IF(E405="X",0,VLOOKUP(E405,'37'!$K$3:$L$16,2,FALSE)))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IF(D406="X",0,IF(E406="X",0,VLOOKUP(E406,'37'!$K$3:$L$16,2,FALSE)))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IF(D407="X",0,IF(E407="X",0,VLOOKUP(E407,'37'!$K$3:$L$16,2,FALSE)))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IF(D408="X",0,IF(E408="X",0,VLOOKUP(E408,'37'!$K$3:$L$16,2,FALSE)))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IF(D409="X",0,IF(E409="X",0,VLOOKUP(E409,'37'!$K$3:$L$16,2,FALSE)))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IF(D410="X",0,IF(E410="X",0,VLOOKUP(E410,'37'!$K$3:$L$16,2,FALSE)))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IF(D411="X",0,IF(E411="X",0,VLOOKUP(E411,'37'!$K$3:$L$16,2,FALSE)))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IF(D412="X",0,IF(E412="X",0,VLOOKUP(E412,'37'!$K$3:$L$16,2,FALSE)))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IF(D413="X",0,IF(E413="X",0,VLOOKUP(E413,'37'!$K$3:$L$16,2,FALSE)))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IF(D414="X",0,IF(E414="X",0,VLOOKUP(E414,'37'!$K$3:$L$16,2,FALSE)))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IF(D415="X",0,IF(E415="X",0,VLOOKUP(E415,'37'!$K$3:$L$16,2,FALSE)))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IF(D416="X",0,IF(E416="X",0,VLOOKUP(E416,'37'!$K$3:$L$16,2,FALSE)))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IF(D417="X",0,IF(E417="X",0,VLOOKUP(E417,'37'!$K$3:$L$16,2,FALSE)))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IF(D418="X",0,IF(E418="X",0,VLOOKUP(E418,'37'!$K$3:$L$16,2,FALSE)))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IF(D419="X",0,IF(E419="X",0,VLOOKUP(E419,'37'!$K$3:$L$16,2,FALSE)))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IF(D420="X",0,IF(E420="X",0,VLOOKUP(E420,'37'!$K$3:$L$16,2,FALSE)))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IF(D421="X",0,IF(E421="X",0,VLOOKUP(E421,'37'!$K$3:$L$16,2,FALSE)))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IF(D422="X",0,IF(E422="X",0,VLOOKUP(E422,'37'!$K$3:$L$16,2,FALSE)))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IF(D423="X",0,IF(E423="X",0,VLOOKUP(E423,'37'!$K$3:$L$16,2,FALSE)))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IF(D424="X",0,IF(E424="X",0,VLOOKUP(E424,'37'!$K$3:$L$16,2,FALSE)))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IF(D425="X",0,IF(E425="X",0,VLOOKUP(E425,'37'!$K$3:$L$16,2,FALSE)))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IF(D426="X",0,IF(E426="X",0,VLOOKUP(E426,'37'!$K$3:$L$16,2,FALSE)))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IF(D427="X",0,IF(E427="X",0,VLOOKUP(E427,'37'!$K$3:$L$16,2,FALSE)))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IF(D428="X",0,IF(E428="X",0,VLOOKUP(E428,'37'!$K$3:$L$16,2,FALSE)))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IF(D429="X",0,IF(E429="X",0,VLOOKUP(E429,'37'!$K$3:$L$16,2,FALSE)))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IF(D430="X",0,IF(E430="X",0,VLOOKUP(E430,'37'!$K$3:$L$16,2,FALSE)))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IF(D431="X",0,IF(E431="X",0,VLOOKUP(E431,'37'!$K$3:$L$16,2,FALSE)))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IF(D432="X",0,IF(E432="X",0,VLOOKUP(E432,'37'!$K$3:$L$16,2,FALSE)))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IF(D433="X",0,IF(E433="X",0,VLOOKUP(E433,'37'!$K$3:$L$16,2,FALSE)))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IF(D434="X",0,IF(E434="X",0,VLOOKUP(E434,'37'!$K$3:$L$16,2,FALSE)))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IF(D435="X",0,IF(E435="X",0,VLOOKUP(E435,'37'!$K$3:$L$16,2,FALSE)))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IF(D436="X",0,IF(E436="X",0,VLOOKUP(E436,'37'!$K$3:$L$16,2,FALSE)))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IF(D437="X",0,IF(E437="X",0,VLOOKUP(E437,'37'!$K$3:$L$16,2,FALSE)))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IF(D438="X",0,IF(E438="X",0,VLOOKUP(E438,'37'!$K$3:$L$16,2,FALSE)))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IF(D439="X",0,IF(E439="X",0,VLOOKUP(E439,'37'!$K$3:$L$16,2,FALSE)))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IF(D440="X",0,IF(E440="X",0,VLOOKUP(E440,'37'!$K$3:$L$16,2,FALSE)))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IF(D441="X",0,IF(E441="X",0,VLOOKUP(E441,'37'!$K$3:$L$16,2,FALSE)))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IF(D442="X",0,IF(E442="X",0,VLOOKUP(E442,'37'!$K$3:$L$16,2,FALSE)))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IF(D443="X",0,IF(E443="X",0,VLOOKUP(E443,'37'!$K$3:$L$16,2,FALSE)))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IF(D444="X",0,IF(E444="X",0,VLOOKUP(E444,'37'!$K$3:$L$16,2,FALSE)))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IF(D445="X",0,IF(E445="X",0,VLOOKUP(E445,'37'!$K$3:$L$16,2,FALSE)))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IF(D446="X",0,IF(E446="X",0,VLOOKUP(E446,'37'!$K$3:$L$16,2,FALSE)))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IF(D447="X",0,IF(E447="X",0,VLOOKUP(E447,'37'!$K$3:$L$16,2,FALSE)))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IF(D448="X",0,IF(E448="X",0,VLOOKUP(E448,'37'!$K$3:$L$16,2,FALSE)))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IF(D449="X",0,IF(E449="X",0,VLOOKUP(E449,'37'!$K$3:$L$16,2,FALSE)))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IF(D450="X",0,IF(E450="X",0,VLOOKUP(E450,'37'!$K$3:$L$16,2,FALSE)))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IF(D451="X",0,IF(E451="X",0,VLOOKUP(E451,'37'!$K$3:$L$16,2,FALSE)))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IF(D452="X",0,IF(E452="X",0,VLOOKUP(E452,'37'!$K$3:$L$16,2,FALSE)))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IF(D453="X",0,IF(E453="X",0,VLOOKUP(E453,'37'!$K$3:$L$16,2,FALSE)))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IF(D454="X",0,IF(E454="X",0,VLOOKUP(E454,'37'!$K$3:$L$16,2,FALSE)))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IF(D455="X",0,IF(E455="X",0,VLOOKUP(E455,'37'!$K$3:$L$16,2,FALSE)))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IF(D456="X",0,IF(E456="X",0,VLOOKUP(E456,'37'!$K$3:$L$16,2,FALSE)))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IF(D457="X",0,IF(E457="X",0,VLOOKUP(E457,'37'!$K$3:$L$16,2,FALSE)))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IF(D458="X",0,IF(E458="X",0,VLOOKUP(E458,'37'!$K$3:$L$16,2,FALSE)))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IF(D459="X",0,IF(E459="X",0,VLOOKUP(E459,'37'!$K$3:$L$16,2,FALSE)))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IF(D460="X",0,IF(E460="X",0,VLOOKUP(E460,'37'!$K$3:$L$16,2,FALSE)))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IF(D461="X",0,IF(E461="X",0,VLOOKUP(E461,'37'!$K$3:$L$16,2,FALSE)))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IF(D462="X",0,IF(E462="X",0,VLOOKUP(E462,'37'!$K$3:$L$16,2,FALSE)))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IF(D463="X",0,IF(E463="X",0,VLOOKUP(E463,'37'!$K$3:$L$16,2,FALSE)))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IF(D464="X",0,IF(E464="X",0,VLOOKUP(E464,'37'!$K$3:$L$16,2,FALSE)))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IF(D465="X",0,IF(E465="X",0,VLOOKUP(E465,'37'!$K$3:$L$16,2,FALSE)))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IF(D466="X",0,IF(E466="X",0,VLOOKUP(E466,'37'!$K$3:$L$16,2,FALSE)))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IF(D467="X",0,IF(E467="X",0,VLOOKUP(E467,'37'!$K$3:$L$16,2,FALSE)))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IF(D468="X",0,IF(E468="X",0,VLOOKUP(E468,'37'!$K$3:$L$16,2,FALSE)))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IF(D469="X",0,IF(E469="X",0,VLOOKUP(E469,'37'!$K$3:$L$16,2,FALSE)))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IF(D470="X",0,IF(E470="X",0,VLOOKUP(E470,'37'!$K$3:$L$16,2,FALSE)))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IF(D471="X",0,IF(E471="X",0,VLOOKUP(E471,'37'!$K$3:$L$16,2,FALSE)))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IF(D472="X",0,IF(E472="X",0,VLOOKUP(E472,'37'!$K$3:$L$16,2,FALSE)))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IF(D473="X",0,IF(E473="X",0,VLOOKUP(E473,'37'!$K$3:$L$16,2,FALSE)))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IF(D474="X",0,IF(E474="X",0,VLOOKUP(E474,'37'!$K$3:$L$16,2,FALSE)))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IF(D475="X",0,IF(E475="X",0,VLOOKUP(E475,'37'!$K$3:$L$16,2,FALSE)))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IF(D476="X",0,IF(E476="X",0,VLOOKUP(E476,'37'!$K$3:$L$16,2,FALSE)))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IF(D477="X",0,IF(E477="X",0,VLOOKUP(E477,'37'!$K$3:$L$16,2,FALSE)))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IF(D478="X",0,IF(E478="X",0,VLOOKUP(E478,'37'!$K$3:$L$16,2,FALSE)))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IF(D479="X",0,IF(E479="X",0,VLOOKUP(E479,'37'!$K$3:$L$16,2,FALSE)))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IF(D480="X",0,IF(E480="X",0,VLOOKUP(E480,'37'!$K$3:$L$16,2,FALSE)))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IF(D481="X",0,IF(E481="X",0,VLOOKUP(E481,'37'!$K$3:$L$16,2,FALSE)))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IF(D482="X",0,IF(E482="X",0,VLOOKUP(E482,'37'!$K$3:$L$16,2,FALSE)))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IF(D483="X",0,IF(E483="X",0,VLOOKUP(E483,'37'!$K$3:$L$16,2,FALSE)))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IF(D484="X",0,IF(E484="X",0,VLOOKUP(E484,'37'!$K$3:$L$16,2,FALSE)))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IF(D485="X",0,IF(E485="X",0,VLOOKUP(E485,'37'!$K$3:$L$16,2,FALSE)))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IF(D486="X",0,IF(E486="X",0,VLOOKUP(E486,'37'!$K$3:$L$16,2,FALSE)))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IF(D487="X",0,IF(E487="X",0,VLOOKUP(E487,'37'!$K$3:$L$16,2,FALSE)))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IF(D488="X",0,IF(E488="X",0,VLOOKUP(E488,'37'!$K$3:$L$16,2,FALSE)))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IF(D489="X",0,IF(E489="X",0,VLOOKUP(E489,'37'!$K$3:$L$16,2,FALSE)))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IF(D490="X",0,IF(E490="X",0,VLOOKUP(E490,'37'!$K$3:$L$16,2,FALSE)))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IF(D491="X",0,IF(E491="X",0,VLOOKUP(E491,'37'!$K$3:$L$16,2,FALSE)))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IF(D492="X",0,IF(E492="X",0,VLOOKUP(E492,'37'!$K$3:$L$16,2,FALSE)))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IF(D493="X",0,IF(E493="X",0,VLOOKUP(E493,'37'!$K$3:$L$16,2,FALSE)))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IF(D494="X",0,IF(E494="X",0,VLOOKUP(E494,'37'!$K$3:$L$16,2,FALSE)))</f>
        <v>#N/A</v>
      </c>
      <c r="P494" s="108" t="e">
        <f t="shared" si="15"/>
        <v>#N/A</v>
      </c>
    </row>
    <row r="495" spans="3:23" ht="15.75" thickBot="1">
      <c r="C495" s="109" t="s">
        <v>135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136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IF('37'!K3="", "Vrije categorie",'37'!K3)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IF('37'!K4="", "Vrije categorie",'37'!K4)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IF('37'!K5="", "Vrije categorie",'37'!K5)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IF('37'!K6="", "Vrije categorie",'37'!K6)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IF('37'!K7="", "Vrije categorie",'37'!K7)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IF('37'!K8="", "Vrije categorie",'37'!K8)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IF('37'!K9="", "Vrije categorie",'37'!K9)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IF('37'!K10="", "Vrije categorie",'37'!K10)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IF('37'!K11="", "Vrije categorie",'37'!K11)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IF('37'!K12="", "Vrije categorie",'37'!K12)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IF('37'!K13="", "Vrije categorie",'37'!K13)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IF('37'!K14="", "Vrije categorie",'37'!K14)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IF('37'!K15="", "Vrije categorie",'37'!K15)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138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CzppdL3BkAl3HMimuV853Y7Vr7Kd/gf+arz3aIa2gv16Tf/x4oS62rfPV+G1MiPWw6pT77pVu9WCK3ZB1YcLAQ==" saltValue="fMe4hE4Q7vhdE6oGrz4IO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971F-189C-4085-88F3-A6FAC0CE1FE7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'26a'!P499/M3</f>
        <v>#DIV/0!</v>
      </c>
    </row>
    <row r="4" spans="1:14">
      <c r="A4" s="42" t="s">
        <v>82</v>
      </c>
      <c r="B4" s="195" t="e">
        <f>VLOOKUP(H5,'Kosten VSR (her)controles'!A5:E54,3)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'26a'!P500/M4</f>
        <v>#DIV/0!</v>
      </c>
    </row>
    <row r="5" spans="1:14">
      <c r="A5" s="43" t="s">
        <v>83</v>
      </c>
      <c r="B5" s="196" t="e">
        <f>VLOOKUP(H5,'Kosten VSR (her)controles'!A5:E54,4)</f>
        <v>#N/A</v>
      </c>
      <c r="C5" s="196"/>
      <c r="D5" s="196"/>
      <c r="E5" s="196"/>
      <c r="F5" s="192" t="s">
        <v>85</v>
      </c>
      <c r="G5" s="192"/>
      <c r="H5" s="39">
        <f>'Kosten VSR (her)controles'!A42</f>
        <v>0</v>
      </c>
      <c r="K5" s="60" t="s">
        <v>58</v>
      </c>
      <c r="L5" s="72"/>
      <c r="M5" s="133"/>
      <c r="N5" s="113" t="e">
        <f>'26a'!P501/M5</f>
        <v>#DIV/0!</v>
      </c>
    </row>
    <row r="6" spans="1:14">
      <c r="A6" s="44" t="s">
        <v>84</v>
      </c>
      <c r="B6" s="197" t="e">
        <f>VLOOKUP(H5,'Kosten VSR (her)controles'!A5:E54,5)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'26a'!P502/M6</f>
        <v>#DIV/0!</v>
      </c>
    </row>
    <row r="7" spans="1:14">
      <c r="K7" s="60" t="s">
        <v>55</v>
      </c>
      <c r="L7" s="72"/>
      <c r="M7" s="133"/>
      <c r="N7" s="113" t="e">
        <f>'26a'!P503/M7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'26a'!P504/M8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'26a'!P505/M9</f>
        <v>#DIV/0!</v>
      </c>
    </row>
    <row r="10" spans="1:14">
      <c r="H10" s="33" t="s">
        <v>96</v>
      </c>
      <c r="K10" s="60" t="s">
        <v>61</v>
      </c>
      <c r="L10" s="72"/>
      <c r="M10" s="133"/>
      <c r="N10" s="113" t="e">
        <f>'26a'!P506/M10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/>
      <c r="M11" s="133"/>
      <c r="N11" s="113" t="e">
        <f>'26a'!P507/M11</f>
        <v>#DIV/0!</v>
      </c>
    </row>
    <row r="12" spans="1:14">
      <c r="F12" s="33" t="s">
        <v>64</v>
      </c>
      <c r="G12" s="33" t="s">
        <v>90</v>
      </c>
      <c r="H12" s="33"/>
      <c r="K12" s="60" t="s">
        <v>63</v>
      </c>
      <c r="L12" s="72"/>
      <c r="M12" s="133"/>
      <c r="N12" s="113" t="e">
        <f>'26a'!P508/M12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'26a'!N512</f>
        <v>1423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'26a'!P509/M13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/>
      <c r="L14" s="72"/>
      <c r="M14" s="104"/>
      <c r="N14" s="113"/>
    </row>
    <row r="15" spans="1:14">
      <c r="K15" s="60"/>
      <c r="L15" s="72"/>
      <c r="M15" s="104"/>
      <c r="N15" s="113"/>
    </row>
    <row r="16" spans="1:14">
      <c r="A16" t="s">
        <v>127</v>
      </c>
      <c r="K16" s="62"/>
      <c r="L16" s="73"/>
      <c r="M16" s="105"/>
      <c r="N16" s="114"/>
    </row>
    <row r="17" spans="1:9">
      <c r="A17" s="188" t="s">
        <v>128</v>
      </c>
      <c r="B17" s="188"/>
      <c r="C17" s="188"/>
      <c r="D17" s="70">
        <f>'26a'!P512</f>
        <v>270500</v>
      </c>
      <c r="E17" s="188" t="s">
        <v>129</v>
      </c>
      <c r="F17" s="188"/>
      <c r="G17" s="70" t="e">
        <f>D17/E8</f>
        <v>#DIV/0!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 t="s">
        <v>151</v>
      </c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'26a'!G512</f>
        <v>758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758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758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758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'26a'!F512-E27</f>
        <v>88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152</v>
      </c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'26a'!S495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'26a'!R495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'26a'!T495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'26a'!U495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51">
        <f>'26a'!V495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51">
        <f>'26a'!W495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'26a'!N505</f>
        <v>30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wzKNC4zx2qarA9YUcpXdhP3xx/KKdcqWIlo/qOKuHrxcJdGelCHvnL9TQ9U9xFG02oJuygoHt54qD3oNxuIXvg==" saltValue="EqyHa0W8UORUg6eGohY8C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5D85-5720-4BE7-89EC-9247748DEC90}">
  <sheetPr codeName="Blad8">
    <tabColor rgb="FF173583"/>
  </sheetPr>
  <dimension ref="A1:Z532"/>
  <sheetViews>
    <sheetView topLeftCell="A6" workbookViewId="0">
      <selection activeCell="U495" sqref="U49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'2'!H5</f>
        <v>2</v>
      </c>
      <c r="B1" s="219" t="s">
        <v>82</v>
      </c>
      <c r="C1" s="220"/>
      <c r="D1" s="221" t="str">
        <f>VLOOKUP(A1,'Kosten VSR (her)controles'!A5:J54,3)</f>
        <v>OBS Mr. Vegter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str">
        <f>CONCATENATE(VLOOKUP(A1,'Kosten VSR (her)controles'!A5:K54,4)," te ",VLOOKUP(A1,'Kosten VSR (her)controles'!A5:K54,5))</f>
        <v>Bargermeerweg 113 te Emmen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172" t="s">
        <v>317</v>
      </c>
      <c r="D4" s="33"/>
      <c r="E4" s="106"/>
      <c r="F4" s="108"/>
      <c r="G4" s="108"/>
      <c r="H4" s="108"/>
      <c r="I4" s="108"/>
      <c r="J4" s="108"/>
      <c r="N4" s="108"/>
      <c r="O4" s="108"/>
      <c r="P4" s="108"/>
    </row>
    <row r="5" spans="1:24">
      <c r="A5">
        <v>-1</v>
      </c>
      <c r="B5" s="33">
        <v>22</v>
      </c>
      <c r="C5" s="33" t="s">
        <v>318</v>
      </c>
      <c r="D5" s="33"/>
      <c r="E5" s="106" t="s">
        <v>316</v>
      </c>
      <c r="F5" s="108"/>
      <c r="G5" s="108"/>
      <c r="H5" s="108"/>
      <c r="I5" s="108"/>
      <c r="J5" s="108">
        <v>18.600000000000001</v>
      </c>
      <c r="N5" s="108">
        <f t="shared" ref="N5:N34" si="0">SUM(F5:M5)</f>
        <v>18.600000000000001</v>
      </c>
      <c r="O5" s="108">
        <f>IF(D5="X",0,IF(E5="X",0,VLOOKUP(E5,'2'!$K$3:$L$16,2,FALSE)))</f>
        <v>0</v>
      </c>
      <c r="P5" s="108">
        <f t="shared" ref="P5:P34" si="1">N5*O5</f>
        <v>0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/>
      <c r="O6" s="108"/>
      <c r="P6" s="108"/>
    </row>
    <row r="7" spans="1:24">
      <c r="A7" s="30"/>
      <c r="B7" s="106"/>
      <c r="C7" s="172" t="s">
        <v>321</v>
      </c>
      <c r="D7" s="33"/>
      <c r="E7" s="106"/>
      <c r="F7" s="108"/>
      <c r="G7" s="108"/>
      <c r="H7" s="108"/>
      <c r="I7" s="108"/>
      <c r="J7" s="108"/>
      <c r="N7" s="108"/>
      <c r="O7" s="108"/>
      <c r="P7" s="108"/>
    </row>
    <row r="8" spans="1:24">
      <c r="A8" s="30" t="s">
        <v>286</v>
      </c>
      <c r="B8" s="33">
        <v>1</v>
      </c>
      <c r="C8" s="33" t="s">
        <v>298</v>
      </c>
      <c r="D8" s="33"/>
      <c r="E8" s="106" t="s">
        <v>149</v>
      </c>
      <c r="G8" s="108"/>
      <c r="H8" s="108">
        <v>12.1</v>
      </c>
      <c r="I8" s="108"/>
      <c r="J8" s="108"/>
      <c r="N8" s="108">
        <f t="shared" si="0"/>
        <v>12.1</v>
      </c>
      <c r="O8" s="108">
        <f>IF(D8="X",0,IF(E8="X",0,VLOOKUP(E8,'2'!$K$3:$L$16,2,FALSE)))</f>
        <v>200</v>
      </c>
      <c r="P8" s="108">
        <f t="shared" si="1"/>
        <v>2420</v>
      </c>
    </row>
    <row r="9" spans="1:24">
      <c r="A9" s="30" t="s">
        <v>286</v>
      </c>
      <c r="B9" s="33">
        <v>10</v>
      </c>
      <c r="C9" s="33" t="s">
        <v>302</v>
      </c>
      <c r="D9" s="33"/>
      <c r="E9" s="106" t="s">
        <v>316</v>
      </c>
      <c r="G9" s="108"/>
      <c r="H9" s="108"/>
      <c r="I9" s="108"/>
      <c r="J9" s="108">
        <v>3.2</v>
      </c>
      <c r="N9" s="108">
        <f t="shared" si="0"/>
        <v>3.2</v>
      </c>
      <c r="O9" s="108">
        <f>IF(D9="X",0,IF(E9="X",0,VLOOKUP(E9,'2'!$K$3:$L$16,2,FALSE)))</f>
        <v>0</v>
      </c>
      <c r="P9" s="108">
        <f t="shared" si="1"/>
        <v>0</v>
      </c>
    </row>
    <row r="10" spans="1:24">
      <c r="A10" s="30" t="s">
        <v>286</v>
      </c>
      <c r="B10" s="33">
        <v>11</v>
      </c>
      <c r="C10" s="33" t="s">
        <v>308</v>
      </c>
      <c r="D10" s="33"/>
      <c r="E10" s="106" t="s">
        <v>60</v>
      </c>
      <c r="G10" s="108"/>
      <c r="H10" s="108"/>
      <c r="I10" s="108"/>
      <c r="J10" s="108">
        <v>7.9</v>
      </c>
      <c r="N10" s="108">
        <f t="shared" si="0"/>
        <v>7.9</v>
      </c>
      <c r="O10" s="108">
        <f>IF(D10="X",0,IF(E10="X",0,VLOOKUP(E10,'2'!$K$3:$L$16,2,FALSE)))</f>
        <v>12</v>
      </c>
      <c r="P10" s="108">
        <f t="shared" si="1"/>
        <v>94.800000000000011</v>
      </c>
    </row>
    <row r="11" spans="1:24">
      <c r="A11" s="30" t="s">
        <v>286</v>
      </c>
      <c r="B11" s="33">
        <v>12</v>
      </c>
      <c r="C11" s="33" t="s">
        <v>298</v>
      </c>
      <c r="D11" s="33"/>
      <c r="E11" s="106" t="s">
        <v>149</v>
      </c>
      <c r="G11" s="108"/>
      <c r="H11" s="108">
        <v>7.6</v>
      </c>
      <c r="I11" s="108"/>
      <c r="J11" s="108"/>
      <c r="N11" s="108">
        <f t="shared" si="0"/>
        <v>7.6</v>
      </c>
      <c r="O11" s="108">
        <f>IF(D11="X",0,IF(E11="X",0,VLOOKUP(E11,'2'!$K$3:$L$16,2,FALSE)))</f>
        <v>200</v>
      </c>
      <c r="P11" s="108">
        <f t="shared" si="1"/>
        <v>1520</v>
      </c>
    </row>
    <row r="12" spans="1:24">
      <c r="A12" s="30" t="s">
        <v>286</v>
      </c>
      <c r="B12" s="33">
        <v>13</v>
      </c>
      <c r="C12" s="33" t="s">
        <v>297</v>
      </c>
      <c r="D12" s="33"/>
      <c r="E12" s="106" t="s">
        <v>55</v>
      </c>
      <c r="F12" s="108">
        <v>12</v>
      </c>
      <c r="G12" s="108"/>
      <c r="H12" s="108"/>
      <c r="I12" s="108"/>
      <c r="J12" s="108"/>
      <c r="N12" s="108">
        <f t="shared" si="0"/>
        <v>12</v>
      </c>
      <c r="O12" s="108">
        <f>IF(D12="X",0,IF(E12="X",0,VLOOKUP(E12,'2'!$K$3:$L$16,2,FALSE)))</f>
        <v>200</v>
      </c>
      <c r="P12" s="108">
        <f t="shared" si="1"/>
        <v>2400</v>
      </c>
    </row>
    <row r="13" spans="1:24">
      <c r="A13" s="30" t="s">
        <v>286</v>
      </c>
      <c r="B13" s="106" t="s">
        <v>288</v>
      </c>
      <c r="C13" s="33" t="s">
        <v>297</v>
      </c>
      <c r="D13" s="33"/>
      <c r="E13" s="106" t="s">
        <v>55</v>
      </c>
      <c r="F13" s="108">
        <v>4.9000000000000004</v>
      </c>
      <c r="G13" s="108"/>
      <c r="H13" s="108"/>
      <c r="I13" s="108"/>
      <c r="J13" s="108"/>
      <c r="N13" s="108">
        <f t="shared" si="0"/>
        <v>4.9000000000000004</v>
      </c>
      <c r="O13" s="108">
        <f>IF(D13="X",0,IF(E13="X",0,VLOOKUP(E13,'2'!$K$3:$L$16,2,FALSE)))</f>
        <v>200</v>
      </c>
      <c r="P13" s="108">
        <f t="shared" si="1"/>
        <v>980.00000000000011</v>
      </c>
    </row>
    <row r="14" spans="1:24">
      <c r="A14" s="30" t="s">
        <v>286</v>
      </c>
      <c r="B14" s="33">
        <v>14</v>
      </c>
      <c r="C14" s="33" t="s">
        <v>299</v>
      </c>
      <c r="D14" s="33"/>
      <c r="E14" s="106" t="s">
        <v>54</v>
      </c>
      <c r="G14" s="108">
        <v>39.200000000000003</v>
      </c>
      <c r="H14" s="108"/>
      <c r="I14" s="108"/>
      <c r="J14" s="108"/>
      <c r="N14" s="108">
        <f t="shared" si="0"/>
        <v>39.200000000000003</v>
      </c>
      <c r="O14" s="108">
        <f>IF(D14="X",0,IF(E14="X",0,VLOOKUP(E14,'2'!$K$3:$L$16,2,FALSE)))</f>
        <v>200</v>
      </c>
      <c r="P14" s="108">
        <f t="shared" si="1"/>
        <v>7840.0000000000009</v>
      </c>
    </row>
    <row r="15" spans="1:24">
      <c r="A15" s="30" t="s">
        <v>286</v>
      </c>
      <c r="B15" s="106" t="s">
        <v>322</v>
      </c>
      <c r="C15" s="33" t="s">
        <v>299</v>
      </c>
      <c r="D15" s="33"/>
      <c r="E15" s="106" t="s">
        <v>54</v>
      </c>
      <c r="G15" s="108">
        <v>14.6</v>
      </c>
      <c r="H15" s="108"/>
      <c r="I15" s="108"/>
      <c r="J15" s="108"/>
      <c r="N15" s="108">
        <f t="shared" si="0"/>
        <v>14.6</v>
      </c>
      <c r="O15" s="108">
        <f>IF(D15="X",0,IF(E15="X",0,VLOOKUP(E15,'2'!$K$3:$L$16,2,FALSE)))</f>
        <v>200</v>
      </c>
      <c r="P15" s="108">
        <f t="shared" si="1"/>
        <v>2920</v>
      </c>
    </row>
    <row r="16" spans="1:24">
      <c r="A16" s="30" t="s">
        <v>286</v>
      </c>
      <c r="B16" s="33">
        <v>15</v>
      </c>
      <c r="C16" s="33" t="s">
        <v>311</v>
      </c>
      <c r="D16" s="33"/>
      <c r="E16" s="106" t="s">
        <v>58</v>
      </c>
      <c r="G16" s="108">
        <v>53</v>
      </c>
      <c r="H16" s="108"/>
      <c r="I16" s="108"/>
      <c r="J16" s="108"/>
      <c r="N16" s="108">
        <f t="shared" si="0"/>
        <v>53</v>
      </c>
      <c r="O16" s="108">
        <f>IF(D16="X",0,IF(E16="X",0,VLOOKUP(E16,'2'!$K$3:$L$16,2,FALSE)))</f>
        <v>200</v>
      </c>
      <c r="P16" s="108">
        <f t="shared" si="1"/>
        <v>10600</v>
      </c>
    </row>
    <row r="17" spans="1:16">
      <c r="A17" s="30" t="s">
        <v>286</v>
      </c>
      <c r="B17" s="33">
        <v>16</v>
      </c>
      <c r="C17" s="33" t="s">
        <v>310</v>
      </c>
      <c r="D17" s="33"/>
      <c r="E17" s="106" t="s">
        <v>55</v>
      </c>
      <c r="G17" s="108"/>
      <c r="H17" s="108"/>
      <c r="I17" s="108"/>
      <c r="J17" s="108">
        <v>13.4</v>
      </c>
      <c r="N17" s="108">
        <f t="shared" si="0"/>
        <v>13.4</v>
      </c>
      <c r="O17" s="108">
        <f>IF(D17="X",0,IF(E17="X",0,VLOOKUP(E17,'2'!$K$3:$L$16,2,FALSE)))</f>
        <v>200</v>
      </c>
      <c r="P17" s="108">
        <f t="shared" si="1"/>
        <v>2680</v>
      </c>
    </row>
    <row r="18" spans="1:16">
      <c r="A18" s="30" t="s">
        <v>286</v>
      </c>
      <c r="B18" s="33">
        <v>17</v>
      </c>
      <c r="C18" s="33" t="s">
        <v>301</v>
      </c>
      <c r="D18" s="33"/>
      <c r="E18" s="106" t="s">
        <v>57</v>
      </c>
      <c r="G18" s="108"/>
      <c r="H18" s="108"/>
      <c r="I18" s="108"/>
      <c r="J18" s="108">
        <v>22</v>
      </c>
      <c r="N18" s="108">
        <f t="shared" si="0"/>
        <v>22</v>
      </c>
      <c r="O18" s="108">
        <f>IF(D18="X",0,IF(E18="X",0,VLOOKUP(E18,'2'!$K$3:$L$16,2,FALSE)))</f>
        <v>200</v>
      </c>
      <c r="P18" s="108">
        <f t="shared" si="1"/>
        <v>4400</v>
      </c>
    </row>
    <row r="19" spans="1:16">
      <c r="A19" s="30" t="s">
        <v>286</v>
      </c>
      <c r="B19" s="33">
        <v>18</v>
      </c>
      <c r="C19" s="33" t="s">
        <v>299</v>
      </c>
      <c r="D19" s="33"/>
      <c r="E19" s="106" t="s">
        <v>54</v>
      </c>
      <c r="F19" s="108">
        <v>55.1</v>
      </c>
      <c r="G19" s="108"/>
      <c r="H19" s="108"/>
      <c r="I19" s="108"/>
      <c r="J19" s="108"/>
      <c r="N19" s="108">
        <f t="shared" si="0"/>
        <v>55.1</v>
      </c>
      <c r="O19" s="108">
        <f>IF(D19="X",0,IF(E19="X",0,VLOOKUP(E19,'2'!$K$3:$L$16,2,FALSE)))</f>
        <v>200</v>
      </c>
      <c r="P19" s="108">
        <f t="shared" si="1"/>
        <v>11020</v>
      </c>
    </row>
    <row r="20" spans="1:16">
      <c r="A20" s="30" t="s">
        <v>286</v>
      </c>
      <c r="B20" s="33">
        <v>19</v>
      </c>
      <c r="C20" s="33" t="s">
        <v>299</v>
      </c>
      <c r="D20" s="33"/>
      <c r="E20" s="106" t="s">
        <v>54</v>
      </c>
      <c r="F20" s="108">
        <v>54.3</v>
      </c>
      <c r="G20" s="108"/>
      <c r="H20" s="108"/>
      <c r="I20" s="108"/>
      <c r="J20" s="108"/>
      <c r="N20" s="108">
        <f t="shared" si="0"/>
        <v>54.3</v>
      </c>
      <c r="O20" s="108">
        <f>IF(D20="X",0,IF(E20="X",0,VLOOKUP(E20,'2'!$K$3:$L$16,2,FALSE)))</f>
        <v>200</v>
      </c>
      <c r="P20" s="108">
        <f t="shared" si="1"/>
        <v>10860</v>
      </c>
    </row>
    <row r="21" spans="1:16">
      <c r="A21" s="30" t="s">
        <v>286</v>
      </c>
      <c r="B21" s="33">
        <v>2</v>
      </c>
      <c r="C21" s="33" t="s">
        <v>313</v>
      </c>
      <c r="D21" s="33"/>
      <c r="E21" s="106" t="s">
        <v>149</v>
      </c>
      <c r="G21" s="108"/>
      <c r="H21" s="108">
        <v>4.5</v>
      </c>
      <c r="I21" s="108"/>
      <c r="J21" s="108"/>
      <c r="N21" s="108">
        <f t="shared" si="0"/>
        <v>4.5</v>
      </c>
      <c r="O21" s="108">
        <f>IF(D21="X",0,IF(E21="X",0,VLOOKUP(E21,'2'!$K$3:$L$16,2,FALSE)))</f>
        <v>200</v>
      </c>
      <c r="P21" s="108">
        <f t="shared" si="1"/>
        <v>900</v>
      </c>
    </row>
    <row r="22" spans="1:16">
      <c r="A22" s="30" t="s">
        <v>286</v>
      </c>
      <c r="B22" s="33">
        <v>20</v>
      </c>
      <c r="C22" s="33" t="s">
        <v>299</v>
      </c>
      <c r="D22" s="33"/>
      <c r="E22" s="106" t="s">
        <v>54</v>
      </c>
      <c r="F22" s="108">
        <v>55.9</v>
      </c>
      <c r="G22" s="108"/>
      <c r="H22" s="108"/>
      <c r="I22" s="108"/>
      <c r="J22" s="108"/>
      <c r="N22" s="108">
        <f t="shared" si="0"/>
        <v>55.9</v>
      </c>
      <c r="O22" s="108">
        <f>IF(D22="X",0,IF(E22="X",0,VLOOKUP(E22,'2'!$K$3:$L$16,2,FALSE)))</f>
        <v>200</v>
      </c>
      <c r="P22" s="108">
        <f t="shared" si="1"/>
        <v>11180</v>
      </c>
    </row>
    <row r="23" spans="1:16">
      <c r="A23" s="30" t="s">
        <v>286</v>
      </c>
      <c r="B23" s="33">
        <v>21</v>
      </c>
      <c r="C23" s="33" t="s">
        <v>310</v>
      </c>
      <c r="D23" s="33"/>
      <c r="E23" s="106" t="s">
        <v>55</v>
      </c>
      <c r="G23" s="108"/>
      <c r="H23" s="108"/>
      <c r="I23" s="108"/>
      <c r="J23" s="108">
        <v>47.1</v>
      </c>
      <c r="N23" s="108">
        <f t="shared" si="0"/>
        <v>47.1</v>
      </c>
      <c r="O23" s="108">
        <f>IF(D23="X",0,IF(E23="X",0,VLOOKUP(E23,'2'!$K$3:$L$16,2,FALSE)))</f>
        <v>200</v>
      </c>
      <c r="P23" s="108">
        <f t="shared" si="1"/>
        <v>9420</v>
      </c>
    </row>
    <row r="24" spans="1:16">
      <c r="A24" s="30" t="s">
        <v>286</v>
      </c>
      <c r="B24" s="106" t="s">
        <v>323</v>
      </c>
      <c r="C24" s="33" t="s">
        <v>310</v>
      </c>
      <c r="D24" s="33"/>
      <c r="E24" s="106" t="s">
        <v>55</v>
      </c>
      <c r="F24" s="108">
        <v>18</v>
      </c>
      <c r="G24" s="108"/>
      <c r="H24" s="108"/>
      <c r="I24" s="108"/>
      <c r="J24" s="108"/>
      <c r="N24" s="108">
        <f t="shared" si="0"/>
        <v>18</v>
      </c>
      <c r="O24" s="108">
        <f>IF(D24="X",0,IF(E24="X",0,VLOOKUP(E24,'2'!$K$3:$L$16,2,FALSE)))</f>
        <v>200</v>
      </c>
      <c r="P24" s="108">
        <f t="shared" si="1"/>
        <v>3600</v>
      </c>
    </row>
    <row r="25" spans="1:16">
      <c r="A25" s="30" t="s">
        <v>286</v>
      </c>
      <c r="B25" s="33">
        <v>23</v>
      </c>
      <c r="C25" s="33" t="s">
        <v>306</v>
      </c>
      <c r="D25" s="33"/>
      <c r="E25" s="106" t="s">
        <v>316</v>
      </c>
      <c r="G25" s="108"/>
      <c r="H25" s="108"/>
      <c r="I25" s="108"/>
      <c r="J25" s="108">
        <v>0.4</v>
      </c>
      <c r="N25" s="108">
        <f t="shared" si="0"/>
        <v>0.4</v>
      </c>
      <c r="O25" s="108">
        <f>IF(D25="X",0,IF(E25="X",0,VLOOKUP(E25,'2'!$K$3:$L$16,2,FALSE)))</f>
        <v>0</v>
      </c>
      <c r="P25" s="108">
        <f t="shared" si="1"/>
        <v>0</v>
      </c>
    </row>
    <row r="26" spans="1:16">
      <c r="A26" s="30" t="s">
        <v>286</v>
      </c>
      <c r="B26" s="33">
        <v>24</v>
      </c>
      <c r="C26" s="33" t="s">
        <v>306</v>
      </c>
      <c r="D26" s="33"/>
      <c r="E26" s="106" t="s">
        <v>316</v>
      </c>
      <c r="G26" s="108"/>
      <c r="H26" s="108"/>
      <c r="I26" s="108"/>
      <c r="J26" s="108">
        <v>0.4</v>
      </c>
      <c r="N26" s="108">
        <f t="shared" si="0"/>
        <v>0.4</v>
      </c>
      <c r="O26" s="108">
        <f>IF(D26="X",0,IF(E26="X",0,VLOOKUP(E26,'2'!$K$3:$L$16,2,FALSE)))</f>
        <v>0</v>
      </c>
      <c r="P26" s="108">
        <f t="shared" si="1"/>
        <v>0</v>
      </c>
    </row>
    <row r="27" spans="1:16">
      <c r="A27" s="30" t="s">
        <v>286</v>
      </c>
      <c r="B27" s="33">
        <v>25</v>
      </c>
      <c r="C27" s="33" t="s">
        <v>319</v>
      </c>
      <c r="D27" s="33"/>
      <c r="E27" s="106" t="s">
        <v>316</v>
      </c>
      <c r="G27" s="108"/>
      <c r="H27" s="108"/>
      <c r="I27" s="108"/>
      <c r="J27" s="108">
        <v>0.3</v>
      </c>
      <c r="N27" s="108">
        <f t="shared" si="0"/>
        <v>0.3</v>
      </c>
      <c r="O27" s="108">
        <f>IF(D27="X",0,IF(E27="X",0,VLOOKUP(E27,'2'!$K$3:$L$16,2,FALSE)))</f>
        <v>0</v>
      </c>
      <c r="P27" s="108">
        <f t="shared" si="1"/>
        <v>0</v>
      </c>
    </row>
    <row r="28" spans="1:16">
      <c r="A28" s="30" t="s">
        <v>286</v>
      </c>
      <c r="B28" s="33">
        <v>3</v>
      </c>
      <c r="C28" s="33" t="s">
        <v>310</v>
      </c>
      <c r="D28" s="33"/>
      <c r="E28" s="106" t="s">
        <v>55</v>
      </c>
      <c r="F28" s="108">
        <v>7.6</v>
      </c>
      <c r="G28" s="108"/>
      <c r="H28" s="108"/>
      <c r="I28" s="108"/>
      <c r="J28" s="108"/>
      <c r="N28" s="108">
        <f t="shared" si="0"/>
        <v>7.6</v>
      </c>
      <c r="O28" s="108">
        <f>IF(D28="X",0,IF(E28="X",0,VLOOKUP(E28,'2'!$K$3:$L$16,2,FALSE)))</f>
        <v>200</v>
      </c>
      <c r="P28" s="108">
        <f t="shared" si="1"/>
        <v>1520</v>
      </c>
    </row>
    <row r="29" spans="1:16">
      <c r="A29" s="30" t="s">
        <v>286</v>
      </c>
      <c r="B29" s="33">
        <v>4</v>
      </c>
      <c r="C29" s="33" t="s">
        <v>297</v>
      </c>
      <c r="D29" s="33"/>
      <c r="E29" s="106" t="s">
        <v>55</v>
      </c>
      <c r="F29" s="108">
        <v>14</v>
      </c>
      <c r="G29" s="108"/>
      <c r="H29" s="108"/>
      <c r="I29" s="108"/>
      <c r="J29" s="108"/>
      <c r="N29" s="108">
        <f t="shared" si="0"/>
        <v>14</v>
      </c>
      <c r="O29" s="108">
        <f>IF(D29="X",0,IF(E29="X",0,VLOOKUP(E29,'2'!$K$3:$L$16,2,FALSE)))</f>
        <v>200</v>
      </c>
      <c r="P29" s="108">
        <f t="shared" si="1"/>
        <v>2800</v>
      </c>
    </row>
    <row r="30" spans="1:16">
      <c r="A30" s="30" t="s">
        <v>286</v>
      </c>
      <c r="B30" s="33">
        <v>5</v>
      </c>
      <c r="C30" s="33" t="s">
        <v>301</v>
      </c>
      <c r="D30" s="33"/>
      <c r="E30" s="106" t="s">
        <v>57</v>
      </c>
      <c r="F30" s="108">
        <v>9</v>
      </c>
      <c r="G30" s="108"/>
      <c r="H30" s="108"/>
      <c r="I30" s="108"/>
      <c r="J30" s="108"/>
      <c r="N30" s="108">
        <f t="shared" si="0"/>
        <v>9</v>
      </c>
      <c r="O30" s="108">
        <f>IF(D30="X",0,IF(E30="X",0,VLOOKUP(E30,'2'!$K$3:$L$16,2,FALSE)))</f>
        <v>200</v>
      </c>
      <c r="P30" s="108">
        <f t="shared" si="1"/>
        <v>1800</v>
      </c>
    </row>
    <row r="31" spans="1:16">
      <c r="A31" s="30" t="s">
        <v>286</v>
      </c>
      <c r="B31" s="33">
        <v>6</v>
      </c>
      <c r="C31" s="33" t="s">
        <v>308</v>
      </c>
      <c r="D31" s="33"/>
      <c r="E31" s="106" t="s">
        <v>60</v>
      </c>
      <c r="G31" s="108">
        <v>8.9</v>
      </c>
      <c r="H31" s="108"/>
      <c r="I31" s="108"/>
      <c r="J31" s="108"/>
      <c r="N31" s="108">
        <f t="shared" si="0"/>
        <v>8.9</v>
      </c>
      <c r="O31" s="108">
        <f>IF(D31="X",0,IF(E31="X",0,VLOOKUP(E31,'2'!$K$3:$L$16,2,FALSE)))</f>
        <v>12</v>
      </c>
      <c r="P31" s="108">
        <f t="shared" si="1"/>
        <v>106.80000000000001</v>
      </c>
    </row>
    <row r="32" spans="1:16">
      <c r="A32" s="30" t="s">
        <v>286</v>
      </c>
      <c r="B32" s="33">
        <v>7</v>
      </c>
      <c r="C32" s="33" t="s">
        <v>320</v>
      </c>
      <c r="D32" s="33"/>
      <c r="E32" s="106" t="s">
        <v>54</v>
      </c>
      <c r="G32" s="108">
        <v>57.9</v>
      </c>
      <c r="H32" s="108"/>
      <c r="I32" s="108"/>
      <c r="J32" s="108"/>
      <c r="N32" s="108">
        <f t="shared" si="0"/>
        <v>57.9</v>
      </c>
      <c r="O32" s="108">
        <f>IF(D32="X",0,IF(E32="X",0,VLOOKUP(E32,'2'!$K$3:$L$16,2,FALSE)))</f>
        <v>200</v>
      </c>
      <c r="P32" s="108">
        <f t="shared" si="1"/>
        <v>11580</v>
      </c>
    </row>
    <row r="33" spans="1:20">
      <c r="A33" s="30" t="s">
        <v>286</v>
      </c>
      <c r="B33" s="33">
        <v>8</v>
      </c>
      <c r="C33" s="33" t="s">
        <v>310</v>
      </c>
      <c r="D33" s="33"/>
      <c r="E33" s="106" t="s">
        <v>55</v>
      </c>
      <c r="G33" s="108"/>
      <c r="H33" s="108"/>
      <c r="I33" s="108"/>
      <c r="J33" s="108">
        <v>16</v>
      </c>
      <c r="N33" s="108">
        <f t="shared" si="0"/>
        <v>16</v>
      </c>
      <c r="O33" s="108">
        <f>IF(D33="X",0,IF(E33="X",0,VLOOKUP(E33,'2'!$K$3:$L$16,2,FALSE)))</f>
        <v>200</v>
      </c>
      <c r="P33" s="108">
        <f t="shared" si="1"/>
        <v>3200</v>
      </c>
    </row>
    <row r="34" spans="1:20">
      <c r="A34" s="30" t="s">
        <v>286</v>
      </c>
      <c r="B34" s="33">
        <v>9</v>
      </c>
      <c r="C34" s="33" t="s">
        <v>307</v>
      </c>
      <c r="D34" s="33"/>
      <c r="E34" s="106" t="s">
        <v>61</v>
      </c>
      <c r="G34" s="108">
        <v>93</v>
      </c>
      <c r="H34" s="108"/>
      <c r="I34" s="108"/>
      <c r="J34" s="108"/>
      <c r="N34" s="108">
        <f t="shared" si="0"/>
        <v>93</v>
      </c>
      <c r="O34" s="108">
        <f>IF(D34="X",0,IF(E34="X",0,VLOOKUP(E34,'2'!$K$3:$L$16,2,FALSE)))</f>
        <v>200</v>
      </c>
      <c r="P34" s="108">
        <f t="shared" si="1"/>
        <v>18600</v>
      </c>
      <c r="R34">
        <v>150.30000000000001</v>
      </c>
      <c r="S34">
        <v>150.30000000000001</v>
      </c>
      <c r="T34">
        <f>30*2</f>
        <v>60</v>
      </c>
    </row>
    <row r="35" spans="1:20" hidden="1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/>
      <c r="O35" s="108"/>
      <c r="P35" s="108"/>
    </row>
    <row r="36" spans="1:20" hidden="1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/>
      <c r="O36" s="108"/>
      <c r="P36" s="108"/>
    </row>
    <row r="37" spans="1:20" hidden="1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/>
      <c r="O37" s="108"/>
      <c r="P37" s="108"/>
    </row>
    <row r="38" spans="1:20" hidden="1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/>
      <c r="O38" s="108"/>
      <c r="P38" s="108"/>
    </row>
    <row r="39" spans="1:20" hidden="1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/>
      <c r="O39" s="108"/>
      <c r="P39" s="108"/>
    </row>
    <row r="40" spans="1:20" hidden="1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/>
      <c r="O40" s="108"/>
      <c r="P40" s="108"/>
    </row>
    <row r="41" spans="1:20" hidden="1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/>
      <c r="O41" s="108"/>
      <c r="P41" s="108"/>
    </row>
    <row r="42" spans="1:20" hidden="1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/>
      <c r="O42" s="108"/>
      <c r="P42" s="108"/>
    </row>
    <row r="43" spans="1:20" hidden="1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/>
      <c r="O43" s="108"/>
      <c r="P43" s="108"/>
    </row>
    <row r="44" spans="1:20" hidden="1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/>
      <c r="O44" s="108"/>
      <c r="P44" s="108"/>
    </row>
    <row r="45" spans="1:20" hidden="1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/>
      <c r="O45" s="108"/>
      <c r="P45" s="108"/>
    </row>
    <row r="46" spans="1:20" hidden="1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/>
      <c r="O46" s="108"/>
      <c r="P46" s="108"/>
    </row>
    <row r="47" spans="1:20" hidden="1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/>
      <c r="O47" s="108"/>
      <c r="P47" s="108"/>
    </row>
    <row r="48" spans="1:20" hidden="1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/>
      <c r="O48" s="108"/>
      <c r="P48" s="108"/>
    </row>
    <row r="49" spans="1:16" hidden="1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/>
      <c r="O49" s="108"/>
      <c r="P49" s="108"/>
    </row>
    <row r="50" spans="1:16" hidden="1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/>
      <c r="O50" s="108"/>
      <c r="P50" s="108"/>
    </row>
    <row r="51" spans="1:16" hidden="1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/>
      <c r="O51" s="108"/>
      <c r="P51" s="108"/>
    </row>
    <row r="52" spans="1:16" hidden="1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/>
      <c r="O52" s="108"/>
      <c r="P52" s="108"/>
    </row>
    <row r="53" spans="1:16" hidden="1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/>
      <c r="O53" s="108"/>
      <c r="P53" s="108"/>
    </row>
    <row r="54" spans="1:16" hidden="1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/>
      <c r="O54" s="108"/>
      <c r="P54" s="108"/>
    </row>
    <row r="55" spans="1:16" hidden="1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/>
      <c r="O55" s="108"/>
      <c r="P55" s="108"/>
    </row>
    <row r="56" spans="1:16" hidden="1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/>
      <c r="O56" s="108"/>
      <c r="P56" s="108"/>
    </row>
    <row r="57" spans="1:16" hidden="1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/>
      <c r="O57" s="108"/>
      <c r="P57" s="108"/>
    </row>
    <row r="58" spans="1:16" hidden="1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/>
      <c r="O58" s="108"/>
      <c r="P58" s="108"/>
    </row>
    <row r="59" spans="1:16" hidden="1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/>
      <c r="O59" s="108"/>
      <c r="P59" s="108"/>
    </row>
    <row r="60" spans="1:16" hidden="1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/>
      <c r="O60" s="108"/>
      <c r="P60" s="108"/>
    </row>
    <row r="61" spans="1:16" hidden="1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/>
      <c r="O61" s="108"/>
      <c r="P61" s="108"/>
    </row>
    <row r="62" spans="1:16" hidden="1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/>
      <c r="O62" s="108"/>
      <c r="P62" s="108"/>
    </row>
    <row r="63" spans="1:16" hidden="1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/>
      <c r="O63" s="108"/>
      <c r="P63" s="108"/>
    </row>
    <row r="64" spans="1:16" hidden="1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/>
      <c r="O64" s="108"/>
      <c r="P64" s="108"/>
    </row>
    <row r="65" spans="1:16" hidden="1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/>
      <c r="O65" s="108"/>
      <c r="P65" s="108"/>
    </row>
    <row r="66" spans="1:16" hidden="1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/>
      <c r="O66" s="108"/>
      <c r="P66" s="108"/>
    </row>
    <row r="67" spans="1:16" hidden="1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/>
      <c r="O67" s="108"/>
      <c r="P67" s="108"/>
    </row>
    <row r="68" spans="1:16" hidden="1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/>
      <c r="O68" s="108"/>
      <c r="P68" s="108"/>
    </row>
    <row r="69" spans="1:16" hidden="1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/>
      <c r="O69" s="108"/>
      <c r="P69" s="108"/>
    </row>
    <row r="70" spans="1:16" hidden="1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/>
      <c r="O70" s="108"/>
      <c r="P70" s="108"/>
    </row>
    <row r="71" spans="1:16" hidden="1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/>
      <c r="O71" s="108"/>
      <c r="P71" s="108"/>
    </row>
    <row r="72" spans="1:16" hidden="1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/>
      <c r="O72" s="108"/>
      <c r="P72" s="108"/>
    </row>
    <row r="73" spans="1:16" hidden="1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/>
      <c r="O73" s="108"/>
      <c r="P73" s="108"/>
    </row>
    <row r="74" spans="1:16" hidden="1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/>
      <c r="O74" s="108"/>
      <c r="P74" s="108"/>
    </row>
    <row r="75" spans="1:16" hidden="1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/>
      <c r="O75" s="108"/>
      <c r="P75" s="108"/>
    </row>
    <row r="76" spans="1:16" hidden="1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/>
      <c r="O76" s="108"/>
      <c r="P76" s="108"/>
    </row>
    <row r="77" spans="1:16" hidden="1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/>
      <c r="O77" s="108"/>
      <c r="P77" s="108"/>
    </row>
    <row r="78" spans="1:16" hidden="1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/>
      <c r="O78" s="108"/>
      <c r="P78" s="108"/>
    </row>
    <row r="79" spans="1:16" hidden="1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/>
      <c r="O79" s="108"/>
      <c r="P79" s="108"/>
    </row>
    <row r="80" spans="1:16" hidden="1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/>
      <c r="O80" s="108"/>
      <c r="P80" s="108"/>
    </row>
    <row r="81" spans="1:16" hidden="1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/>
      <c r="O81" s="108"/>
      <c r="P81" s="108"/>
    </row>
    <row r="82" spans="1:16" hidden="1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/>
      <c r="O82" s="108"/>
      <c r="P82" s="108"/>
    </row>
    <row r="83" spans="1:16" hidden="1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/>
      <c r="O83" s="108"/>
      <c r="P83" s="108"/>
    </row>
    <row r="84" spans="1:16" hidden="1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/>
      <c r="O84" s="108"/>
      <c r="P84" s="108"/>
    </row>
    <row r="85" spans="1:16" hidden="1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/>
      <c r="O85" s="108"/>
      <c r="P85" s="108"/>
    </row>
    <row r="86" spans="1:16" hidden="1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/>
      <c r="O86" s="108"/>
      <c r="P86" s="108"/>
    </row>
    <row r="87" spans="1:16" hidden="1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/>
      <c r="O87" s="108"/>
      <c r="P87" s="108"/>
    </row>
    <row r="88" spans="1:16" hidden="1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/>
      <c r="O88" s="108"/>
      <c r="P88" s="108"/>
    </row>
    <row r="89" spans="1:16" hidden="1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/>
      <c r="O89" s="108"/>
      <c r="P89" s="108"/>
    </row>
    <row r="90" spans="1:16" hidden="1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/>
      <c r="O90" s="108"/>
      <c r="P90" s="108"/>
    </row>
    <row r="91" spans="1:16" hidden="1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/>
      <c r="O91" s="108"/>
      <c r="P91" s="108"/>
    </row>
    <row r="92" spans="1:16" hidden="1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/>
      <c r="O92" s="108"/>
      <c r="P92" s="108"/>
    </row>
    <row r="93" spans="1:16" hidden="1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/>
      <c r="O93" s="108"/>
      <c r="P93" s="108"/>
    </row>
    <row r="94" spans="1:16" hidden="1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/>
      <c r="O94" s="108"/>
      <c r="P94" s="108"/>
    </row>
    <row r="95" spans="1:16" hidden="1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/>
      <c r="O95" s="108"/>
      <c r="P95" s="108"/>
    </row>
    <row r="96" spans="1:16" hidden="1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/>
      <c r="O96" s="108"/>
      <c r="P96" s="108"/>
    </row>
    <row r="97" spans="1:16" hidden="1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/>
      <c r="O97" s="108"/>
      <c r="P97" s="108"/>
    </row>
    <row r="98" spans="1:16" hidden="1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/>
      <c r="O98" s="108"/>
      <c r="P98" s="108"/>
    </row>
    <row r="99" spans="1:16" hidden="1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/>
      <c r="O99" s="108"/>
      <c r="P99" s="108"/>
    </row>
    <row r="100" spans="1:16" hidden="1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/>
      <c r="O100" s="108"/>
      <c r="P100" s="108"/>
    </row>
    <row r="101" spans="1:16" hidden="1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/>
      <c r="O101" s="108"/>
      <c r="P101" s="108"/>
    </row>
    <row r="102" spans="1:16" hidden="1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/>
      <c r="O102" s="108"/>
      <c r="P102" s="108"/>
    </row>
    <row r="103" spans="1:16" hidden="1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/>
      <c r="O103" s="108"/>
      <c r="P103" s="108"/>
    </row>
    <row r="104" spans="1:16" hidden="1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/>
      <c r="O104" s="108"/>
      <c r="P104" s="108"/>
    </row>
    <row r="105" spans="1:16" hidden="1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/>
      <c r="O105" s="108"/>
      <c r="P105" s="108"/>
    </row>
    <row r="106" spans="1:16" hidden="1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/>
      <c r="O106" s="108"/>
      <c r="P106" s="108"/>
    </row>
    <row r="107" spans="1:16" hidden="1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/>
      <c r="O107" s="108"/>
      <c r="P107" s="108"/>
    </row>
    <row r="108" spans="1:16" hidden="1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/>
      <c r="O108" s="108"/>
      <c r="P108" s="108"/>
    </row>
    <row r="109" spans="1:16" hidden="1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/>
      <c r="O109" s="108"/>
      <c r="P109" s="108"/>
    </row>
    <row r="110" spans="1:16" hidden="1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/>
      <c r="O110" s="108"/>
      <c r="P110" s="108"/>
    </row>
    <row r="111" spans="1:16" hidden="1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/>
      <c r="O111" s="108"/>
      <c r="P111" s="108"/>
    </row>
    <row r="112" spans="1:16" hidden="1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/>
      <c r="O112" s="108"/>
      <c r="P112" s="108"/>
    </row>
    <row r="113" spans="1:16" hidden="1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/>
      <c r="O113" s="108"/>
      <c r="P113" s="108"/>
    </row>
    <row r="114" spans="1:16" hidden="1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/>
      <c r="O114" s="108"/>
      <c r="P114" s="108"/>
    </row>
    <row r="115" spans="1:16" hidden="1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/>
      <c r="O115" s="108"/>
      <c r="P115" s="108"/>
    </row>
    <row r="116" spans="1:16" hidden="1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/>
      <c r="O116" s="108"/>
      <c r="P116" s="108"/>
    </row>
    <row r="117" spans="1:16" hidden="1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/>
      <c r="O117" s="108"/>
      <c r="P117" s="108"/>
    </row>
    <row r="118" spans="1:16" hidden="1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/>
      <c r="O118" s="108"/>
      <c r="P118" s="108"/>
    </row>
    <row r="119" spans="1:16" hidden="1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/>
      <c r="O119" s="108"/>
      <c r="P119" s="108"/>
    </row>
    <row r="120" spans="1:16" hidden="1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/>
      <c r="O120" s="108"/>
      <c r="P120" s="108"/>
    </row>
    <row r="121" spans="1:16" hidden="1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/>
      <c r="O121" s="108"/>
      <c r="P121" s="108"/>
    </row>
    <row r="122" spans="1:16" hidden="1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/>
      <c r="O122" s="108"/>
      <c r="P122" s="108"/>
    </row>
    <row r="123" spans="1:16" hidden="1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/>
      <c r="O123" s="108"/>
      <c r="P123" s="108"/>
    </row>
    <row r="124" spans="1:16" hidden="1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/>
      <c r="O124" s="108"/>
      <c r="P124" s="108"/>
    </row>
    <row r="125" spans="1:16" hidden="1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/>
      <c r="O125" s="108"/>
      <c r="P125" s="108"/>
    </row>
    <row r="126" spans="1:16" hidden="1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/>
      <c r="O126" s="108"/>
      <c r="P126" s="108"/>
    </row>
    <row r="127" spans="1:16" hidden="1">
      <c r="N127" s="108"/>
      <c r="O127" s="108"/>
      <c r="P127" s="108"/>
    </row>
    <row r="128" spans="1:16" hidden="1">
      <c r="N128" s="108"/>
      <c r="O128" s="108"/>
      <c r="P128" s="108"/>
    </row>
    <row r="129" spans="14:16" hidden="1">
      <c r="N129" s="108"/>
      <c r="O129" s="108"/>
      <c r="P129" s="108"/>
    </row>
    <row r="130" spans="14:16" hidden="1">
      <c r="N130" s="108"/>
      <c r="O130" s="108"/>
      <c r="P130" s="108"/>
    </row>
    <row r="131" spans="14:16" hidden="1">
      <c r="N131" s="108"/>
      <c r="O131" s="108"/>
      <c r="P131" s="108"/>
    </row>
    <row r="132" spans="14:16" hidden="1">
      <c r="N132" s="108"/>
      <c r="O132" s="108"/>
      <c r="P132" s="108"/>
    </row>
    <row r="133" spans="14:16" hidden="1">
      <c r="N133" s="108"/>
      <c r="O133" s="108"/>
      <c r="P133" s="108"/>
    </row>
    <row r="134" spans="14:16" hidden="1">
      <c r="N134" s="108"/>
      <c r="O134" s="108"/>
      <c r="P134" s="108"/>
    </row>
    <row r="135" spans="14:16" hidden="1">
      <c r="N135" s="108"/>
      <c r="O135" s="108"/>
      <c r="P135" s="108"/>
    </row>
    <row r="136" spans="14:16" hidden="1">
      <c r="N136" s="108"/>
      <c r="O136" s="108"/>
      <c r="P136" s="108"/>
    </row>
    <row r="137" spans="14:16" hidden="1">
      <c r="N137" s="108"/>
      <c r="O137" s="108"/>
      <c r="P137" s="108"/>
    </row>
    <row r="138" spans="14:16" hidden="1">
      <c r="N138" s="108"/>
      <c r="O138" s="108"/>
      <c r="P138" s="108"/>
    </row>
    <row r="139" spans="14:16" hidden="1">
      <c r="N139" s="108"/>
      <c r="O139" s="108"/>
      <c r="P139" s="108"/>
    </row>
    <row r="140" spans="14:16" hidden="1">
      <c r="N140" s="108"/>
      <c r="O140" s="108"/>
      <c r="P140" s="108"/>
    </row>
    <row r="141" spans="14:16" hidden="1">
      <c r="N141" s="108"/>
      <c r="O141" s="108"/>
      <c r="P141" s="108"/>
    </row>
    <row r="142" spans="14:16" hidden="1">
      <c r="N142" s="108"/>
      <c r="O142" s="108"/>
      <c r="P142" s="108"/>
    </row>
    <row r="143" spans="14:16" hidden="1">
      <c r="N143" s="108"/>
      <c r="O143" s="108"/>
      <c r="P143" s="108"/>
    </row>
    <row r="144" spans="14:16" hidden="1">
      <c r="N144" s="108"/>
      <c r="O144" s="108"/>
      <c r="P144" s="108"/>
    </row>
    <row r="145" spans="14:16" hidden="1">
      <c r="N145" s="108"/>
      <c r="O145" s="108"/>
      <c r="P145" s="108"/>
    </row>
    <row r="146" spans="14:16" hidden="1">
      <c r="N146" s="108"/>
      <c r="O146" s="108"/>
      <c r="P146" s="108"/>
    </row>
    <row r="147" spans="14:16" hidden="1">
      <c r="N147" s="108"/>
      <c r="O147" s="108"/>
      <c r="P147" s="108"/>
    </row>
    <row r="148" spans="14:16" hidden="1">
      <c r="N148" s="108"/>
      <c r="O148" s="108"/>
      <c r="P148" s="108"/>
    </row>
    <row r="149" spans="14:16" hidden="1">
      <c r="N149" s="108"/>
      <c r="O149" s="108"/>
      <c r="P149" s="108"/>
    </row>
    <row r="150" spans="14:16" hidden="1">
      <c r="N150" s="108"/>
      <c r="O150" s="108"/>
      <c r="P150" s="108"/>
    </row>
    <row r="151" spans="14:16" hidden="1">
      <c r="N151" s="108"/>
      <c r="O151" s="108"/>
      <c r="P151" s="108"/>
    </row>
    <row r="152" spans="14:16" hidden="1">
      <c r="N152" s="108"/>
      <c r="O152" s="108"/>
      <c r="P152" s="108"/>
    </row>
    <row r="153" spans="14:16" hidden="1">
      <c r="N153" s="108"/>
      <c r="O153" s="108"/>
      <c r="P153" s="108"/>
    </row>
    <row r="154" spans="14:16" hidden="1">
      <c r="N154" s="108"/>
      <c r="O154" s="108"/>
      <c r="P154" s="108"/>
    </row>
    <row r="155" spans="14:16" hidden="1">
      <c r="N155" s="108"/>
      <c r="O155" s="108"/>
      <c r="P155" s="108"/>
    </row>
    <row r="156" spans="14:16" hidden="1">
      <c r="N156" s="108"/>
      <c r="O156" s="108"/>
      <c r="P156" s="108"/>
    </row>
    <row r="157" spans="14:16" hidden="1">
      <c r="N157" s="108"/>
      <c r="O157" s="108"/>
      <c r="P157" s="108"/>
    </row>
    <row r="158" spans="14:16" hidden="1">
      <c r="N158" s="108"/>
      <c r="O158" s="108"/>
      <c r="P158" s="108"/>
    </row>
    <row r="159" spans="14:16" hidden="1">
      <c r="N159" s="108"/>
      <c r="O159" s="108"/>
      <c r="P159" s="108"/>
    </row>
    <row r="160" spans="14:16" hidden="1">
      <c r="N160" s="108"/>
      <c r="O160" s="108"/>
      <c r="P160" s="108"/>
    </row>
    <row r="161" spans="14:16" hidden="1">
      <c r="N161" s="108"/>
      <c r="O161" s="108"/>
      <c r="P161" s="108"/>
    </row>
    <row r="162" spans="14:16" hidden="1">
      <c r="N162" s="108"/>
      <c r="O162" s="108"/>
      <c r="P162" s="108"/>
    </row>
    <row r="163" spans="14:16" hidden="1">
      <c r="N163" s="108"/>
      <c r="O163" s="108"/>
      <c r="P163" s="108"/>
    </row>
    <row r="164" spans="14:16" hidden="1">
      <c r="N164" s="108"/>
      <c r="O164" s="108"/>
      <c r="P164" s="108"/>
    </row>
    <row r="165" spans="14:16" hidden="1">
      <c r="N165" s="108"/>
      <c r="O165" s="108"/>
      <c r="P165" s="108"/>
    </row>
    <row r="166" spans="14:16" hidden="1">
      <c r="N166" s="108"/>
      <c r="O166" s="108"/>
      <c r="P166" s="108"/>
    </row>
    <row r="167" spans="14:16" hidden="1">
      <c r="N167" s="108"/>
      <c r="O167" s="108"/>
      <c r="P167" s="108"/>
    </row>
    <row r="168" spans="14:16" hidden="1">
      <c r="N168" s="108"/>
      <c r="O168" s="108"/>
      <c r="P168" s="108"/>
    </row>
    <row r="169" spans="14:16" hidden="1">
      <c r="N169" s="108"/>
      <c r="O169" s="108"/>
      <c r="P169" s="108"/>
    </row>
    <row r="170" spans="14:16" hidden="1">
      <c r="N170" s="108"/>
      <c r="O170" s="108"/>
      <c r="P170" s="108"/>
    </row>
    <row r="171" spans="14:16" hidden="1">
      <c r="N171" s="108"/>
      <c r="O171" s="108"/>
      <c r="P171" s="108"/>
    </row>
    <row r="172" spans="14:16" hidden="1">
      <c r="N172" s="108"/>
      <c r="O172" s="108"/>
      <c r="P172" s="108"/>
    </row>
    <row r="173" spans="14:16" hidden="1">
      <c r="N173" s="108"/>
      <c r="O173" s="108"/>
      <c r="P173" s="108"/>
    </row>
    <row r="174" spans="14:16" hidden="1">
      <c r="N174" s="108"/>
      <c r="O174" s="108"/>
      <c r="P174" s="108"/>
    </row>
    <row r="175" spans="14:16" hidden="1">
      <c r="N175" s="108"/>
      <c r="O175" s="108"/>
      <c r="P175" s="108"/>
    </row>
    <row r="176" spans="14:16" hidden="1">
      <c r="N176" s="108"/>
      <c r="O176" s="108"/>
      <c r="P176" s="108"/>
    </row>
    <row r="177" spans="14:16" hidden="1">
      <c r="N177" s="108"/>
      <c r="O177" s="108"/>
      <c r="P177" s="108"/>
    </row>
    <row r="178" spans="14:16" hidden="1">
      <c r="N178" s="108"/>
      <c r="O178" s="108"/>
      <c r="P178" s="108"/>
    </row>
    <row r="179" spans="14:16" hidden="1">
      <c r="N179" s="108"/>
      <c r="O179" s="108"/>
      <c r="P179" s="108"/>
    </row>
    <row r="180" spans="14:16" hidden="1">
      <c r="N180" s="108"/>
      <c r="O180" s="108"/>
      <c r="P180" s="108"/>
    </row>
    <row r="181" spans="14:16" hidden="1">
      <c r="N181" s="108"/>
      <c r="O181" s="108"/>
      <c r="P181" s="108"/>
    </row>
    <row r="182" spans="14:16" hidden="1">
      <c r="N182" s="108"/>
      <c r="O182" s="108"/>
      <c r="P182" s="108"/>
    </row>
    <row r="183" spans="14:16" hidden="1">
      <c r="N183" s="108"/>
      <c r="O183" s="108"/>
      <c r="P183" s="108"/>
    </row>
    <row r="184" spans="14:16" hidden="1">
      <c r="N184" s="108"/>
      <c r="O184" s="108"/>
      <c r="P184" s="108"/>
    </row>
    <row r="185" spans="14:16" hidden="1">
      <c r="N185" s="108"/>
      <c r="O185" s="108"/>
      <c r="P185" s="108"/>
    </row>
    <row r="186" spans="14:16" hidden="1">
      <c r="N186" s="108"/>
      <c r="O186" s="108"/>
      <c r="P186" s="108"/>
    </row>
    <row r="187" spans="14:16" hidden="1">
      <c r="N187" s="108"/>
      <c r="O187" s="108"/>
      <c r="P187" s="108"/>
    </row>
    <row r="188" spans="14:16" hidden="1">
      <c r="N188" s="108"/>
      <c r="O188" s="108"/>
      <c r="P188" s="108"/>
    </row>
    <row r="189" spans="14:16" hidden="1">
      <c r="N189" s="108"/>
      <c r="O189" s="108"/>
      <c r="P189" s="108"/>
    </row>
    <row r="190" spans="14:16" hidden="1">
      <c r="N190" s="108"/>
      <c r="O190" s="108"/>
      <c r="P190" s="108"/>
    </row>
    <row r="191" spans="14:16" hidden="1">
      <c r="N191" s="108"/>
      <c r="O191" s="108"/>
      <c r="P191" s="108"/>
    </row>
    <row r="192" spans="14:16" hidden="1">
      <c r="N192" s="108"/>
      <c r="O192" s="108"/>
      <c r="P192" s="108"/>
    </row>
    <row r="193" spans="14:16" hidden="1">
      <c r="N193" s="108"/>
      <c r="O193" s="108"/>
      <c r="P193" s="108"/>
    </row>
    <row r="194" spans="14:16" hidden="1">
      <c r="N194" s="108"/>
      <c r="O194" s="108"/>
      <c r="P194" s="108"/>
    </row>
    <row r="195" spans="14:16" hidden="1">
      <c r="N195" s="108"/>
      <c r="O195" s="108"/>
      <c r="P195" s="108"/>
    </row>
    <row r="196" spans="14:16" hidden="1">
      <c r="N196" s="108"/>
      <c r="O196" s="108"/>
      <c r="P196" s="108"/>
    </row>
    <row r="197" spans="14:16" hidden="1">
      <c r="N197" s="108"/>
      <c r="O197" s="108"/>
      <c r="P197" s="108"/>
    </row>
    <row r="198" spans="14:16" hidden="1">
      <c r="N198" s="108"/>
      <c r="O198" s="108"/>
      <c r="P198" s="108"/>
    </row>
    <row r="199" spans="14:16" hidden="1">
      <c r="N199" s="108"/>
      <c r="O199" s="108"/>
      <c r="P199" s="108"/>
    </row>
    <row r="200" spans="14:16" hidden="1">
      <c r="N200" s="108"/>
      <c r="O200" s="108"/>
      <c r="P200" s="108"/>
    </row>
    <row r="201" spans="14:16" hidden="1">
      <c r="N201" s="108"/>
      <c r="O201" s="108"/>
      <c r="P201" s="108"/>
    </row>
    <row r="202" spans="14:16" hidden="1">
      <c r="N202" s="108"/>
      <c r="O202" s="108"/>
      <c r="P202" s="108"/>
    </row>
    <row r="203" spans="14:16" hidden="1">
      <c r="N203" s="108"/>
      <c r="O203" s="108"/>
      <c r="P203" s="108"/>
    </row>
    <row r="204" spans="14:16" hidden="1">
      <c r="N204" s="108"/>
      <c r="O204" s="108"/>
      <c r="P204" s="108"/>
    </row>
    <row r="205" spans="14:16" hidden="1">
      <c r="N205" s="108"/>
      <c r="O205" s="108"/>
      <c r="P205" s="108"/>
    </row>
    <row r="206" spans="14:16" hidden="1">
      <c r="N206" s="108"/>
      <c r="O206" s="108"/>
      <c r="P206" s="108"/>
    </row>
    <row r="207" spans="14:16" hidden="1">
      <c r="N207" s="108"/>
      <c r="O207" s="108"/>
      <c r="P207" s="108"/>
    </row>
    <row r="208" spans="14:16" hidden="1">
      <c r="N208" s="108"/>
      <c r="O208" s="108"/>
      <c r="P208" s="108"/>
    </row>
    <row r="209" spans="14:16" hidden="1">
      <c r="N209" s="108"/>
      <c r="O209" s="108"/>
      <c r="P209" s="108"/>
    </row>
    <row r="210" spans="14:16" hidden="1">
      <c r="N210" s="108"/>
      <c r="O210" s="108"/>
      <c r="P210" s="108"/>
    </row>
    <row r="211" spans="14:16" hidden="1">
      <c r="N211" s="108"/>
      <c r="O211" s="108"/>
      <c r="P211" s="108"/>
    </row>
    <row r="212" spans="14:16" hidden="1">
      <c r="N212" s="108"/>
      <c r="O212" s="108"/>
      <c r="P212" s="108"/>
    </row>
    <row r="213" spans="14:16" hidden="1">
      <c r="N213" s="108"/>
      <c r="O213" s="108"/>
      <c r="P213" s="108"/>
    </row>
    <row r="214" spans="14:16" hidden="1">
      <c r="N214" s="108"/>
      <c r="O214" s="108"/>
      <c r="P214" s="108"/>
    </row>
    <row r="215" spans="14:16" hidden="1">
      <c r="N215" s="108"/>
      <c r="O215" s="108"/>
      <c r="P215" s="108"/>
    </row>
    <row r="216" spans="14:16" hidden="1">
      <c r="N216" s="108"/>
      <c r="O216" s="108"/>
      <c r="P216" s="108"/>
    </row>
    <row r="217" spans="14:16" hidden="1">
      <c r="N217" s="108"/>
      <c r="O217" s="108"/>
      <c r="P217" s="108"/>
    </row>
    <row r="218" spans="14:16" hidden="1">
      <c r="N218" s="108"/>
      <c r="O218" s="108"/>
      <c r="P218" s="108"/>
    </row>
    <row r="219" spans="14:16" hidden="1">
      <c r="N219" s="108"/>
      <c r="O219" s="108"/>
      <c r="P219" s="108"/>
    </row>
    <row r="220" spans="14:16" hidden="1">
      <c r="N220" s="108"/>
      <c r="O220" s="108"/>
      <c r="P220" s="108"/>
    </row>
    <row r="221" spans="14:16" hidden="1">
      <c r="N221" s="108"/>
      <c r="O221" s="108"/>
      <c r="P221" s="108"/>
    </row>
    <row r="222" spans="14:16" hidden="1">
      <c r="N222" s="108"/>
      <c r="O222" s="108"/>
      <c r="P222" s="108"/>
    </row>
    <row r="223" spans="14:16" hidden="1">
      <c r="N223" s="108"/>
      <c r="O223" s="108"/>
      <c r="P223" s="108"/>
    </row>
    <row r="224" spans="14:16" hidden="1">
      <c r="N224" s="108"/>
      <c r="O224" s="108"/>
      <c r="P224" s="108"/>
    </row>
    <row r="225" spans="14:16" hidden="1">
      <c r="N225" s="108"/>
      <c r="O225" s="108"/>
      <c r="P225" s="108"/>
    </row>
    <row r="226" spans="14:16" hidden="1">
      <c r="N226" s="108"/>
      <c r="O226" s="108"/>
      <c r="P226" s="108"/>
    </row>
    <row r="227" spans="14:16" hidden="1">
      <c r="N227" s="108"/>
      <c r="O227" s="108"/>
      <c r="P227" s="108"/>
    </row>
    <row r="228" spans="14:16" hidden="1">
      <c r="N228" s="108"/>
      <c r="O228" s="108"/>
      <c r="P228" s="108"/>
    </row>
    <row r="229" spans="14:16" hidden="1">
      <c r="N229" s="108"/>
      <c r="O229" s="108"/>
      <c r="P229" s="108"/>
    </row>
    <row r="230" spans="14:16" hidden="1">
      <c r="N230" s="108"/>
      <c r="O230" s="108"/>
      <c r="P230" s="108"/>
    </row>
    <row r="231" spans="14:16" hidden="1">
      <c r="N231" s="108"/>
      <c r="O231" s="108"/>
      <c r="P231" s="108"/>
    </row>
    <row r="232" spans="14:16" hidden="1">
      <c r="N232" s="108"/>
      <c r="O232" s="108"/>
      <c r="P232" s="108"/>
    </row>
    <row r="233" spans="14:16" hidden="1">
      <c r="N233" s="108"/>
      <c r="O233" s="108"/>
      <c r="P233" s="108"/>
    </row>
    <row r="234" spans="14:16" hidden="1">
      <c r="N234" s="108"/>
      <c r="O234" s="108"/>
      <c r="P234" s="108"/>
    </row>
    <row r="235" spans="14:16" hidden="1">
      <c r="N235" s="108"/>
      <c r="O235" s="108"/>
      <c r="P235" s="108"/>
    </row>
    <row r="236" spans="14:16" hidden="1">
      <c r="N236" s="108"/>
      <c r="O236" s="108"/>
      <c r="P236" s="108"/>
    </row>
    <row r="237" spans="14:16" hidden="1">
      <c r="N237" s="108"/>
      <c r="O237" s="108"/>
      <c r="P237" s="108"/>
    </row>
    <row r="238" spans="14:16" hidden="1">
      <c r="N238" s="108"/>
      <c r="O238" s="108"/>
      <c r="P238" s="108"/>
    </row>
    <row r="239" spans="14:16" hidden="1">
      <c r="N239" s="108"/>
      <c r="O239" s="108"/>
      <c r="P239" s="108"/>
    </row>
    <row r="240" spans="14:16" hidden="1">
      <c r="N240" s="108"/>
      <c r="O240" s="108"/>
      <c r="P240" s="108"/>
    </row>
    <row r="241" spans="14:16" hidden="1">
      <c r="N241" s="108"/>
      <c r="O241" s="108"/>
      <c r="P241" s="108"/>
    </row>
    <row r="242" spans="14:16" hidden="1">
      <c r="N242" s="108"/>
      <c r="O242" s="108"/>
      <c r="P242" s="108"/>
    </row>
    <row r="243" spans="14:16" hidden="1">
      <c r="N243" s="108"/>
      <c r="O243" s="108"/>
      <c r="P243" s="108"/>
    </row>
    <row r="244" spans="14:16" hidden="1">
      <c r="N244" s="108"/>
      <c r="O244" s="108"/>
      <c r="P244" s="108"/>
    </row>
    <row r="245" spans="14:16" hidden="1">
      <c r="N245" s="108"/>
      <c r="O245" s="108"/>
      <c r="P245" s="108"/>
    </row>
    <row r="246" spans="14:16" hidden="1">
      <c r="N246" s="108"/>
      <c r="O246" s="108"/>
      <c r="P246" s="108"/>
    </row>
    <row r="247" spans="14:16" hidden="1">
      <c r="N247" s="108"/>
      <c r="O247" s="108"/>
      <c r="P247" s="108"/>
    </row>
    <row r="248" spans="14:16" hidden="1">
      <c r="N248" s="108"/>
      <c r="O248" s="108"/>
      <c r="P248" s="108"/>
    </row>
    <row r="249" spans="14:16" hidden="1">
      <c r="N249" s="108"/>
      <c r="O249" s="108"/>
      <c r="P249" s="108"/>
    </row>
    <row r="250" spans="14:16" hidden="1">
      <c r="N250" s="108"/>
      <c r="O250" s="108"/>
      <c r="P250" s="108"/>
    </row>
    <row r="251" spans="14:16" hidden="1">
      <c r="N251" s="108"/>
      <c r="O251" s="108"/>
      <c r="P251" s="108"/>
    </row>
    <row r="252" spans="14:16" hidden="1">
      <c r="N252" s="108"/>
      <c r="O252" s="108"/>
      <c r="P252" s="108"/>
    </row>
    <row r="253" spans="14:16" hidden="1">
      <c r="N253" s="108"/>
      <c r="O253" s="108"/>
      <c r="P253" s="108"/>
    </row>
    <row r="254" spans="14:16" hidden="1">
      <c r="N254" s="108"/>
      <c r="O254" s="108"/>
      <c r="P254" s="108"/>
    </row>
    <row r="255" spans="14:16" hidden="1">
      <c r="N255" s="108"/>
      <c r="O255" s="108"/>
      <c r="P255" s="108"/>
    </row>
    <row r="256" spans="14:16" hidden="1">
      <c r="N256" s="108"/>
      <c r="O256" s="108"/>
      <c r="P256" s="108"/>
    </row>
    <row r="257" spans="14:16" hidden="1">
      <c r="N257" s="108"/>
      <c r="O257" s="108"/>
      <c r="P257" s="108"/>
    </row>
    <row r="258" spans="14:16" hidden="1">
      <c r="N258" s="108"/>
      <c r="O258" s="108"/>
      <c r="P258" s="108"/>
    </row>
    <row r="259" spans="14:16" hidden="1">
      <c r="N259" s="108"/>
      <c r="O259" s="108"/>
      <c r="P259" s="108"/>
    </row>
    <row r="260" spans="14:16" hidden="1">
      <c r="N260" s="108"/>
      <c r="O260" s="108"/>
      <c r="P260" s="108"/>
    </row>
    <row r="261" spans="14:16" hidden="1">
      <c r="N261" s="108"/>
      <c r="O261" s="108"/>
      <c r="P261" s="108"/>
    </row>
    <row r="262" spans="14:16" hidden="1">
      <c r="N262" s="108"/>
      <c r="O262" s="108"/>
      <c r="P262" s="108"/>
    </row>
    <row r="263" spans="14:16" hidden="1">
      <c r="N263" s="108"/>
      <c r="O263" s="108"/>
      <c r="P263" s="108"/>
    </row>
    <row r="264" spans="14:16" hidden="1">
      <c r="N264" s="108"/>
      <c r="O264" s="108"/>
      <c r="P264" s="108"/>
    </row>
    <row r="265" spans="14:16" hidden="1">
      <c r="N265" s="108"/>
      <c r="O265" s="108"/>
      <c r="P265" s="108"/>
    </row>
    <row r="266" spans="14:16" hidden="1">
      <c r="N266" s="108"/>
      <c r="O266" s="108"/>
      <c r="P266" s="108"/>
    </row>
    <row r="267" spans="14:16" hidden="1">
      <c r="N267" s="108"/>
      <c r="O267" s="108"/>
      <c r="P267" s="108"/>
    </row>
    <row r="268" spans="14:16" hidden="1">
      <c r="N268" s="108"/>
      <c r="O268" s="108"/>
      <c r="P268" s="108"/>
    </row>
    <row r="269" spans="14:16" hidden="1">
      <c r="N269" s="108"/>
      <c r="O269" s="108"/>
      <c r="P269" s="108"/>
    </row>
    <row r="270" spans="14:16" hidden="1">
      <c r="N270" s="108"/>
      <c r="O270" s="108"/>
      <c r="P270" s="108"/>
    </row>
    <row r="271" spans="14:16" hidden="1">
      <c r="N271" s="108"/>
      <c r="O271" s="108"/>
      <c r="P271" s="108"/>
    </row>
    <row r="272" spans="14:16" hidden="1">
      <c r="N272" s="108"/>
      <c r="O272" s="108"/>
      <c r="P272" s="108"/>
    </row>
    <row r="273" spans="14:16" hidden="1">
      <c r="N273" s="108"/>
      <c r="O273" s="108"/>
      <c r="P273" s="108"/>
    </row>
    <row r="274" spans="14:16" hidden="1">
      <c r="N274" s="108"/>
      <c r="O274" s="108"/>
      <c r="P274" s="108"/>
    </row>
    <row r="275" spans="14:16" hidden="1">
      <c r="N275" s="108"/>
      <c r="O275" s="108"/>
      <c r="P275" s="108"/>
    </row>
    <row r="276" spans="14:16" hidden="1">
      <c r="N276" s="108"/>
      <c r="O276" s="108"/>
      <c r="P276" s="108"/>
    </row>
    <row r="277" spans="14:16" hidden="1">
      <c r="N277" s="108"/>
      <c r="O277" s="108"/>
      <c r="P277" s="108"/>
    </row>
    <row r="278" spans="14:16" hidden="1">
      <c r="N278" s="108"/>
      <c r="O278" s="108"/>
      <c r="P278" s="108"/>
    </row>
    <row r="279" spans="14:16" hidden="1">
      <c r="N279" s="108"/>
      <c r="O279" s="108"/>
      <c r="P279" s="108"/>
    </row>
    <row r="280" spans="14:16" hidden="1">
      <c r="N280" s="108"/>
      <c r="O280" s="108"/>
      <c r="P280" s="108"/>
    </row>
    <row r="281" spans="14:16" hidden="1">
      <c r="N281" s="108"/>
      <c r="O281" s="108"/>
      <c r="P281" s="108"/>
    </row>
    <row r="282" spans="14:16" hidden="1">
      <c r="N282" s="108"/>
      <c r="O282" s="108"/>
      <c r="P282" s="108"/>
    </row>
    <row r="283" spans="14:16" hidden="1">
      <c r="N283" s="108"/>
      <c r="O283" s="108"/>
      <c r="P283" s="108"/>
    </row>
    <row r="284" spans="14:16" hidden="1">
      <c r="N284" s="108"/>
      <c r="O284" s="108"/>
      <c r="P284" s="108"/>
    </row>
    <row r="285" spans="14:16" hidden="1">
      <c r="N285" s="108"/>
      <c r="O285" s="108"/>
      <c r="P285" s="108"/>
    </row>
    <row r="286" spans="14:16" hidden="1">
      <c r="N286" s="108"/>
      <c r="O286" s="108"/>
      <c r="P286" s="108"/>
    </row>
    <row r="287" spans="14:16" hidden="1">
      <c r="N287" s="108"/>
      <c r="O287" s="108"/>
      <c r="P287" s="108"/>
    </row>
    <row r="288" spans="14:16" hidden="1">
      <c r="N288" s="108"/>
      <c r="O288" s="108"/>
      <c r="P288" s="108"/>
    </row>
    <row r="289" spans="14:16" hidden="1">
      <c r="N289" s="108"/>
      <c r="O289" s="108"/>
      <c r="P289" s="108"/>
    </row>
    <row r="290" spans="14:16" hidden="1">
      <c r="N290" s="108"/>
      <c r="O290" s="108"/>
      <c r="P290" s="108"/>
    </row>
    <row r="291" spans="14:16" hidden="1">
      <c r="N291" s="108"/>
      <c r="O291" s="108"/>
      <c r="P291" s="108"/>
    </row>
    <row r="292" spans="14:16" hidden="1">
      <c r="N292" s="108"/>
      <c r="O292" s="108"/>
      <c r="P292" s="108"/>
    </row>
    <row r="293" spans="14:16" hidden="1">
      <c r="N293" s="108"/>
      <c r="O293" s="108"/>
      <c r="P293" s="108"/>
    </row>
    <row r="294" spans="14:16" hidden="1">
      <c r="N294" s="108"/>
      <c r="O294" s="108"/>
      <c r="P294" s="108"/>
    </row>
    <row r="295" spans="14:16" hidden="1">
      <c r="N295" s="108"/>
      <c r="O295" s="108"/>
      <c r="P295" s="108"/>
    </row>
    <row r="296" spans="14:16" hidden="1">
      <c r="N296" s="108"/>
      <c r="O296" s="108"/>
      <c r="P296" s="108"/>
    </row>
    <row r="297" spans="14:16" hidden="1">
      <c r="N297" s="108"/>
      <c r="O297" s="108"/>
      <c r="P297" s="108"/>
    </row>
    <row r="298" spans="14:16" hidden="1">
      <c r="N298" s="108"/>
      <c r="O298" s="108"/>
      <c r="P298" s="108"/>
    </row>
    <row r="299" spans="14:16" hidden="1">
      <c r="N299" s="108"/>
      <c r="O299" s="108"/>
      <c r="P299" s="108"/>
    </row>
    <row r="300" spans="14:16" hidden="1">
      <c r="N300" s="108"/>
      <c r="O300" s="108"/>
      <c r="P300" s="108"/>
    </row>
    <row r="301" spans="14:16" hidden="1">
      <c r="N301" s="108"/>
      <c r="O301" s="108"/>
      <c r="P301" s="108"/>
    </row>
    <row r="302" spans="14:16" hidden="1">
      <c r="N302" s="108"/>
      <c r="O302" s="108"/>
      <c r="P302" s="108"/>
    </row>
    <row r="303" spans="14:16" hidden="1">
      <c r="N303" s="108"/>
      <c r="O303" s="108"/>
      <c r="P303" s="108"/>
    </row>
    <row r="304" spans="14:16" hidden="1">
      <c r="N304" s="108"/>
      <c r="O304" s="108"/>
      <c r="P304" s="108"/>
    </row>
    <row r="305" spans="14:16" hidden="1">
      <c r="N305" s="108"/>
      <c r="O305" s="108"/>
      <c r="P305" s="108"/>
    </row>
    <row r="306" spans="14:16" hidden="1">
      <c r="N306" s="108"/>
      <c r="O306" s="108"/>
      <c r="P306" s="108"/>
    </row>
    <row r="307" spans="14:16" hidden="1">
      <c r="N307" s="108"/>
      <c r="O307" s="108"/>
      <c r="P307" s="108"/>
    </row>
    <row r="308" spans="14:16" hidden="1">
      <c r="N308" s="108"/>
      <c r="O308" s="108"/>
      <c r="P308" s="108"/>
    </row>
    <row r="309" spans="14:16" hidden="1">
      <c r="N309" s="108"/>
      <c r="O309" s="108"/>
      <c r="P309" s="108"/>
    </row>
    <row r="310" spans="14:16" hidden="1">
      <c r="N310" s="108"/>
      <c r="O310" s="108"/>
      <c r="P310" s="108"/>
    </row>
    <row r="311" spans="14:16" hidden="1">
      <c r="N311" s="108"/>
      <c r="O311" s="108"/>
      <c r="P311" s="108"/>
    </row>
    <row r="312" spans="14:16" hidden="1">
      <c r="N312" s="108"/>
      <c r="O312" s="108"/>
      <c r="P312" s="108"/>
    </row>
    <row r="313" spans="14:16" hidden="1">
      <c r="N313" s="108"/>
      <c r="O313" s="108"/>
      <c r="P313" s="108"/>
    </row>
    <row r="314" spans="14:16" hidden="1">
      <c r="N314" s="108"/>
      <c r="O314" s="108"/>
      <c r="P314" s="108"/>
    </row>
    <row r="315" spans="14:16" hidden="1">
      <c r="N315" s="108"/>
      <c r="O315" s="108"/>
      <c r="P315" s="108"/>
    </row>
    <row r="316" spans="14:16" hidden="1">
      <c r="N316" s="108"/>
      <c r="O316" s="108"/>
      <c r="P316" s="108"/>
    </row>
    <row r="317" spans="14:16" hidden="1">
      <c r="N317" s="108"/>
      <c r="O317" s="108"/>
      <c r="P317" s="108"/>
    </row>
    <row r="318" spans="14:16" hidden="1">
      <c r="N318" s="108"/>
      <c r="O318" s="108"/>
      <c r="P318" s="108"/>
    </row>
    <row r="319" spans="14:16" hidden="1">
      <c r="N319" s="108"/>
      <c r="O319" s="108"/>
      <c r="P319" s="108"/>
    </row>
    <row r="320" spans="14:16" hidden="1">
      <c r="N320" s="108"/>
      <c r="O320" s="108"/>
      <c r="P320" s="108"/>
    </row>
    <row r="321" spans="14:16" hidden="1">
      <c r="N321" s="108"/>
      <c r="O321" s="108"/>
      <c r="P321" s="108"/>
    </row>
    <row r="322" spans="14:16" hidden="1">
      <c r="N322" s="108"/>
      <c r="O322" s="108"/>
      <c r="P322" s="108"/>
    </row>
    <row r="323" spans="14:16" hidden="1">
      <c r="N323" s="108"/>
      <c r="O323" s="108"/>
      <c r="P323" s="108"/>
    </row>
    <row r="324" spans="14:16" hidden="1">
      <c r="N324" s="108"/>
      <c r="O324" s="108"/>
      <c r="P324" s="108"/>
    </row>
    <row r="325" spans="14:16" hidden="1">
      <c r="N325" s="108"/>
      <c r="O325" s="108"/>
      <c r="P325" s="108"/>
    </row>
    <row r="326" spans="14:16" hidden="1">
      <c r="N326" s="108"/>
      <c r="O326" s="108"/>
      <c r="P326" s="108"/>
    </row>
    <row r="327" spans="14:16" hidden="1">
      <c r="N327" s="108"/>
      <c r="O327" s="108"/>
      <c r="P327" s="108"/>
    </row>
    <row r="328" spans="14:16" hidden="1">
      <c r="N328" s="108"/>
      <c r="O328" s="108"/>
      <c r="P328" s="108"/>
    </row>
    <row r="329" spans="14:16" hidden="1">
      <c r="N329" s="108"/>
      <c r="O329" s="108"/>
      <c r="P329" s="108"/>
    </row>
    <row r="330" spans="14:16" hidden="1">
      <c r="N330" s="108"/>
      <c r="O330" s="108"/>
      <c r="P330" s="108"/>
    </row>
    <row r="331" spans="14:16" hidden="1">
      <c r="N331" s="108"/>
      <c r="O331" s="108"/>
      <c r="P331" s="108"/>
    </row>
    <row r="332" spans="14:16" hidden="1">
      <c r="N332" s="108"/>
      <c r="O332" s="108"/>
      <c r="P332" s="108"/>
    </row>
    <row r="333" spans="14:16" hidden="1">
      <c r="N333" s="108"/>
      <c r="O333" s="108"/>
      <c r="P333" s="108"/>
    </row>
    <row r="334" spans="14:16" hidden="1">
      <c r="N334" s="108"/>
      <c r="O334" s="108"/>
      <c r="P334" s="108"/>
    </row>
    <row r="335" spans="14:16" hidden="1">
      <c r="N335" s="108"/>
      <c r="O335" s="108"/>
      <c r="P335" s="108"/>
    </row>
    <row r="336" spans="14:16" hidden="1">
      <c r="N336" s="108"/>
      <c r="O336" s="108"/>
      <c r="P336" s="108"/>
    </row>
    <row r="337" spans="14:16" hidden="1">
      <c r="N337" s="108"/>
      <c r="O337" s="108"/>
      <c r="P337" s="108"/>
    </row>
    <row r="338" spans="14:16" hidden="1">
      <c r="N338" s="108"/>
      <c r="O338" s="108"/>
      <c r="P338" s="108"/>
    </row>
    <row r="339" spans="14:16" hidden="1">
      <c r="N339" s="108"/>
      <c r="O339" s="108"/>
      <c r="P339" s="108"/>
    </row>
    <row r="340" spans="14:16" hidden="1">
      <c r="N340" s="108"/>
      <c r="O340" s="108"/>
      <c r="P340" s="108"/>
    </row>
    <row r="341" spans="14:16" hidden="1">
      <c r="N341" s="108"/>
      <c r="O341" s="108"/>
      <c r="P341" s="108"/>
    </row>
    <row r="342" spans="14:16" hidden="1">
      <c r="N342" s="108"/>
      <c r="O342" s="108"/>
      <c r="P342" s="108"/>
    </row>
    <row r="343" spans="14:16" hidden="1">
      <c r="N343" s="108"/>
      <c r="O343" s="108"/>
      <c r="P343" s="108"/>
    </row>
    <row r="344" spans="14:16" hidden="1">
      <c r="N344" s="108"/>
      <c r="O344" s="108"/>
      <c r="P344" s="108"/>
    </row>
    <row r="345" spans="14:16" hidden="1">
      <c r="N345" s="108"/>
      <c r="O345" s="108"/>
      <c r="P345" s="108"/>
    </row>
    <row r="346" spans="14:16" hidden="1">
      <c r="N346" s="108"/>
      <c r="O346" s="108"/>
      <c r="P346" s="108"/>
    </row>
    <row r="347" spans="14:16" hidden="1">
      <c r="N347" s="108"/>
      <c r="O347" s="108"/>
      <c r="P347" s="108"/>
    </row>
    <row r="348" spans="14:16" hidden="1">
      <c r="N348" s="108"/>
      <c r="O348" s="108"/>
      <c r="P348" s="108"/>
    </row>
    <row r="349" spans="14:16" hidden="1">
      <c r="N349" s="108"/>
      <c r="O349" s="108"/>
      <c r="P349" s="108"/>
    </row>
    <row r="350" spans="14:16" hidden="1">
      <c r="N350" s="108"/>
      <c r="O350" s="108"/>
      <c r="P350" s="108"/>
    </row>
    <row r="351" spans="14:16" hidden="1">
      <c r="N351" s="108"/>
      <c r="O351" s="108"/>
      <c r="P351" s="108"/>
    </row>
    <row r="352" spans="14:16" hidden="1">
      <c r="N352" s="108"/>
      <c r="O352" s="108"/>
      <c r="P352" s="108"/>
    </row>
    <row r="353" spans="14:16" hidden="1">
      <c r="N353" s="108"/>
      <c r="O353" s="108"/>
      <c r="P353" s="108"/>
    </row>
    <row r="354" spans="14:16" hidden="1">
      <c r="N354" s="108"/>
      <c r="O354" s="108"/>
      <c r="P354" s="108"/>
    </row>
    <row r="355" spans="14:16" hidden="1">
      <c r="N355" s="108"/>
      <c r="O355" s="108"/>
      <c r="P355" s="108"/>
    </row>
    <row r="356" spans="14:16" hidden="1">
      <c r="N356" s="108"/>
      <c r="O356" s="108"/>
      <c r="P356" s="108"/>
    </row>
    <row r="357" spans="14:16" hidden="1">
      <c r="N357" s="108"/>
      <c r="O357" s="108"/>
      <c r="P357" s="108"/>
    </row>
    <row r="358" spans="14:16" hidden="1">
      <c r="N358" s="108"/>
      <c r="O358" s="108"/>
      <c r="P358" s="108"/>
    </row>
    <row r="359" spans="14:16" hidden="1">
      <c r="N359" s="108"/>
      <c r="O359" s="108"/>
      <c r="P359" s="108"/>
    </row>
    <row r="360" spans="14:16" hidden="1">
      <c r="N360" s="108"/>
      <c r="O360" s="108"/>
      <c r="P360" s="108"/>
    </row>
    <row r="361" spans="14:16" hidden="1">
      <c r="N361" s="108"/>
      <c r="O361" s="108"/>
      <c r="P361" s="108"/>
    </row>
    <row r="362" spans="14:16" hidden="1">
      <c r="N362" s="108"/>
      <c r="O362" s="108"/>
      <c r="P362" s="108"/>
    </row>
    <row r="363" spans="14:16" hidden="1">
      <c r="N363" s="108"/>
      <c r="O363" s="108"/>
      <c r="P363" s="108"/>
    </row>
    <row r="364" spans="14:16" hidden="1">
      <c r="N364" s="108"/>
      <c r="O364" s="108"/>
      <c r="P364" s="108"/>
    </row>
    <row r="365" spans="14:16" hidden="1">
      <c r="N365" s="108"/>
      <c r="O365" s="108"/>
      <c r="P365" s="108"/>
    </row>
    <row r="366" spans="14:16" hidden="1">
      <c r="N366" s="108"/>
      <c r="O366" s="108"/>
      <c r="P366" s="108"/>
    </row>
    <row r="367" spans="14:16" hidden="1">
      <c r="N367" s="108"/>
      <c r="O367" s="108"/>
      <c r="P367" s="108"/>
    </row>
    <row r="368" spans="14:16" hidden="1">
      <c r="N368" s="108"/>
      <c r="O368" s="108"/>
      <c r="P368" s="108"/>
    </row>
    <row r="369" spans="14:16" hidden="1">
      <c r="N369" s="108"/>
      <c r="O369" s="108"/>
      <c r="P369" s="108"/>
    </row>
    <row r="370" spans="14:16" hidden="1">
      <c r="N370" s="108"/>
      <c r="O370" s="108"/>
      <c r="P370" s="108"/>
    </row>
    <row r="371" spans="14:16" hidden="1">
      <c r="N371" s="108"/>
      <c r="O371" s="108"/>
      <c r="P371" s="108"/>
    </row>
    <row r="372" spans="14:16" hidden="1">
      <c r="N372" s="108"/>
      <c r="O372" s="108"/>
      <c r="P372" s="108"/>
    </row>
    <row r="373" spans="14:16" hidden="1">
      <c r="N373" s="108"/>
      <c r="O373" s="108"/>
      <c r="P373" s="108"/>
    </row>
    <row r="374" spans="14:16" hidden="1">
      <c r="N374" s="108"/>
      <c r="O374" s="108"/>
      <c r="P374" s="108"/>
    </row>
    <row r="375" spans="14:16" hidden="1">
      <c r="N375" s="108"/>
      <c r="O375" s="108"/>
      <c r="P375" s="108"/>
    </row>
    <row r="376" spans="14:16" hidden="1">
      <c r="N376" s="108"/>
      <c r="O376" s="108"/>
      <c r="P376" s="108"/>
    </row>
    <row r="377" spans="14:16" hidden="1">
      <c r="N377" s="108"/>
      <c r="O377" s="108"/>
      <c r="P377" s="108"/>
    </row>
    <row r="378" spans="14:16" hidden="1">
      <c r="N378" s="108"/>
      <c r="O378" s="108"/>
      <c r="P378" s="108"/>
    </row>
    <row r="379" spans="14:16" hidden="1">
      <c r="N379" s="108"/>
      <c r="O379" s="108"/>
      <c r="P379" s="108"/>
    </row>
    <row r="380" spans="14:16" hidden="1">
      <c r="N380" s="108"/>
      <c r="O380" s="108"/>
      <c r="P380" s="108"/>
    </row>
    <row r="381" spans="14:16" hidden="1">
      <c r="N381" s="108"/>
      <c r="O381" s="108"/>
      <c r="P381" s="108"/>
    </row>
    <row r="382" spans="14:16" hidden="1">
      <c r="N382" s="108"/>
      <c r="O382" s="108"/>
      <c r="P382" s="108"/>
    </row>
    <row r="383" spans="14:16" hidden="1">
      <c r="N383" s="108"/>
      <c r="O383" s="108"/>
      <c r="P383" s="108"/>
    </row>
    <row r="384" spans="14:16" hidden="1">
      <c r="N384" s="108"/>
      <c r="O384" s="108"/>
      <c r="P384" s="108"/>
    </row>
    <row r="385" spans="14:16" hidden="1">
      <c r="N385" s="108"/>
      <c r="O385" s="108"/>
      <c r="P385" s="108"/>
    </row>
    <row r="386" spans="14:16" hidden="1">
      <c r="N386" s="108"/>
      <c r="O386" s="108"/>
      <c r="P386" s="108"/>
    </row>
    <row r="387" spans="14:16" hidden="1">
      <c r="N387" s="108"/>
      <c r="O387" s="108"/>
      <c r="P387" s="108"/>
    </row>
    <row r="388" spans="14:16" hidden="1">
      <c r="N388" s="108"/>
      <c r="O388" s="108"/>
      <c r="P388" s="108"/>
    </row>
    <row r="389" spans="14:16" hidden="1">
      <c r="N389" s="108"/>
      <c r="O389" s="108"/>
      <c r="P389" s="108"/>
    </row>
    <row r="390" spans="14:16" hidden="1">
      <c r="N390" s="108"/>
      <c r="O390" s="108"/>
      <c r="P390" s="108"/>
    </row>
    <row r="391" spans="14:16" hidden="1">
      <c r="N391" s="108"/>
      <c r="O391" s="108"/>
      <c r="P391" s="108"/>
    </row>
    <row r="392" spans="14:16" hidden="1">
      <c r="N392" s="108"/>
      <c r="O392" s="108"/>
      <c r="P392" s="108"/>
    </row>
    <row r="393" spans="14:16" hidden="1">
      <c r="N393" s="108"/>
      <c r="O393" s="108"/>
      <c r="P393" s="108"/>
    </row>
    <row r="394" spans="14:16" hidden="1">
      <c r="N394" s="108"/>
      <c r="O394" s="108"/>
      <c r="P394" s="108"/>
    </row>
    <row r="395" spans="14:16" hidden="1">
      <c r="N395" s="108"/>
      <c r="O395" s="108"/>
      <c r="P395" s="108"/>
    </row>
    <row r="396" spans="14:16" hidden="1">
      <c r="N396" s="108"/>
      <c r="O396" s="108"/>
      <c r="P396" s="108"/>
    </row>
    <row r="397" spans="14:16" hidden="1">
      <c r="N397" s="108"/>
      <c r="O397" s="108"/>
      <c r="P397" s="108"/>
    </row>
    <row r="398" spans="14:16" hidden="1">
      <c r="N398" s="108"/>
      <c r="O398" s="108"/>
      <c r="P398" s="108"/>
    </row>
    <row r="399" spans="14:16" hidden="1">
      <c r="N399" s="108"/>
      <c r="O399" s="108"/>
      <c r="P399" s="108"/>
    </row>
    <row r="400" spans="14:16" hidden="1">
      <c r="N400" s="108"/>
      <c r="O400" s="108"/>
      <c r="P400" s="108"/>
    </row>
    <row r="401" spans="14:16" hidden="1">
      <c r="N401" s="108"/>
      <c r="O401" s="108"/>
      <c r="P401" s="108"/>
    </row>
    <row r="402" spans="14:16" hidden="1">
      <c r="N402" s="108"/>
      <c r="O402" s="108"/>
      <c r="P402" s="108"/>
    </row>
    <row r="403" spans="14:16" hidden="1">
      <c r="N403" s="108"/>
      <c r="O403" s="108"/>
      <c r="P403" s="108"/>
    </row>
    <row r="404" spans="14:16" hidden="1">
      <c r="N404" s="108"/>
      <c r="O404" s="108"/>
      <c r="P404" s="108"/>
    </row>
    <row r="405" spans="14:16" hidden="1">
      <c r="N405" s="108"/>
      <c r="O405" s="108"/>
      <c r="P405" s="108"/>
    </row>
    <row r="406" spans="14:16" hidden="1">
      <c r="N406" s="108"/>
      <c r="O406" s="108"/>
      <c r="P406" s="108"/>
    </row>
    <row r="407" spans="14:16" hidden="1">
      <c r="N407" s="108"/>
      <c r="O407" s="108"/>
      <c r="P407" s="108"/>
    </row>
    <row r="408" spans="14:16" hidden="1">
      <c r="N408" s="108"/>
      <c r="O408" s="108"/>
      <c r="P408" s="108"/>
    </row>
    <row r="409" spans="14:16" hidden="1">
      <c r="N409" s="108"/>
      <c r="O409" s="108"/>
      <c r="P409" s="108"/>
    </row>
    <row r="410" spans="14:16" hidden="1">
      <c r="N410" s="108"/>
      <c r="O410" s="108"/>
      <c r="P410" s="108"/>
    </row>
    <row r="411" spans="14:16" hidden="1">
      <c r="N411" s="108"/>
      <c r="O411" s="108"/>
      <c r="P411" s="108"/>
    </row>
    <row r="412" spans="14:16" hidden="1">
      <c r="N412" s="108"/>
      <c r="O412" s="108"/>
      <c r="P412" s="108"/>
    </row>
    <row r="413" spans="14:16" hidden="1">
      <c r="N413" s="108"/>
      <c r="O413" s="108"/>
      <c r="P413" s="108"/>
    </row>
    <row r="414" spans="14:16" hidden="1">
      <c r="N414" s="108"/>
      <c r="O414" s="108"/>
      <c r="P414" s="108"/>
    </row>
    <row r="415" spans="14:16" hidden="1">
      <c r="N415" s="108"/>
      <c r="O415" s="108"/>
      <c r="P415" s="108"/>
    </row>
    <row r="416" spans="14:16" hidden="1">
      <c r="N416" s="108"/>
      <c r="O416" s="108"/>
      <c r="P416" s="108"/>
    </row>
    <row r="417" spans="14:16" hidden="1">
      <c r="N417" s="108"/>
      <c r="O417" s="108"/>
      <c r="P417" s="108"/>
    </row>
    <row r="418" spans="14:16" hidden="1">
      <c r="N418" s="108"/>
      <c r="O418" s="108"/>
      <c r="P418" s="108"/>
    </row>
    <row r="419" spans="14:16" hidden="1">
      <c r="N419" s="108"/>
      <c r="O419" s="108"/>
      <c r="P419" s="108"/>
    </row>
    <row r="420" spans="14:16" hidden="1">
      <c r="N420" s="108"/>
      <c r="O420" s="108"/>
      <c r="P420" s="108"/>
    </row>
    <row r="421" spans="14:16" hidden="1">
      <c r="N421" s="108"/>
      <c r="O421" s="108"/>
      <c r="P421" s="108"/>
    </row>
    <row r="422" spans="14:16" hidden="1">
      <c r="N422" s="108"/>
      <c r="O422" s="108"/>
      <c r="P422" s="108"/>
    </row>
    <row r="423" spans="14:16" hidden="1">
      <c r="N423" s="108"/>
      <c r="O423" s="108"/>
      <c r="P423" s="108"/>
    </row>
    <row r="424" spans="14:16" hidden="1">
      <c r="N424" s="108"/>
      <c r="O424" s="108"/>
      <c r="P424" s="108"/>
    </row>
    <row r="425" spans="14:16" hidden="1">
      <c r="N425" s="108"/>
      <c r="O425" s="108"/>
      <c r="P425" s="108"/>
    </row>
    <row r="426" spans="14:16" hidden="1">
      <c r="N426" s="108"/>
      <c r="O426" s="108"/>
      <c r="P426" s="108"/>
    </row>
    <row r="427" spans="14:16" hidden="1">
      <c r="N427" s="108"/>
      <c r="O427" s="108"/>
      <c r="P427" s="108"/>
    </row>
    <row r="428" spans="14:16" hidden="1">
      <c r="N428" s="108"/>
      <c r="O428" s="108"/>
      <c r="P428" s="108"/>
    </row>
    <row r="429" spans="14:16" hidden="1">
      <c r="N429" s="108"/>
      <c r="O429" s="108"/>
      <c r="P429" s="108"/>
    </row>
    <row r="430" spans="14:16" hidden="1">
      <c r="N430" s="108"/>
      <c r="O430" s="108"/>
      <c r="P430" s="108"/>
    </row>
    <row r="431" spans="14:16" hidden="1">
      <c r="N431" s="108"/>
      <c r="O431" s="108"/>
      <c r="P431" s="108"/>
    </row>
    <row r="432" spans="14:16" hidden="1">
      <c r="N432" s="108"/>
      <c r="O432" s="108"/>
      <c r="P432" s="108"/>
    </row>
    <row r="433" spans="14:16" hidden="1">
      <c r="N433" s="108"/>
      <c r="O433" s="108"/>
      <c r="P433" s="108"/>
    </row>
    <row r="434" spans="14:16" hidden="1">
      <c r="N434" s="108"/>
      <c r="O434" s="108"/>
      <c r="P434" s="108"/>
    </row>
    <row r="435" spans="14:16" hidden="1">
      <c r="N435" s="108"/>
      <c r="O435" s="108"/>
      <c r="P435" s="108"/>
    </row>
    <row r="436" spans="14:16" hidden="1">
      <c r="N436" s="108"/>
      <c r="O436" s="108"/>
      <c r="P436" s="108"/>
    </row>
    <row r="437" spans="14:16" hidden="1">
      <c r="N437" s="108"/>
      <c r="O437" s="108"/>
      <c r="P437" s="108"/>
    </row>
    <row r="438" spans="14:16" hidden="1">
      <c r="N438" s="108"/>
      <c r="O438" s="108"/>
      <c r="P438" s="108"/>
    </row>
    <row r="439" spans="14:16" hidden="1">
      <c r="N439" s="108"/>
      <c r="O439" s="108"/>
      <c r="P439" s="108"/>
    </row>
    <row r="440" spans="14:16" hidden="1">
      <c r="N440" s="108"/>
      <c r="O440" s="108"/>
      <c r="P440" s="108"/>
    </row>
    <row r="441" spans="14:16" hidden="1">
      <c r="N441" s="108"/>
      <c r="O441" s="108"/>
      <c r="P441" s="108"/>
    </row>
    <row r="442" spans="14:16" hidden="1">
      <c r="N442" s="108"/>
      <c r="O442" s="108"/>
      <c r="P442" s="108"/>
    </row>
    <row r="443" spans="14:16" hidden="1">
      <c r="N443" s="108"/>
      <c r="O443" s="108"/>
      <c r="P443" s="108"/>
    </row>
    <row r="444" spans="14:16" hidden="1">
      <c r="N444" s="108"/>
      <c r="O444" s="108"/>
      <c r="P444" s="108"/>
    </row>
    <row r="445" spans="14:16" hidden="1">
      <c r="N445" s="108"/>
      <c r="O445" s="108"/>
      <c r="P445" s="108"/>
    </row>
    <row r="446" spans="14:16" hidden="1">
      <c r="N446" s="108"/>
      <c r="O446" s="108"/>
      <c r="P446" s="108"/>
    </row>
    <row r="447" spans="14:16" hidden="1">
      <c r="N447" s="108"/>
      <c r="O447" s="108"/>
      <c r="P447" s="108"/>
    </row>
    <row r="448" spans="14:16" hidden="1">
      <c r="N448" s="108"/>
      <c r="O448" s="108"/>
      <c r="P448" s="108"/>
    </row>
    <row r="449" spans="14:16" hidden="1">
      <c r="N449" s="108"/>
      <c r="O449" s="108"/>
      <c r="P449" s="108"/>
    </row>
    <row r="450" spans="14:16" hidden="1">
      <c r="N450" s="108"/>
      <c r="O450" s="108"/>
      <c r="P450" s="108"/>
    </row>
    <row r="451" spans="14:16" hidden="1">
      <c r="N451" s="108"/>
      <c r="O451" s="108"/>
      <c r="P451" s="108"/>
    </row>
    <row r="452" spans="14:16" hidden="1">
      <c r="N452" s="108"/>
      <c r="O452" s="108"/>
      <c r="P452" s="108"/>
    </row>
    <row r="453" spans="14:16" hidden="1">
      <c r="N453" s="108"/>
      <c r="O453" s="108"/>
      <c r="P453" s="108"/>
    </row>
    <row r="454" spans="14:16" hidden="1">
      <c r="N454" s="108"/>
      <c r="O454" s="108"/>
      <c r="P454" s="108"/>
    </row>
    <row r="455" spans="14:16" hidden="1">
      <c r="N455" s="108"/>
      <c r="O455" s="108"/>
      <c r="P455" s="108"/>
    </row>
    <row r="456" spans="14:16" hidden="1">
      <c r="N456" s="108"/>
      <c r="O456" s="108"/>
      <c r="P456" s="108"/>
    </row>
    <row r="457" spans="14:16" hidden="1">
      <c r="N457" s="108"/>
      <c r="O457" s="108"/>
      <c r="P457" s="108"/>
    </row>
    <row r="458" spans="14:16" hidden="1">
      <c r="N458" s="108"/>
      <c r="O458" s="108"/>
      <c r="P458" s="108"/>
    </row>
    <row r="459" spans="14:16" hidden="1">
      <c r="N459" s="108"/>
      <c r="O459" s="108"/>
      <c r="P459" s="108"/>
    </row>
    <row r="460" spans="14:16" hidden="1">
      <c r="N460" s="108"/>
      <c r="O460" s="108"/>
      <c r="P460" s="108"/>
    </row>
    <row r="461" spans="14:16" hidden="1">
      <c r="N461" s="108"/>
      <c r="O461" s="108"/>
      <c r="P461" s="108"/>
    </row>
    <row r="462" spans="14:16" hidden="1">
      <c r="N462" s="108"/>
      <c r="O462" s="108"/>
      <c r="P462" s="108"/>
    </row>
    <row r="463" spans="14:16" hidden="1">
      <c r="N463" s="108"/>
      <c r="O463" s="108"/>
      <c r="P463" s="108"/>
    </row>
    <row r="464" spans="14:16" hidden="1">
      <c r="N464" s="108"/>
      <c r="O464" s="108"/>
      <c r="P464" s="108"/>
    </row>
    <row r="465" spans="14:16" hidden="1">
      <c r="N465" s="108"/>
      <c r="O465" s="108"/>
      <c r="P465" s="108"/>
    </row>
    <row r="466" spans="14:16" hidden="1">
      <c r="N466" s="108"/>
      <c r="O466" s="108"/>
      <c r="P466" s="108"/>
    </row>
    <row r="467" spans="14:16" hidden="1">
      <c r="N467" s="108"/>
      <c r="O467" s="108"/>
      <c r="P467" s="108"/>
    </row>
    <row r="468" spans="14:16" hidden="1">
      <c r="N468" s="108"/>
      <c r="O468" s="108"/>
      <c r="P468" s="108"/>
    </row>
    <row r="469" spans="14:16" hidden="1">
      <c r="N469" s="108"/>
      <c r="O469" s="108"/>
      <c r="P469" s="108"/>
    </row>
    <row r="470" spans="14:16" hidden="1">
      <c r="N470" s="108"/>
      <c r="O470" s="108"/>
      <c r="P470" s="108"/>
    </row>
    <row r="471" spans="14:16" hidden="1">
      <c r="N471" s="108"/>
      <c r="O471" s="108"/>
      <c r="P471" s="108"/>
    </row>
    <row r="472" spans="14:16" hidden="1">
      <c r="N472" s="108"/>
      <c r="O472" s="108"/>
      <c r="P472" s="108"/>
    </row>
    <row r="473" spans="14:16" hidden="1">
      <c r="N473" s="108"/>
      <c r="O473" s="108"/>
      <c r="P473" s="108"/>
    </row>
    <row r="474" spans="14:16" hidden="1">
      <c r="N474" s="108"/>
      <c r="O474" s="108"/>
      <c r="P474" s="108"/>
    </row>
    <row r="475" spans="14:16" hidden="1">
      <c r="N475" s="108"/>
      <c r="O475" s="108"/>
      <c r="P475" s="108"/>
    </row>
    <row r="476" spans="14:16" hidden="1">
      <c r="N476" s="108"/>
      <c r="O476" s="108"/>
      <c r="P476" s="108"/>
    </row>
    <row r="477" spans="14:16" hidden="1">
      <c r="N477" s="108"/>
      <c r="O477" s="108"/>
      <c r="P477" s="108"/>
    </row>
    <row r="478" spans="14:16" hidden="1">
      <c r="N478" s="108"/>
      <c r="O478" s="108"/>
      <c r="P478" s="108"/>
    </row>
    <row r="479" spans="14:16" hidden="1">
      <c r="N479" s="108"/>
      <c r="O479" s="108"/>
      <c r="P479" s="108"/>
    </row>
    <row r="480" spans="14:16" hidden="1">
      <c r="N480" s="108"/>
      <c r="O480" s="108"/>
      <c r="P480" s="108"/>
    </row>
    <row r="481" spans="3:23" hidden="1">
      <c r="N481" s="108"/>
      <c r="O481" s="108"/>
      <c r="P481" s="108"/>
    </row>
    <row r="482" spans="3:23" hidden="1">
      <c r="N482" s="108"/>
      <c r="O482" s="108"/>
      <c r="P482" s="108"/>
    </row>
    <row r="483" spans="3:23" hidden="1">
      <c r="N483" s="108"/>
      <c r="O483" s="108"/>
      <c r="P483" s="108"/>
    </row>
    <row r="484" spans="3:23" hidden="1">
      <c r="N484" s="108"/>
      <c r="O484" s="108"/>
      <c r="P484" s="108"/>
    </row>
    <row r="485" spans="3:23" hidden="1">
      <c r="N485" s="108"/>
      <c r="O485" s="108"/>
      <c r="P485" s="108"/>
    </row>
    <row r="486" spans="3:23" hidden="1">
      <c r="N486" s="108"/>
      <c r="O486" s="108"/>
      <c r="P486" s="108"/>
    </row>
    <row r="487" spans="3:23" hidden="1">
      <c r="N487" s="108"/>
      <c r="O487" s="108"/>
      <c r="P487" s="108"/>
    </row>
    <row r="488" spans="3:23" hidden="1">
      <c r="N488" s="108"/>
      <c r="O488" s="108"/>
      <c r="P488" s="108"/>
    </row>
    <row r="489" spans="3:23" hidden="1">
      <c r="N489" s="108"/>
      <c r="O489" s="108"/>
      <c r="P489" s="108"/>
    </row>
    <row r="490" spans="3:23" hidden="1">
      <c r="N490" s="108"/>
      <c r="O490" s="108"/>
      <c r="P490" s="108"/>
    </row>
    <row r="491" spans="3:23" hidden="1">
      <c r="N491" s="108"/>
      <c r="O491" s="108"/>
      <c r="P491" s="108"/>
    </row>
    <row r="492" spans="3:23" hidden="1">
      <c r="N492" s="108"/>
      <c r="O492" s="108"/>
      <c r="P492" s="108"/>
    </row>
    <row r="493" spans="3:23" hidden="1">
      <c r="N493" s="108"/>
      <c r="O493" s="108"/>
      <c r="P493" s="108"/>
    </row>
    <row r="494" spans="3:23" hidden="1">
      <c r="N494" s="108"/>
      <c r="O494" s="108"/>
      <c r="P494" s="108"/>
    </row>
    <row r="495" spans="3:23" ht="15.75" thickBot="1">
      <c r="C495" s="109" t="s">
        <v>135</v>
      </c>
      <c r="D495" s="79"/>
      <c r="E495" s="79"/>
      <c r="F495" s="91">
        <f t="shared" ref="F495:M495" si="2">SUM(F4:F494)</f>
        <v>230.79999999999998</v>
      </c>
      <c r="G495" s="91">
        <f t="shared" si="2"/>
        <v>266.60000000000002</v>
      </c>
      <c r="H495" s="91">
        <f t="shared" si="2"/>
        <v>24.2</v>
      </c>
      <c r="I495" s="91">
        <f t="shared" si="2"/>
        <v>0</v>
      </c>
      <c r="J495" s="91">
        <f t="shared" si="2"/>
        <v>129.30000000000001</v>
      </c>
      <c r="K495" s="91">
        <f t="shared" si="2"/>
        <v>0</v>
      </c>
      <c r="L495" s="91">
        <f t="shared" si="2"/>
        <v>0</v>
      </c>
      <c r="M495" s="91">
        <f t="shared" si="2"/>
        <v>0</v>
      </c>
      <c r="Q495" s="79" t="s">
        <v>136</v>
      </c>
      <c r="R495" s="91">
        <f t="shared" ref="R495:W495" si="3">SUM(R4:R494)</f>
        <v>150.30000000000001</v>
      </c>
      <c r="S495" s="91">
        <f t="shared" si="3"/>
        <v>150.30000000000001</v>
      </c>
      <c r="T495" s="91">
        <f t="shared" si="3"/>
        <v>60</v>
      </c>
      <c r="U495" s="91">
        <f t="shared" si="3"/>
        <v>0</v>
      </c>
      <c r="V495" s="91">
        <f t="shared" si="3"/>
        <v>0</v>
      </c>
      <c r="W495" s="91">
        <f t="shared" si="3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IF('2'!K3="", "Vrije categorie",'2'!K3)</f>
        <v>A</v>
      </c>
      <c r="F499" s="92" cm="1">
        <f t="array" ref="F499">SUMPRODUCT(--($E$4:$E$494=C499),--($D$4:$D$494=""),$F$4:$F$494)</f>
        <v>165.3</v>
      </c>
      <c r="G499" s="92" cm="1">
        <f t="array" ref="G499">SUMPRODUCT(--($E$4:$E$494=C499),--($D$4:$D$494=""),$G$4:$G$494)</f>
        <v>111.7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277</v>
      </c>
      <c r="O499" s="81"/>
      <c r="P499" s="92" cm="1">
        <f t="array" ref="P499">SUMPRODUCT(--($E$4:$E$494=C499),--($D$4:$D$494=""),$P$4:$P$494)</f>
        <v>55400</v>
      </c>
    </row>
    <row r="500" spans="3:16">
      <c r="C500" s="81" t="str">
        <f>IF('2'!K4="", "Vrije categorie",'2'!K4)</f>
        <v>B</v>
      </c>
      <c r="F500" s="92" cm="1">
        <f t="array" ref="F500">SUMPRODUCT(--($E$4:$E$494=C500),--($D$4:$D$494=""),$F$4:$F$494)</f>
        <v>9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22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4">SUM(F500:M500)</f>
        <v>31</v>
      </c>
      <c r="O500" s="81"/>
      <c r="P500" s="92" cm="1">
        <f t="array" ref="P500">SUMPRODUCT(--($E$4:$E$494=C500),--($D$4:$D$494=""),$P$4:$P$494)</f>
        <v>6200</v>
      </c>
    </row>
    <row r="501" spans="3:16">
      <c r="C501" s="81" t="str">
        <f>IF('2'!K5="", "Vrije categorie",'2'!K5)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53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4"/>
        <v>53</v>
      </c>
      <c r="O501" s="81"/>
      <c r="P501" s="92" cm="1">
        <f t="array" ref="P501">SUMPRODUCT(--($E$4:$E$494=C501),--($D$4:$D$494=""),$P$4:$P$494)</f>
        <v>10600</v>
      </c>
    </row>
    <row r="502" spans="3:16">
      <c r="C502" s="81" t="str">
        <f>IF('2'!K6="", "Vrije categorie",'2'!K6)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4"/>
        <v>0</v>
      </c>
      <c r="O502" s="81"/>
      <c r="P502" s="92" cm="1">
        <f t="array" ref="P502">SUMPRODUCT(--($E$4:$E$494=C502),--($D$4:$D$494=""),$P$4:$P$494)</f>
        <v>0</v>
      </c>
    </row>
    <row r="503" spans="3:16">
      <c r="C503" s="81" t="str">
        <f>IF('2'!K7="", "Vrije categorie",'2'!K7)</f>
        <v>E</v>
      </c>
      <c r="F503" s="92" cm="1">
        <f t="array" ref="F503">SUMPRODUCT(--($E$4:$E$494=C503),--($D$4:$D$494=""),$F$4:$F$494)</f>
        <v>56.5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76.5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4"/>
        <v>133</v>
      </c>
      <c r="O503" s="81"/>
      <c r="P503" s="92" cm="1">
        <f t="array" ref="P503">SUMPRODUCT(--($E$4:$E$494=C503),--($D$4:$D$494=""),$P$4:$P$494)</f>
        <v>26600</v>
      </c>
    </row>
    <row r="504" spans="3:16">
      <c r="C504" s="81" t="str">
        <f>IF('2'!K8="", "Vrije categorie",'2'!K8)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8.9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7.9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4"/>
        <v>16.8</v>
      </c>
      <c r="O504" s="81"/>
      <c r="P504" s="92" cm="1">
        <f t="array" ref="P504">SUMPRODUCT(--($E$4:$E$494=C504),--($D$4:$D$494=""),$P$4:$P$494)</f>
        <v>201.60000000000002</v>
      </c>
    </row>
    <row r="505" spans="3:16">
      <c r="C505" s="81" t="str">
        <f>IF('2'!K9="", "Vrije categorie",'2'!K9)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24.2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4"/>
        <v>24.2</v>
      </c>
      <c r="O505" s="81"/>
      <c r="P505" s="92" cm="1">
        <f t="array" ref="P505">SUMPRODUCT(--($E$4:$E$494=C505),--($D$4:$D$494=""),$P$4:$P$494)</f>
        <v>4840</v>
      </c>
    </row>
    <row r="506" spans="3:16">
      <c r="C506" s="81" t="str">
        <f>IF('2'!K10="", "Vrije categorie",'2'!K10)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93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4"/>
        <v>93</v>
      </c>
      <c r="O506" s="81"/>
      <c r="P506" s="92" cm="1">
        <f t="array" ref="P506">SUMPRODUCT(--($E$4:$E$494=C506),--($D$4:$D$494=""),$P$4:$P$494)</f>
        <v>18600</v>
      </c>
    </row>
    <row r="507" spans="3:16">
      <c r="C507" s="81" t="str">
        <f>IF('2'!K11="", "Vrije categorie",'2'!K11)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4"/>
        <v>0</v>
      </c>
      <c r="O507" s="81"/>
      <c r="P507" s="92" cm="1">
        <f t="array" ref="P507">SUMPRODUCT(--($E$4:$E$494=C507),--($D$4:$D$494=""),$P$4:$P$494)</f>
        <v>0</v>
      </c>
    </row>
    <row r="508" spans="3:16">
      <c r="C508" s="81" t="str">
        <f>IF('2'!K12="", "Vrije categorie",'2'!K12)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4"/>
        <v>0</v>
      </c>
      <c r="O508" s="81"/>
      <c r="P508" s="92" cm="1">
        <f t="array" ref="P508">SUMPRODUCT(--($E$4:$E$494=C508),--($D$4:$D$494=""),$P$4:$P$494)</f>
        <v>0</v>
      </c>
    </row>
    <row r="509" spans="3:16">
      <c r="C509" s="81" t="str">
        <f>IF('2'!K13="", "Vrije categorie",'2'!K13)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4"/>
        <v>0</v>
      </c>
      <c r="O509" s="81"/>
      <c r="P509" s="92" cm="1">
        <f t="array" ref="P509">SUMPRODUCT(--($E$4:$E$494=C509),--($D$4:$D$494=""),$P$4:$P$494)</f>
        <v>0</v>
      </c>
    </row>
    <row r="510" spans="3:16">
      <c r="C510" s="81" t="str">
        <f>IF('2'!K14="", "Vrije categorie",'2'!K14)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4"/>
        <v>0</v>
      </c>
      <c r="O510" s="81"/>
      <c r="P510" s="92" cm="1">
        <f t="array" ref="P510">SUMPRODUCT(--($E$4:$E$494=C510),--($D$4:$D$494=""),$P$4:$P$494)</f>
        <v>0</v>
      </c>
    </row>
    <row r="511" spans="3:16">
      <c r="C511" s="81" t="str">
        <f>IF('2'!K15="", "Vrije categorie",'2'!K15)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4"/>
        <v>0</v>
      </c>
      <c r="O511" s="81"/>
      <c r="P511" s="92" cm="1">
        <f t="array" ref="P511">SUMPRODUCT(--($E$4:$E$494=C511),--($D$4:$D$494=""),$P$4:$P$494)</f>
        <v>0</v>
      </c>
    </row>
    <row r="512" spans="3:16" ht="15.75" thickBot="1">
      <c r="C512" s="94" t="s">
        <v>138</v>
      </c>
      <c r="D512" s="90"/>
      <c r="E512" s="90"/>
      <c r="F512" s="93">
        <f>SUM(F499:F511)</f>
        <v>230.8</v>
      </c>
      <c r="G512" s="93">
        <f t="shared" ref="G512:M512" si="5">SUM(G499:G511)</f>
        <v>266.60000000000002</v>
      </c>
      <c r="H512" s="93">
        <f t="shared" si="5"/>
        <v>24.2</v>
      </c>
      <c r="I512" s="93">
        <f t="shared" si="5"/>
        <v>0</v>
      </c>
      <c r="J512" s="93">
        <f t="shared" si="5"/>
        <v>106.4</v>
      </c>
      <c r="K512" s="93">
        <f t="shared" si="5"/>
        <v>0</v>
      </c>
      <c r="L512" s="93">
        <f t="shared" si="5"/>
        <v>0</v>
      </c>
      <c r="M512" s="93">
        <f t="shared" si="5"/>
        <v>0</v>
      </c>
      <c r="N512" s="93">
        <f t="shared" si="4"/>
        <v>628</v>
      </c>
      <c r="O512" s="93"/>
      <c r="P512" s="93">
        <f>SUM(P499:P511)</f>
        <v>122441.60000000001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22.9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6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7">SUM(F519:M519)</f>
        <v>0</v>
      </c>
    </row>
    <row r="520" spans="3:16">
      <c r="C520" s="95" t="str">
        <f t="shared" si="6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7"/>
        <v>0</v>
      </c>
    </row>
    <row r="521" spans="3:16">
      <c r="C521" s="95" t="str">
        <f t="shared" si="6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7"/>
        <v>0</v>
      </c>
    </row>
    <row r="522" spans="3:16">
      <c r="C522" s="95" t="str">
        <f t="shared" si="6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7"/>
        <v>0</v>
      </c>
    </row>
    <row r="523" spans="3:16">
      <c r="C523" s="95" t="str">
        <f t="shared" si="6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7"/>
        <v>0</v>
      </c>
    </row>
    <row r="524" spans="3:16">
      <c r="C524" s="95" t="str">
        <f t="shared" si="6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7"/>
        <v>0</v>
      </c>
    </row>
    <row r="525" spans="3:16">
      <c r="C525" s="95" t="str">
        <f t="shared" si="6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7"/>
        <v>0</v>
      </c>
    </row>
    <row r="526" spans="3:16">
      <c r="C526" s="95" t="str">
        <f t="shared" si="6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7"/>
        <v>0</v>
      </c>
    </row>
    <row r="527" spans="3:16">
      <c r="C527" s="95" t="str">
        <f t="shared" si="6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7"/>
        <v>0</v>
      </c>
    </row>
    <row r="528" spans="3:16">
      <c r="C528" s="95" t="str">
        <f t="shared" si="6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7"/>
        <v>0</v>
      </c>
    </row>
    <row r="529" spans="3:14">
      <c r="C529" s="95" t="str">
        <f t="shared" si="6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7"/>
        <v>0</v>
      </c>
    </row>
    <row r="530" spans="3:14">
      <c r="C530" s="95" t="str">
        <f t="shared" si="6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7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8">SUM(G518:G530)</f>
        <v>0</v>
      </c>
      <c r="H531" s="100">
        <f t="shared" si="8"/>
        <v>0</v>
      </c>
      <c r="I531" s="100">
        <f t="shared" si="8"/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>SUM(N518:N530)</f>
        <v>0</v>
      </c>
    </row>
    <row r="532" spans="3:14" ht="15.75" thickTop="1"/>
  </sheetData>
  <sheetProtection algorithmName="SHA-512" hashValue="EBXEFVmheEO1dNYnUy9TfqXvAYmmI7pc/ES4/m6tGvWs3CvURnqKhW9lfMisUDMKDehA9w6Uxjkg3loBf2yFpA==" saltValue="xVrG0SZUR77CpmUG4G1Bc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5B3C-CDBD-4EDA-B9FD-09E01A48E641}">
  <sheetPr>
    <tabColor rgb="FF173583"/>
  </sheetPr>
  <dimension ref="A1:Z532"/>
  <sheetViews>
    <sheetView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'38'!H5</f>
        <v>0</v>
      </c>
      <c r="B1" s="219" t="s">
        <v>82</v>
      </c>
      <c r="C1" s="220"/>
      <c r="D1" s="221" t="e">
        <f>VLOOKUP(A1,'Kosten VSR (her)controles'!A5:J54,3)</f>
        <v>#N/A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e">
        <f>CONCATENATE(VLOOKUP(A1,'Kosten VSR (her)controles'!A5:K54,4)," te ",VLOOKUP(A1,'Kosten VSR (her)controles'!A5:K54,5))</f>
        <v>#N/A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IF(D4="X",0,IF(E4="X",0,VLOOKUP(E4,'26'!$K$3:$L$16,2,FALSE)))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IF(D5="X",0,IF(E5="X",0,VLOOKUP(E5,'26'!$K$3:$L$16,2,FALSE)))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IF(D6="X",0,IF(E6="X",0,VLOOKUP(E6,'26'!$K$3:$L$16,2,FALSE)))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IF(D7="X",0,IF(E7="X",0,VLOOKUP(E7,'26'!$K$3:$L$16,2,FALSE)))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IF(D8="X",0,IF(E8="X",0,VLOOKUP(E8,'26'!$K$3:$L$16,2,FALSE)))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IF(D9="X",0,IF(E9="X",0,VLOOKUP(E9,'26'!$K$3:$L$16,2,FALSE)))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IF(D10="X",0,IF(E10="X",0,VLOOKUP(E10,'26'!$K$3:$L$16,2,FALSE)))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IF(D11="X",0,IF(E11="X",0,VLOOKUP(E11,'26'!$K$3:$L$16,2,FALSE)))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IF(D12="X",0,IF(E12="X",0,VLOOKUP(E12,'26'!$K$3:$L$16,2,FALSE)))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IF(D13="X",0,IF(E13="X",0,VLOOKUP(E13,'26'!$K$3:$L$16,2,FALSE)))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IF(D14="X",0,IF(E14="X",0,VLOOKUP(E14,'26'!$K$3:$L$16,2,FALSE)))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IF(D15="X",0,IF(E15="X",0,VLOOKUP(E15,'26'!$K$3:$L$16,2,FALSE)))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IF(D16="X",0,IF(E16="X",0,VLOOKUP(E16,'26'!$K$3:$L$16,2,FALSE)))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IF(D17="X",0,IF(E17="X",0,VLOOKUP(E17,'26'!$K$3:$L$16,2,FALSE)))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IF(D18="X",0,IF(E18="X",0,VLOOKUP(E18,'26'!$K$3:$L$16,2,FALSE)))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IF(D19="X",0,IF(E19="X",0,VLOOKUP(E19,'26'!$K$3:$L$16,2,FALSE)))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IF(D20="X",0,IF(E20="X",0,VLOOKUP(E20,'26'!$K$3:$L$16,2,FALSE)))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IF(D21="X",0,IF(E21="X",0,VLOOKUP(E21,'26'!$K$3:$L$16,2,FALSE)))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IF(D22="X",0,IF(E22="X",0,VLOOKUP(E22,'26'!$K$3:$L$16,2,FALSE)))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IF(D23="X",0,IF(E23="X",0,VLOOKUP(E23,'26'!$K$3:$L$16,2,FALSE)))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IF(D24="X",0,IF(E24="X",0,VLOOKUP(E24,'26'!$K$3:$L$16,2,FALSE)))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IF(D25="X",0,IF(E25="X",0,VLOOKUP(E25,'26'!$K$3:$L$16,2,FALSE)))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IF(D26="X",0,IF(E26="X",0,VLOOKUP(E26,'26'!$K$3:$L$16,2,FALSE)))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IF(D27="X",0,IF(E27="X",0,VLOOKUP(E27,'26'!$K$3:$L$16,2,FALSE)))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IF(D28="X",0,IF(E28="X",0,VLOOKUP(E28,'26'!$K$3:$L$16,2,FALSE)))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IF(D29="X",0,IF(E29="X",0,VLOOKUP(E29,'26'!$K$3:$L$16,2,FALSE)))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IF(D30="X",0,IF(E30="X",0,VLOOKUP(E30,'26'!$K$3:$L$16,2,FALSE)))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IF(D31="X",0,IF(E31="X",0,VLOOKUP(E31,'26'!$K$3:$L$16,2,FALSE)))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IF(D32="X",0,IF(E32="X",0,VLOOKUP(E32,'26'!$K$3:$L$16,2,FALSE)))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IF(D33="X",0,IF(E33="X",0,VLOOKUP(E33,'26'!$K$3:$L$16,2,FALSE)))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IF(D34="X",0,IF(E34="X",0,VLOOKUP(E34,'26'!$K$3:$L$16,2,FALSE)))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IF(D35="X",0,IF(E35="X",0,VLOOKUP(E35,'26'!$K$3:$L$16,2,FALSE)))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IF(D36="X",0,IF(E36="X",0,VLOOKUP(E36,'26'!$K$3:$L$16,2,FALSE)))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IF(D37="X",0,IF(E37="X",0,VLOOKUP(E37,'26'!$K$3:$L$16,2,FALSE)))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IF(D38="X",0,IF(E38="X",0,VLOOKUP(E38,'26'!$K$3:$L$16,2,FALSE)))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IF(D39="X",0,IF(E39="X",0,VLOOKUP(E39,'26'!$K$3:$L$16,2,FALSE)))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IF(D40="X",0,IF(E40="X",0,VLOOKUP(E40,'26'!$K$3:$L$16,2,FALSE)))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IF(D41="X",0,IF(E41="X",0,VLOOKUP(E41,'26'!$K$3:$L$16,2,FALSE)))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IF(D42="X",0,IF(E42="X",0,VLOOKUP(E42,'26'!$K$3:$L$16,2,FALSE)))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IF(D43="X",0,IF(E43="X",0,VLOOKUP(E43,'26'!$K$3:$L$16,2,FALSE)))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IF(D44="X",0,IF(E44="X",0,VLOOKUP(E44,'26'!$K$3:$L$16,2,FALSE)))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IF(D45="X",0,IF(E45="X",0,VLOOKUP(E45,'26'!$K$3:$L$16,2,FALSE)))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IF(D46="X",0,IF(E46="X",0,VLOOKUP(E46,'26'!$K$3:$L$16,2,FALSE)))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IF(D47="X",0,IF(E47="X",0,VLOOKUP(E47,'26'!$K$3:$L$16,2,FALSE)))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IF(D48="X",0,IF(E48="X",0,VLOOKUP(E48,'26'!$K$3:$L$16,2,FALSE)))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IF(D49="X",0,IF(E49="X",0,VLOOKUP(E49,'26'!$K$3:$L$16,2,FALSE)))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IF(D50="X",0,IF(E50="X",0,VLOOKUP(E50,'26'!$K$3:$L$16,2,FALSE)))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IF(D51="X",0,IF(E51="X",0,VLOOKUP(E51,'26'!$K$3:$L$16,2,FALSE)))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IF(D52="X",0,IF(E52="X",0,VLOOKUP(E52,'26'!$K$3:$L$16,2,FALSE)))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IF(D53="X",0,IF(E53="X",0,VLOOKUP(E53,'26'!$K$3:$L$16,2,FALSE)))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IF(D54="X",0,IF(E54="X",0,VLOOKUP(E54,'26'!$K$3:$L$16,2,FALSE)))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IF(D55="X",0,IF(E55="X",0,VLOOKUP(E55,'26'!$K$3:$L$16,2,FALSE)))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IF(D56="X",0,IF(E56="X",0,VLOOKUP(E56,'26'!$K$3:$L$16,2,FALSE)))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IF(D57="X",0,IF(E57="X",0,VLOOKUP(E57,'26'!$K$3:$L$16,2,FALSE)))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IF(D58="X",0,IF(E58="X",0,VLOOKUP(E58,'26'!$K$3:$L$16,2,FALSE)))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IF(D59="X",0,IF(E59="X",0,VLOOKUP(E59,'26'!$K$3:$L$16,2,FALSE)))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IF(D60="X",0,IF(E60="X",0,VLOOKUP(E60,'26'!$K$3:$L$16,2,FALSE)))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IF(D61="X",0,IF(E61="X",0,VLOOKUP(E61,'26'!$K$3:$L$16,2,FALSE)))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IF(D62="X",0,IF(E62="X",0,VLOOKUP(E62,'26'!$K$3:$L$16,2,FALSE)))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IF(D63="X",0,IF(E63="X",0,VLOOKUP(E63,'26'!$K$3:$L$16,2,FALSE)))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IF(D64="X",0,IF(E64="X",0,VLOOKUP(E64,'26'!$K$3:$L$16,2,FALSE)))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IF(D65="X",0,IF(E65="X",0,VLOOKUP(E65,'26'!$K$3:$L$16,2,FALSE)))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IF(D66="X",0,IF(E66="X",0,VLOOKUP(E66,'26'!$K$3:$L$16,2,FALSE)))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IF(D67="X",0,IF(E67="X",0,VLOOKUP(E67,'26'!$K$3:$L$16,2,FALSE)))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IF(D68="X",0,IF(E68="X",0,VLOOKUP(E68,'26'!$K$3:$L$16,2,FALSE)))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IF(D69="X",0,IF(E69="X",0,VLOOKUP(E69,'26'!$K$3:$L$16,2,FALSE)))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IF(D70="X",0,IF(E70="X",0,VLOOKUP(E70,'26'!$K$3:$L$16,2,FALSE)))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IF(D71="X",0,IF(E71="X",0,VLOOKUP(E71,'26'!$K$3:$L$16,2,FALSE)))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IF(D72="X",0,IF(E72="X",0,VLOOKUP(E72,'26'!$K$3:$L$16,2,FALSE)))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IF(D73="X",0,IF(E73="X",0,VLOOKUP(E73,'26'!$K$3:$L$16,2,FALSE)))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IF(D74="X",0,IF(E74="X",0,VLOOKUP(E74,'26'!$K$3:$L$16,2,FALSE)))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IF(D75="X",0,IF(E75="X",0,VLOOKUP(E75,'26'!$K$3:$L$16,2,FALSE)))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IF(D76="X",0,IF(E76="X",0,VLOOKUP(E76,'26'!$K$3:$L$16,2,FALSE)))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IF(D77="X",0,IF(E77="X",0,VLOOKUP(E77,'26'!$K$3:$L$16,2,FALSE)))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IF(D78="X",0,IF(E78="X",0,VLOOKUP(E78,'26'!$K$3:$L$16,2,FALSE)))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IF(D79="X",0,IF(E79="X",0,VLOOKUP(E79,'26'!$K$3:$L$16,2,FALSE)))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IF(D80="X",0,IF(E80="X",0,VLOOKUP(E80,'26'!$K$3:$L$16,2,FALSE)))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IF(D81="X",0,IF(E81="X",0,VLOOKUP(E81,'26'!$K$3:$L$16,2,FALSE)))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IF(D82="X",0,IF(E82="X",0,VLOOKUP(E82,'26'!$K$3:$L$16,2,FALSE)))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IF(D83="X",0,IF(E83="X",0,VLOOKUP(E83,'26'!$K$3:$L$16,2,FALSE)))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IF(D84="X",0,IF(E84="X",0,VLOOKUP(E84,'26'!$K$3:$L$16,2,FALSE)))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IF(D85="X",0,IF(E85="X",0,VLOOKUP(E85,'26'!$K$3:$L$16,2,FALSE)))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IF(D86="X",0,IF(E86="X",0,VLOOKUP(E86,'26'!$K$3:$L$16,2,FALSE)))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IF(D87="X",0,IF(E87="X",0,VLOOKUP(E87,'26'!$K$3:$L$16,2,FALSE)))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IF(D88="X",0,IF(E88="X",0,VLOOKUP(E88,'26'!$K$3:$L$16,2,FALSE)))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IF(D89="X",0,IF(E89="X",0,VLOOKUP(E89,'26'!$K$3:$L$16,2,FALSE)))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IF(D90="X",0,IF(E90="X",0,VLOOKUP(E90,'26'!$K$3:$L$16,2,FALSE)))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IF(D91="X",0,IF(E91="X",0,VLOOKUP(E91,'26'!$K$3:$L$16,2,FALSE)))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IF(D92="X",0,IF(E92="X",0,VLOOKUP(E92,'26'!$K$3:$L$16,2,FALSE)))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IF(D93="X",0,IF(E93="X",0,VLOOKUP(E93,'26'!$K$3:$L$16,2,FALSE)))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IF(D94="X",0,IF(E94="X",0,VLOOKUP(E94,'26'!$K$3:$L$16,2,FALSE)))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IF(D95="X",0,IF(E95="X",0,VLOOKUP(E95,'26'!$K$3:$L$16,2,FALSE)))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IF(D96="X",0,IF(E96="X",0,VLOOKUP(E96,'26'!$K$3:$L$16,2,FALSE)))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IF(D97="X",0,IF(E97="X",0,VLOOKUP(E97,'26'!$K$3:$L$16,2,FALSE)))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IF(D98="X",0,IF(E98="X",0,VLOOKUP(E98,'26'!$K$3:$L$16,2,FALSE)))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IF(D99="X",0,IF(E99="X",0,VLOOKUP(E99,'26'!$K$3:$L$16,2,FALSE)))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IF(D100="X",0,IF(E100="X",0,VLOOKUP(E100,'26'!$K$3:$L$16,2,FALSE)))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IF(D101="X",0,IF(E101="X",0,VLOOKUP(E101,'26'!$K$3:$L$16,2,FALSE)))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IF(D102="X",0,IF(E102="X",0,VLOOKUP(E102,'26'!$K$3:$L$16,2,FALSE)))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IF(D103="X",0,IF(E103="X",0,VLOOKUP(E103,'26'!$K$3:$L$16,2,FALSE)))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IF(D104="X",0,IF(E104="X",0,VLOOKUP(E104,'26'!$K$3:$L$16,2,FALSE)))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IF(D105="X",0,IF(E105="X",0,VLOOKUP(E105,'26'!$K$3:$L$16,2,FALSE)))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IF(D106="X",0,IF(E106="X",0,VLOOKUP(E106,'26'!$K$3:$L$16,2,FALSE)))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IF(D107="X",0,IF(E107="X",0,VLOOKUP(E107,'26'!$K$3:$L$16,2,FALSE)))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IF(D108="X",0,IF(E108="X",0,VLOOKUP(E108,'26'!$K$3:$L$16,2,FALSE)))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IF(D109="X",0,IF(E109="X",0,VLOOKUP(E109,'26'!$K$3:$L$16,2,FALSE)))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IF(D110="X",0,IF(E110="X",0,VLOOKUP(E110,'26'!$K$3:$L$16,2,FALSE)))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IF(D111="X",0,IF(E111="X",0,VLOOKUP(E111,'26'!$K$3:$L$16,2,FALSE)))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IF(D112="X",0,IF(E112="X",0,VLOOKUP(E112,'26'!$K$3:$L$16,2,FALSE)))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IF(D113="X",0,IF(E113="X",0,VLOOKUP(E113,'26'!$K$3:$L$16,2,FALSE)))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IF(D114="X",0,IF(E114="X",0,VLOOKUP(E114,'26'!$K$3:$L$16,2,FALSE)))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IF(D115="X",0,IF(E115="X",0,VLOOKUP(E115,'26'!$K$3:$L$16,2,FALSE)))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IF(D116="X",0,IF(E116="X",0,VLOOKUP(E116,'26'!$K$3:$L$16,2,FALSE)))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IF(D117="X",0,IF(E117="X",0,VLOOKUP(E117,'26'!$K$3:$L$16,2,FALSE)))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IF(D118="X",0,IF(E118="X",0,VLOOKUP(E118,'26'!$K$3:$L$16,2,FALSE)))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IF(D119="X",0,IF(E119="X",0,VLOOKUP(E119,'26'!$K$3:$L$16,2,FALSE)))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IF(D120="X",0,IF(E120="X",0,VLOOKUP(E120,'26'!$K$3:$L$16,2,FALSE)))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IF(D121="X",0,IF(E121="X",0,VLOOKUP(E121,'26'!$K$3:$L$16,2,FALSE)))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IF(D122="X",0,IF(E122="X",0,VLOOKUP(E122,'26'!$K$3:$L$16,2,FALSE)))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IF(D123="X",0,IF(E123="X",0,VLOOKUP(E123,'26'!$K$3:$L$16,2,FALSE)))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IF(D124="X",0,IF(E124="X",0,VLOOKUP(E124,'26'!$K$3:$L$16,2,FALSE)))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IF(D125="X",0,IF(E125="X",0,VLOOKUP(E125,'26'!$K$3:$L$16,2,FALSE)))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IF(D126="X",0,IF(E126="X",0,VLOOKUP(E126,'26'!$K$3:$L$16,2,FALSE)))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IF(D127="X",0,IF(E127="X",0,VLOOKUP(E127,'26'!$K$3:$L$16,2,FALSE)))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IF(D128="X",0,IF(E128="X",0,VLOOKUP(E128,'26'!$K$3:$L$16,2,FALSE)))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IF(D129="X",0,IF(E129="X",0,VLOOKUP(E129,'26'!$K$3:$L$16,2,FALSE)))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IF(D130="X",0,IF(E130="X",0,VLOOKUP(E130,'26'!$K$3:$L$16,2,FALSE)))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IF(D131="X",0,IF(E131="X",0,VLOOKUP(E131,'26'!$K$3:$L$16,2,FALSE)))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IF(D132="X",0,IF(E132="X",0,VLOOKUP(E132,'26'!$K$3:$L$16,2,FALSE)))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IF(D133="X",0,IF(E133="X",0,VLOOKUP(E133,'26'!$K$3:$L$16,2,FALSE)))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IF(D134="X",0,IF(E134="X",0,VLOOKUP(E134,'26'!$K$3:$L$16,2,FALSE)))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IF(D135="X",0,IF(E135="X",0,VLOOKUP(E135,'26'!$K$3:$L$16,2,FALSE)))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IF(D136="X",0,IF(E136="X",0,VLOOKUP(E136,'26'!$K$3:$L$16,2,FALSE)))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IF(D137="X",0,IF(E137="X",0,VLOOKUP(E137,'26'!$K$3:$L$16,2,FALSE)))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IF(D138="X",0,IF(E138="X",0,VLOOKUP(E138,'26'!$K$3:$L$16,2,FALSE)))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IF(D139="X",0,IF(E139="X",0,VLOOKUP(E139,'26'!$K$3:$L$16,2,FALSE)))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IF(D140="X",0,IF(E140="X",0,VLOOKUP(E140,'26'!$K$3:$L$16,2,FALSE)))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IF(D141="X",0,IF(E141="X",0,VLOOKUP(E141,'26'!$K$3:$L$16,2,FALSE)))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IF(D142="X",0,IF(E142="X",0,VLOOKUP(E142,'26'!$K$3:$L$16,2,FALSE)))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IF(D143="X",0,IF(E143="X",0,VLOOKUP(E143,'26'!$K$3:$L$16,2,FALSE)))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IF(D144="X",0,IF(E144="X",0,VLOOKUP(E144,'26'!$K$3:$L$16,2,FALSE)))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IF(D145="X",0,IF(E145="X",0,VLOOKUP(E145,'26'!$K$3:$L$16,2,FALSE)))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IF(D146="X",0,IF(E146="X",0,VLOOKUP(E146,'26'!$K$3:$L$16,2,FALSE)))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IF(D147="X",0,IF(E147="X",0,VLOOKUP(E147,'26'!$K$3:$L$16,2,FALSE)))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IF(D148="X",0,IF(E148="X",0,VLOOKUP(E148,'26'!$K$3:$L$16,2,FALSE)))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IF(D149="X",0,IF(E149="X",0,VLOOKUP(E149,'26'!$K$3:$L$16,2,FALSE)))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IF(D150="X",0,IF(E150="X",0,VLOOKUP(E150,'26'!$K$3:$L$16,2,FALSE)))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IF(D151="X",0,IF(E151="X",0,VLOOKUP(E151,'26'!$K$3:$L$16,2,FALSE)))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IF(D152="X",0,IF(E152="X",0,VLOOKUP(E152,'26'!$K$3:$L$16,2,FALSE)))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IF(D153="X",0,IF(E153="X",0,VLOOKUP(E153,'26'!$K$3:$L$16,2,FALSE)))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IF(D154="X",0,IF(E154="X",0,VLOOKUP(E154,'26'!$K$3:$L$16,2,FALSE)))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IF(D155="X",0,IF(E155="X",0,VLOOKUP(E155,'26'!$K$3:$L$16,2,FALSE)))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IF(D156="X",0,IF(E156="X",0,VLOOKUP(E156,'26'!$K$3:$L$16,2,FALSE)))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IF(D157="X",0,IF(E157="X",0,VLOOKUP(E157,'26'!$K$3:$L$16,2,FALSE)))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IF(D158="X",0,IF(E158="X",0,VLOOKUP(E158,'26'!$K$3:$L$16,2,FALSE)))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IF(D159="X",0,IF(E159="X",0,VLOOKUP(E159,'26'!$K$3:$L$16,2,FALSE)))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IF(D160="X",0,IF(E160="X",0,VLOOKUP(E160,'26'!$K$3:$L$16,2,FALSE)))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IF(D161="X",0,IF(E161="X",0,VLOOKUP(E161,'26'!$K$3:$L$16,2,FALSE)))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IF(D162="X",0,IF(E162="X",0,VLOOKUP(E162,'26'!$K$3:$L$16,2,FALSE)))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IF(D163="X",0,IF(E163="X",0,VLOOKUP(E163,'26'!$K$3:$L$16,2,FALSE)))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IF(D164="X",0,IF(E164="X",0,VLOOKUP(E164,'26'!$K$3:$L$16,2,FALSE)))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IF(D165="X",0,IF(E165="X",0,VLOOKUP(E165,'26'!$K$3:$L$16,2,FALSE)))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IF(D166="X",0,IF(E166="X",0,VLOOKUP(E166,'26'!$K$3:$L$16,2,FALSE)))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IF(D167="X",0,IF(E167="X",0,VLOOKUP(E167,'26'!$K$3:$L$16,2,FALSE)))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IF(D168="X",0,IF(E168="X",0,VLOOKUP(E168,'26'!$K$3:$L$16,2,FALSE)))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IF(D169="X",0,IF(E169="X",0,VLOOKUP(E169,'26'!$K$3:$L$16,2,FALSE)))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IF(D170="X",0,IF(E170="X",0,VLOOKUP(E170,'26'!$K$3:$L$16,2,FALSE)))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IF(D171="X",0,IF(E171="X",0,VLOOKUP(E171,'26'!$K$3:$L$16,2,FALSE)))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IF(D172="X",0,IF(E172="X",0,VLOOKUP(E172,'26'!$K$3:$L$16,2,FALSE)))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IF(D173="X",0,IF(E173="X",0,VLOOKUP(E173,'26'!$K$3:$L$16,2,FALSE)))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IF(D174="X",0,IF(E174="X",0,VLOOKUP(E174,'26'!$K$3:$L$16,2,FALSE)))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IF(D175="X",0,IF(E175="X",0,VLOOKUP(E175,'26'!$K$3:$L$16,2,FALSE)))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IF(D176="X",0,IF(E176="X",0,VLOOKUP(E176,'26'!$K$3:$L$16,2,FALSE)))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IF(D177="X",0,IF(E177="X",0,VLOOKUP(E177,'26'!$K$3:$L$16,2,FALSE)))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IF(D178="X",0,IF(E178="X",0,VLOOKUP(E178,'26'!$K$3:$L$16,2,FALSE)))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IF(D179="X",0,IF(E179="X",0,VLOOKUP(E179,'26'!$K$3:$L$16,2,FALSE)))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IF(D180="X",0,IF(E180="X",0,VLOOKUP(E180,'26'!$K$3:$L$16,2,FALSE)))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IF(D181="X",0,IF(E181="X",0,VLOOKUP(E181,'26'!$K$3:$L$16,2,FALSE)))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IF(D182="X",0,IF(E182="X",0,VLOOKUP(E182,'26'!$K$3:$L$16,2,FALSE)))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IF(D183="X",0,IF(E183="X",0,VLOOKUP(E183,'26'!$K$3:$L$16,2,FALSE)))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IF(D184="X",0,IF(E184="X",0,VLOOKUP(E184,'26'!$K$3:$L$16,2,FALSE)))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IF(D185="X",0,IF(E185="X",0,VLOOKUP(E185,'26'!$K$3:$L$16,2,FALSE)))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IF(D186="X",0,IF(E186="X",0,VLOOKUP(E186,'26'!$K$3:$L$16,2,FALSE)))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IF(D187="X",0,IF(E187="X",0,VLOOKUP(E187,'26'!$K$3:$L$16,2,FALSE)))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IF(D188="X",0,IF(E188="X",0,VLOOKUP(E188,'26'!$K$3:$L$16,2,FALSE)))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IF(D189="X",0,IF(E189="X",0,VLOOKUP(E189,'26'!$K$3:$L$16,2,FALSE)))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IF(D190="X",0,IF(E190="X",0,VLOOKUP(E190,'26'!$K$3:$L$16,2,FALSE)))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IF(D191="X",0,IF(E191="X",0,VLOOKUP(E191,'26'!$K$3:$L$16,2,FALSE)))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IF(D192="X",0,IF(E192="X",0,VLOOKUP(E192,'26'!$K$3:$L$16,2,FALSE)))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IF(D193="X",0,IF(E193="X",0,VLOOKUP(E193,'26'!$K$3:$L$16,2,FALSE)))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IF(D194="X",0,IF(E194="X",0,VLOOKUP(E194,'26'!$K$3:$L$16,2,FALSE)))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IF(D195="X",0,IF(E195="X",0,VLOOKUP(E195,'26'!$K$3:$L$16,2,FALSE)))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IF(D196="X",0,IF(E196="X",0,VLOOKUP(E196,'26'!$K$3:$L$16,2,FALSE)))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IF(D197="X",0,IF(E197="X",0,VLOOKUP(E197,'26'!$K$3:$L$16,2,FALSE)))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IF(D198="X",0,IF(E198="X",0,VLOOKUP(E198,'26'!$K$3:$L$16,2,FALSE)))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IF(D199="X",0,IF(E199="X",0,VLOOKUP(E199,'26'!$K$3:$L$16,2,FALSE)))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IF(D200="X",0,IF(E200="X",0,VLOOKUP(E200,'26'!$K$3:$L$16,2,FALSE)))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IF(D201="X",0,IF(E201="X",0,VLOOKUP(E201,'26'!$K$3:$L$16,2,FALSE)))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IF(D202="X",0,IF(E202="X",0,VLOOKUP(E202,'26'!$K$3:$L$16,2,FALSE)))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IF(D203="X",0,IF(E203="X",0,VLOOKUP(E203,'26'!$K$3:$L$16,2,FALSE)))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IF(D204="X",0,IF(E204="X",0,VLOOKUP(E204,'26'!$K$3:$L$16,2,FALSE)))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IF(D205="X",0,IF(E205="X",0,VLOOKUP(E205,'26'!$K$3:$L$16,2,FALSE)))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IF(D206="X",0,IF(E206="X",0,VLOOKUP(E206,'26'!$K$3:$L$16,2,FALSE)))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IF(D207="X",0,IF(E207="X",0,VLOOKUP(E207,'26'!$K$3:$L$16,2,FALSE)))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IF(D208="X",0,IF(E208="X",0,VLOOKUP(E208,'26'!$K$3:$L$16,2,FALSE)))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IF(D209="X",0,IF(E209="X",0,VLOOKUP(E209,'26'!$K$3:$L$16,2,FALSE)))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IF(D210="X",0,IF(E210="X",0,VLOOKUP(E210,'26'!$K$3:$L$16,2,FALSE)))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IF(D211="X",0,IF(E211="X",0,VLOOKUP(E211,'26'!$K$3:$L$16,2,FALSE)))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IF(D212="X",0,IF(E212="X",0,VLOOKUP(E212,'26'!$K$3:$L$16,2,FALSE)))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IF(D213="X",0,IF(E213="X",0,VLOOKUP(E213,'26'!$K$3:$L$16,2,FALSE)))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IF(D214="X",0,IF(E214="X",0,VLOOKUP(E214,'26'!$K$3:$L$16,2,FALSE)))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IF(D215="X",0,IF(E215="X",0,VLOOKUP(E215,'26'!$K$3:$L$16,2,FALSE)))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IF(D216="X",0,IF(E216="X",0,VLOOKUP(E216,'26'!$K$3:$L$16,2,FALSE)))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IF(D217="X",0,IF(E217="X",0,VLOOKUP(E217,'26'!$K$3:$L$16,2,FALSE)))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IF(D218="X",0,IF(E218="X",0,VLOOKUP(E218,'26'!$K$3:$L$16,2,FALSE)))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IF(D219="X",0,IF(E219="X",0,VLOOKUP(E219,'26'!$K$3:$L$16,2,FALSE)))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IF(D220="X",0,IF(E220="X",0,VLOOKUP(E220,'26'!$K$3:$L$16,2,FALSE)))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IF(D221="X",0,IF(E221="X",0,VLOOKUP(E221,'26'!$K$3:$L$16,2,FALSE)))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IF(D222="X",0,IF(E222="X",0,VLOOKUP(E222,'26'!$K$3:$L$16,2,FALSE)))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IF(D223="X",0,IF(E223="X",0,VLOOKUP(E223,'26'!$K$3:$L$16,2,FALSE)))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IF(D224="X",0,IF(E224="X",0,VLOOKUP(E224,'26'!$K$3:$L$16,2,FALSE)))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IF(D225="X",0,IF(E225="X",0,VLOOKUP(E225,'26'!$K$3:$L$16,2,FALSE)))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IF(D226="X",0,IF(E226="X",0,VLOOKUP(E226,'26'!$K$3:$L$16,2,FALSE)))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IF(D227="X",0,IF(E227="X",0,VLOOKUP(E227,'26'!$K$3:$L$16,2,FALSE)))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IF(D228="X",0,IF(E228="X",0,VLOOKUP(E228,'26'!$K$3:$L$16,2,FALSE)))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IF(D229="X",0,IF(E229="X",0,VLOOKUP(E229,'26'!$K$3:$L$16,2,FALSE)))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IF(D230="X",0,IF(E230="X",0,VLOOKUP(E230,'26'!$K$3:$L$16,2,FALSE)))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IF(D231="X",0,IF(E231="X",0,VLOOKUP(E231,'26'!$K$3:$L$16,2,FALSE)))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IF(D232="X",0,IF(E232="X",0,VLOOKUP(E232,'26'!$K$3:$L$16,2,FALSE)))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IF(D233="X",0,IF(E233="X",0,VLOOKUP(E233,'26'!$K$3:$L$16,2,FALSE)))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IF(D234="X",0,IF(E234="X",0,VLOOKUP(E234,'26'!$K$3:$L$16,2,FALSE)))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IF(D235="X",0,IF(E235="X",0,VLOOKUP(E235,'26'!$K$3:$L$16,2,FALSE)))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IF(D236="X",0,IF(E236="X",0,VLOOKUP(E236,'26'!$K$3:$L$16,2,FALSE)))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IF(D237="X",0,IF(E237="X",0,VLOOKUP(E237,'26'!$K$3:$L$16,2,FALSE)))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IF(D238="X",0,IF(E238="X",0,VLOOKUP(E238,'26'!$K$3:$L$16,2,FALSE)))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IF(D239="X",0,IF(E239="X",0,VLOOKUP(E239,'26'!$K$3:$L$16,2,FALSE)))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IF(D240="X",0,IF(E240="X",0,VLOOKUP(E240,'26'!$K$3:$L$16,2,FALSE)))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IF(D241="X",0,IF(E241="X",0,VLOOKUP(E241,'26'!$K$3:$L$16,2,FALSE)))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IF(D242="X",0,IF(E242="X",0,VLOOKUP(E242,'26'!$K$3:$L$16,2,FALSE)))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IF(D243="X",0,IF(E243="X",0,VLOOKUP(E243,'26'!$K$3:$L$16,2,FALSE)))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IF(D244="X",0,IF(E244="X",0,VLOOKUP(E244,'26'!$K$3:$L$16,2,FALSE)))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IF(D245="X",0,IF(E245="X",0,VLOOKUP(E245,'26'!$K$3:$L$16,2,FALSE)))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IF(D246="X",0,IF(E246="X",0,VLOOKUP(E246,'26'!$K$3:$L$16,2,FALSE)))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IF(D247="X",0,IF(E247="X",0,VLOOKUP(E247,'26'!$K$3:$L$16,2,FALSE)))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IF(D248="X",0,IF(E248="X",0,VLOOKUP(E248,'26'!$K$3:$L$16,2,FALSE)))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IF(D249="X",0,IF(E249="X",0,VLOOKUP(E249,'26'!$K$3:$L$16,2,FALSE)))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IF(D250="X",0,IF(E250="X",0,VLOOKUP(E250,'26'!$K$3:$L$16,2,FALSE)))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IF(D251="X",0,IF(E251="X",0,VLOOKUP(E251,'26'!$K$3:$L$16,2,FALSE)))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IF(D252="X",0,IF(E252="X",0,VLOOKUP(E252,'26'!$K$3:$L$16,2,FALSE)))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IF(D253="X",0,IF(E253="X",0,VLOOKUP(E253,'26'!$K$3:$L$16,2,FALSE)))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IF(D254="X",0,IF(E254="X",0,VLOOKUP(E254,'26'!$K$3:$L$16,2,FALSE)))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IF(D255="X",0,IF(E255="X",0,VLOOKUP(E255,'26'!$K$3:$L$16,2,FALSE)))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IF(D256="X",0,IF(E256="X",0,VLOOKUP(E256,'26'!$K$3:$L$16,2,FALSE)))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IF(D257="X",0,IF(E257="X",0,VLOOKUP(E257,'26'!$K$3:$L$16,2,FALSE)))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IF(D258="X",0,IF(E258="X",0,VLOOKUP(E258,'26'!$K$3:$L$16,2,FALSE)))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IF(D259="X",0,IF(E259="X",0,VLOOKUP(E259,'26'!$K$3:$L$16,2,FALSE)))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IF(D260="X",0,IF(E260="X",0,VLOOKUP(E260,'26'!$K$3:$L$16,2,FALSE)))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IF(D261="X",0,IF(E261="X",0,VLOOKUP(E261,'26'!$K$3:$L$16,2,FALSE)))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IF(D262="X",0,IF(E262="X",0,VLOOKUP(E262,'26'!$K$3:$L$16,2,FALSE)))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IF(D263="X",0,IF(E263="X",0,VLOOKUP(E263,'26'!$K$3:$L$16,2,FALSE)))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IF(D264="X",0,IF(E264="X",0,VLOOKUP(E264,'26'!$K$3:$L$16,2,FALSE)))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IF(D265="X",0,IF(E265="X",0,VLOOKUP(E265,'26'!$K$3:$L$16,2,FALSE)))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IF(D266="X",0,IF(E266="X",0,VLOOKUP(E266,'26'!$K$3:$L$16,2,FALSE)))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IF(D267="X",0,IF(E267="X",0,VLOOKUP(E267,'26'!$K$3:$L$16,2,FALSE)))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IF(D268="X",0,IF(E268="X",0,VLOOKUP(E268,'26'!$K$3:$L$16,2,FALSE)))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IF(D269="X",0,IF(E269="X",0,VLOOKUP(E269,'26'!$K$3:$L$16,2,FALSE)))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IF(D270="X",0,IF(E270="X",0,VLOOKUP(E270,'26'!$K$3:$L$16,2,FALSE)))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IF(D271="X",0,IF(E271="X",0,VLOOKUP(E271,'26'!$K$3:$L$16,2,FALSE)))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IF(D272="X",0,IF(E272="X",0,VLOOKUP(E272,'26'!$K$3:$L$16,2,FALSE)))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IF(D273="X",0,IF(E273="X",0,VLOOKUP(E273,'26'!$K$3:$L$16,2,FALSE)))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IF(D274="X",0,IF(E274="X",0,VLOOKUP(E274,'26'!$K$3:$L$16,2,FALSE)))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IF(D275="X",0,IF(E275="X",0,VLOOKUP(E275,'26'!$K$3:$L$16,2,FALSE)))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IF(D276="X",0,IF(E276="X",0,VLOOKUP(E276,'26'!$K$3:$L$16,2,FALSE)))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IF(D277="X",0,IF(E277="X",0,VLOOKUP(E277,'26'!$K$3:$L$16,2,FALSE)))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IF(D278="X",0,IF(E278="X",0,VLOOKUP(E278,'26'!$K$3:$L$16,2,FALSE)))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IF(D279="X",0,IF(E279="X",0,VLOOKUP(E279,'26'!$K$3:$L$16,2,FALSE)))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IF(D280="X",0,IF(E280="X",0,VLOOKUP(E280,'26'!$K$3:$L$16,2,FALSE)))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IF(D281="X",0,IF(E281="X",0,VLOOKUP(E281,'26'!$K$3:$L$16,2,FALSE)))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IF(D282="X",0,IF(E282="X",0,VLOOKUP(E282,'26'!$K$3:$L$16,2,FALSE)))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IF(D283="X",0,IF(E283="X",0,VLOOKUP(E283,'26'!$K$3:$L$16,2,FALSE)))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IF(D284="X",0,IF(E284="X",0,VLOOKUP(E284,'26'!$K$3:$L$16,2,FALSE)))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IF(D285="X",0,IF(E285="X",0,VLOOKUP(E285,'26'!$K$3:$L$16,2,FALSE)))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IF(D286="X",0,IF(E286="X",0,VLOOKUP(E286,'26'!$K$3:$L$16,2,FALSE)))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IF(D287="X",0,IF(E287="X",0,VLOOKUP(E287,'26'!$K$3:$L$16,2,FALSE)))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IF(D288="X",0,IF(E288="X",0,VLOOKUP(E288,'26'!$K$3:$L$16,2,FALSE)))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IF(D289="X",0,IF(E289="X",0,VLOOKUP(E289,'26'!$K$3:$L$16,2,FALSE)))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IF(D290="X",0,IF(E290="X",0,VLOOKUP(E290,'26'!$K$3:$L$16,2,FALSE)))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IF(D291="X",0,IF(E291="X",0,VLOOKUP(E291,'26'!$K$3:$L$16,2,FALSE)))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IF(D292="X",0,IF(E292="X",0,VLOOKUP(E292,'26'!$K$3:$L$16,2,FALSE)))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IF(D293="X",0,IF(E293="X",0,VLOOKUP(E293,'26'!$K$3:$L$16,2,FALSE)))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IF(D294="X",0,IF(E294="X",0,VLOOKUP(E294,'26'!$K$3:$L$16,2,FALSE)))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IF(D295="X",0,IF(E295="X",0,VLOOKUP(E295,'26'!$K$3:$L$16,2,FALSE)))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IF(D296="X",0,IF(E296="X",0,VLOOKUP(E296,'26'!$K$3:$L$16,2,FALSE)))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IF(D297="X",0,IF(E297="X",0,VLOOKUP(E297,'26'!$K$3:$L$16,2,FALSE)))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IF(D298="X",0,IF(E298="X",0,VLOOKUP(E298,'26'!$K$3:$L$16,2,FALSE)))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IF(D299="X",0,IF(E299="X",0,VLOOKUP(E299,'26'!$K$3:$L$16,2,FALSE)))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IF(D300="X",0,IF(E300="X",0,VLOOKUP(E300,'26'!$K$3:$L$16,2,FALSE)))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IF(D301="X",0,IF(E301="X",0,VLOOKUP(E301,'26'!$K$3:$L$16,2,FALSE)))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IF(D302="X",0,IF(E302="X",0,VLOOKUP(E302,'26'!$K$3:$L$16,2,FALSE)))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IF(D303="X",0,IF(E303="X",0,VLOOKUP(E303,'26'!$K$3:$L$16,2,FALSE)))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IF(D304="X",0,IF(E304="X",0,VLOOKUP(E304,'26'!$K$3:$L$16,2,FALSE)))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IF(D305="X",0,IF(E305="X",0,VLOOKUP(E305,'26'!$K$3:$L$16,2,FALSE)))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IF(D306="X",0,IF(E306="X",0,VLOOKUP(E306,'26'!$K$3:$L$16,2,FALSE)))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IF(D307="X",0,IF(E307="X",0,VLOOKUP(E307,'26'!$K$3:$L$16,2,FALSE)))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IF(D308="X",0,IF(E308="X",0,VLOOKUP(E308,'26'!$K$3:$L$16,2,FALSE)))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IF(D309="X",0,IF(E309="X",0,VLOOKUP(E309,'26'!$K$3:$L$16,2,FALSE)))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IF(D310="X",0,IF(E310="X",0,VLOOKUP(E310,'26'!$K$3:$L$16,2,FALSE)))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IF(D311="X",0,IF(E311="X",0,VLOOKUP(E311,'26'!$K$3:$L$16,2,FALSE)))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IF(D312="X",0,IF(E312="X",0,VLOOKUP(E312,'26'!$K$3:$L$16,2,FALSE)))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IF(D313="X",0,IF(E313="X",0,VLOOKUP(E313,'26'!$K$3:$L$16,2,FALSE)))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IF(D314="X",0,IF(E314="X",0,VLOOKUP(E314,'26'!$K$3:$L$16,2,FALSE)))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IF(D315="X",0,IF(E315="X",0,VLOOKUP(E315,'26'!$K$3:$L$16,2,FALSE)))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IF(D316="X",0,IF(E316="X",0,VLOOKUP(E316,'26'!$K$3:$L$16,2,FALSE)))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IF(D317="X",0,IF(E317="X",0,VLOOKUP(E317,'26'!$K$3:$L$16,2,FALSE)))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IF(D318="X",0,IF(E318="X",0,VLOOKUP(E318,'26'!$K$3:$L$16,2,FALSE)))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IF(D319="X",0,IF(E319="X",0,VLOOKUP(E319,'26'!$K$3:$L$16,2,FALSE)))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IF(D320="X",0,IF(E320="X",0,VLOOKUP(E320,'26'!$K$3:$L$16,2,FALSE)))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IF(D321="X",0,IF(E321="X",0,VLOOKUP(E321,'26'!$K$3:$L$16,2,FALSE)))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IF(D322="X",0,IF(E322="X",0,VLOOKUP(E322,'26'!$K$3:$L$16,2,FALSE)))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IF(D323="X",0,IF(E323="X",0,VLOOKUP(E323,'26'!$K$3:$L$16,2,FALSE)))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IF(D324="X",0,IF(E324="X",0,VLOOKUP(E324,'26'!$K$3:$L$16,2,FALSE)))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IF(D325="X",0,IF(E325="X",0,VLOOKUP(E325,'26'!$K$3:$L$16,2,FALSE)))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IF(D326="X",0,IF(E326="X",0,VLOOKUP(E326,'26'!$K$3:$L$16,2,FALSE)))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IF(D327="X",0,IF(E327="X",0,VLOOKUP(E327,'26'!$K$3:$L$16,2,FALSE)))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IF(D328="X",0,IF(E328="X",0,VLOOKUP(E328,'26'!$K$3:$L$16,2,FALSE)))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IF(D329="X",0,IF(E329="X",0,VLOOKUP(E329,'26'!$K$3:$L$16,2,FALSE)))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IF(D330="X",0,IF(E330="X",0,VLOOKUP(E330,'26'!$K$3:$L$16,2,FALSE)))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IF(D331="X",0,IF(E331="X",0,VLOOKUP(E331,'26'!$K$3:$L$16,2,FALSE)))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IF(D332="X",0,IF(E332="X",0,VLOOKUP(E332,'26'!$K$3:$L$16,2,FALSE)))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IF(D333="X",0,IF(E333="X",0,VLOOKUP(E333,'26'!$K$3:$L$16,2,FALSE)))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IF(D334="X",0,IF(E334="X",0,VLOOKUP(E334,'26'!$K$3:$L$16,2,FALSE)))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IF(D335="X",0,IF(E335="X",0,VLOOKUP(E335,'26'!$K$3:$L$16,2,FALSE)))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IF(D336="X",0,IF(E336="X",0,VLOOKUP(E336,'26'!$K$3:$L$16,2,FALSE)))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IF(D337="X",0,IF(E337="X",0,VLOOKUP(E337,'26'!$K$3:$L$16,2,FALSE)))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IF(D338="X",0,IF(E338="X",0,VLOOKUP(E338,'26'!$K$3:$L$16,2,FALSE)))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IF(D339="X",0,IF(E339="X",0,VLOOKUP(E339,'26'!$K$3:$L$16,2,FALSE)))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IF(D340="X",0,IF(E340="X",0,VLOOKUP(E340,'26'!$K$3:$L$16,2,FALSE)))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IF(D341="X",0,IF(E341="X",0,VLOOKUP(E341,'26'!$K$3:$L$16,2,FALSE)))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IF(D342="X",0,IF(E342="X",0,VLOOKUP(E342,'26'!$K$3:$L$16,2,FALSE)))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IF(D343="X",0,IF(E343="X",0,VLOOKUP(E343,'26'!$K$3:$L$16,2,FALSE)))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IF(D344="X",0,IF(E344="X",0,VLOOKUP(E344,'26'!$K$3:$L$16,2,FALSE)))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IF(D345="X",0,IF(E345="X",0,VLOOKUP(E345,'26'!$K$3:$L$16,2,FALSE)))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IF(D346="X",0,IF(E346="X",0,VLOOKUP(E346,'26'!$K$3:$L$16,2,FALSE)))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IF(D347="X",0,IF(E347="X",0,VLOOKUP(E347,'26'!$K$3:$L$16,2,FALSE)))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IF(D348="X",0,IF(E348="X",0,VLOOKUP(E348,'26'!$K$3:$L$16,2,FALSE)))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IF(D349="X",0,IF(E349="X",0,VLOOKUP(E349,'26'!$K$3:$L$16,2,FALSE)))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IF(D350="X",0,IF(E350="X",0,VLOOKUP(E350,'26'!$K$3:$L$16,2,FALSE)))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IF(D351="X",0,IF(E351="X",0,VLOOKUP(E351,'26'!$K$3:$L$16,2,FALSE)))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IF(D352="X",0,IF(E352="X",0,VLOOKUP(E352,'26'!$K$3:$L$16,2,FALSE)))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IF(D353="X",0,IF(E353="X",0,VLOOKUP(E353,'26'!$K$3:$L$16,2,FALSE)))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IF(D354="X",0,IF(E354="X",0,VLOOKUP(E354,'26'!$K$3:$L$16,2,FALSE)))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IF(D355="X",0,IF(E355="X",0,VLOOKUP(E355,'26'!$K$3:$L$16,2,FALSE)))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IF(D356="X",0,IF(E356="X",0,VLOOKUP(E356,'26'!$K$3:$L$16,2,FALSE)))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IF(D357="X",0,IF(E357="X",0,VLOOKUP(E357,'26'!$K$3:$L$16,2,FALSE)))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IF(D358="X",0,IF(E358="X",0,VLOOKUP(E358,'26'!$K$3:$L$16,2,FALSE)))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IF(D359="X",0,IF(E359="X",0,VLOOKUP(E359,'26'!$K$3:$L$16,2,FALSE)))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IF(D360="X",0,IF(E360="X",0,VLOOKUP(E360,'26'!$K$3:$L$16,2,FALSE)))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IF(D361="X",0,IF(E361="X",0,VLOOKUP(E361,'26'!$K$3:$L$16,2,FALSE)))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IF(D362="X",0,IF(E362="X",0,VLOOKUP(E362,'26'!$K$3:$L$16,2,FALSE)))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IF(D363="X",0,IF(E363="X",0,VLOOKUP(E363,'26'!$K$3:$L$16,2,FALSE)))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IF(D364="X",0,IF(E364="X",0,VLOOKUP(E364,'26'!$K$3:$L$16,2,FALSE)))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IF(D365="X",0,IF(E365="X",0,VLOOKUP(E365,'26'!$K$3:$L$16,2,FALSE)))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IF(D366="X",0,IF(E366="X",0,VLOOKUP(E366,'26'!$K$3:$L$16,2,FALSE)))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IF(D367="X",0,IF(E367="X",0,VLOOKUP(E367,'26'!$K$3:$L$16,2,FALSE)))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IF(D368="X",0,IF(E368="X",0,VLOOKUP(E368,'26'!$K$3:$L$16,2,FALSE)))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IF(D369="X",0,IF(E369="X",0,VLOOKUP(E369,'26'!$K$3:$L$16,2,FALSE)))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IF(D370="X",0,IF(E370="X",0,VLOOKUP(E370,'26'!$K$3:$L$16,2,FALSE)))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IF(D371="X",0,IF(E371="X",0,VLOOKUP(E371,'26'!$K$3:$L$16,2,FALSE)))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IF(D372="X",0,IF(E372="X",0,VLOOKUP(E372,'26'!$K$3:$L$16,2,FALSE)))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IF(D373="X",0,IF(E373="X",0,VLOOKUP(E373,'26'!$K$3:$L$16,2,FALSE)))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IF(D374="X",0,IF(E374="X",0,VLOOKUP(E374,'26'!$K$3:$L$16,2,FALSE)))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IF(D375="X",0,IF(E375="X",0,VLOOKUP(E375,'26'!$K$3:$L$16,2,FALSE)))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IF(D376="X",0,IF(E376="X",0,VLOOKUP(E376,'26'!$K$3:$L$16,2,FALSE)))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IF(D377="X",0,IF(E377="X",0,VLOOKUP(E377,'26'!$K$3:$L$16,2,FALSE)))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IF(D378="X",0,IF(E378="X",0,VLOOKUP(E378,'26'!$K$3:$L$16,2,FALSE)))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IF(D379="X",0,IF(E379="X",0,VLOOKUP(E379,'26'!$K$3:$L$16,2,FALSE)))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IF(D380="X",0,IF(E380="X",0,VLOOKUP(E380,'26'!$K$3:$L$16,2,FALSE)))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IF(D381="X",0,IF(E381="X",0,VLOOKUP(E381,'26'!$K$3:$L$16,2,FALSE)))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IF(D382="X",0,IF(E382="X",0,VLOOKUP(E382,'26'!$K$3:$L$16,2,FALSE)))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IF(D383="X",0,IF(E383="X",0,VLOOKUP(E383,'26'!$K$3:$L$16,2,FALSE)))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IF(D384="X",0,IF(E384="X",0,VLOOKUP(E384,'26'!$K$3:$L$16,2,FALSE)))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IF(D385="X",0,IF(E385="X",0,VLOOKUP(E385,'26'!$K$3:$L$16,2,FALSE)))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IF(D386="X",0,IF(E386="X",0,VLOOKUP(E386,'26'!$K$3:$L$16,2,FALSE)))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IF(D387="X",0,IF(E387="X",0,VLOOKUP(E387,'26'!$K$3:$L$16,2,FALSE)))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IF(D388="X",0,IF(E388="X",0,VLOOKUP(E388,'26'!$K$3:$L$16,2,FALSE)))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IF(D389="X",0,IF(E389="X",0,VLOOKUP(E389,'26'!$K$3:$L$16,2,FALSE)))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IF(D390="X",0,IF(E390="X",0,VLOOKUP(E390,'26'!$K$3:$L$16,2,FALSE)))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IF(D391="X",0,IF(E391="X",0,VLOOKUP(E391,'26'!$K$3:$L$16,2,FALSE)))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IF(D392="X",0,IF(E392="X",0,VLOOKUP(E392,'26'!$K$3:$L$16,2,FALSE)))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IF(D393="X",0,IF(E393="X",0,VLOOKUP(E393,'26'!$K$3:$L$16,2,FALSE)))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IF(D394="X",0,IF(E394="X",0,VLOOKUP(E394,'26'!$K$3:$L$16,2,FALSE)))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IF(D395="X",0,IF(E395="X",0,VLOOKUP(E395,'26'!$K$3:$L$16,2,FALSE)))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IF(D396="X",0,IF(E396="X",0,VLOOKUP(E396,'26'!$K$3:$L$16,2,FALSE)))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IF(D397="X",0,IF(E397="X",0,VLOOKUP(E397,'26'!$K$3:$L$16,2,FALSE)))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IF(D398="X",0,IF(E398="X",0,VLOOKUP(E398,'26'!$K$3:$L$16,2,FALSE)))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IF(D399="X",0,IF(E399="X",0,VLOOKUP(E399,'26'!$K$3:$L$16,2,FALSE)))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IF(D400="X",0,IF(E400="X",0,VLOOKUP(E400,'26'!$K$3:$L$16,2,FALSE)))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IF(D401="X",0,IF(E401="X",0,VLOOKUP(E401,'26'!$K$3:$L$16,2,FALSE)))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IF(D402="X",0,IF(E402="X",0,VLOOKUP(E402,'26'!$K$3:$L$16,2,FALSE)))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IF(D403="X",0,IF(E403="X",0,VLOOKUP(E403,'26'!$K$3:$L$16,2,FALSE)))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IF(D404="X",0,IF(E404="X",0,VLOOKUP(E404,'26'!$K$3:$L$16,2,FALSE)))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IF(D405="X",0,IF(E405="X",0,VLOOKUP(E405,'26'!$K$3:$L$16,2,FALSE)))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IF(D406="X",0,IF(E406="X",0,VLOOKUP(E406,'26'!$K$3:$L$16,2,FALSE)))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IF(D407="X",0,IF(E407="X",0,VLOOKUP(E407,'26'!$K$3:$L$16,2,FALSE)))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IF(D408="X",0,IF(E408="X",0,VLOOKUP(E408,'26'!$K$3:$L$16,2,FALSE)))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IF(D409="X",0,IF(E409="X",0,VLOOKUP(E409,'26'!$K$3:$L$16,2,FALSE)))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IF(D410="X",0,IF(E410="X",0,VLOOKUP(E410,'26'!$K$3:$L$16,2,FALSE)))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IF(D411="X",0,IF(E411="X",0,VLOOKUP(E411,'26'!$K$3:$L$16,2,FALSE)))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IF(D412="X",0,IF(E412="X",0,VLOOKUP(E412,'26'!$K$3:$L$16,2,FALSE)))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IF(D413="X",0,IF(E413="X",0,VLOOKUP(E413,'26'!$K$3:$L$16,2,FALSE)))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IF(D414="X",0,IF(E414="X",0,VLOOKUP(E414,'26'!$K$3:$L$16,2,FALSE)))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IF(D415="X",0,IF(E415="X",0,VLOOKUP(E415,'26'!$K$3:$L$16,2,FALSE)))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IF(D416="X",0,IF(E416="X",0,VLOOKUP(E416,'26'!$K$3:$L$16,2,FALSE)))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IF(D417="X",0,IF(E417="X",0,VLOOKUP(E417,'26'!$K$3:$L$16,2,FALSE)))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IF(D418="X",0,IF(E418="X",0,VLOOKUP(E418,'26'!$K$3:$L$16,2,FALSE)))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IF(D419="X",0,IF(E419="X",0,VLOOKUP(E419,'26'!$K$3:$L$16,2,FALSE)))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IF(D420="X",0,IF(E420="X",0,VLOOKUP(E420,'26'!$K$3:$L$16,2,FALSE)))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IF(D421="X",0,IF(E421="X",0,VLOOKUP(E421,'26'!$K$3:$L$16,2,FALSE)))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IF(D422="X",0,IF(E422="X",0,VLOOKUP(E422,'26'!$K$3:$L$16,2,FALSE)))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IF(D423="X",0,IF(E423="X",0,VLOOKUP(E423,'26'!$K$3:$L$16,2,FALSE)))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IF(D424="X",0,IF(E424="X",0,VLOOKUP(E424,'26'!$K$3:$L$16,2,FALSE)))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IF(D425="X",0,IF(E425="X",0,VLOOKUP(E425,'26'!$K$3:$L$16,2,FALSE)))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IF(D426="X",0,IF(E426="X",0,VLOOKUP(E426,'26'!$K$3:$L$16,2,FALSE)))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IF(D427="X",0,IF(E427="X",0,VLOOKUP(E427,'26'!$K$3:$L$16,2,FALSE)))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IF(D428="X",0,IF(E428="X",0,VLOOKUP(E428,'26'!$K$3:$L$16,2,FALSE)))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IF(D429="X",0,IF(E429="X",0,VLOOKUP(E429,'26'!$K$3:$L$16,2,FALSE)))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IF(D430="X",0,IF(E430="X",0,VLOOKUP(E430,'26'!$K$3:$L$16,2,FALSE)))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IF(D431="X",0,IF(E431="X",0,VLOOKUP(E431,'26'!$K$3:$L$16,2,FALSE)))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IF(D432="X",0,IF(E432="X",0,VLOOKUP(E432,'26'!$K$3:$L$16,2,FALSE)))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IF(D433="X",0,IF(E433="X",0,VLOOKUP(E433,'26'!$K$3:$L$16,2,FALSE)))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IF(D434="X",0,IF(E434="X",0,VLOOKUP(E434,'26'!$K$3:$L$16,2,FALSE)))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IF(D435="X",0,IF(E435="X",0,VLOOKUP(E435,'26'!$K$3:$L$16,2,FALSE)))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IF(D436="X",0,IF(E436="X",0,VLOOKUP(E436,'26'!$K$3:$L$16,2,FALSE)))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IF(D437="X",0,IF(E437="X",0,VLOOKUP(E437,'26'!$K$3:$L$16,2,FALSE)))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IF(D438="X",0,IF(E438="X",0,VLOOKUP(E438,'26'!$K$3:$L$16,2,FALSE)))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IF(D439="X",0,IF(E439="X",0,VLOOKUP(E439,'26'!$K$3:$L$16,2,FALSE)))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IF(D440="X",0,IF(E440="X",0,VLOOKUP(E440,'26'!$K$3:$L$16,2,FALSE)))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IF(D441="X",0,IF(E441="X",0,VLOOKUP(E441,'26'!$K$3:$L$16,2,FALSE)))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IF(D442="X",0,IF(E442="X",0,VLOOKUP(E442,'26'!$K$3:$L$16,2,FALSE)))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IF(D443="X",0,IF(E443="X",0,VLOOKUP(E443,'26'!$K$3:$L$16,2,FALSE)))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IF(D444="X",0,IF(E444="X",0,VLOOKUP(E444,'26'!$K$3:$L$16,2,FALSE)))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IF(D445="X",0,IF(E445="X",0,VLOOKUP(E445,'26'!$K$3:$L$16,2,FALSE)))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IF(D446="X",0,IF(E446="X",0,VLOOKUP(E446,'26'!$K$3:$L$16,2,FALSE)))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IF(D447="X",0,IF(E447="X",0,VLOOKUP(E447,'26'!$K$3:$L$16,2,FALSE)))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IF(D448="X",0,IF(E448="X",0,VLOOKUP(E448,'26'!$K$3:$L$16,2,FALSE)))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IF(D449="X",0,IF(E449="X",0,VLOOKUP(E449,'26'!$K$3:$L$16,2,FALSE)))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IF(D450="X",0,IF(E450="X",0,VLOOKUP(E450,'26'!$K$3:$L$16,2,FALSE)))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IF(D451="X",0,IF(E451="X",0,VLOOKUP(E451,'26'!$K$3:$L$16,2,FALSE)))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IF(D452="X",0,IF(E452="X",0,VLOOKUP(E452,'26'!$K$3:$L$16,2,FALSE)))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IF(D453="X",0,IF(E453="X",0,VLOOKUP(E453,'26'!$K$3:$L$16,2,FALSE)))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IF(D454="X",0,IF(E454="X",0,VLOOKUP(E454,'26'!$K$3:$L$16,2,FALSE)))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IF(D455="X",0,IF(E455="X",0,VLOOKUP(E455,'26'!$K$3:$L$16,2,FALSE)))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IF(D456="X",0,IF(E456="X",0,VLOOKUP(E456,'26'!$K$3:$L$16,2,FALSE)))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IF(D457="X",0,IF(E457="X",0,VLOOKUP(E457,'26'!$K$3:$L$16,2,FALSE)))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IF(D458="X",0,IF(E458="X",0,VLOOKUP(E458,'26'!$K$3:$L$16,2,FALSE)))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IF(D459="X",0,IF(E459="X",0,VLOOKUP(E459,'26'!$K$3:$L$16,2,FALSE)))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IF(D460="X",0,IF(E460="X",0,VLOOKUP(E460,'26'!$K$3:$L$16,2,FALSE)))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IF(D461="X",0,IF(E461="X",0,VLOOKUP(E461,'26'!$K$3:$L$16,2,FALSE)))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IF(D462="X",0,IF(E462="X",0,VLOOKUP(E462,'26'!$K$3:$L$16,2,FALSE)))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IF(D463="X",0,IF(E463="X",0,VLOOKUP(E463,'26'!$K$3:$L$16,2,FALSE)))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IF(D464="X",0,IF(E464="X",0,VLOOKUP(E464,'26'!$K$3:$L$16,2,FALSE)))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IF(D465="X",0,IF(E465="X",0,VLOOKUP(E465,'26'!$K$3:$L$16,2,FALSE)))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IF(D466="X",0,IF(E466="X",0,VLOOKUP(E466,'26'!$K$3:$L$16,2,FALSE)))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IF(D467="X",0,IF(E467="X",0,VLOOKUP(E467,'26'!$K$3:$L$16,2,FALSE)))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IF(D468="X",0,IF(E468="X",0,VLOOKUP(E468,'26'!$K$3:$L$16,2,FALSE)))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IF(D469="X",0,IF(E469="X",0,VLOOKUP(E469,'26'!$K$3:$L$16,2,FALSE)))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IF(D470="X",0,IF(E470="X",0,VLOOKUP(E470,'26'!$K$3:$L$16,2,FALSE)))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IF(D471="X",0,IF(E471="X",0,VLOOKUP(E471,'26'!$K$3:$L$16,2,FALSE)))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IF(D472="X",0,IF(E472="X",0,VLOOKUP(E472,'26'!$K$3:$L$16,2,FALSE)))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IF(D473="X",0,IF(E473="X",0,VLOOKUP(E473,'26'!$K$3:$L$16,2,FALSE)))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IF(D474="X",0,IF(E474="X",0,VLOOKUP(E474,'26'!$K$3:$L$16,2,FALSE)))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IF(D475="X",0,IF(E475="X",0,VLOOKUP(E475,'26'!$K$3:$L$16,2,FALSE)))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IF(D476="X",0,IF(E476="X",0,VLOOKUP(E476,'26'!$K$3:$L$16,2,FALSE)))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IF(D477="X",0,IF(E477="X",0,VLOOKUP(E477,'26'!$K$3:$L$16,2,FALSE)))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IF(D478="X",0,IF(E478="X",0,VLOOKUP(E478,'26'!$K$3:$L$16,2,FALSE)))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IF(D479="X",0,IF(E479="X",0,VLOOKUP(E479,'26'!$K$3:$L$16,2,FALSE)))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IF(D480="X",0,IF(E480="X",0,VLOOKUP(E480,'26'!$K$3:$L$16,2,FALSE)))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IF(D481="X",0,IF(E481="X",0,VLOOKUP(E481,'26'!$K$3:$L$16,2,FALSE)))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IF(D482="X",0,IF(E482="X",0,VLOOKUP(E482,'26'!$K$3:$L$16,2,FALSE)))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IF(D483="X",0,IF(E483="X",0,VLOOKUP(E483,'26'!$K$3:$L$16,2,FALSE)))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IF(D484="X",0,IF(E484="X",0,VLOOKUP(E484,'26'!$K$3:$L$16,2,FALSE)))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IF(D485="X",0,IF(E485="X",0,VLOOKUP(E485,'26'!$K$3:$L$16,2,FALSE)))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IF(D486="X",0,IF(E486="X",0,VLOOKUP(E486,'26'!$K$3:$L$16,2,FALSE)))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IF(D487="X",0,IF(E487="X",0,VLOOKUP(E487,'26'!$K$3:$L$16,2,FALSE)))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IF(D488="X",0,IF(E488="X",0,VLOOKUP(E488,'26'!$K$3:$L$16,2,FALSE)))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IF(D489="X",0,IF(E489="X",0,VLOOKUP(E489,'26'!$K$3:$L$16,2,FALSE)))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IF(D490="X",0,IF(E490="X",0,VLOOKUP(E490,'26'!$K$3:$L$16,2,FALSE)))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IF(D491="X",0,IF(E491="X",0,VLOOKUP(E491,'26'!$K$3:$L$16,2,FALSE)))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IF(D492="X",0,IF(E492="X",0,VLOOKUP(E492,'26'!$K$3:$L$16,2,FALSE)))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IF(D493="X",0,IF(E493="X",0,VLOOKUP(E493,'26'!$K$3:$L$16,2,FALSE)))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IF(D494="X",0,IF(E494="X",0,VLOOKUP(E494,'26'!$K$3:$L$16,2,FALSE)))</f>
        <v>#N/A</v>
      </c>
      <c r="P494" s="108" t="e">
        <f t="shared" si="15"/>
        <v>#N/A</v>
      </c>
    </row>
    <row r="495" spans="3:23" ht="15.75" thickBot="1">
      <c r="C495" s="109" t="s">
        <v>135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136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IF('26'!K3="", "Vrije categorie",'26'!K3)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IF('26'!K4="", "Vrije categorie",'26'!K4)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IF('26'!K5="", "Vrije categorie",'26'!K5)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IF('26'!K6="", "Vrije categorie",'26'!K6)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IF('26'!K7="", "Vrije categorie",'26'!K7)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IF('26'!K8="", "Vrije categorie",'26'!K8)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IF('26'!K9="", "Vrije categorie",'26'!K9)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IF('26'!K10="", "Vrije categorie",'26'!K10)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IF('26'!K11="", "Vrije categorie",'26'!K11)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IF('26'!K12="", "Vrije categorie",'26'!K12)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IF('26'!K13="", "Vrije categorie",'26'!K13)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IF('26'!K14="", "Vrije categorie",'26'!K14)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IF('26'!K15="", "Vrije categorie",'26'!K15)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138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ghU7b5QTOwTjxixEHehbh6GfK9aKObpFeVPdObSZsPySGqCRbgKy+1EV3mrFzfXi59K/X8SNhTRw2s85nK1T4w==" saltValue="p8TWjmV1gQZysqbX7DPvn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265E4-0956-44D4-B3B6-7EE8295D41A1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'39a'!P499/M3</f>
        <v>#N/A</v>
      </c>
    </row>
    <row r="4" spans="1:14">
      <c r="A4" s="42" t="s">
        <v>82</v>
      </c>
      <c r="B4" s="195" t="e">
        <f>VLOOKUP(H5,'Kosten VSR (her)controles'!A5:E54,3)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'39a'!P500/M4</f>
        <v>#N/A</v>
      </c>
    </row>
    <row r="5" spans="1:14">
      <c r="A5" s="43" t="s">
        <v>83</v>
      </c>
      <c r="B5" s="196" t="e">
        <f>VLOOKUP(H5,'Kosten VSR (her)controles'!A5:E54,4)</f>
        <v>#N/A</v>
      </c>
      <c r="C5" s="196"/>
      <c r="D5" s="196"/>
      <c r="E5" s="196"/>
      <c r="F5" s="192" t="s">
        <v>85</v>
      </c>
      <c r="G5" s="192"/>
      <c r="H5" s="39">
        <f>'Kosten VSR (her)controles'!A43</f>
        <v>0</v>
      </c>
      <c r="K5" s="60" t="s">
        <v>58</v>
      </c>
      <c r="L5" s="72"/>
      <c r="M5" s="133"/>
      <c r="N5" s="113" t="e">
        <f>'39a'!P501/M5</f>
        <v>#N/A</v>
      </c>
    </row>
    <row r="6" spans="1:14">
      <c r="A6" s="44" t="s">
        <v>84</v>
      </c>
      <c r="B6" s="197" t="e">
        <f>VLOOKUP(H5,'Kosten VSR (her)controles'!A5:E54,5)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'39a'!P502/M6</f>
        <v>#N/A</v>
      </c>
    </row>
    <row r="7" spans="1:14">
      <c r="K7" s="60" t="s">
        <v>55</v>
      </c>
      <c r="L7" s="72"/>
      <c r="M7" s="133"/>
      <c r="N7" s="113" t="e">
        <f>'39a'!P503/M7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'39a'!P504/M8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'39a'!P505/M9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'39a'!P506/M10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'39a'!P507/M11</f>
        <v>#N/A</v>
      </c>
    </row>
    <row r="12" spans="1:14">
      <c r="F12" s="33" t="s">
        <v>64</v>
      </c>
      <c r="G12" s="33" t="s">
        <v>90</v>
      </c>
      <c r="K12" s="60" t="s">
        <v>63</v>
      </c>
      <c r="L12" s="72"/>
      <c r="M12" s="133"/>
      <c r="N12" s="113" t="e">
        <f>'39a'!P508/M12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'39a'!N512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'39a'!P509/M13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127</v>
      </c>
      <c r="K16" s="62"/>
      <c r="L16" s="73"/>
      <c r="M16" s="134"/>
      <c r="N16" s="114"/>
    </row>
    <row r="17" spans="1:9">
      <c r="A17" s="188" t="s">
        <v>128</v>
      </c>
      <c r="B17" s="188"/>
      <c r="C17" s="188"/>
      <c r="D17" s="70" t="e">
        <f>'39a'!P512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'39a'!G512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'39a'!F512-E27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'39a'!S495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'39a'!R495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'39a'!T495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'39a'!U495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51">
        <f>'39a'!V495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51">
        <f>'39a'!W495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'39a'!N505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ilJVyzVspsJ9ZSSr1XhMiGY8IQvNPi56rhEsNCHKt9NFNl9OpTR0bExcmplKOsR8POZkuSbceD649SmJwhgQcQ==" saltValue="Ims1wexUUbPDKf6m6bZ6t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F8DE-A99B-4A53-A4BF-5127DC6C0D3A}">
  <sheetPr>
    <tabColor rgb="FF173583"/>
  </sheetPr>
  <dimension ref="A1:Z532"/>
  <sheetViews>
    <sheetView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'39'!H5</f>
        <v>0</v>
      </c>
      <c r="B1" s="219" t="s">
        <v>82</v>
      </c>
      <c r="C1" s="220"/>
      <c r="D1" s="221" t="e">
        <f>VLOOKUP(A1,'Kosten VSR (her)controles'!A5:J54,3)</f>
        <v>#N/A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e">
        <f>CONCATENATE(VLOOKUP(A1,'Kosten VSR (her)controles'!A5:K54,4)," te ",VLOOKUP(A1,'Kosten VSR (her)controles'!A5:K54,5))</f>
        <v>#N/A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IF(D4="X",0,IF(E4="X",0,VLOOKUP(E4,'39'!$K$3:$L$16,2,FALSE)))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IF(D5="X",0,IF(E5="X",0,VLOOKUP(E5,'39'!$K$3:$L$16,2,FALSE)))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IF(D6="X",0,IF(E6="X",0,VLOOKUP(E6,'39'!$K$3:$L$16,2,FALSE)))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IF(D7="X",0,IF(E7="X",0,VLOOKUP(E7,'39'!$K$3:$L$16,2,FALSE)))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IF(D8="X",0,IF(E8="X",0,VLOOKUP(E8,'39'!$K$3:$L$16,2,FALSE)))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IF(D9="X",0,IF(E9="X",0,VLOOKUP(E9,'39'!$K$3:$L$16,2,FALSE)))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IF(D10="X",0,IF(E10="X",0,VLOOKUP(E10,'39'!$K$3:$L$16,2,FALSE)))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IF(D11="X",0,IF(E11="X",0,VLOOKUP(E11,'39'!$K$3:$L$16,2,FALSE)))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IF(D12="X",0,IF(E12="X",0,VLOOKUP(E12,'39'!$K$3:$L$16,2,FALSE)))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IF(D13="X",0,IF(E13="X",0,VLOOKUP(E13,'39'!$K$3:$L$16,2,FALSE)))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IF(D14="X",0,IF(E14="X",0,VLOOKUP(E14,'39'!$K$3:$L$16,2,FALSE)))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IF(D15="X",0,IF(E15="X",0,VLOOKUP(E15,'39'!$K$3:$L$16,2,FALSE)))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IF(D16="X",0,IF(E16="X",0,VLOOKUP(E16,'39'!$K$3:$L$16,2,FALSE)))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IF(D17="X",0,IF(E17="X",0,VLOOKUP(E17,'39'!$K$3:$L$16,2,FALSE)))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IF(D18="X",0,IF(E18="X",0,VLOOKUP(E18,'39'!$K$3:$L$16,2,FALSE)))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IF(D19="X",0,IF(E19="X",0,VLOOKUP(E19,'39'!$K$3:$L$16,2,FALSE)))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IF(D20="X",0,IF(E20="X",0,VLOOKUP(E20,'39'!$K$3:$L$16,2,FALSE)))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IF(D21="X",0,IF(E21="X",0,VLOOKUP(E21,'39'!$K$3:$L$16,2,FALSE)))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IF(D22="X",0,IF(E22="X",0,VLOOKUP(E22,'39'!$K$3:$L$16,2,FALSE)))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IF(D23="X",0,IF(E23="X",0,VLOOKUP(E23,'39'!$K$3:$L$16,2,FALSE)))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IF(D24="X",0,IF(E24="X",0,VLOOKUP(E24,'39'!$K$3:$L$16,2,FALSE)))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IF(D25="X",0,IF(E25="X",0,VLOOKUP(E25,'39'!$K$3:$L$16,2,FALSE)))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IF(D26="X",0,IF(E26="X",0,VLOOKUP(E26,'39'!$K$3:$L$16,2,FALSE)))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IF(D27="X",0,IF(E27="X",0,VLOOKUP(E27,'39'!$K$3:$L$16,2,FALSE)))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IF(D28="X",0,IF(E28="X",0,VLOOKUP(E28,'39'!$K$3:$L$16,2,FALSE)))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IF(D29="X",0,IF(E29="X",0,VLOOKUP(E29,'39'!$K$3:$L$16,2,FALSE)))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IF(D30="X",0,IF(E30="X",0,VLOOKUP(E30,'39'!$K$3:$L$16,2,FALSE)))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IF(D31="X",0,IF(E31="X",0,VLOOKUP(E31,'39'!$K$3:$L$16,2,FALSE)))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IF(D32="X",0,IF(E32="X",0,VLOOKUP(E32,'39'!$K$3:$L$16,2,FALSE)))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IF(D33="X",0,IF(E33="X",0,VLOOKUP(E33,'39'!$K$3:$L$16,2,FALSE)))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IF(D34="X",0,IF(E34="X",0,VLOOKUP(E34,'39'!$K$3:$L$16,2,FALSE)))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IF(D35="X",0,IF(E35="X",0,VLOOKUP(E35,'39'!$K$3:$L$16,2,FALSE)))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IF(D36="X",0,IF(E36="X",0,VLOOKUP(E36,'39'!$K$3:$L$16,2,FALSE)))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IF(D37="X",0,IF(E37="X",0,VLOOKUP(E37,'39'!$K$3:$L$16,2,FALSE)))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IF(D38="X",0,IF(E38="X",0,VLOOKUP(E38,'39'!$K$3:$L$16,2,FALSE)))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IF(D39="X",0,IF(E39="X",0,VLOOKUP(E39,'39'!$K$3:$L$16,2,FALSE)))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IF(D40="X",0,IF(E40="X",0,VLOOKUP(E40,'39'!$K$3:$L$16,2,FALSE)))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IF(D41="X",0,IF(E41="X",0,VLOOKUP(E41,'39'!$K$3:$L$16,2,FALSE)))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IF(D42="X",0,IF(E42="X",0,VLOOKUP(E42,'39'!$K$3:$L$16,2,FALSE)))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IF(D43="X",0,IF(E43="X",0,VLOOKUP(E43,'39'!$K$3:$L$16,2,FALSE)))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IF(D44="X",0,IF(E44="X",0,VLOOKUP(E44,'39'!$K$3:$L$16,2,FALSE)))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IF(D45="X",0,IF(E45="X",0,VLOOKUP(E45,'39'!$K$3:$L$16,2,FALSE)))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IF(D46="X",0,IF(E46="X",0,VLOOKUP(E46,'39'!$K$3:$L$16,2,FALSE)))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IF(D47="X",0,IF(E47="X",0,VLOOKUP(E47,'39'!$K$3:$L$16,2,FALSE)))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IF(D48="X",0,IF(E48="X",0,VLOOKUP(E48,'39'!$K$3:$L$16,2,FALSE)))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IF(D49="X",0,IF(E49="X",0,VLOOKUP(E49,'39'!$K$3:$L$16,2,FALSE)))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IF(D50="X",0,IF(E50="X",0,VLOOKUP(E50,'39'!$K$3:$L$16,2,FALSE)))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IF(D51="X",0,IF(E51="X",0,VLOOKUP(E51,'39'!$K$3:$L$16,2,FALSE)))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IF(D52="X",0,IF(E52="X",0,VLOOKUP(E52,'39'!$K$3:$L$16,2,FALSE)))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IF(D53="X",0,IF(E53="X",0,VLOOKUP(E53,'39'!$K$3:$L$16,2,FALSE)))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IF(D54="X",0,IF(E54="X",0,VLOOKUP(E54,'39'!$K$3:$L$16,2,FALSE)))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IF(D55="X",0,IF(E55="X",0,VLOOKUP(E55,'39'!$K$3:$L$16,2,FALSE)))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IF(D56="X",0,IF(E56="X",0,VLOOKUP(E56,'39'!$K$3:$L$16,2,FALSE)))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IF(D57="X",0,IF(E57="X",0,VLOOKUP(E57,'39'!$K$3:$L$16,2,FALSE)))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IF(D58="X",0,IF(E58="X",0,VLOOKUP(E58,'39'!$K$3:$L$16,2,FALSE)))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IF(D59="X",0,IF(E59="X",0,VLOOKUP(E59,'39'!$K$3:$L$16,2,FALSE)))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IF(D60="X",0,IF(E60="X",0,VLOOKUP(E60,'39'!$K$3:$L$16,2,FALSE)))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IF(D61="X",0,IF(E61="X",0,VLOOKUP(E61,'39'!$K$3:$L$16,2,FALSE)))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IF(D62="X",0,IF(E62="X",0,VLOOKUP(E62,'39'!$K$3:$L$16,2,FALSE)))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IF(D63="X",0,IF(E63="X",0,VLOOKUP(E63,'39'!$K$3:$L$16,2,FALSE)))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IF(D64="X",0,IF(E64="X",0,VLOOKUP(E64,'39'!$K$3:$L$16,2,FALSE)))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IF(D65="X",0,IF(E65="X",0,VLOOKUP(E65,'39'!$K$3:$L$16,2,FALSE)))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IF(D66="X",0,IF(E66="X",0,VLOOKUP(E66,'39'!$K$3:$L$16,2,FALSE)))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IF(D67="X",0,IF(E67="X",0,VLOOKUP(E67,'39'!$K$3:$L$16,2,FALSE)))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IF(D68="X",0,IF(E68="X",0,VLOOKUP(E68,'39'!$K$3:$L$16,2,FALSE)))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IF(D69="X",0,IF(E69="X",0,VLOOKUP(E69,'39'!$K$3:$L$16,2,FALSE)))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IF(D70="X",0,IF(E70="X",0,VLOOKUP(E70,'39'!$K$3:$L$16,2,FALSE)))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IF(D71="X",0,IF(E71="X",0,VLOOKUP(E71,'39'!$K$3:$L$16,2,FALSE)))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IF(D72="X",0,IF(E72="X",0,VLOOKUP(E72,'39'!$K$3:$L$16,2,FALSE)))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IF(D73="X",0,IF(E73="X",0,VLOOKUP(E73,'39'!$K$3:$L$16,2,FALSE)))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IF(D74="X",0,IF(E74="X",0,VLOOKUP(E74,'39'!$K$3:$L$16,2,FALSE)))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IF(D75="X",0,IF(E75="X",0,VLOOKUP(E75,'39'!$K$3:$L$16,2,FALSE)))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IF(D76="X",0,IF(E76="X",0,VLOOKUP(E76,'39'!$K$3:$L$16,2,FALSE)))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IF(D77="X",0,IF(E77="X",0,VLOOKUP(E77,'39'!$K$3:$L$16,2,FALSE)))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IF(D78="X",0,IF(E78="X",0,VLOOKUP(E78,'39'!$K$3:$L$16,2,FALSE)))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IF(D79="X",0,IF(E79="X",0,VLOOKUP(E79,'39'!$K$3:$L$16,2,FALSE)))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IF(D80="X",0,IF(E80="X",0,VLOOKUP(E80,'39'!$K$3:$L$16,2,FALSE)))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IF(D81="X",0,IF(E81="X",0,VLOOKUP(E81,'39'!$K$3:$L$16,2,FALSE)))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IF(D82="X",0,IF(E82="X",0,VLOOKUP(E82,'39'!$K$3:$L$16,2,FALSE)))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IF(D83="X",0,IF(E83="X",0,VLOOKUP(E83,'39'!$K$3:$L$16,2,FALSE)))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IF(D84="X",0,IF(E84="X",0,VLOOKUP(E84,'39'!$K$3:$L$16,2,FALSE)))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IF(D85="X",0,IF(E85="X",0,VLOOKUP(E85,'39'!$K$3:$L$16,2,FALSE)))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IF(D86="X",0,IF(E86="X",0,VLOOKUP(E86,'39'!$K$3:$L$16,2,FALSE)))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IF(D87="X",0,IF(E87="X",0,VLOOKUP(E87,'39'!$K$3:$L$16,2,FALSE)))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IF(D88="X",0,IF(E88="X",0,VLOOKUP(E88,'39'!$K$3:$L$16,2,FALSE)))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IF(D89="X",0,IF(E89="X",0,VLOOKUP(E89,'39'!$K$3:$L$16,2,FALSE)))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IF(D90="X",0,IF(E90="X",0,VLOOKUP(E90,'39'!$K$3:$L$16,2,FALSE)))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IF(D91="X",0,IF(E91="X",0,VLOOKUP(E91,'39'!$K$3:$L$16,2,FALSE)))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IF(D92="X",0,IF(E92="X",0,VLOOKUP(E92,'39'!$K$3:$L$16,2,FALSE)))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IF(D93="X",0,IF(E93="X",0,VLOOKUP(E93,'39'!$K$3:$L$16,2,FALSE)))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IF(D94="X",0,IF(E94="X",0,VLOOKUP(E94,'39'!$K$3:$L$16,2,FALSE)))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IF(D95="X",0,IF(E95="X",0,VLOOKUP(E95,'39'!$K$3:$L$16,2,FALSE)))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IF(D96="X",0,IF(E96="X",0,VLOOKUP(E96,'39'!$K$3:$L$16,2,FALSE)))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IF(D97="X",0,IF(E97="X",0,VLOOKUP(E97,'39'!$K$3:$L$16,2,FALSE)))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IF(D98="X",0,IF(E98="X",0,VLOOKUP(E98,'39'!$K$3:$L$16,2,FALSE)))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IF(D99="X",0,IF(E99="X",0,VLOOKUP(E99,'39'!$K$3:$L$16,2,FALSE)))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IF(D100="X",0,IF(E100="X",0,VLOOKUP(E100,'39'!$K$3:$L$16,2,FALSE)))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IF(D101="X",0,IF(E101="X",0,VLOOKUP(E101,'39'!$K$3:$L$16,2,FALSE)))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IF(D102="X",0,IF(E102="X",0,VLOOKUP(E102,'39'!$K$3:$L$16,2,FALSE)))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IF(D103="X",0,IF(E103="X",0,VLOOKUP(E103,'39'!$K$3:$L$16,2,FALSE)))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IF(D104="X",0,IF(E104="X",0,VLOOKUP(E104,'39'!$K$3:$L$16,2,FALSE)))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IF(D105="X",0,IF(E105="X",0,VLOOKUP(E105,'39'!$K$3:$L$16,2,FALSE)))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IF(D106="X",0,IF(E106="X",0,VLOOKUP(E106,'39'!$K$3:$L$16,2,FALSE)))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IF(D107="X",0,IF(E107="X",0,VLOOKUP(E107,'39'!$K$3:$L$16,2,FALSE)))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IF(D108="X",0,IF(E108="X",0,VLOOKUP(E108,'39'!$K$3:$L$16,2,FALSE)))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IF(D109="X",0,IF(E109="X",0,VLOOKUP(E109,'39'!$K$3:$L$16,2,FALSE)))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IF(D110="X",0,IF(E110="X",0,VLOOKUP(E110,'39'!$K$3:$L$16,2,FALSE)))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IF(D111="X",0,IF(E111="X",0,VLOOKUP(E111,'39'!$K$3:$L$16,2,FALSE)))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IF(D112="X",0,IF(E112="X",0,VLOOKUP(E112,'39'!$K$3:$L$16,2,FALSE)))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IF(D113="X",0,IF(E113="X",0,VLOOKUP(E113,'39'!$K$3:$L$16,2,FALSE)))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IF(D114="X",0,IF(E114="X",0,VLOOKUP(E114,'39'!$K$3:$L$16,2,FALSE)))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IF(D115="X",0,IF(E115="X",0,VLOOKUP(E115,'39'!$K$3:$L$16,2,FALSE)))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IF(D116="X",0,IF(E116="X",0,VLOOKUP(E116,'39'!$K$3:$L$16,2,FALSE)))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IF(D117="X",0,IF(E117="X",0,VLOOKUP(E117,'39'!$K$3:$L$16,2,FALSE)))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IF(D118="X",0,IF(E118="X",0,VLOOKUP(E118,'39'!$K$3:$L$16,2,FALSE)))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IF(D119="X",0,IF(E119="X",0,VLOOKUP(E119,'39'!$K$3:$L$16,2,FALSE)))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IF(D120="X",0,IF(E120="X",0,VLOOKUP(E120,'39'!$K$3:$L$16,2,FALSE)))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IF(D121="X",0,IF(E121="X",0,VLOOKUP(E121,'39'!$K$3:$L$16,2,FALSE)))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IF(D122="X",0,IF(E122="X",0,VLOOKUP(E122,'39'!$K$3:$L$16,2,FALSE)))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IF(D123="X",0,IF(E123="X",0,VLOOKUP(E123,'39'!$K$3:$L$16,2,FALSE)))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IF(D124="X",0,IF(E124="X",0,VLOOKUP(E124,'39'!$K$3:$L$16,2,FALSE)))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IF(D125="X",0,IF(E125="X",0,VLOOKUP(E125,'39'!$K$3:$L$16,2,FALSE)))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IF(D126="X",0,IF(E126="X",0,VLOOKUP(E126,'39'!$K$3:$L$16,2,FALSE)))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IF(D127="X",0,IF(E127="X",0,VLOOKUP(E127,'39'!$K$3:$L$16,2,FALSE)))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IF(D128="X",0,IF(E128="X",0,VLOOKUP(E128,'39'!$K$3:$L$16,2,FALSE)))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IF(D129="X",0,IF(E129="X",0,VLOOKUP(E129,'39'!$K$3:$L$16,2,FALSE)))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IF(D130="X",0,IF(E130="X",0,VLOOKUP(E130,'39'!$K$3:$L$16,2,FALSE)))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IF(D131="X",0,IF(E131="X",0,VLOOKUP(E131,'39'!$K$3:$L$16,2,FALSE)))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IF(D132="X",0,IF(E132="X",0,VLOOKUP(E132,'39'!$K$3:$L$16,2,FALSE)))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IF(D133="X",0,IF(E133="X",0,VLOOKUP(E133,'39'!$K$3:$L$16,2,FALSE)))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IF(D134="X",0,IF(E134="X",0,VLOOKUP(E134,'39'!$K$3:$L$16,2,FALSE)))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IF(D135="X",0,IF(E135="X",0,VLOOKUP(E135,'39'!$K$3:$L$16,2,FALSE)))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IF(D136="X",0,IF(E136="X",0,VLOOKUP(E136,'39'!$K$3:$L$16,2,FALSE)))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IF(D137="X",0,IF(E137="X",0,VLOOKUP(E137,'39'!$K$3:$L$16,2,FALSE)))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IF(D138="X",0,IF(E138="X",0,VLOOKUP(E138,'39'!$K$3:$L$16,2,FALSE)))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IF(D139="X",0,IF(E139="X",0,VLOOKUP(E139,'39'!$K$3:$L$16,2,FALSE)))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IF(D140="X",0,IF(E140="X",0,VLOOKUP(E140,'39'!$K$3:$L$16,2,FALSE)))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IF(D141="X",0,IF(E141="X",0,VLOOKUP(E141,'39'!$K$3:$L$16,2,FALSE)))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IF(D142="X",0,IF(E142="X",0,VLOOKUP(E142,'39'!$K$3:$L$16,2,FALSE)))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IF(D143="X",0,IF(E143="X",0,VLOOKUP(E143,'39'!$K$3:$L$16,2,FALSE)))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IF(D144="X",0,IF(E144="X",0,VLOOKUP(E144,'39'!$K$3:$L$16,2,FALSE)))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IF(D145="X",0,IF(E145="X",0,VLOOKUP(E145,'39'!$K$3:$L$16,2,FALSE)))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IF(D146="X",0,IF(E146="X",0,VLOOKUP(E146,'39'!$K$3:$L$16,2,FALSE)))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IF(D147="X",0,IF(E147="X",0,VLOOKUP(E147,'39'!$K$3:$L$16,2,FALSE)))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IF(D148="X",0,IF(E148="X",0,VLOOKUP(E148,'39'!$K$3:$L$16,2,FALSE)))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IF(D149="X",0,IF(E149="X",0,VLOOKUP(E149,'39'!$K$3:$L$16,2,FALSE)))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IF(D150="X",0,IF(E150="X",0,VLOOKUP(E150,'39'!$K$3:$L$16,2,FALSE)))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IF(D151="X",0,IF(E151="X",0,VLOOKUP(E151,'39'!$K$3:$L$16,2,FALSE)))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IF(D152="X",0,IF(E152="X",0,VLOOKUP(E152,'39'!$K$3:$L$16,2,FALSE)))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IF(D153="X",0,IF(E153="X",0,VLOOKUP(E153,'39'!$K$3:$L$16,2,FALSE)))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IF(D154="X",0,IF(E154="X",0,VLOOKUP(E154,'39'!$K$3:$L$16,2,FALSE)))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IF(D155="X",0,IF(E155="X",0,VLOOKUP(E155,'39'!$K$3:$L$16,2,FALSE)))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IF(D156="X",0,IF(E156="X",0,VLOOKUP(E156,'39'!$K$3:$L$16,2,FALSE)))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IF(D157="X",0,IF(E157="X",0,VLOOKUP(E157,'39'!$K$3:$L$16,2,FALSE)))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IF(D158="X",0,IF(E158="X",0,VLOOKUP(E158,'39'!$K$3:$L$16,2,FALSE)))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IF(D159="X",0,IF(E159="X",0,VLOOKUP(E159,'39'!$K$3:$L$16,2,FALSE)))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IF(D160="X",0,IF(E160="X",0,VLOOKUP(E160,'39'!$K$3:$L$16,2,FALSE)))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IF(D161="X",0,IF(E161="X",0,VLOOKUP(E161,'39'!$K$3:$L$16,2,FALSE)))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IF(D162="X",0,IF(E162="X",0,VLOOKUP(E162,'39'!$K$3:$L$16,2,FALSE)))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IF(D163="X",0,IF(E163="X",0,VLOOKUP(E163,'39'!$K$3:$L$16,2,FALSE)))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IF(D164="X",0,IF(E164="X",0,VLOOKUP(E164,'39'!$K$3:$L$16,2,FALSE)))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IF(D165="X",0,IF(E165="X",0,VLOOKUP(E165,'39'!$K$3:$L$16,2,FALSE)))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IF(D166="X",0,IF(E166="X",0,VLOOKUP(E166,'39'!$K$3:$L$16,2,FALSE)))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IF(D167="X",0,IF(E167="X",0,VLOOKUP(E167,'39'!$K$3:$L$16,2,FALSE)))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IF(D168="X",0,IF(E168="X",0,VLOOKUP(E168,'39'!$K$3:$L$16,2,FALSE)))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IF(D169="X",0,IF(E169="X",0,VLOOKUP(E169,'39'!$K$3:$L$16,2,FALSE)))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IF(D170="X",0,IF(E170="X",0,VLOOKUP(E170,'39'!$K$3:$L$16,2,FALSE)))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IF(D171="X",0,IF(E171="X",0,VLOOKUP(E171,'39'!$K$3:$L$16,2,FALSE)))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IF(D172="X",0,IF(E172="X",0,VLOOKUP(E172,'39'!$K$3:$L$16,2,FALSE)))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IF(D173="X",0,IF(E173="X",0,VLOOKUP(E173,'39'!$K$3:$L$16,2,FALSE)))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IF(D174="X",0,IF(E174="X",0,VLOOKUP(E174,'39'!$K$3:$L$16,2,FALSE)))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IF(D175="X",0,IF(E175="X",0,VLOOKUP(E175,'39'!$K$3:$L$16,2,FALSE)))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IF(D176="X",0,IF(E176="X",0,VLOOKUP(E176,'39'!$K$3:$L$16,2,FALSE)))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IF(D177="X",0,IF(E177="X",0,VLOOKUP(E177,'39'!$K$3:$L$16,2,FALSE)))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IF(D178="X",0,IF(E178="X",0,VLOOKUP(E178,'39'!$K$3:$L$16,2,FALSE)))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IF(D179="X",0,IF(E179="X",0,VLOOKUP(E179,'39'!$K$3:$L$16,2,FALSE)))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IF(D180="X",0,IF(E180="X",0,VLOOKUP(E180,'39'!$K$3:$L$16,2,FALSE)))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IF(D181="X",0,IF(E181="X",0,VLOOKUP(E181,'39'!$K$3:$L$16,2,FALSE)))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IF(D182="X",0,IF(E182="X",0,VLOOKUP(E182,'39'!$K$3:$L$16,2,FALSE)))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IF(D183="X",0,IF(E183="X",0,VLOOKUP(E183,'39'!$K$3:$L$16,2,FALSE)))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IF(D184="X",0,IF(E184="X",0,VLOOKUP(E184,'39'!$K$3:$L$16,2,FALSE)))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IF(D185="X",0,IF(E185="X",0,VLOOKUP(E185,'39'!$K$3:$L$16,2,FALSE)))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IF(D186="X",0,IF(E186="X",0,VLOOKUP(E186,'39'!$K$3:$L$16,2,FALSE)))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IF(D187="X",0,IF(E187="X",0,VLOOKUP(E187,'39'!$K$3:$L$16,2,FALSE)))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IF(D188="X",0,IF(E188="X",0,VLOOKUP(E188,'39'!$K$3:$L$16,2,FALSE)))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IF(D189="X",0,IF(E189="X",0,VLOOKUP(E189,'39'!$K$3:$L$16,2,FALSE)))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IF(D190="X",0,IF(E190="X",0,VLOOKUP(E190,'39'!$K$3:$L$16,2,FALSE)))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IF(D191="X",0,IF(E191="X",0,VLOOKUP(E191,'39'!$K$3:$L$16,2,FALSE)))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IF(D192="X",0,IF(E192="X",0,VLOOKUP(E192,'39'!$K$3:$L$16,2,FALSE)))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IF(D193="X",0,IF(E193="X",0,VLOOKUP(E193,'39'!$K$3:$L$16,2,FALSE)))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IF(D194="X",0,IF(E194="X",0,VLOOKUP(E194,'39'!$K$3:$L$16,2,FALSE)))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IF(D195="X",0,IF(E195="X",0,VLOOKUP(E195,'39'!$K$3:$L$16,2,FALSE)))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IF(D196="X",0,IF(E196="X",0,VLOOKUP(E196,'39'!$K$3:$L$16,2,FALSE)))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IF(D197="X",0,IF(E197="X",0,VLOOKUP(E197,'39'!$K$3:$L$16,2,FALSE)))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IF(D198="X",0,IF(E198="X",0,VLOOKUP(E198,'39'!$K$3:$L$16,2,FALSE)))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IF(D199="X",0,IF(E199="X",0,VLOOKUP(E199,'39'!$K$3:$L$16,2,FALSE)))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IF(D200="X",0,IF(E200="X",0,VLOOKUP(E200,'39'!$K$3:$L$16,2,FALSE)))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IF(D201="X",0,IF(E201="X",0,VLOOKUP(E201,'39'!$K$3:$L$16,2,FALSE)))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IF(D202="X",0,IF(E202="X",0,VLOOKUP(E202,'39'!$K$3:$L$16,2,FALSE)))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IF(D203="X",0,IF(E203="X",0,VLOOKUP(E203,'39'!$K$3:$L$16,2,FALSE)))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IF(D204="X",0,IF(E204="X",0,VLOOKUP(E204,'39'!$K$3:$L$16,2,FALSE)))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IF(D205="X",0,IF(E205="X",0,VLOOKUP(E205,'39'!$K$3:$L$16,2,FALSE)))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IF(D206="X",0,IF(E206="X",0,VLOOKUP(E206,'39'!$K$3:$L$16,2,FALSE)))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IF(D207="X",0,IF(E207="X",0,VLOOKUP(E207,'39'!$K$3:$L$16,2,FALSE)))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IF(D208="X",0,IF(E208="X",0,VLOOKUP(E208,'39'!$K$3:$L$16,2,FALSE)))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IF(D209="X",0,IF(E209="X",0,VLOOKUP(E209,'39'!$K$3:$L$16,2,FALSE)))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IF(D210="X",0,IF(E210="X",0,VLOOKUP(E210,'39'!$K$3:$L$16,2,FALSE)))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IF(D211="X",0,IF(E211="X",0,VLOOKUP(E211,'39'!$K$3:$L$16,2,FALSE)))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IF(D212="X",0,IF(E212="X",0,VLOOKUP(E212,'39'!$K$3:$L$16,2,FALSE)))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IF(D213="X",0,IF(E213="X",0,VLOOKUP(E213,'39'!$K$3:$L$16,2,FALSE)))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IF(D214="X",0,IF(E214="X",0,VLOOKUP(E214,'39'!$K$3:$L$16,2,FALSE)))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IF(D215="X",0,IF(E215="X",0,VLOOKUP(E215,'39'!$K$3:$L$16,2,FALSE)))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IF(D216="X",0,IF(E216="X",0,VLOOKUP(E216,'39'!$K$3:$L$16,2,FALSE)))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IF(D217="X",0,IF(E217="X",0,VLOOKUP(E217,'39'!$K$3:$L$16,2,FALSE)))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IF(D218="X",0,IF(E218="X",0,VLOOKUP(E218,'39'!$K$3:$L$16,2,FALSE)))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IF(D219="X",0,IF(E219="X",0,VLOOKUP(E219,'39'!$K$3:$L$16,2,FALSE)))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IF(D220="X",0,IF(E220="X",0,VLOOKUP(E220,'39'!$K$3:$L$16,2,FALSE)))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IF(D221="X",0,IF(E221="X",0,VLOOKUP(E221,'39'!$K$3:$L$16,2,FALSE)))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IF(D222="X",0,IF(E222="X",0,VLOOKUP(E222,'39'!$K$3:$L$16,2,FALSE)))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IF(D223="X",0,IF(E223="X",0,VLOOKUP(E223,'39'!$K$3:$L$16,2,FALSE)))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IF(D224="X",0,IF(E224="X",0,VLOOKUP(E224,'39'!$K$3:$L$16,2,FALSE)))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IF(D225="X",0,IF(E225="X",0,VLOOKUP(E225,'39'!$K$3:$L$16,2,FALSE)))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IF(D226="X",0,IF(E226="X",0,VLOOKUP(E226,'39'!$K$3:$L$16,2,FALSE)))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IF(D227="X",0,IF(E227="X",0,VLOOKUP(E227,'39'!$K$3:$L$16,2,FALSE)))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IF(D228="X",0,IF(E228="X",0,VLOOKUP(E228,'39'!$K$3:$L$16,2,FALSE)))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IF(D229="X",0,IF(E229="X",0,VLOOKUP(E229,'39'!$K$3:$L$16,2,FALSE)))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IF(D230="X",0,IF(E230="X",0,VLOOKUP(E230,'39'!$K$3:$L$16,2,FALSE)))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IF(D231="X",0,IF(E231="X",0,VLOOKUP(E231,'39'!$K$3:$L$16,2,FALSE)))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IF(D232="X",0,IF(E232="X",0,VLOOKUP(E232,'39'!$K$3:$L$16,2,FALSE)))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IF(D233="X",0,IF(E233="X",0,VLOOKUP(E233,'39'!$K$3:$L$16,2,FALSE)))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IF(D234="X",0,IF(E234="X",0,VLOOKUP(E234,'39'!$K$3:$L$16,2,FALSE)))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IF(D235="X",0,IF(E235="X",0,VLOOKUP(E235,'39'!$K$3:$L$16,2,FALSE)))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IF(D236="X",0,IF(E236="X",0,VLOOKUP(E236,'39'!$K$3:$L$16,2,FALSE)))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IF(D237="X",0,IF(E237="X",0,VLOOKUP(E237,'39'!$K$3:$L$16,2,FALSE)))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IF(D238="X",0,IF(E238="X",0,VLOOKUP(E238,'39'!$K$3:$L$16,2,FALSE)))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IF(D239="X",0,IF(E239="X",0,VLOOKUP(E239,'39'!$K$3:$L$16,2,FALSE)))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IF(D240="X",0,IF(E240="X",0,VLOOKUP(E240,'39'!$K$3:$L$16,2,FALSE)))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IF(D241="X",0,IF(E241="X",0,VLOOKUP(E241,'39'!$K$3:$L$16,2,FALSE)))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IF(D242="X",0,IF(E242="X",0,VLOOKUP(E242,'39'!$K$3:$L$16,2,FALSE)))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IF(D243="X",0,IF(E243="X",0,VLOOKUP(E243,'39'!$K$3:$L$16,2,FALSE)))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IF(D244="X",0,IF(E244="X",0,VLOOKUP(E244,'39'!$K$3:$L$16,2,FALSE)))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IF(D245="X",0,IF(E245="X",0,VLOOKUP(E245,'39'!$K$3:$L$16,2,FALSE)))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IF(D246="X",0,IF(E246="X",0,VLOOKUP(E246,'39'!$K$3:$L$16,2,FALSE)))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IF(D247="X",0,IF(E247="X",0,VLOOKUP(E247,'39'!$K$3:$L$16,2,FALSE)))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IF(D248="X",0,IF(E248="X",0,VLOOKUP(E248,'39'!$K$3:$L$16,2,FALSE)))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IF(D249="X",0,IF(E249="X",0,VLOOKUP(E249,'39'!$K$3:$L$16,2,FALSE)))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IF(D250="X",0,IF(E250="X",0,VLOOKUP(E250,'39'!$K$3:$L$16,2,FALSE)))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IF(D251="X",0,IF(E251="X",0,VLOOKUP(E251,'39'!$K$3:$L$16,2,FALSE)))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IF(D252="X",0,IF(E252="X",0,VLOOKUP(E252,'39'!$K$3:$L$16,2,FALSE)))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IF(D253="X",0,IF(E253="X",0,VLOOKUP(E253,'39'!$K$3:$L$16,2,FALSE)))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IF(D254="X",0,IF(E254="X",0,VLOOKUP(E254,'39'!$K$3:$L$16,2,FALSE)))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IF(D255="X",0,IF(E255="X",0,VLOOKUP(E255,'39'!$K$3:$L$16,2,FALSE)))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IF(D256="X",0,IF(E256="X",0,VLOOKUP(E256,'39'!$K$3:$L$16,2,FALSE)))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IF(D257="X",0,IF(E257="X",0,VLOOKUP(E257,'39'!$K$3:$L$16,2,FALSE)))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IF(D258="X",0,IF(E258="X",0,VLOOKUP(E258,'39'!$K$3:$L$16,2,FALSE)))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IF(D259="X",0,IF(E259="X",0,VLOOKUP(E259,'39'!$K$3:$L$16,2,FALSE)))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IF(D260="X",0,IF(E260="X",0,VLOOKUP(E260,'39'!$K$3:$L$16,2,FALSE)))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IF(D261="X",0,IF(E261="X",0,VLOOKUP(E261,'39'!$K$3:$L$16,2,FALSE)))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IF(D262="X",0,IF(E262="X",0,VLOOKUP(E262,'39'!$K$3:$L$16,2,FALSE)))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IF(D263="X",0,IF(E263="X",0,VLOOKUP(E263,'39'!$K$3:$L$16,2,FALSE)))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IF(D264="X",0,IF(E264="X",0,VLOOKUP(E264,'39'!$K$3:$L$16,2,FALSE)))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IF(D265="X",0,IF(E265="X",0,VLOOKUP(E265,'39'!$K$3:$L$16,2,FALSE)))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IF(D266="X",0,IF(E266="X",0,VLOOKUP(E266,'39'!$K$3:$L$16,2,FALSE)))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IF(D267="X",0,IF(E267="X",0,VLOOKUP(E267,'39'!$K$3:$L$16,2,FALSE)))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IF(D268="X",0,IF(E268="X",0,VLOOKUP(E268,'39'!$K$3:$L$16,2,FALSE)))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IF(D269="X",0,IF(E269="X",0,VLOOKUP(E269,'39'!$K$3:$L$16,2,FALSE)))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IF(D270="X",0,IF(E270="X",0,VLOOKUP(E270,'39'!$K$3:$L$16,2,FALSE)))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IF(D271="X",0,IF(E271="X",0,VLOOKUP(E271,'39'!$K$3:$L$16,2,FALSE)))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IF(D272="X",0,IF(E272="X",0,VLOOKUP(E272,'39'!$K$3:$L$16,2,FALSE)))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IF(D273="X",0,IF(E273="X",0,VLOOKUP(E273,'39'!$K$3:$L$16,2,FALSE)))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IF(D274="X",0,IF(E274="X",0,VLOOKUP(E274,'39'!$K$3:$L$16,2,FALSE)))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IF(D275="X",0,IF(E275="X",0,VLOOKUP(E275,'39'!$K$3:$L$16,2,FALSE)))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IF(D276="X",0,IF(E276="X",0,VLOOKUP(E276,'39'!$K$3:$L$16,2,FALSE)))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IF(D277="X",0,IF(E277="X",0,VLOOKUP(E277,'39'!$K$3:$L$16,2,FALSE)))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IF(D278="X",0,IF(E278="X",0,VLOOKUP(E278,'39'!$K$3:$L$16,2,FALSE)))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IF(D279="X",0,IF(E279="X",0,VLOOKUP(E279,'39'!$K$3:$L$16,2,FALSE)))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IF(D280="X",0,IF(E280="X",0,VLOOKUP(E280,'39'!$K$3:$L$16,2,FALSE)))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IF(D281="X",0,IF(E281="X",0,VLOOKUP(E281,'39'!$K$3:$L$16,2,FALSE)))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IF(D282="X",0,IF(E282="X",0,VLOOKUP(E282,'39'!$K$3:$L$16,2,FALSE)))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IF(D283="X",0,IF(E283="X",0,VLOOKUP(E283,'39'!$K$3:$L$16,2,FALSE)))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IF(D284="X",0,IF(E284="X",0,VLOOKUP(E284,'39'!$K$3:$L$16,2,FALSE)))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IF(D285="X",0,IF(E285="X",0,VLOOKUP(E285,'39'!$K$3:$L$16,2,FALSE)))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IF(D286="X",0,IF(E286="X",0,VLOOKUP(E286,'39'!$K$3:$L$16,2,FALSE)))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IF(D287="X",0,IF(E287="X",0,VLOOKUP(E287,'39'!$K$3:$L$16,2,FALSE)))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IF(D288="X",0,IF(E288="X",0,VLOOKUP(E288,'39'!$K$3:$L$16,2,FALSE)))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IF(D289="X",0,IF(E289="X",0,VLOOKUP(E289,'39'!$K$3:$L$16,2,FALSE)))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IF(D290="X",0,IF(E290="X",0,VLOOKUP(E290,'39'!$K$3:$L$16,2,FALSE)))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IF(D291="X",0,IF(E291="X",0,VLOOKUP(E291,'39'!$K$3:$L$16,2,FALSE)))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IF(D292="X",0,IF(E292="X",0,VLOOKUP(E292,'39'!$K$3:$L$16,2,FALSE)))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IF(D293="X",0,IF(E293="X",0,VLOOKUP(E293,'39'!$K$3:$L$16,2,FALSE)))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IF(D294="X",0,IF(E294="X",0,VLOOKUP(E294,'39'!$K$3:$L$16,2,FALSE)))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IF(D295="X",0,IF(E295="X",0,VLOOKUP(E295,'39'!$K$3:$L$16,2,FALSE)))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IF(D296="X",0,IF(E296="X",0,VLOOKUP(E296,'39'!$K$3:$L$16,2,FALSE)))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IF(D297="X",0,IF(E297="X",0,VLOOKUP(E297,'39'!$K$3:$L$16,2,FALSE)))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IF(D298="X",0,IF(E298="X",0,VLOOKUP(E298,'39'!$K$3:$L$16,2,FALSE)))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IF(D299="X",0,IF(E299="X",0,VLOOKUP(E299,'39'!$K$3:$L$16,2,FALSE)))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IF(D300="X",0,IF(E300="X",0,VLOOKUP(E300,'39'!$K$3:$L$16,2,FALSE)))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IF(D301="X",0,IF(E301="X",0,VLOOKUP(E301,'39'!$K$3:$L$16,2,FALSE)))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IF(D302="X",0,IF(E302="X",0,VLOOKUP(E302,'39'!$K$3:$L$16,2,FALSE)))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IF(D303="X",0,IF(E303="X",0,VLOOKUP(E303,'39'!$K$3:$L$16,2,FALSE)))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IF(D304="X",0,IF(E304="X",0,VLOOKUP(E304,'39'!$K$3:$L$16,2,FALSE)))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IF(D305="X",0,IF(E305="X",0,VLOOKUP(E305,'39'!$K$3:$L$16,2,FALSE)))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IF(D306="X",0,IF(E306="X",0,VLOOKUP(E306,'39'!$K$3:$L$16,2,FALSE)))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IF(D307="X",0,IF(E307="X",0,VLOOKUP(E307,'39'!$K$3:$L$16,2,FALSE)))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IF(D308="X",0,IF(E308="X",0,VLOOKUP(E308,'39'!$K$3:$L$16,2,FALSE)))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IF(D309="X",0,IF(E309="X",0,VLOOKUP(E309,'39'!$K$3:$L$16,2,FALSE)))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IF(D310="X",0,IF(E310="X",0,VLOOKUP(E310,'39'!$K$3:$L$16,2,FALSE)))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IF(D311="X",0,IF(E311="X",0,VLOOKUP(E311,'39'!$K$3:$L$16,2,FALSE)))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IF(D312="X",0,IF(E312="X",0,VLOOKUP(E312,'39'!$K$3:$L$16,2,FALSE)))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IF(D313="X",0,IF(E313="X",0,VLOOKUP(E313,'39'!$K$3:$L$16,2,FALSE)))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IF(D314="X",0,IF(E314="X",0,VLOOKUP(E314,'39'!$K$3:$L$16,2,FALSE)))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IF(D315="X",0,IF(E315="X",0,VLOOKUP(E315,'39'!$K$3:$L$16,2,FALSE)))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IF(D316="X",0,IF(E316="X",0,VLOOKUP(E316,'39'!$K$3:$L$16,2,FALSE)))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IF(D317="X",0,IF(E317="X",0,VLOOKUP(E317,'39'!$K$3:$L$16,2,FALSE)))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IF(D318="X",0,IF(E318="X",0,VLOOKUP(E318,'39'!$K$3:$L$16,2,FALSE)))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IF(D319="X",0,IF(E319="X",0,VLOOKUP(E319,'39'!$K$3:$L$16,2,FALSE)))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IF(D320="X",0,IF(E320="X",0,VLOOKUP(E320,'39'!$K$3:$L$16,2,FALSE)))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IF(D321="X",0,IF(E321="X",0,VLOOKUP(E321,'39'!$K$3:$L$16,2,FALSE)))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IF(D322="X",0,IF(E322="X",0,VLOOKUP(E322,'39'!$K$3:$L$16,2,FALSE)))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IF(D323="X",0,IF(E323="X",0,VLOOKUP(E323,'39'!$K$3:$L$16,2,FALSE)))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IF(D324="X",0,IF(E324="X",0,VLOOKUP(E324,'39'!$K$3:$L$16,2,FALSE)))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IF(D325="X",0,IF(E325="X",0,VLOOKUP(E325,'39'!$K$3:$L$16,2,FALSE)))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IF(D326="X",0,IF(E326="X",0,VLOOKUP(E326,'39'!$K$3:$L$16,2,FALSE)))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IF(D327="X",0,IF(E327="X",0,VLOOKUP(E327,'39'!$K$3:$L$16,2,FALSE)))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IF(D328="X",0,IF(E328="X",0,VLOOKUP(E328,'39'!$K$3:$L$16,2,FALSE)))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IF(D329="X",0,IF(E329="X",0,VLOOKUP(E329,'39'!$K$3:$L$16,2,FALSE)))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IF(D330="X",0,IF(E330="X",0,VLOOKUP(E330,'39'!$K$3:$L$16,2,FALSE)))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IF(D331="X",0,IF(E331="X",0,VLOOKUP(E331,'39'!$K$3:$L$16,2,FALSE)))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IF(D332="X",0,IF(E332="X",0,VLOOKUP(E332,'39'!$K$3:$L$16,2,FALSE)))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IF(D333="X",0,IF(E333="X",0,VLOOKUP(E333,'39'!$K$3:$L$16,2,FALSE)))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IF(D334="X",0,IF(E334="X",0,VLOOKUP(E334,'39'!$K$3:$L$16,2,FALSE)))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IF(D335="X",0,IF(E335="X",0,VLOOKUP(E335,'39'!$K$3:$L$16,2,FALSE)))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IF(D336="X",0,IF(E336="X",0,VLOOKUP(E336,'39'!$K$3:$L$16,2,FALSE)))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IF(D337="X",0,IF(E337="X",0,VLOOKUP(E337,'39'!$K$3:$L$16,2,FALSE)))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IF(D338="X",0,IF(E338="X",0,VLOOKUP(E338,'39'!$K$3:$L$16,2,FALSE)))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IF(D339="X",0,IF(E339="X",0,VLOOKUP(E339,'39'!$K$3:$L$16,2,FALSE)))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IF(D340="X",0,IF(E340="X",0,VLOOKUP(E340,'39'!$K$3:$L$16,2,FALSE)))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IF(D341="X",0,IF(E341="X",0,VLOOKUP(E341,'39'!$K$3:$L$16,2,FALSE)))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IF(D342="X",0,IF(E342="X",0,VLOOKUP(E342,'39'!$K$3:$L$16,2,FALSE)))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IF(D343="X",0,IF(E343="X",0,VLOOKUP(E343,'39'!$K$3:$L$16,2,FALSE)))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IF(D344="X",0,IF(E344="X",0,VLOOKUP(E344,'39'!$K$3:$L$16,2,FALSE)))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IF(D345="X",0,IF(E345="X",0,VLOOKUP(E345,'39'!$K$3:$L$16,2,FALSE)))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IF(D346="X",0,IF(E346="X",0,VLOOKUP(E346,'39'!$K$3:$L$16,2,FALSE)))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IF(D347="X",0,IF(E347="X",0,VLOOKUP(E347,'39'!$K$3:$L$16,2,FALSE)))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IF(D348="X",0,IF(E348="X",0,VLOOKUP(E348,'39'!$K$3:$L$16,2,FALSE)))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IF(D349="X",0,IF(E349="X",0,VLOOKUP(E349,'39'!$K$3:$L$16,2,FALSE)))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IF(D350="X",0,IF(E350="X",0,VLOOKUP(E350,'39'!$K$3:$L$16,2,FALSE)))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IF(D351="X",0,IF(E351="X",0,VLOOKUP(E351,'39'!$K$3:$L$16,2,FALSE)))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IF(D352="X",0,IF(E352="X",0,VLOOKUP(E352,'39'!$K$3:$L$16,2,FALSE)))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IF(D353="X",0,IF(E353="X",0,VLOOKUP(E353,'39'!$K$3:$L$16,2,FALSE)))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IF(D354="X",0,IF(E354="X",0,VLOOKUP(E354,'39'!$K$3:$L$16,2,FALSE)))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IF(D355="X",0,IF(E355="X",0,VLOOKUP(E355,'39'!$K$3:$L$16,2,FALSE)))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IF(D356="X",0,IF(E356="X",0,VLOOKUP(E356,'39'!$K$3:$L$16,2,FALSE)))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IF(D357="X",0,IF(E357="X",0,VLOOKUP(E357,'39'!$K$3:$L$16,2,FALSE)))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IF(D358="X",0,IF(E358="X",0,VLOOKUP(E358,'39'!$K$3:$L$16,2,FALSE)))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IF(D359="X",0,IF(E359="X",0,VLOOKUP(E359,'39'!$K$3:$L$16,2,FALSE)))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IF(D360="X",0,IF(E360="X",0,VLOOKUP(E360,'39'!$K$3:$L$16,2,FALSE)))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IF(D361="X",0,IF(E361="X",0,VLOOKUP(E361,'39'!$K$3:$L$16,2,FALSE)))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IF(D362="X",0,IF(E362="X",0,VLOOKUP(E362,'39'!$K$3:$L$16,2,FALSE)))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IF(D363="X",0,IF(E363="X",0,VLOOKUP(E363,'39'!$K$3:$L$16,2,FALSE)))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IF(D364="X",0,IF(E364="X",0,VLOOKUP(E364,'39'!$K$3:$L$16,2,FALSE)))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IF(D365="X",0,IF(E365="X",0,VLOOKUP(E365,'39'!$K$3:$L$16,2,FALSE)))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IF(D366="X",0,IF(E366="X",0,VLOOKUP(E366,'39'!$K$3:$L$16,2,FALSE)))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IF(D367="X",0,IF(E367="X",0,VLOOKUP(E367,'39'!$K$3:$L$16,2,FALSE)))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IF(D368="X",0,IF(E368="X",0,VLOOKUP(E368,'39'!$K$3:$L$16,2,FALSE)))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IF(D369="X",0,IF(E369="X",0,VLOOKUP(E369,'39'!$K$3:$L$16,2,FALSE)))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IF(D370="X",0,IF(E370="X",0,VLOOKUP(E370,'39'!$K$3:$L$16,2,FALSE)))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IF(D371="X",0,IF(E371="X",0,VLOOKUP(E371,'39'!$K$3:$L$16,2,FALSE)))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IF(D372="X",0,IF(E372="X",0,VLOOKUP(E372,'39'!$K$3:$L$16,2,FALSE)))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IF(D373="X",0,IF(E373="X",0,VLOOKUP(E373,'39'!$K$3:$L$16,2,FALSE)))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IF(D374="X",0,IF(E374="X",0,VLOOKUP(E374,'39'!$K$3:$L$16,2,FALSE)))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IF(D375="X",0,IF(E375="X",0,VLOOKUP(E375,'39'!$K$3:$L$16,2,FALSE)))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IF(D376="X",0,IF(E376="X",0,VLOOKUP(E376,'39'!$K$3:$L$16,2,FALSE)))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IF(D377="X",0,IF(E377="X",0,VLOOKUP(E377,'39'!$K$3:$L$16,2,FALSE)))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IF(D378="X",0,IF(E378="X",0,VLOOKUP(E378,'39'!$K$3:$L$16,2,FALSE)))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IF(D379="X",0,IF(E379="X",0,VLOOKUP(E379,'39'!$K$3:$L$16,2,FALSE)))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IF(D380="X",0,IF(E380="X",0,VLOOKUP(E380,'39'!$K$3:$L$16,2,FALSE)))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IF(D381="X",0,IF(E381="X",0,VLOOKUP(E381,'39'!$K$3:$L$16,2,FALSE)))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IF(D382="X",0,IF(E382="X",0,VLOOKUP(E382,'39'!$K$3:$L$16,2,FALSE)))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IF(D383="X",0,IF(E383="X",0,VLOOKUP(E383,'39'!$K$3:$L$16,2,FALSE)))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IF(D384="X",0,IF(E384="X",0,VLOOKUP(E384,'39'!$K$3:$L$16,2,FALSE)))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IF(D385="X",0,IF(E385="X",0,VLOOKUP(E385,'39'!$K$3:$L$16,2,FALSE)))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IF(D386="X",0,IF(E386="X",0,VLOOKUP(E386,'39'!$K$3:$L$16,2,FALSE)))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IF(D387="X",0,IF(E387="X",0,VLOOKUP(E387,'39'!$K$3:$L$16,2,FALSE)))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IF(D388="X",0,IF(E388="X",0,VLOOKUP(E388,'39'!$K$3:$L$16,2,FALSE)))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IF(D389="X",0,IF(E389="X",0,VLOOKUP(E389,'39'!$K$3:$L$16,2,FALSE)))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IF(D390="X",0,IF(E390="X",0,VLOOKUP(E390,'39'!$K$3:$L$16,2,FALSE)))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IF(D391="X",0,IF(E391="X",0,VLOOKUP(E391,'39'!$K$3:$L$16,2,FALSE)))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IF(D392="X",0,IF(E392="X",0,VLOOKUP(E392,'39'!$K$3:$L$16,2,FALSE)))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IF(D393="X",0,IF(E393="X",0,VLOOKUP(E393,'39'!$K$3:$L$16,2,FALSE)))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IF(D394="X",0,IF(E394="X",0,VLOOKUP(E394,'39'!$K$3:$L$16,2,FALSE)))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IF(D395="X",0,IF(E395="X",0,VLOOKUP(E395,'39'!$K$3:$L$16,2,FALSE)))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IF(D396="X",0,IF(E396="X",0,VLOOKUP(E396,'39'!$K$3:$L$16,2,FALSE)))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IF(D397="X",0,IF(E397="X",0,VLOOKUP(E397,'39'!$K$3:$L$16,2,FALSE)))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IF(D398="X",0,IF(E398="X",0,VLOOKUP(E398,'39'!$K$3:$L$16,2,FALSE)))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IF(D399="X",0,IF(E399="X",0,VLOOKUP(E399,'39'!$K$3:$L$16,2,FALSE)))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IF(D400="X",0,IF(E400="X",0,VLOOKUP(E400,'39'!$K$3:$L$16,2,FALSE)))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IF(D401="X",0,IF(E401="X",0,VLOOKUP(E401,'39'!$K$3:$L$16,2,FALSE)))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IF(D402="X",0,IF(E402="X",0,VLOOKUP(E402,'39'!$K$3:$L$16,2,FALSE)))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IF(D403="X",0,IF(E403="X",0,VLOOKUP(E403,'39'!$K$3:$L$16,2,FALSE)))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IF(D404="X",0,IF(E404="X",0,VLOOKUP(E404,'39'!$K$3:$L$16,2,FALSE)))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IF(D405="X",0,IF(E405="X",0,VLOOKUP(E405,'39'!$K$3:$L$16,2,FALSE)))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IF(D406="X",0,IF(E406="X",0,VLOOKUP(E406,'39'!$K$3:$L$16,2,FALSE)))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IF(D407="X",0,IF(E407="X",0,VLOOKUP(E407,'39'!$K$3:$L$16,2,FALSE)))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IF(D408="X",0,IF(E408="X",0,VLOOKUP(E408,'39'!$K$3:$L$16,2,FALSE)))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IF(D409="X",0,IF(E409="X",0,VLOOKUP(E409,'39'!$K$3:$L$16,2,FALSE)))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IF(D410="X",0,IF(E410="X",0,VLOOKUP(E410,'39'!$K$3:$L$16,2,FALSE)))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IF(D411="X",0,IF(E411="X",0,VLOOKUP(E411,'39'!$K$3:$L$16,2,FALSE)))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IF(D412="X",0,IF(E412="X",0,VLOOKUP(E412,'39'!$K$3:$L$16,2,FALSE)))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IF(D413="X",0,IF(E413="X",0,VLOOKUP(E413,'39'!$K$3:$L$16,2,FALSE)))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IF(D414="X",0,IF(E414="X",0,VLOOKUP(E414,'39'!$K$3:$L$16,2,FALSE)))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IF(D415="X",0,IF(E415="X",0,VLOOKUP(E415,'39'!$K$3:$L$16,2,FALSE)))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IF(D416="X",0,IF(E416="X",0,VLOOKUP(E416,'39'!$K$3:$L$16,2,FALSE)))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IF(D417="X",0,IF(E417="X",0,VLOOKUP(E417,'39'!$K$3:$L$16,2,FALSE)))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IF(D418="X",0,IF(E418="X",0,VLOOKUP(E418,'39'!$K$3:$L$16,2,FALSE)))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IF(D419="X",0,IF(E419="X",0,VLOOKUP(E419,'39'!$K$3:$L$16,2,FALSE)))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IF(D420="X",0,IF(E420="X",0,VLOOKUP(E420,'39'!$K$3:$L$16,2,FALSE)))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IF(D421="X",0,IF(E421="X",0,VLOOKUP(E421,'39'!$K$3:$L$16,2,FALSE)))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IF(D422="X",0,IF(E422="X",0,VLOOKUP(E422,'39'!$K$3:$L$16,2,FALSE)))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IF(D423="X",0,IF(E423="X",0,VLOOKUP(E423,'39'!$K$3:$L$16,2,FALSE)))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IF(D424="X",0,IF(E424="X",0,VLOOKUP(E424,'39'!$K$3:$L$16,2,FALSE)))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IF(D425="X",0,IF(E425="X",0,VLOOKUP(E425,'39'!$K$3:$L$16,2,FALSE)))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IF(D426="X",0,IF(E426="X",0,VLOOKUP(E426,'39'!$K$3:$L$16,2,FALSE)))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IF(D427="X",0,IF(E427="X",0,VLOOKUP(E427,'39'!$K$3:$L$16,2,FALSE)))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IF(D428="X",0,IF(E428="X",0,VLOOKUP(E428,'39'!$K$3:$L$16,2,FALSE)))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IF(D429="X",0,IF(E429="X",0,VLOOKUP(E429,'39'!$K$3:$L$16,2,FALSE)))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IF(D430="X",0,IF(E430="X",0,VLOOKUP(E430,'39'!$K$3:$L$16,2,FALSE)))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IF(D431="X",0,IF(E431="X",0,VLOOKUP(E431,'39'!$K$3:$L$16,2,FALSE)))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IF(D432="X",0,IF(E432="X",0,VLOOKUP(E432,'39'!$K$3:$L$16,2,FALSE)))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IF(D433="X",0,IF(E433="X",0,VLOOKUP(E433,'39'!$K$3:$L$16,2,FALSE)))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IF(D434="X",0,IF(E434="X",0,VLOOKUP(E434,'39'!$K$3:$L$16,2,FALSE)))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IF(D435="X",0,IF(E435="X",0,VLOOKUP(E435,'39'!$K$3:$L$16,2,FALSE)))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IF(D436="X",0,IF(E436="X",0,VLOOKUP(E436,'39'!$K$3:$L$16,2,FALSE)))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IF(D437="X",0,IF(E437="X",0,VLOOKUP(E437,'39'!$K$3:$L$16,2,FALSE)))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IF(D438="X",0,IF(E438="X",0,VLOOKUP(E438,'39'!$K$3:$L$16,2,FALSE)))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IF(D439="X",0,IF(E439="X",0,VLOOKUP(E439,'39'!$K$3:$L$16,2,FALSE)))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IF(D440="X",0,IF(E440="X",0,VLOOKUP(E440,'39'!$K$3:$L$16,2,FALSE)))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IF(D441="X",0,IF(E441="X",0,VLOOKUP(E441,'39'!$K$3:$L$16,2,FALSE)))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IF(D442="X",0,IF(E442="X",0,VLOOKUP(E442,'39'!$K$3:$L$16,2,FALSE)))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IF(D443="X",0,IF(E443="X",0,VLOOKUP(E443,'39'!$K$3:$L$16,2,FALSE)))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IF(D444="X",0,IF(E444="X",0,VLOOKUP(E444,'39'!$K$3:$L$16,2,FALSE)))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IF(D445="X",0,IF(E445="X",0,VLOOKUP(E445,'39'!$K$3:$L$16,2,FALSE)))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IF(D446="X",0,IF(E446="X",0,VLOOKUP(E446,'39'!$K$3:$L$16,2,FALSE)))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IF(D447="X",0,IF(E447="X",0,VLOOKUP(E447,'39'!$K$3:$L$16,2,FALSE)))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IF(D448="X",0,IF(E448="X",0,VLOOKUP(E448,'39'!$K$3:$L$16,2,FALSE)))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IF(D449="X",0,IF(E449="X",0,VLOOKUP(E449,'39'!$K$3:$L$16,2,FALSE)))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IF(D450="X",0,IF(E450="X",0,VLOOKUP(E450,'39'!$K$3:$L$16,2,FALSE)))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IF(D451="X",0,IF(E451="X",0,VLOOKUP(E451,'39'!$K$3:$L$16,2,FALSE)))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IF(D452="X",0,IF(E452="X",0,VLOOKUP(E452,'39'!$K$3:$L$16,2,FALSE)))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IF(D453="X",0,IF(E453="X",0,VLOOKUP(E453,'39'!$K$3:$L$16,2,FALSE)))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IF(D454="X",0,IF(E454="X",0,VLOOKUP(E454,'39'!$K$3:$L$16,2,FALSE)))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IF(D455="X",0,IF(E455="X",0,VLOOKUP(E455,'39'!$K$3:$L$16,2,FALSE)))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IF(D456="X",0,IF(E456="X",0,VLOOKUP(E456,'39'!$K$3:$L$16,2,FALSE)))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IF(D457="X",0,IF(E457="X",0,VLOOKUP(E457,'39'!$K$3:$L$16,2,FALSE)))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IF(D458="X",0,IF(E458="X",0,VLOOKUP(E458,'39'!$K$3:$L$16,2,FALSE)))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IF(D459="X",0,IF(E459="X",0,VLOOKUP(E459,'39'!$K$3:$L$16,2,FALSE)))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IF(D460="X",0,IF(E460="X",0,VLOOKUP(E460,'39'!$K$3:$L$16,2,FALSE)))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IF(D461="X",0,IF(E461="X",0,VLOOKUP(E461,'39'!$K$3:$L$16,2,FALSE)))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IF(D462="X",0,IF(E462="X",0,VLOOKUP(E462,'39'!$K$3:$L$16,2,FALSE)))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IF(D463="X",0,IF(E463="X",0,VLOOKUP(E463,'39'!$K$3:$L$16,2,FALSE)))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IF(D464="X",0,IF(E464="X",0,VLOOKUP(E464,'39'!$K$3:$L$16,2,FALSE)))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IF(D465="X",0,IF(E465="X",0,VLOOKUP(E465,'39'!$K$3:$L$16,2,FALSE)))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IF(D466="X",0,IF(E466="X",0,VLOOKUP(E466,'39'!$K$3:$L$16,2,FALSE)))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IF(D467="X",0,IF(E467="X",0,VLOOKUP(E467,'39'!$K$3:$L$16,2,FALSE)))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IF(D468="X",0,IF(E468="X",0,VLOOKUP(E468,'39'!$K$3:$L$16,2,FALSE)))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IF(D469="X",0,IF(E469="X",0,VLOOKUP(E469,'39'!$K$3:$L$16,2,FALSE)))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IF(D470="X",0,IF(E470="X",0,VLOOKUP(E470,'39'!$K$3:$L$16,2,FALSE)))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IF(D471="X",0,IF(E471="X",0,VLOOKUP(E471,'39'!$K$3:$L$16,2,FALSE)))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IF(D472="X",0,IF(E472="X",0,VLOOKUP(E472,'39'!$K$3:$L$16,2,FALSE)))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IF(D473="X",0,IF(E473="X",0,VLOOKUP(E473,'39'!$K$3:$L$16,2,FALSE)))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IF(D474="X",0,IF(E474="X",0,VLOOKUP(E474,'39'!$K$3:$L$16,2,FALSE)))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IF(D475="X",0,IF(E475="X",0,VLOOKUP(E475,'39'!$K$3:$L$16,2,FALSE)))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IF(D476="X",0,IF(E476="X",0,VLOOKUP(E476,'39'!$K$3:$L$16,2,FALSE)))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IF(D477="X",0,IF(E477="X",0,VLOOKUP(E477,'39'!$K$3:$L$16,2,FALSE)))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IF(D478="X",0,IF(E478="X",0,VLOOKUP(E478,'39'!$K$3:$L$16,2,FALSE)))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IF(D479="X",0,IF(E479="X",0,VLOOKUP(E479,'39'!$K$3:$L$16,2,FALSE)))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IF(D480="X",0,IF(E480="X",0,VLOOKUP(E480,'39'!$K$3:$L$16,2,FALSE)))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IF(D481="X",0,IF(E481="X",0,VLOOKUP(E481,'39'!$K$3:$L$16,2,FALSE)))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IF(D482="X",0,IF(E482="X",0,VLOOKUP(E482,'39'!$K$3:$L$16,2,FALSE)))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IF(D483="X",0,IF(E483="X",0,VLOOKUP(E483,'39'!$K$3:$L$16,2,FALSE)))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IF(D484="X",0,IF(E484="X",0,VLOOKUP(E484,'39'!$K$3:$L$16,2,FALSE)))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IF(D485="X",0,IF(E485="X",0,VLOOKUP(E485,'39'!$K$3:$L$16,2,FALSE)))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IF(D486="X",0,IF(E486="X",0,VLOOKUP(E486,'39'!$K$3:$L$16,2,FALSE)))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IF(D487="X",0,IF(E487="X",0,VLOOKUP(E487,'39'!$K$3:$L$16,2,FALSE)))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IF(D488="X",0,IF(E488="X",0,VLOOKUP(E488,'39'!$K$3:$L$16,2,FALSE)))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IF(D489="X",0,IF(E489="X",0,VLOOKUP(E489,'39'!$K$3:$L$16,2,FALSE)))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IF(D490="X",0,IF(E490="X",0,VLOOKUP(E490,'39'!$K$3:$L$16,2,FALSE)))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IF(D491="X",0,IF(E491="X",0,VLOOKUP(E491,'39'!$K$3:$L$16,2,FALSE)))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IF(D492="X",0,IF(E492="X",0,VLOOKUP(E492,'39'!$K$3:$L$16,2,FALSE)))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IF(D493="X",0,IF(E493="X",0,VLOOKUP(E493,'39'!$K$3:$L$16,2,FALSE)))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IF(D494="X",0,IF(E494="X",0,VLOOKUP(E494,'39'!$K$3:$L$16,2,FALSE)))</f>
        <v>#N/A</v>
      </c>
      <c r="P494" s="108" t="e">
        <f t="shared" si="15"/>
        <v>#N/A</v>
      </c>
    </row>
    <row r="495" spans="3:23" ht="15.75" thickBot="1">
      <c r="C495" s="109" t="s">
        <v>135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136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IF('39'!K3="", "Vrije categorie",'39'!K3)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IF('39'!K4="", "Vrije categorie",'39'!K4)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IF('39'!K5="", "Vrije categorie",'39'!K5)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IF('39'!K6="", "Vrije categorie",'39'!K6)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IF('39'!K7="", "Vrije categorie",'39'!K7)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IF('39'!K8="", "Vrije categorie",'39'!K8)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IF('39'!K9="", "Vrije categorie",'39'!K9)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IF('39'!K10="", "Vrije categorie",'39'!K10)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IF('39'!K11="", "Vrije categorie",'39'!K11)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IF('39'!K12="", "Vrije categorie",'39'!K12)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IF('39'!K13="", "Vrije categorie",'39'!K13)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IF('39'!K14="", "Vrije categorie",'39'!K14)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IF('39'!K15="", "Vrije categorie",'39'!K15)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138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fG+FlOnI8YoyzhWj+ZLpG+rv9Mdtip9xXCwGHJckN7usMJcjdXpZRwro2tblerF2rSLRrJ9D47JANrLZi2tz5Q==" saltValue="QodJRyZrCSsvjlTtNdn3m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6566-4FA2-4CDF-939B-0B5FF0797D89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'40a'!P499/M3</f>
        <v>#N/A</v>
      </c>
    </row>
    <row r="4" spans="1:14">
      <c r="A4" s="42" t="s">
        <v>82</v>
      </c>
      <c r="B4" s="195" t="e">
        <f>VLOOKUP(H5,'Kosten VSR (her)controles'!A5:E54,3)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'40a'!P500/M4</f>
        <v>#N/A</v>
      </c>
    </row>
    <row r="5" spans="1:14">
      <c r="A5" s="43" t="s">
        <v>83</v>
      </c>
      <c r="B5" s="196" t="e">
        <f>VLOOKUP(H5,'Kosten VSR (her)controles'!A5:E54,4)</f>
        <v>#N/A</v>
      </c>
      <c r="C5" s="196"/>
      <c r="D5" s="196"/>
      <c r="E5" s="196"/>
      <c r="F5" s="192" t="s">
        <v>85</v>
      </c>
      <c r="G5" s="192"/>
      <c r="H5" s="39">
        <f>'Kosten VSR (her)controles'!A44</f>
        <v>0</v>
      </c>
      <c r="K5" s="60" t="s">
        <v>58</v>
      </c>
      <c r="L5" s="72"/>
      <c r="M5" s="133"/>
      <c r="N5" s="113" t="e">
        <f>'40a'!P501/M5</f>
        <v>#N/A</v>
      </c>
    </row>
    <row r="6" spans="1:14">
      <c r="A6" s="44" t="s">
        <v>84</v>
      </c>
      <c r="B6" s="197" t="e">
        <f>VLOOKUP(H5,'Kosten VSR (her)controles'!A5:E54,5)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'40a'!P502/M6</f>
        <v>#N/A</v>
      </c>
    </row>
    <row r="7" spans="1:14">
      <c r="K7" s="60" t="s">
        <v>55</v>
      </c>
      <c r="L7" s="72"/>
      <c r="M7" s="133"/>
      <c r="N7" s="113" t="e">
        <f>'40a'!P503/M7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'40a'!P504/M8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'40a'!P505/M9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'40a'!P506/M10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'40a'!P507/M11</f>
        <v>#N/A</v>
      </c>
    </row>
    <row r="12" spans="1:14">
      <c r="F12" s="33" t="s">
        <v>64</v>
      </c>
      <c r="G12" s="33" t="s">
        <v>90</v>
      </c>
      <c r="K12" s="60" t="s">
        <v>63</v>
      </c>
      <c r="L12" s="72"/>
      <c r="M12" s="133"/>
      <c r="N12" s="113" t="e">
        <f>'40a'!P508/M12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'40a'!N512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'40a'!P509/M13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127</v>
      </c>
      <c r="K16" s="62"/>
      <c r="L16" s="73"/>
      <c r="M16" s="134"/>
      <c r="N16" s="114"/>
    </row>
    <row r="17" spans="1:9">
      <c r="A17" s="188" t="s">
        <v>128</v>
      </c>
      <c r="B17" s="188"/>
      <c r="C17" s="188"/>
      <c r="D17" s="70" t="e">
        <f>'40a'!P512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'40a'!G512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'40a'!F512-E27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'40a'!S495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'40a'!R495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'40a'!T495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'40a'!U495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51">
        <f>'40a'!V495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51">
        <f>'40a'!W495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'40a'!N505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F38C4IITOLH70vVlrP24823q0L19XtTtd4VNpRUfZgKAsFLn7ixP7lg6+dx+xeE6+2lXozWqFBpMD9Jt7d1BVA==" saltValue="vHfjD/T7DqVgguhzdB8uW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8BFF-2370-4651-80B7-92B37DAE4DEC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'40'!H5</f>
        <v>0</v>
      </c>
      <c r="B1" s="219" t="s">
        <v>82</v>
      </c>
      <c r="C1" s="220"/>
      <c r="D1" s="221" t="e">
        <f>VLOOKUP(A1,'Kosten VSR (her)controles'!A5:J54,3)</f>
        <v>#N/A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e">
        <f>CONCATENATE(VLOOKUP(A1,'Kosten VSR (her)controles'!A5:K54,4)," te ",VLOOKUP(A1,'Kosten VSR (her)controles'!A5:K54,5))</f>
        <v>#N/A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IF(D4="X",0,IF(E4="X",0,VLOOKUP(E4,'40'!$K$3:$L$16,2,FALSE)))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IF(D5="X",0,IF(E5="X",0,VLOOKUP(E5,'40'!$K$3:$L$16,2,FALSE)))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IF(D6="X",0,IF(E6="X",0,VLOOKUP(E6,'40'!$K$3:$L$16,2,FALSE)))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IF(D7="X",0,IF(E7="X",0,VLOOKUP(E7,'40'!$K$3:$L$16,2,FALSE)))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IF(D8="X",0,IF(E8="X",0,VLOOKUP(E8,'40'!$K$3:$L$16,2,FALSE)))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IF(D9="X",0,IF(E9="X",0,VLOOKUP(E9,'40'!$K$3:$L$16,2,FALSE)))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IF(D10="X",0,IF(E10="X",0,VLOOKUP(E10,'40'!$K$3:$L$16,2,FALSE)))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IF(D11="X",0,IF(E11="X",0,VLOOKUP(E11,'40'!$K$3:$L$16,2,FALSE)))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IF(D12="X",0,IF(E12="X",0,VLOOKUP(E12,'40'!$K$3:$L$16,2,FALSE)))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IF(D13="X",0,IF(E13="X",0,VLOOKUP(E13,'40'!$K$3:$L$16,2,FALSE)))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IF(D14="X",0,IF(E14="X",0,VLOOKUP(E14,'40'!$K$3:$L$16,2,FALSE)))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IF(D15="X",0,IF(E15="X",0,VLOOKUP(E15,'40'!$K$3:$L$16,2,FALSE)))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IF(D16="X",0,IF(E16="X",0,VLOOKUP(E16,'40'!$K$3:$L$16,2,FALSE)))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IF(D17="X",0,IF(E17="X",0,VLOOKUP(E17,'40'!$K$3:$L$16,2,FALSE)))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IF(D18="X",0,IF(E18="X",0,VLOOKUP(E18,'40'!$K$3:$L$16,2,FALSE)))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IF(D19="X",0,IF(E19="X",0,VLOOKUP(E19,'40'!$K$3:$L$16,2,FALSE)))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IF(D20="X",0,IF(E20="X",0,VLOOKUP(E20,'40'!$K$3:$L$16,2,FALSE)))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IF(D21="X",0,IF(E21="X",0,VLOOKUP(E21,'40'!$K$3:$L$16,2,FALSE)))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IF(D22="X",0,IF(E22="X",0,VLOOKUP(E22,'40'!$K$3:$L$16,2,FALSE)))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IF(D23="X",0,IF(E23="X",0,VLOOKUP(E23,'40'!$K$3:$L$16,2,FALSE)))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IF(D24="X",0,IF(E24="X",0,VLOOKUP(E24,'40'!$K$3:$L$16,2,FALSE)))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IF(D25="X",0,IF(E25="X",0,VLOOKUP(E25,'40'!$K$3:$L$16,2,FALSE)))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IF(D26="X",0,IF(E26="X",0,VLOOKUP(E26,'40'!$K$3:$L$16,2,FALSE)))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IF(D27="X",0,IF(E27="X",0,VLOOKUP(E27,'40'!$K$3:$L$16,2,FALSE)))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IF(D28="X",0,IF(E28="X",0,VLOOKUP(E28,'40'!$K$3:$L$16,2,FALSE)))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IF(D29="X",0,IF(E29="X",0,VLOOKUP(E29,'40'!$K$3:$L$16,2,FALSE)))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IF(D30="X",0,IF(E30="X",0,VLOOKUP(E30,'40'!$K$3:$L$16,2,FALSE)))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IF(D31="X",0,IF(E31="X",0,VLOOKUP(E31,'40'!$K$3:$L$16,2,FALSE)))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IF(D32="X",0,IF(E32="X",0,VLOOKUP(E32,'40'!$K$3:$L$16,2,FALSE)))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IF(D33="X",0,IF(E33="X",0,VLOOKUP(E33,'40'!$K$3:$L$16,2,FALSE)))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IF(D34="X",0,IF(E34="X",0,VLOOKUP(E34,'40'!$K$3:$L$16,2,FALSE)))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IF(D35="X",0,IF(E35="X",0,VLOOKUP(E35,'40'!$K$3:$L$16,2,FALSE)))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IF(D36="X",0,IF(E36="X",0,VLOOKUP(E36,'40'!$K$3:$L$16,2,FALSE)))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IF(D37="X",0,IF(E37="X",0,VLOOKUP(E37,'40'!$K$3:$L$16,2,FALSE)))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IF(D38="X",0,IF(E38="X",0,VLOOKUP(E38,'40'!$K$3:$L$16,2,FALSE)))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IF(D39="X",0,IF(E39="X",0,VLOOKUP(E39,'40'!$K$3:$L$16,2,FALSE)))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IF(D40="X",0,IF(E40="X",0,VLOOKUP(E40,'40'!$K$3:$L$16,2,FALSE)))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IF(D41="X",0,IF(E41="X",0,VLOOKUP(E41,'40'!$K$3:$L$16,2,FALSE)))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IF(D42="X",0,IF(E42="X",0,VLOOKUP(E42,'40'!$K$3:$L$16,2,FALSE)))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IF(D43="X",0,IF(E43="X",0,VLOOKUP(E43,'40'!$K$3:$L$16,2,FALSE)))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IF(D44="X",0,IF(E44="X",0,VLOOKUP(E44,'40'!$K$3:$L$16,2,FALSE)))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IF(D45="X",0,IF(E45="X",0,VLOOKUP(E45,'40'!$K$3:$L$16,2,FALSE)))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IF(D46="X",0,IF(E46="X",0,VLOOKUP(E46,'40'!$K$3:$L$16,2,FALSE)))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IF(D47="X",0,IF(E47="X",0,VLOOKUP(E47,'40'!$K$3:$L$16,2,FALSE)))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IF(D48="X",0,IF(E48="X",0,VLOOKUP(E48,'40'!$K$3:$L$16,2,FALSE)))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IF(D49="X",0,IF(E49="X",0,VLOOKUP(E49,'40'!$K$3:$L$16,2,FALSE)))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IF(D50="X",0,IF(E50="X",0,VLOOKUP(E50,'40'!$K$3:$L$16,2,FALSE)))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IF(D51="X",0,IF(E51="X",0,VLOOKUP(E51,'40'!$K$3:$L$16,2,FALSE)))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IF(D52="X",0,IF(E52="X",0,VLOOKUP(E52,'40'!$K$3:$L$16,2,FALSE)))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IF(D53="X",0,IF(E53="X",0,VLOOKUP(E53,'40'!$K$3:$L$16,2,FALSE)))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IF(D54="X",0,IF(E54="X",0,VLOOKUP(E54,'40'!$K$3:$L$16,2,FALSE)))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IF(D55="X",0,IF(E55="X",0,VLOOKUP(E55,'40'!$K$3:$L$16,2,FALSE)))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IF(D56="X",0,IF(E56="X",0,VLOOKUP(E56,'40'!$K$3:$L$16,2,FALSE)))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IF(D57="X",0,IF(E57="X",0,VLOOKUP(E57,'40'!$K$3:$L$16,2,FALSE)))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IF(D58="X",0,IF(E58="X",0,VLOOKUP(E58,'40'!$K$3:$L$16,2,FALSE)))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IF(D59="X",0,IF(E59="X",0,VLOOKUP(E59,'40'!$K$3:$L$16,2,FALSE)))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IF(D60="X",0,IF(E60="X",0,VLOOKUP(E60,'40'!$K$3:$L$16,2,FALSE)))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IF(D61="X",0,IF(E61="X",0,VLOOKUP(E61,'40'!$K$3:$L$16,2,FALSE)))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IF(D62="X",0,IF(E62="X",0,VLOOKUP(E62,'40'!$K$3:$L$16,2,FALSE)))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IF(D63="X",0,IF(E63="X",0,VLOOKUP(E63,'40'!$K$3:$L$16,2,FALSE)))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IF(D64="X",0,IF(E64="X",0,VLOOKUP(E64,'40'!$K$3:$L$16,2,FALSE)))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IF(D65="X",0,IF(E65="X",0,VLOOKUP(E65,'40'!$K$3:$L$16,2,FALSE)))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IF(D66="X",0,IF(E66="X",0,VLOOKUP(E66,'40'!$K$3:$L$16,2,FALSE)))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IF(D67="X",0,IF(E67="X",0,VLOOKUP(E67,'40'!$K$3:$L$16,2,FALSE)))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IF(D68="X",0,IF(E68="X",0,VLOOKUP(E68,'40'!$K$3:$L$16,2,FALSE)))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IF(D69="X",0,IF(E69="X",0,VLOOKUP(E69,'40'!$K$3:$L$16,2,FALSE)))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IF(D70="X",0,IF(E70="X",0,VLOOKUP(E70,'40'!$K$3:$L$16,2,FALSE)))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IF(D71="X",0,IF(E71="X",0,VLOOKUP(E71,'40'!$K$3:$L$16,2,FALSE)))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IF(D72="X",0,IF(E72="X",0,VLOOKUP(E72,'40'!$K$3:$L$16,2,FALSE)))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IF(D73="X",0,IF(E73="X",0,VLOOKUP(E73,'40'!$K$3:$L$16,2,FALSE)))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IF(D74="X",0,IF(E74="X",0,VLOOKUP(E74,'40'!$K$3:$L$16,2,FALSE)))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IF(D75="X",0,IF(E75="X",0,VLOOKUP(E75,'40'!$K$3:$L$16,2,FALSE)))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IF(D76="X",0,IF(E76="X",0,VLOOKUP(E76,'40'!$K$3:$L$16,2,FALSE)))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IF(D77="X",0,IF(E77="X",0,VLOOKUP(E77,'40'!$K$3:$L$16,2,FALSE)))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IF(D78="X",0,IF(E78="X",0,VLOOKUP(E78,'40'!$K$3:$L$16,2,FALSE)))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IF(D79="X",0,IF(E79="X",0,VLOOKUP(E79,'40'!$K$3:$L$16,2,FALSE)))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IF(D80="X",0,IF(E80="X",0,VLOOKUP(E80,'40'!$K$3:$L$16,2,FALSE)))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IF(D81="X",0,IF(E81="X",0,VLOOKUP(E81,'40'!$K$3:$L$16,2,FALSE)))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IF(D82="X",0,IF(E82="X",0,VLOOKUP(E82,'40'!$K$3:$L$16,2,FALSE)))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IF(D83="X",0,IF(E83="X",0,VLOOKUP(E83,'40'!$K$3:$L$16,2,FALSE)))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IF(D84="X",0,IF(E84="X",0,VLOOKUP(E84,'40'!$K$3:$L$16,2,FALSE)))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IF(D85="X",0,IF(E85="X",0,VLOOKUP(E85,'40'!$K$3:$L$16,2,FALSE)))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IF(D86="X",0,IF(E86="X",0,VLOOKUP(E86,'40'!$K$3:$L$16,2,FALSE)))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IF(D87="X",0,IF(E87="X",0,VLOOKUP(E87,'40'!$K$3:$L$16,2,FALSE)))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IF(D88="X",0,IF(E88="X",0,VLOOKUP(E88,'40'!$K$3:$L$16,2,FALSE)))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IF(D89="X",0,IF(E89="X",0,VLOOKUP(E89,'40'!$K$3:$L$16,2,FALSE)))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IF(D90="X",0,IF(E90="X",0,VLOOKUP(E90,'40'!$K$3:$L$16,2,FALSE)))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IF(D91="X",0,IF(E91="X",0,VLOOKUP(E91,'40'!$K$3:$L$16,2,FALSE)))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IF(D92="X",0,IF(E92="X",0,VLOOKUP(E92,'40'!$K$3:$L$16,2,FALSE)))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IF(D93="X",0,IF(E93="X",0,VLOOKUP(E93,'40'!$K$3:$L$16,2,FALSE)))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IF(D94="X",0,IF(E94="X",0,VLOOKUP(E94,'40'!$K$3:$L$16,2,FALSE)))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IF(D95="X",0,IF(E95="X",0,VLOOKUP(E95,'40'!$K$3:$L$16,2,FALSE)))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IF(D96="X",0,IF(E96="X",0,VLOOKUP(E96,'40'!$K$3:$L$16,2,FALSE)))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IF(D97="X",0,IF(E97="X",0,VLOOKUP(E97,'40'!$K$3:$L$16,2,FALSE)))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IF(D98="X",0,IF(E98="X",0,VLOOKUP(E98,'40'!$K$3:$L$16,2,FALSE)))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IF(D99="X",0,IF(E99="X",0,VLOOKUP(E99,'40'!$K$3:$L$16,2,FALSE)))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IF(D100="X",0,IF(E100="X",0,VLOOKUP(E100,'40'!$K$3:$L$16,2,FALSE)))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IF(D101="X",0,IF(E101="X",0,VLOOKUP(E101,'40'!$K$3:$L$16,2,FALSE)))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IF(D102="X",0,IF(E102="X",0,VLOOKUP(E102,'40'!$K$3:$L$16,2,FALSE)))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IF(D103="X",0,IF(E103="X",0,VLOOKUP(E103,'40'!$K$3:$L$16,2,FALSE)))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IF(D104="X",0,IF(E104="X",0,VLOOKUP(E104,'40'!$K$3:$L$16,2,FALSE)))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IF(D105="X",0,IF(E105="X",0,VLOOKUP(E105,'40'!$K$3:$L$16,2,FALSE)))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IF(D106="X",0,IF(E106="X",0,VLOOKUP(E106,'40'!$K$3:$L$16,2,FALSE)))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IF(D107="X",0,IF(E107="X",0,VLOOKUP(E107,'40'!$K$3:$L$16,2,FALSE)))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IF(D108="X",0,IF(E108="X",0,VLOOKUP(E108,'40'!$K$3:$L$16,2,FALSE)))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IF(D109="X",0,IF(E109="X",0,VLOOKUP(E109,'40'!$K$3:$L$16,2,FALSE)))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IF(D110="X",0,IF(E110="X",0,VLOOKUP(E110,'40'!$K$3:$L$16,2,FALSE)))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IF(D111="X",0,IF(E111="X",0,VLOOKUP(E111,'40'!$K$3:$L$16,2,FALSE)))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IF(D112="X",0,IF(E112="X",0,VLOOKUP(E112,'40'!$K$3:$L$16,2,FALSE)))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IF(D113="X",0,IF(E113="X",0,VLOOKUP(E113,'40'!$K$3:$L$16,2,FALSE)))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IF(D114="X",0,IF(E114="X",0,VLOOKUP(E114,'40'!$K$3:$L$16,2,FALSE)))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IF(D115="X",0,IF(E115="X",0,VLOOKUP(E115,'40'!$K$3:$L$16,2,FALSE)))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IF(D116="X",0,IF(E116="X",0,VLOOKUP(E116,'40'!$K$3:$L$16,2,FALSE)))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IF(D117="X",0,IF(E117="X",0,VLOOKUP(E117,'40'!$K$3:$L$16,2,FALSE)))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IF(D118="X",0,IF(E118="X",0,VLOOKUP(E118,'40'!$K$3:$L$16,2,FALSE)))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IF(D119="X",0,IF(E119="X",0,VLOOKUP(E119,'40'!$K$3:$L$16,2,FALSE)))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IF(D120="X",0,IF(E120="X",0,VLOOKUP(E120,'40'!$K$3:$L$16,2,FALSE)))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IF(D121="X",0,IF(E121="X",0,VLOOKUP(E121,'40'!$K$3:$L$16,2,FALSE)))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IF(D122="X",0,IF(E122="X",0,VLOOKUP(E122,'40'!$K$3:$L$16,2,FALSE)))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IF(D123="X",0,IF(E123="X",0,VLOOKUP(E123,'40'!$K$3:$L$16,2,FALSE)))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IF(D124="X",0,IF(E124="X",0,VLOOKUP(E124,'40'!$K$3:$L$16,2,FALSE)))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IF(D125="X",0,IF(E125="X",0,VLOOKUP(E125,'40'!$K$3:$L$16,2,FALSE)))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IF(D126="X",0,IF(E126="X",0,VLOOKUP(E126,'40'!$K$3:$L$16,2,FALSE)))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IF(D127="X",0,IF(E127="X",0,VLOOKUP(E127,'40'!$K$3:$L$16,2,FALSE)))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IF(D128="X",0,IF(E128="X",0,VLOOKUP(E128,'40'!$K$3:$L$16,2,FALSE)))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IF(D129="X",0,IF(E129="X",0,VLOOKUP(E129,'40'!$K$3:$L$16,2,FALSE)))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IF(D130="X",0,IF(E130="X",0,VLOOKUP(E130,'40'!$K$3:$L$16,2,FALSE)))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IF(D131="X",0,IF(E131="X",0,VLOOKUP(E131,'40'!$K$3:$L$16,2,FALSE)))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IF(D132="X",0,IF(E132="X",0,VLOOKUP(E132,'40'!$K$3:$L$16,2,FALSE)))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IF(D133="X",0,IF(E133="X",0,VLOOKUP(E133,'40'!$K$3:$L$16,2,FALSE)))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IF(D134="X",0,IF(E134="X",0,VLOOKUP(E134,'40'!$K$3:$L$16,2,FALSE)))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IF(D135="X",0,IF(E135="X",0,VLOOKUP(E135,'40'!$K$3:$L$16,2,FALSE)))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IF(D136="X",0,IF(E136="X",0,VLOOKUP(E136,'40'!$K$3:$L$16,2,FALSE)))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IF(D137="X",0,IF(E137="X",0,VLOOKUP(E137,'40'!$K$3:$L$16,2,FALSE)))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IF(D138="X",0,IF(E138="X",0,VLOOKUP(E138,'40'!$K$3:$L$16,2,FALSE)))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IF(D139="X",0,IF(E139="X",0,VLOOKUP(E139,'40'!$K$3:$L$16,2,FALSE)))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IF(D140="X",0,IF(E140="X",0,VLOOKUP(E140,'40'!$K$3:$L$16,2,FALSE)))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IF(D141="X",0,IF(E141="X",0,VLOOKUP(E141,'40'!$K$3:$L$16,2,FALSE)))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IF(D142="X",0,IF(E142="X",0,VLOOKUP(E142,'40'!$K$3:$L$16,2,FALSE)))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IF(D143="X",0,IF(E143="X",0,VLOOKUP(E143,'40'!$K$3:$L$16,2,FALSE)))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IF(D144="X",0,IF(E144="X",0,VLOOKUP(E144,'40'!$K$3:$L$16,2,FALSE)))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IF(D145="X",0,IF(E145="X",0,VLOOKUP(E145,'40'!$K$3:$L$16,2,FALSE)))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IF(D146="X",0,IF(E146="X",0,VLOOKUP(E146,'40'!$K$3:$L$16,2,FALSE)))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IF(D147="X",0,IF(E147="X",0,VLOOKUP(E147,'40'!$K$3:$L$16,2,FALSE)))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IF(D148="X",0,IF(E148="X",0,VLOOKUP(E148,'40'!$K$3:$L$16,2,FALSE)))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IF(D149="X",0,IF(E149="X",0,VLOOKUP(E149,'40'!$K$3:$L$16,2,FALSE)))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IF(D150="X",0,IF(E150="X",0,VLOOKUP(E150,'40'!$K$3:$L$16,2,FALSE)))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IF(D151="X",0,IF(E151="X",0,VLOOKUP(E151,'40'!$K$3:$L$16,2,FALSE)))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IF(D152="X",0,IF(E152="X",0,VLOOKUP(E152,'40'!$K$3:$L$16,2,FALSE)))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IF(D153="X",0,IF(E153="X",0,VLOOKUP(E153,'40'!$K$3:$L$16,2,FALSE)))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IF(D154="X",0,IF(E154="X",0,VLOOKUP(E154,'40'!$K$3:$L$16,2,FALSE)))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IF(D155="X",0,IF(E155="X",0,VLOOKUP(E155,'40'!$K$3:$L$16,2,FALSE)))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IF(D156="X",0,IF(E156="X",0,VLOOKUP(E156,'40'!$K$3:$L$16,2,FALSE)))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IF(D157="X",0,IF(E157="X",0,VLOOKUP(E157,'40'!$K$3:$L$16,2,FALSE)))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IF(D158="X",0,IF(E158="X",0,VLOOKUP(E158,'40'!$K$3:$L$16,2,FALSE)))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IF(D159="X",0,IF(E159="X",0,VLOOKUP(E159,'40'!$K$3:$L$16,2,FALSE)))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IF(D160="X",0,IF(E160="X",0,VLOOKUP(E160,'40'!$K$3:$L$16,2,FALSE)))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IF(D161="X",0,IF(E161="X",0,VLOOKUP(E161,'40'!$K$3:$L$16,2,FALSE)))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IF(D162="X",0,IF(E162="X",0,VLOOKUP(E162,'40'!$K$3:$L$16,2,FALSE)))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IF(D163="X",0,IF(E163="X",0,VLOOKUP(E163,'40'!$K$3:$L$16,2,FALSE)))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IF(D164="X",0,IF(E164="X",0,VLOOKUP(E164,'40'!$K$3:$L$16,2,FALSE)))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IF(D165="X",0,IF(E165="X",0,VLOOKUP(E165,'40'!$K$3:$L$16,2,FALSE)))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IF(D166="X",0,IF(E166="X",0,VLOOKUP(E166,'40'!$K$3:$L$16,2,FALSE)))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IF(D167="X",0,IF(E167="X",0,VLOOKUP(E167,'40'!$K$3:$L$16,2,FALSE)))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IF(D168="X",0,IF(E168="X",0,VLOOKUP(E168,'40'!$K$3:$L$16,2,FALSE)))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IF(D169="X",0,IF(E169="X",0,VLOOKUP(E169,'40'!$K$3:$L$16,2,FALSE)))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IF(D170="X",0,IF(E170="X",0,VLOOKUP(E170,'40'!$K$3:$L$16,2,FALSE)))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IF(D171="X",0,IF(E171="X",0,VLOOKUP(E171,'40'!$K$3:$L$16,2,FALSE)))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IF(D172="X",0,IF(E172="X",0,VLOOKUP(E172,'40'!$K$3:$L$16,2,FALSE)))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IF(D173="X",0,IF(E173="X",0,VLOOKUP(E173,'40'!$K$3:$L$16,2,FALSE)))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IF(D174="X",0,IF(E174="X",0,VLOOKUP(E174,'40'!$K$3:$L$16,2,FALSE)))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IF(D175="X",0,IF(E175="X",0,VLOOKUP(E175,'40'!$K$3:$L$16,2,FALSE)))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IF(D176="X",0,IF(E176="X",0,VLOOKUP(E176,'40'!$K$3:$L$16,2,FALSE)))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IF(D177="X",0,IF(E177="X",0,VLOOKUP(E177,'40'!$K$3:$L$16,2,FALSE)))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IF(D178="X",0,IF(E178="X",0,VLOOKUP(E178,'40'!$K$3:$L$16,2,FALSE)))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IF(D179="X",0,IF(E179="X",0,VLOOKUP(E179,'40'!$K$3:$L$16,2,FALSE)))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IF(D180="X",0,IF(E180="X",0,VLOOKUP(E180,'40'!$K$3:$L$16,2,FALSE)))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IF(D181="X",0,IF(E181="X",0,VLOOKUP(E181,'40'!$K$3:$L$16,2,FALSE)))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IF(D182="X",0,IF(E182="X",0,VLOOKUP(E182,'40'!$K$3:$L$16,2,FALSE)))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IF(D183="X",0,IF(E183="X",0,VLOOKUP(E183,'40'!$K$3:$L$16,2,FALSE)))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IF(D184="X",0,IF(E184="X",0,VLOOKUP(E184,'40'!$K$3:$L$16,2,FALSE)))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IF(D185="X",0,IF(E185="X",0,VLOOKUP(E185,'40'!$K$3:$L$16,2,FALSE)))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IF(D186="X",0,IF(E186="X",0,VLOOKUP(E186,'40'!$K$3:$L$16,2,FALSE)))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IF(D187="X",0,IF(E187="X",0,VLOOKUP(E187,'40'!$K$3:$L$16,2,FALSE)))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IF(D188="X",0,IF(E188="X",0,VLOOKUP(E188,'40'!$K$3:$L$16,2,FALSE)))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IF(D189="X",0,IF(E189="X",0,VLOOKUP(E189,'40'!$K$3:$L$16,2,FALSE)))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IF(D190="X",0,IF(E190="X",0,VLOOKUP(E190,'40'!$K$3:$L$16,2,FALSE)))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IF(D191="X",0,IF(E191="X",0,VLOOKUP(E191,'40'!$K$3:$L$16,2,FALSE)))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IF(D192="X",0,IF(E192="X",0,VLOOKUP(E192,'40'!$K$3:$L$16,2,FALSE)))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IF(D193="X",0,IF(E193="X",0,VLOOKUP(E193,'40'!$K$3:$L$16,2,FALSE)))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IF(D194="X",0,IF(E194="X",0,VLOOKUP(E194,'40'!$K$3:$L$16,2,FALSE)))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IF(D195="X",0,IF(E195="X",0,VLOOKUP(E195,'40'!$K$3:$L$16,2,FALSE)))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IF(D196="X",0,IF(E196="X",0,VLOOKUP(E196,'40'!$K$3:$L$16,2,FALSE)))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IF(D197="X",0,IF(E197="X",0,VLOOKUP(E197,'40'!$K$3:$L$16,2,FALSE)))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IF(D198="X",0,IF(E198="X",0,VLOOKUP(E198,'40'!$K$3:$L$16,2,FALSE)))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IF(D199="X",0,IF(E199="X",0,VLOOKUP(E199,'40'!$K$3:$L$16,2,FALSE)))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IF(D200="X",0,IF(E200="X",0,VLOOKUP(E200,'40'!$K$3:$L$16,2,FALSE)))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IF(D201="X",0,IF(E201="X",0,VLOOKUP(E201,'40'!$K$3:$L$16,2,FALSE)))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IF(D202="X",0,IF(E202="X",0,VLOOKUP(E202,'40'!$K$3:$L$16,2,FALSE)))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IF(D203="X",0,IF(E203="X",0,VLOOKUP(E203,'40'!$K$3:$L$16,2,FALSE)))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IF(D204="X",0,IF(E204="X",0,VLOOKUP(E204,'40'!$K$3:$L$16,2,FALSE)))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IF(D205="X",0,IF(E205="X",0,VLOOKUP(E205,'40'!$K$3:$L$16,2,FALSE)))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IF(D206="X",0,IF(E206="X",0,VLOOKUP(E206,'40'!$K$3:$L$16,2,FALSE)))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IF(D207="X",0,IF(E207="X",0,VLOOKUP(E207,'40'!$K$3:$L$16,2,FALSE)))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IF(D208="X",0,IF(E208="X",0,VLOOKUP(E208,'40'!$K$3:$L$16,2,FALSE)))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IF(D209="X",0,IF(E209="X",0,VLOOKUP(E209,'40'!$K$3:$L$16,2,FALSE)))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IF(D210="X",0,IF(E210="X",0,VLOOKUP(E210,'40'!$K$3:$L$16,2,FALSE)))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IF(D211="X",0,IF(E211="X",0,VLOOKUP(E211,'40'!$K$3:$L$16,2,FALSE)))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IF(D212="X",0,IF(E212="X",0,VLOOKUP(E212,'40'!$K$3:$L$16,2,FALSE)))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IF(D213="X",0,IF(E213="X",0,VLOOKUP(E213,'40'!$K$3:$L$16,2,FALSE)))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IF(D214="X",0,IF(E214="X",0,VLOOKUP(E214,'40'!$K$3:$L$16,2,FALSE)))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IF(D215="X",0,IF(E215="X",0,VLOOKUP(E215,'40'!$K$3:$L$16,2,FALSE)))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IF(D216="X",0,IF(E216="X",0,VLOOKUP(E216,'40'!$K$3:$L$16,2,FALSE)))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IF(D217="X",0,IF(E217="X",0,VLOOKUP(E217,'40'!$K$3:$L$16,2,FALSE)))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IF(D218="X",0,IF(E218="X",0,VLOOKUP(E218,'40'!$K$3:$L$16,2,FALSE)))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IF(D219="X",0,IF(E219="X",0,VLOOKUP(E219,'40'!$K$3:$L$16,2,FALSE)))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IF(D220="X",0,IF(E220="X",0,VLOOKUP(E220,'40'!$K$3:$L$16,2,FALSE)))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IF(D221="X",0,IF(E221="X",0,VLOOKUP(E221,'40'!$K$3:$L$16,2,FALSE)))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IF(D222="X",0,IF(E222="X",0,VLOOKUP(E222,'40'!$K$3:$L$16,2,FALSE)))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IF(D223="X",0,IF(E223="X",0,VLOOKUP(E223,'40'!$K$3:$L$16,2,FALSE)))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IF(D224="X",0,IF(E224="X",0,VLOOKUP(E224,'40'!$K$3:$L$16,2,FALSE)))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IF(D225="X",0,IF(E225="X",0,VLOOKUP(E225,'40'!$K$3:$L$16,2,FALSE)))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IF(D226="X",0,IF(E226="X",0,VLOOKUP(E226,'40'!$K$3:$L$16,2,FALSE)))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IF(D227="X",0,IF(E227="X",0,VLOOKUP(E227,'40'!$K$3:$L$16,2,FALSE)))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IF(D228="X",0,IF(E228="X",0,VLOOKUP(E228,'40'!$K$3:$L$16,2,FALSE)))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IF(D229="X",0,IF(E229="X",0,VLOOKUP(E229,'40'!$K$3:$L$16,2,FALSE)))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IF(D230="X",0,IF(E230="X",0,VLOOKUP(E230,'40'!$K$3:$L$16,2,FALSE)))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IF(D231="X",0,IF(E231="X",0,VLOOKUP(E231,'40'!$K$3:$L$16,2,FALSE)))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IF(D232="X",0,IF(E232="X",0,VLOOKUP(E232,'40'!$K$3:$L$16,2,FALSE)))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IF(D233="X",0,IF(E233="X",0,VLOOKUP(E233,'40'!$K$3:$L$16,2,FALSE)))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IF(D234="X",0,IF(E234="X",0,VLOOKUP(E234,'40'!$K$3:$L$16,2,FALSE)))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IF(D235="X",0,IF(E235="X",0,VLOOKUP(E235,'40'!$K$3:$L$16,2,FALSE)))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IF(D236="X",0,IF(E236="X",0,VLOOKUP(E236,'40'!$K$3:$L$16,2,FALSE)))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IF(D237="X",0,IF(E237="X",0,VLOOKUP(E237,'40'!$K$3:$L$16,2,FALSE)))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IF(D238="X",0,IF(E238="X",0,VLOOKUP(E238,'40'!$K$3:$L$16,2,FALSE)))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IF(D239="X",0,IF(E239="X",0,VLOOKUP(E239,'40'!$K$3:$L$16,2,FALSE)))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IF(D240="X",0,IF(E240="X",0,VLOOKUP(E240,'40'!$K$3:$L$16,2,FALSE)))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IF(D241="X",0,IF(E241="X",0,VLOOKUP(E241,'40'!$K$3:$L$16,2,FALSE)))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IF(D242="X",0,IF(E242="X",0,VLOOKUP(E242,'40'!$K$3:$L$16,2,FALSE)))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IF(D243="X",0,IF(E243="X",0,VLOOKUP(E243,'40'!$K$3:$L$16,2,FALSE)))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IF(D244="X",0,IF(E244="X",0,VLOOKUP(E244,'40'!$K$3:$L$16,2,FALSE)))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IF(D245="X",0,IF(E245="X",0,VLOOKUP(E245,'40'!$K$3:$L$16,2,FALSE)))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IF(D246="X",0,IF(E246="X",0,VLOOKUP(E246,'40'!$K$3:$L$16,2,FALSE)))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IF(D247="X",0,IF(E247="X",0,VLOOKUP(E247,'40'!$K$3:$L$16,2,FALSE)))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IF(D248="X",0,IF(E248="X",0,VLOOKUP(E248,'40'!$K$3:$L$16,2,FALSE)))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IF(D249="X",0,IF(E249="X",0,VLOOKUP(E249,'40'!$K$3:$L$16,2,FALSE)))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IF(D250="X",0,IF(E250="X",0,VLOOKUP(E250,'40'!$K$3:$L$16,2,FALSE)))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IF(D251="X",0,IF(E251="X",0,VLOOKUP(E251,'40'!$K$3:$L$16,2,FALSE)))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IF(D252="X",0,IF(E252="X",0,VLOOKUP(E252,'40'!$K$3:$L$16,2,FALSE)))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IF(D253="X",0,IF(E253="X",0,VLOOKUP(E253,'40'!$K$3:$L$16,2,FALSE)))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IF(D254="X",0,IF(E254="X",0,VLOOKUP(E254,'40'!$K$3:$L$16,2,FALSE)))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IF(D255="X",0,IF(E255="X",0,VLOOKUP(E255,'40'!$K$3:$L$16,2,FALSE)))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IF(D256="X",0,IF(E256="X",0,VLOOKUP(E256,'40'!$K$3:$L$16,2,FALSE)))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IF(D257="X",0,IF(E257="X",0,VLOOKUP(E257,'40'!$K$3:$L$16,2,FALSE)))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IF(D258="X",0,IF(E258="X",0,VLOOKUP(E258,'40'!$K$3:$L$16,2,FALSE)))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IF(D259="X",0,IF(E259="X",0,VLOOKUP(E259,'40'!$K$3:$L$16,2,FALSE)))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IF(D260="X",0,IF(E260="X",0,VLOOKUP(E260,'40'!$K$3:$L$16,2,FALSE)))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IF(D261="X",0,IF(E261="X",0,VLOOKUP(E261,'40'!$K$3:$L$16,2,FALSE)))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IF(D262="X",0,IF(E262="X",0,VLOOKUP(E262,'40'!$K$3:$L$16,2,FALSE)))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IF(D263="X",0,IF(E263="X",0,VLOOKUP(E263,'40'!$K$3:$L$16,2,FALSE)))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IF(D264="X",0,IF(E264="X",0,VLOOKUP(E264,'40'!$K$3:$L$16,2,FALSE)))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IF(D265="X",0,IF(E265="X",0,VLOOKUP(E265,'40'!$K$3:$L$16,2,FALSE)))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IF(D266="X",0,IF(E266="X",0,VLOOKUP(E266,'40'!$K$3:$L$16,2,FALSE)))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IF(D267="X",0,IF(E267="X",0,VLOOKUP(E267,'40'!$K$3:$L$16,2,FALSE)))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IF(D268="X",0,IF(E268="X",0,VLOOKUP(E268,'40'!$K$3:$L$16,2,FALSE)))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IF(D269="X",0,IF(E269="X",0,VLOOKUP(E269,'40'!$K$3:$L$16,2,FALSE)))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IF(D270="X",0,IF(E270="X",0,VLOOKUP(E270,'40'!$K$3:$L$16,2,FALSE)))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IF(D271="X",0,IF(E271="X",0,VLOOKUP(E271,'40'!$K$3:$L$16,2,FALSE)))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IF(D272="X",0,IF(E272="X",0,VLOOKUP(E272,'40'!$K$3:$L$16,2,FALSE)))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IF(D273="X",0,IF(E273="X",0,VLOOKUP(E273,'40'!$K$3:$L$16,2,FALSE)))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IF(D274="X",0,IF(E274="X",0,VLOOKUP(E274,'40'!$K$3:$L$16,2,FALSE)))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IF(D275="X",0,IF(E275="X",0,VLOOKUP(E275,'40'!$K$3:$L$16,2,FALSE)))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IF(D276="X",0,IF(E276="X",0,VLOOKUP(E276,'40'!$K$3:$L$16,2,FALSE)))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IF(D277="X",0,IF(E277="X",0,VLOOKUP(E277,'40'!$K$3:$L$16,2,FALSE)))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IF(D278="X",0,IF(E278="X",0,VLOOKUP(E278,'40'!$K$3:$L$16,2,FALSE)))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IF(D279="X",0,IF(E279="X",0,VLOOKUP(E279,'40'!$K$3:$L$16,2,FALSE)))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IF(D280="X",0,IF(E280="X",0,VLOOKUP(E280,'40'!$K$3:$L$16,2,FALSE)))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IF(D281="X",0,IF(E281="X",0,VLOOKUP(E281,'40'!$K$3:$L$16,2,FALSE)))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IF(D282="X",0,IF(E282="X",0,VLOOKUP(E282,'40'!$K$3:$L$16,2,FALSE)))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IF(D283="X",0,IF(E283="X",0,VLOOKUP(E283,'40'!$K$3:$L$16,2,FALSE)))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IF(D284="X",0,IF(E284="X",0,VLOOKUP(E284,'40'!$K$3:$L$16,2,FALSE)))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IF(D285="X",0,IF(E285="X",0,VLOOKUP(E285,'40'!$K$3:$L$16,2,FALSE)))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IF(D286="X",0,IF(E286="X",0,VLOOKUP(E286,'40'!$K$3:$L$16,2,FALSE)))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IF(D287="X",0,IF(E287="X",0,VLOOKUP(E287,'40'!$K$3:$L$16,2,FALSE)))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IF(D288="X",0,IF(E288="X",0,VLOOKUP(E288,'40'!$K$3:$L$16,2,FALSE)))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IF(D289="X",0,IF(E289="X",0,VLOOKUP(E289,'40'!$K$3:$L$16,2,FALSE)))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IF(D290="X",0,IF(E290="X",0,VLOOKUP(E290,'40'!$K$3:$L$16,2,FALSE)))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IF(D291="X",0,IF(E291="X",0,VLOOKUP(E291,'40'!$K$3:$L$16,2,FALSE)))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IF(D292="X",0,IF(E292="X",0,VLOOKUP(E292,'40'!$K$3:$L$16,2,FALSE)))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IF(D293="X",0,IF(E293="X",0,VLOOKUP(E293,'40'!$K$3:$L$16,2,FALSE)))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IF(D294="X",0,IF(E294="X",0,VLOOKUP(E294,'40'!$K$3:$L$16,2,FALSE)))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IF(D295="X",0,IF(E295="X",0,VLOOKUP(E295,'40'!$K$3:$L$16,2,FALSE)))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IF(D296="X",0,IF(E296="X",0,VLOOKUP(E296,'40'!$K$3:$L$16,2,FALSE)))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IF(D297="X",0,IF(E297="X",0,VLOOKUP(E297,'40'!$K$3:$L$16,2,FALSE)))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IF(D298="X",0,IF(E298="X",0,VLOOKUP(E298,'40'!$K$3:$L$16,2,FALSE)))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IF(D299="X",0,IF(E299="X",0,VLOOKUP(E299,'40'!$K$3:$L$16,2,FALSE)))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IF(D300="X",0,IF(E300="X",0,VLOOKUP(E300,'40'!$K$3:$L$16,2,FALSE)))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IF(D301="X",0,IF(E301="X",0,VLOOKUP(E301,'40'!$K$3:$L$16,2,FALSE)))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IF(D302="X",0,IF(E302="X",0,VLOOKUP(E302,'40'!$K$3:$L$16,2,FALSE)))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IF(D303="X",0,IF(E303="X",0,VLOOKUP(E303,'40'!$K$3:$L$16,2,FALSE)))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IF(D304="X",0,IF(E304="X",0,VLOOKUP(E304,'40'!$K$3:$L$16,2,FALSE)))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IF(D305="X",0,IF(E305="X",0,VLOOKUP(E305,'40'!$K$3:$L$16,2,FALSE)))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IF(D306="X",0,IF(E306="X",0,VLOOKUP(E306,'40'!$K$3:$L$16,2,FALSE)))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IF(D307="X",0,IF(E307="X",0,VLOOKUP(E307,'40'!$K$3:$L$16,2,FALSE)))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IF(D308="X",0,IF(E308="X",0,VLOOKUP(E308,'40'!$K$3:$L$16,2,FALSE)))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IF(D309="X",0,IF(E309="X",0,VLOOKUP(E309,'40'!$K$3:$L$16,2,FALSE)))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IF(D310="X",0,IF(E310="X",0,VLOOKUP(E310,'40'!$K$3:$L$16,2,FALSE)))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IF(D311="X",0,IF(E311="X",0,VLOOKUP(E311,'40'!$K$3:$L$16,2,FALSE)))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IF(D312="X",0,IF(E312="X",0,VLOOKUP(E312,'40'!$K$3:$L$16,2,FALSE)))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IF(D313="X",0,IF(E313="X",0,VLOOKUP(E313,'40'!$K$3:$L$16,2,FALSE)))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IF(D314="X",0,IF(E314="X",0,VLOOKUP(E314,'40'!$K$3:$L$16,2,FALSE)))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IF(D315="X",0,IF(E315="X",0,VLOOKUP(E315,'40'!$K$3:$L$16,2,FALSE)))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IF(D316="X",0,IF(E316="X",0,VLOOKUP(E316,'40'!$K$3:$L$16,2,FALSE)))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IF(D317="X",0,IF(E317="X",0,VLOOKUP(E317,'40'!$K$3:$L$16,2,FALSE)))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IF(D318="X",0,IF(E318="X",0,VLOOKUP(E318,'40'!$K$3:$L$16,2,FALSE)))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IF(D319="X",0,IF(E319="X",0,VLOOKUP(E319,'40'!$K$3:$L$16,2,FALSE)))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IF(D320="X",0,IF(E320="X",0,VLOOKUP(E320,'40'!$K$3:$L$16,2,FALSE)))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IF(D321="X",0,IF(E321="X",0,VLOOKUP(E321,'40'!$K$3:$L$16,2,FALSE)))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IF(D322="X",0,IF(E322="X",0,VLOOKUP(E322,'40'!$K$3:$L$16,2,FALSE)))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IF(D323="X",0,IF(E323="X",0,VLOOKUP(E323,'40'!$K$3:$L$16,2,FALSE)))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IF(D324="X",0,IF(E324="X",0,VLOOKUP(E324,'40'!$K$3:$L$16,2,FALSE)))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IF(D325="X",0,IF(E325="X",0,VLOOKUP(E325,'40'!$K$3:$L$16,2,FALSE)))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IF(D326="X",0,IF(E326="X",0,VLOOKUP(E326,'40'!$K$3:$L$16,2,FALSE)))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IF(D327="X",0,IF(E327="X",0,VLOOKUP(E327,'40'!$K$3:$L$16,2,FALSE)))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IF(D328="X",0,IF(E328="X",0,VLOOKUP(E328,'40'!$K$3:$L$16,2,FALSE)))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IF(D329="X",0,IF(E329="X",0,VLOOKUP(E329,'40'!$K$3:$L$16,2,FALSE)))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IF(D330="X",0,IF(E330="X",0,VLOOKUP(E330,'40'!$K$3:$L$16,2,FALSE)))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IF(D331="X",0,IF(E331="X",0,VLOOKUP(E331,'40'!$K$3:$L$16,2,FALSE)))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IF(D332="X",0,IF(E332="X",0,VLOOKUP(E332,'40'!$K$3:$L$16,2,FALSE)))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IF(D333="X",0,IF(E333="X",0,VLOOKUP(E333,'40'!$K$3:$L$16,2,FALSE)))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IF(D334="X",0,IF(E334="X",0,VLOOKUP(E334,'40'!$K$3:$L$16,2,FALSE)))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IF(D335="X",0,IF(E335="X",0,VLOOKUP(E335,'40'!$K$3:$L$16,2,FALSE)))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IF(D336="X",0,IF(E336="X",0,VLOOKUP(E336,'40'!$K$3:$L$16,2,FALSE)))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IF(D337="X",0,IF(E337="X",0,VLOOKUP(E337,'40'!$K$3:$L$16,2,FALSE)))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IF(D338="X",0,IF(E338="X",0,VLOOKUP(E338,'40'!$K$3:$L$16,2,FALSE)))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IF(D339="X",0,IF(E339="X",0,VLOOKUP(E339,'40'!$K$3:$L$16,2,FALSE)))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IF(D340="X",0,IF(E340="X",0,VLOOKUP(E340,'40'!$K$3:$L$16,2,FALSE)))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IF(D341="X",0,IF(E341="X",0,VLOOKUP(E341,'40'!$K$3:$L$16,2,FALSE)))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IF(D342="X",0,IF(E342="X",0,VLOOKUP(E342,'40'!$K$3:$L$16,2,FALSE)))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IF(D343="X",0,IF(E343="X",0,VLOOKUP(E343,'40'!$K$3:$L$16,2,FALSE)))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IF(D344="X",0,IF(E344="X",0,VLOOKUP(E344,'40'!$K$3:$L$16,2,FALSE)))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IF(D345="X",0,IF(E345="X",0,VLOOKUP(E345,'40'!$K$3:$L$16,2,FALSE)))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IF(D346="X",0,IF(E346="X",0,VLOOKUP(E346,'40'!$K$3:$L$16,2,FALSE)))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IF(D347="X",0,IF(E347="X",0,VLOOKUP(E347,'40'!$K$3:$L$16,2,FALSE)))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IF(D348="X",0,IF(E348="X",0,VLOOKUP(E348,'40'!$K$3:$L$16,2,FALSE)))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IF(D349="X",0,IF(E349="X",0,VLOOKUP(E349,'40'!$K$3:$L$16,2,FALSE)))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IF(D350="X",0,IF(E350="X",0,VLOOKUP(E350,'40'!$K$3:$L$16,2,FALSE)))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IF(D351="X",0,IF(E351="X",0,VLOOKUP(E351,'40'!$K$3:$L$16,2,FALSE)))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IF(D352="X",0,IF(E352="X",0,VLOOKUP(E352,'40'!$K$3:$L$16,2,FALSE)))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IF(D353="X",0,IF(E353="X",0,VLOOKUP(E353,'40'!$K$3:$L$16,2,FALSE)))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IF(D354="X",0,IF(E354="X",0,VLOOKUP(E354,'40'!$K$3:$L$16,2,FALSE)))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IF(D355="X",0,IF(E355="X",0,VLOOKUP(E355,'40'!$K$3:$L$16,2,FALSE)))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IF(D356="X",0,IF(E356="X",0,VLOOKUP(E356,'40'!$K$3:$L$16,2,FALSE)))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IF(D357="X",0,IF(E357="X",0,VLOOKUP(E357,'40'!$K$3:$L$16,2,FALSE)))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IF(D358="X",0,IF(E358="X",0,VLOOKUP(E358,'40'!$K$3:$L$16,2,FALSE)))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IF(D359="X",0,IF(E359="X",0,VLOOKUP(E359,'40'!$K$3:$L$16,2,FALSE)))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IF(D360="X",0,IF(E360="X",0,VLOOKUP(E360,'40'!$K$3:$L$16,2,FALSE)))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IF(D361="X",0,IF(E361="X",0,VLOOKUP(E361,'40'!$K$3:$L$16,2,FALSE)))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IF(D362="X",0,IF(E362="X",0,VLOOKUP(E362,'40'!$K$3:$L$16,2,FALSE)))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IF(D363="X",0,IF(E363="X",0,VLOOKUP(E363,'40'!$K$3:$L$16,2,FALSE)))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IF(D364="X",0,IF(E364="X",0,VLOOKUP(E364,'40'!$K$3:$L$16,2,FALSE)))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IF(D365="X",0,IF(E365="X",0,VLOOKUP(E365,'40'!$K$3:$L$16,2,FALSE)))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IF(D366="X",0,IF(E366="X",0,VLOOKUP(E366,'40'!$K$3:$L$16,2,FALSE)))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IF(D367="X",0,IF(E367="X",0,VLOOKUP(E367,'40'!$K$3:$L$16,2,FALSE)))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IF(D368="X",0,IF(E368="X",0,VLOOKUP(E368,'40'!$K$3:$L$16,2,FALSE)))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IF(D369="X",0,IF(E369="X",0,VLOOKUP(E369,'40'!$K$3:$L$16,2,FALSE)))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IF(D370="X",0,IF(E370="X",0,VLOOKUP(E370,'40'!$K$3:$L$16,2,FALSE)))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IF(D371="X",0,IF(E371="X",0,VLOOKUP(E371,'40'!$K$3:$L$16,2,FALSE)))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IF(D372="X",0,IF(E372="X",0,VLOOKUP(E372,'40'!$K$3:$L$16,2,FALSE)))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IF(D373="X",0,IF(E373="X",0,VLOOKUP(E373,'40'!$K$3:$L$16,2,FALSE)))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IF(D374="X",0,IF(E374="X",0,VLOOKUP(E374,'40'!$K$3:$L$16,2,FALSE)))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IF(D375="X",0,IF(E375="X",0,VLOOKUP(E375,'40'!$K$3:$L$16,2,FALSE)))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IF(D376="X",0,IF(E376="X",0,VLOOKUP(E376,'40'!$K$3:$L$16,2,FALSE)))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IF(D377="X",0,IF(E377="X",0,VLOOKUP(E377,'40'!$K$3:$L$16,2,FALSE)))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IF(D378="X",0,IF(E378="X",0,VLOOKUP(E378,'40'!$K$3:$L$16,2,FALSE)))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IF(D379="X",0,IF(E379="X",0,VLOOKUP(E379,'40'!$K$3:$L$16,2,FALSE)))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IF(D380="X",0,IF(E380="X",0,VLOOKUP(E380,'40'!$K$3:$L$16,2,FALSE)))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IF(D381="X",0,IF(E381="X",0,VLOOKUP(E381,'40'!$K$3:$L$16,2,FALSE)))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IF(D382="X",0,IF(E382="X",0,VLOOKUP(E382,'40'!$K$3:$L$16,2,FALSE)))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IF(D383="X",0,IF(E383="X",0,VLOOKUP(E383,'40'!$K$3:$L$16,2,FALSE)))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IF(D384="X",0,IF(E384="X",0,VLOOKUP(E384,'40'!$K$3:$L$16,2,FALSE)))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IF(D385="X",0,IF(E385="X",0,VLOOKUP(E385,'40'!$K$3:$L$16,2,FALSE)))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IF(D386="X",0,IF(E386="X",0,VLOOKUP(E386,'40'!$K$3:$L$16,2,FALSE)))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IF(D387="X",0,IF(E387="X",0,VLOOKUP(E387,'40'!$K$3:$L$16,2,FALSE)))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IF(D388="X",0,IF(E388="X",0,VLOOKUP(E388,'40'!$K$3:$L$16,2,FALSE)))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IF(D389="X",0,IF(E389="X",0,VLOOKUP(E389,'40'!$K$3:$L$16,2,FALSE)))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IF(D390="X",0,IF(E390="X",0,VLOOKUP(E390,'40'!$K$3:$L$16,2,FALSE)))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IF(D391="X",0,IF(E391="X",0,VLOOKUP(E391,'40'!$K$3:$L$16,2,FALSE)))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IF(D392="X",0,IF(E392="X",0,VLOOKUP(E392,'40'!$K$3:$L$16,2,FALSE)))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IF(D393="X",0,IF(E393="X",0,VLOOKUP(E393,'40'!$K$3:$L$16,2,FALSE)))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IF(D394="X",0,IF(E394="X",0,VLOOKUP(E394,'40'!$K$3:$L$16,2,FALSE)))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IF(D395="X",0,IF(E395="X",0,VLOOKUP(E395,'40'!$K$3:$L$16,2,FALSE)))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IF(D396="X",0,IF(E396="X",0,VLOOKUP(E396,'40'!$K$3:$L$16,2,FALSE)))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IF(D397="X",0,IF(E397="X",0,VLOOKUP(E397,'40'!$K$3:$L$16,2,FALSE)))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IF(D398="X",0,IF(E398="X",0,VLOOKUP(E398,'40'!$K$3:$L$16,2,FALSE)))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IF(D399="X",0,IF(E399="X",0,VLOOKUP(E399,'40'!$K$3:$L$16,2,FALSE)))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IF(D400="X",0,IF(E400="X",0,VLOOKUP(E400,'40'!$K$3:$L$16,2,FALSE)))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IF(D401="X",0,IF(E401="X",0,VLOOKUP(E401,'40'!$K$3:$L$16,2,FALSE)))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IF(D402="X",0,IF(E402="X",0,VLOOKUP(E402,'40'!$K$3:$L$16,2,FALSE)))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IF(D403="X",0,IF(E403="X",0,VLOOKUP(E403,'40'!$K$3:$L$16,2,FALSE)))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IF(D404="X",0,IF(E404="X",0,VLOOKUP(E404,'40'!$K$3:$L$16,2,FALSE)))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IF(D405="X",0,IF(E405="X",0,VLOOKUP(E405,'40'!$K$3:$L$16,2,FALSE)))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IF(D406="X",0,IF(E406="X",0,VLOOKUP(E406,'40'!$K$3:$L$16,2,FALSE)))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IF(D407="X",0,IF(E407="X",0,VLOOKUP(E407,'40'!$K$3:$L$16,2,FALSE)))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IF(D408="X",0,IF(E408="X",0,VLOOKUP(E408,'40'!$K$3:$L$16,2,FALSE)))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IF(D409="X",0,IF(E409="X",0,VLOOKUP(E409,'40'!$K$3:$L$16,2,FALSE)))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IF(D410="X",0,IF(E410="X",0,VLOOKUP(E410,'40'!$K$3:$L$16,2,FALSE)))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IF(D411="X",0,IF(E411="X",0,VLOOKUP(E411,'40'!$K$3:$L$16,2,FALSE)))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IF(D412="X",0,IF(E412="X",0,VLOOKUP(E412,'40'!$K$3:$L$16,2,FALSE)))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IF(D413="X",0,IF(E413="X",0,VLOOKUP(E413,'40'!$K$3:$L$16,2,FALSE)))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IF(D414="X",0,IF(E414="X",0,VLOOKUP(E414,'40'!$K$3:$L$16,2,FALSE)))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IF(D415="X",0,IF(E415="X",0,VLOOKUP(E415,'40'!$K$3:$L$16,2,FALSE)))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IF(D416="X",0,IF(E416="X",0,VLOOKUP(E416,'40'!$K$3:$L$16,2,FALSE)))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IF(D417="X",0,IF(E417="X",0,VLOOKUP(E417,'40'!$K$3:$L$16,2,FALSE)))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IF(D418="X",0,IF(E418="X",0,VLOOKUP(E418,'40'!$K$3:$L$16,2,FALSE)))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IF(D419="X",0,IF(E419="X",0,VLOOKUP(E419,'40'!$K$3:$L$16,2,FALSE)))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IF(D420="X",0,IF(E420="X",0,VLOOKUP(E420,'40'!$K$3:$L$16,2,FALSE)))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IF(D421="X",0,IF(E421="X",0,VLOOKUP(E421,'40'!$K$3:$L$16,2,FALSE)))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IF(D422="X",0,IF(E422="X",0,VLOOKUP(E422,'40'!$K$3:$L$16,2,FALSE)))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IF(D423="X",0,IF(E423="X",0,VLOOKUP(E423,'40'!$K$3:$L$16,2,FALSE)))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IF(D424="X",0,IF(E424="X",0,VLOOKUP(E424,'40'!$K$3:$L$16,2,FALSE)))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IF(D425="X",0,IF(E425="X",0,VLOOKUP(E425,'40'!$K$3:$L$16,2,FALSE)))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IF(D426="X",0,IF(E426="X",0,VLOOKUP(E426,'40'!$K$3:$L$16,2,FALSE)))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IF(D427="X",0,IF(E427="X",0,VLOOKUP(E427,'40'!$K$3:$L$16,2,FALSE)))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IF(D428="X",0,IF(E428="X",0,VLOOKUP(E428,'40'!$K$3:$L$16,2,FALSE)))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IF(D429="X",0,IF(E429="X",0,VLOOKUP(E429,'40'!$K$3:$L$16,2,FALSE)))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IF(D430="X",0,IF(E430="X",0,VLOOKUP(E430,'40'!$K$3:$L$16,2,FALSE)))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IF(D431="X",0,IF(E431="X",0,VLOOKUP(E431,'40'!$K$3:$L$16,2,FALSE)))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IF(D432="X",0,IF(E432="X",0,VLOOKUP(E432,'40'!$K$3:$L$16,2,FALSE)))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IF(D433="X",0,IF(E433="X",0,VLOOKUP(E433,'40'!$K$3:$L$16,2,FALSE)))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IF(D434="X",0,IF(E434="X",0,VLOOKUP(E434,'40'!$K$3:$L$16,2,FALSE)))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IF(D435="X",0,IF(E435="X",0,VLOOKUP(E435,'40'!$K$3:$L$16,2,FALSE)))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IF(D436="X",0,IF(E436="X",0,VLOOKUP(E436,'40'!$K$3:$L$16,2,FALSE)))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IF(D437="X",0,IF(E437="X",0,VLOOKUP(E437,'40'!$K$3:$L$16,2,FALSE)))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IF(D438="X",0,IF(E438="X",0,VLOOKUP(E438,'40'!$K$3:$L$16,2,FALSE)))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IF(D439="X",0,IF(E439="X",0,VLOOKUP(E439,'40'!$K$3:$L$16,2,FALSE)))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IF(D440="X",0,IF(E440="X",0,VLOOKUP(E440,'40'!$K$3:$L$16,2,FALSE)))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IF(D441="X",0,IF(E441="X",0,VLOOKUP(E441,'40'!$K$3:$L$16,2,FALSE)))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IF(D442="X",0,IF(E442="X",0,VLOOKUP(E442,'40'!$K$3:$L$16,2,FALSE)))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IF(D443="X",0,IF(E443="X",0,VLOOKUP(E443,'40'!$K$3:$L$16,2,FALSE)))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IF(D444="X",0,IF(E444="X",0,VLOOKUP(E444,'40'!$K$3:$L$16,2,FALSE)))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IF(D445="X",0,IF(E445="X",0,VLOOKUP(E445,'40'!$K$3:$L$16,2,FALSE)))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IF(D446="X",0,IF(E446="X",0,VLOOKUP(E446,'40'!$K$3:$L$16,2,FALSE)))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IF(D447="X",0,IF(E447="X",0,VLOOKUP(E447,'40'!$K$3:$L$16,2,FALSE)))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IF(D448="X",0,IF(E448="X",0,VLOOKUP(E448,'40'!$K$3:$L$16,2,FALSE)))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IF(D449="X",0,IF(E449="X",0,VLOOKUP(E449,'40'!$K$3:$L$16,2,FALSE)))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IF(D450="X",0,IF(E450="X",0,VLOOKUP(E450,'40'!$K$3:$L$16,2,FALSE)))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IF(D451="X",0,IF(E451="X",0,VLOOKUP(E451,'40'!$K$3:$L$16,2,FALSE)))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IF(D452="X",0,IF(E452="X",0,VLOOKUP(E452,'40'!$K$3:$L$16,2,FALSE)))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IF(D453="X",0,IF(E453="X",0,VLOOKUP(E453,'40'!$K$3:$L$16,2,FALSE)))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IF(D454="X",0,IF(E454="X",0,VLOOKUP(E454,'40'!$K$3:$L$16,2,FALSE)))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IF(D455="X",0,IF(E455="X",0,VLOOKUP(E455,'40'!$K$3:$L$16,2,FALSE)))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IF(D456="X",0,IF(E456="X",0,VLOOKUP(E456,'40'!$K$3:$L$16,2,FALSE)))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IF(D457="X",0,IF(E457="X",0,VLOOKUP(E457,'40'!$K$3:$L$16,2,FALSE)))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IF(D458="X",0,IF(E458="X",0,VLOOKUP(E458,'40'!$K$3:$L$16,2,FALSE)))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IF(D459="X",0,IF(E459="X",0,VLOOKUP(E459,'40'!$K$3:$L$16,2,FALSE)))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IF(D460="X",0,IF(E460="X",0,VLOOKUP(E460,'40'!$K$3:$L$16,2,FALSE)))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IF(D461="X",0,IF(E461="X",0,VLOOKUP(E461,'40'!$K$3:$L$16,2,FALSE)))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IF(D462="X",0,IF(E462="X",0,VLOOKUP(E462,'40'!$K$3:$L$16,2,FALSE)))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IF(D463="X",0,IF(E463="X",0,VLOOKUP(E463,'40'!$K$3:$L$16,2,FALSE)))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IF(D464="X",0,IF(E464="X",0,VLOOKUP(E464,'40'!$K$3:$L$16,2,FALSE)))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IF(D465="X",0,IF(E465="X",0,VLOOKUP(E465,'40'!$K$3:$L$16,2,FALSE)))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IF(D466="X",0,IF(E466="X",0,VLOOKUP(E466,'40'!$K$3:$L$16,2,FALSE)))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IF(D467="X",0,IF(E467="X",0,VLOOKUP(E467,'40'!$K$3:$L$16,2,FALSE)))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IF(D468="X",0,IF(E468="X",0,VLOOKUP(E468,'40'!$K$3:$L$16,2,FALSE)))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IF(D469="X",0,IF(E469="X",0,VLOOKUP(E469,'40'!$K$3:$L$16,2,FALSE)))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IF(D470="X",0,IF(E470="X",0,VLOOKUP(E470,'40'!$K$3:$L$16,2,FALSE)))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IF(D471="X",0,IF(E471="X",0,VLOOKUP(E471,'40'!$K$3:$L$16,2,FALSE)))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IF(D472="X",0,IF(E472="X",0,VLOOKUP(E472,'40'!$K$3:$L$16,2,FALSE)))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IF(D473="X",0,IF(E473="X",0,VLOOKUP(E473,'40'!$K$3:$L$16,2,FALSE)))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IF(D474="X",0,IF(E474="X",0,VLOOKUP(E474,'40'!$K$3:$L$16,2,FALSE)))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IF(D475="X",0,IF(E475="X",0,VLOOKUP(E475,'40'!$K$3:$L$16,2,FALSE)))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IF(D476="X",0,IF(E476="X",0,VLOOKUP(E476,'40'!$K$3:$L$16,2,FALSE)))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IF(D477="X",0,IF(E477="X",0,VLOOKUP(E477,'40'!$K$3:$L$16,2,FALSE)))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IF(D478="X",0,IF(E478="X",0,VLOOKUP(E478,'40'!$K$3:$L$16,2,FALSE)))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IF(D479="X",0,IF(E479="X",0,VLOOKUP(E479,'40'!$K$3:$L$16,2,FALSE)))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IF(D480="X",0,IF(E480="X",0,VLOOKUP(E480,'40'!$K$3:$L$16,2,FALSE)))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IF(D481="X",0,IF(E481="X",0,VLOOKUP(E481,'40'!$K$3:$L$16,2,FALSE)))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IF(D482="X",0,IF(E482="X",0,VLOOKUP(E482,'40'!$K$3:$L$16,2,FALSE)))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IF(D483="X",0,IF(E483="X",0,VLOOKUP(E483,'40'!$K$3:$L$16,2,FALSE)))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IF(D484="X",0,IF(E484="X",0,VLOOKUP(E484,'40'!$K$3:$L$16,2,FALSE)))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IF(D485="X",0,IF(E485="X",0,VLOOKUP(E485,'40'!$K$3:$L$16,2,FALSE)))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IF(D486="X",0,IF(E486="X",0,VLOOKUP(E486,'40'!$K$3:$L$16,2,FALSE)))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IF(D487="X",0,IF(E487="X",0,VLOOKUP(E487,'40'!$K$3:$L$16,2,FALSE)))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IF(D488="X",0,IF(E488="X",0,VLOOKUP(E488,'40'!$K$3:$L$16,2,FALSE)))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IF(D489="X",0,IF(E489="X",0,VLOOKUP(E489,'40'!$K$3:$L$16,2,FALSE)))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IF(D490="X",0,IF(E490="X",0,VLOOKUP(E490,'40'!$K$3:$L$16,2,FALSE)))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IF(D491="X",0,IF(E491="X",0,VLOOKUP(E491,'40'!$K$3:$L$16,2,FALSE)))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IF(D492="X",0,IF(E492="X",0,VLOOKUP(E492,'40'!$K$3:$L$16,2,FALSE)))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IF(D493="X",0,IF(E493="X",0,VLOOKUP(E493,'40'!$K$3:$L$16,2,FALSE)))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IF(D494="X",0,IF(E494="X",0,VLOOKUP(E494,'40'!$K$3:$L$16,2,FALSE)))</f>
        <v>#N/A</v>
      </c>
      <c r="P494" s="108" t="e">
        <f t="shared" si="15"/>
        <v>#N/A</v>
      </c>
    </row>
    <row r="495" spans="3:23" ht="15.75" thickBot="1">
      <c r="C495" s="109" t="s">
        <v>135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136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IF('40'!K3="", "Vrije categorie",'40'!K3)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IF('40'!K4="", "Vrije categorie",'40'!K4)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IF('40'!K5="", "Vrije categorie",'40'!K5)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IF('40'!K6="", "Vrije categorie",'40'!K6)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IF('40'!K7="", "Vrije categorie",'40'!K7)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IF('40'!K8="", "Vrije categorie",'40'!K8)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IF('40'!K9="", "Vrije categorie",'40'!K9)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IF('40'!K10="", "Vrije categorie",'40'!K10)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IF('40'!K11="", "Vrije categorie",'40'!K11)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IF('40'!K12="", "Vrije categorie",'40'!K12)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IF('40'!K13="", "Vrije categorie",'40'!K13)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IF('40'!K14="", "Vrije categorie",'40'!K14)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IF('40'!K15="", "Vrije categorie",'40'!K15)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138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fBFURcfyiFEG7HvBCDUbUPardf9Kp1+zq/cu9vMjGtgzyFznomIdOOWzkJudpKtNtkRlC5n+JsnXjP6llrX6QA==" saltValue="L0Xj6PL5U/PoqqEnpSRMD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E6A5-552A-421B-B81E-90D3F344048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'41a'!P499/M3</f>
        <v>#N/A</v>
      </c>
    </row>
    <row r="4" spans="1:14">
      <c r="A4" s="42" t="s">
        <v>82</v>
      </c>
      <c r="B4" s="195" t="e">
        <f>VLOOKUP(H5,'Kosten VSR (her)controles'!A5:E54,3)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'41a'!P500/M4</f>
        <v>#N/A</v>
      </c>
    </row>
    <row r="5" spans="1:14">
      <c r="A5" s="43" t="s">
        <v>83</v>
      </c>
      <c r="B5" s="196" t="e">
        <f>VLOOKUP(H5,'Kosten VSR (her)controles'!A5:E54,4)</f>
        <v>#N/A</v>
      </c>
      <c r="C5" s="196"/>
      <c r="D5" s="196"/>
      <c r="E5" s="196"/>
      <c r="F5" s="192" t="s">
        <v>85</v>
      </c>
      <c r="G5" s="192"/>
      <c r="H5" s="39">
        <f>'Kosten VSR (her)controles'!A45</f>
        <v>0</v>
      </c>
      <c r="K5" s="60" t="s">
        <v>58</v>
      </c>
      <c r="L5" s="72"/>
      <c r="M5" s="133"/>
      <c r="N5" s="113" t="e">
        <f>'41a'!P501/M5</f>
        <v>#N/A</v>
      </c>
    </row>
    <row r="6" spans="1:14">
      <c r="A6" s="44" t="s">
        <v>84</v>
      </c>
      <c r="B6" s="197" t="e">
        <f>VLOOKUP(H5,'Kosten VSR (her)controles'!A5:E54,5)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'41a'!P502/M6</f>
        <v>#N/A</v>
      </c>
    </row>
    <row r="7" spans="1:14">
      <c r="K7" s="60" t="s">
        <v>55</v>
      </c>
      <c r="L7" s="72"/>
      <c r="M7" s="133"/>
      <c r="N7" s="113" t="e">
        <f>'41a'!P503/M7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'41a'!P504/M8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'41a'!P505/M9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'41a'!P506/M10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'41a'!P507/M11</f>
        <v>#N/A</v>
      </c>
    </row>
    <row r="12" spans="1:14">
      <c r="F12" s="33" t="s">
        <v>64</v>
      </c>
      <c r="G12" s="33" t="s">
        <v>90</v>
      </c>
      <c r="K12" s="60" t="s">
        <v>63</v>
      </c>
      <c r="L12" s="72"/>
      <c r="M12" s="133"/>
      <c r="N12" s="113" t="e">
        <f>'41a'!P508/M12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'41a'!N512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'41a'!P509/M13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127</v>
      </c>
      <c r="K16" s="62"/>
      <c r="L16" s="73"/>
      <c r="M16" s="134"/>
      <c r="N16" s="114"/>
    </row>
    <row r="17" spans="1:9">
      <c r="A17" s="188" t="s">
        <v>128</v>
      </c>
      <c r="B17" s="188"/>
      <c r="C17" s="188"/>
      <c r="D17" s="70" t="e">
        <f>'41a'!P512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'41a'!G512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'41a'!F512-E27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'41a'!S495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'41a'!R495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'41a'!T495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'41a'!U495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51">
        <f>'41a'!V495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51">
        <f>'41a'!W495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'41a'!N505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ZZCNrd7Qe6yjHR91kMaMiP8+QcgfisS0lJoBNpWQrq1AkTRmJ1Bc82Lv0nS8qKNO0E3Gx8y05cY7eLHdK+/Cog==" saltValue="BU/hrusOIZtIkbyus1IR3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55E15-B6B1-4AD9-B1E0-DB2013A810A8}">
  <sheetPr>
    <tabColor rgb="FF173583"/>
  </sheetPr>
  <dimension ref="A1:Z532"/>
  <sheetViews>
    <sheetView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'41'!H5</f>
        <v>0</v>
      </c>
      <c r="B1" s="219" t="s">
        <v>82</v>
      </c>
      <c r="C1" s="220"/>
      <c r="D1" s="221" t="e">
        <f>VLOOKUP(A1,'Kosten VSR (her)controles'!A5:J54,3)</f>
        <v>#N/A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e">
        <f>CONCATENATE(VLOOKUP(A1,'Kosten VSR (her)controles'!A5:K54,4)," te ",VLOOKUP(A1,'Kosten VSR (her)controles'!A5:K54,5))</f>
        <v>#N/A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IF(D4="X",0,IF(E4="X",0,VLOOKUP(E4,'41'!$K$3:$L$16,2,FALSE)))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IF(D5="X",0,IF(E5="X",0,VLOOKUP(E5,'41'!$K$3:$L$16,2,FALSE)))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IF(D6="X",0,IF(E6="X",0,VLOOKUP(E6,'41'!$K$3:$L$16,2,FALSE)))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IF(D7="X",0,IF(E7="X",0,VLOOKUP(E7,'41'!$K$3:$L$16,2,FALSE)))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IF(D8="X",0,IF(E8="X",0,VLOOKUP(E8,'41'!$K$3:$L$16,2,FALSE)))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IF(D9="X",0,IF(E9="X",0,VLOOKUP(E9,'41'!$K$3:$L$16,2,FALSE)))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IF(D10="X",0,IF(E10="X",0,VLOOKUP(E10,'41'!$K$3:$L$16,2,FALSE)))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IF(D11="X",0,IF(E11="X",0,VLOOKUP(E11,'41'!$K$3:$L$16,2,FALSE)))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IF(D12="X",0,IF(E12="X",0,VLOOKUP(E12,'41'!$K$3:$L$16,2,FALSE)))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IF(D13="X",0,IF(E13="X",0,VLOOKUP(E13,'41'!$K$3:$L$16,2,FALSE)))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IF(D14="X",0,IF(E14="X",0,VLOOKUP(E14,'41'!$K$3:$L$16,2,FALSE)))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IF(D15="X",0,IF(E15="X",0,VLOOKUP(E15,'41'!$K$3:$L$16,2,FALSE)))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IF(D16="X",0,IF(E16="X",0,VLOOKUP(E16,'41'!$K$3:$L$16,2,FALSE)))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IF(D17="X",0,IF(E17="X",0,VLOOKUP(E17,'41'!$K$3:$L$16,2,FALSE)))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IF(D18="X",0,IF(E18="X",0,VLOOKUP(E18,'41'!$K$3:$L$16,2,FALSE)))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IF(D19="X",0,IF(E19="X",0,VLOOKUP(E19,'41'!$K$3:$L$16,2,FALSE)))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IF(D20="X",0,IF(E20="X",0,VLOOKUP(E20,'41'!$K$3:$L$16,2,FALSE)))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IF(D21="X",0,IF(E21="X",0,VLOOKUP(E21,'41'!$K$3:$L$16,2,FALSE)))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IF(D22="X",0,IF(E22="X",0,VLOOKUP(E22,'41'!$K$3:$L$16,2,FALSE)))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IF(D23="X",0,IF(E23="X",0,VLOOKUP(E23,'41'!$K$3:$L$16,2,FALSE)))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IF(D24="X",0,IF(E24="X",0,VLOOKUP(E24,'41'!$K$3:$L$16,2,FALSE)))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IF(D25="X",0,IF(E25="X",0,VLOOKUP(E25,'41'!$K$3:$L$16,2,FALSE)))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IF(D26="X",0,IF(E26="X",0,VLOOKUP(E26,'41'!$K$3:$L$16,2,FALSE)))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IF(D27="X",0,IF(E27="X",0,VLOOKUP(E27,'41'!$K$3:$L$16,2,FALSE)))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IF(D28="X",0,IF(E28="X",0,VLOOKUP(E28,'41'!$K$3:$L$16,2,FALSE)))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IF(D29="X",0,IF(E29="X",0,VLOOKUP(E29,'41'!$K$3:$L$16,2,FALSE)))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IF(D30="X",0,IF(E30="X",0,VLOOKUP(E30,'41'!$K$3:$L$16,2,FALSE)))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IF(D31="X",0,IF(E31="X",0,VLOOKUP(E31,'41'!$K$3:$L$16,2,FALSE)))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IF(D32="X",0,IF(E32="X",0,VLOOKUP(E32,'41'!$K$3:$L$16,2,FALSE)))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IF(D33="X",0,IF(E33="X",0,VLOOKUP(E33,'41'!$K$3:$L$16,2,FALSE)))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IF(D34="X",0,IF(E34="X",0,VLOOKUP(E34,'41'!$K$3:$L$16,2,FALSE)))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IF(D35="X",0,IF(E35="X",0,VLOOKUP(E35,'41'!$K$3:$L$16,2,FALSE)))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IF(D36="X",0,IF(E36="X",0,VLOOKUP(E36,'41'!$K$3:$L$16,2,FALSE)))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IF(D37="X",0,IF(E37="X",0,VLOOKUP(E37,'41'!$K$3:$L$16,2,FALSE)))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IF(D38="X",0,IF(E38="X",0,VLOOKUP(E38,'41'!$K$3:$L$16,2,FALSE)))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IF(D39="X",0,IF(E39="X",0,VLOOKUP(E39,'41'!$K$3:$L$16,2,FALSE)))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IF(D40="X",0,IF(E40="X",0,VLOOKUP(E40,'41'!$K$3:$L$16,2,FALSE)))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IF(D41="X",0,IF(E41="X",0,VLOOKUP(E41,'41'!$K$3:$L$16,2,FALSE)))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IF(D42="X",0,IF(E42="X",0,VLOOKUP(E42,'41'!$K$3:$L$16,2,FALSE)))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IF(D43="X",0,IF(E43="X",0,VLOOKUP(E43,'41'!$K$3:$L$16,2,FALSE)))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IF(D44="X",0,IF(E44="X",0,VLOOKUP(E44,'41'!$K$3:$L$16,2,FALSE)))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IF(D45="X",0,IF(E45="X",0,VLOOKUP(E45,'41'!$K$3:$L$16,2,FALSE)))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IF(D46="X",0,IF(E46="X",0,VLOOKUP(E46,'41'!$K$3:$L$16,2,FALSE)))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IF(D47="X",0,IF(E47="X",0,VLOOKUP(E47,'41'!$K$3:$L$16,2,FALSE)))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IF(D48="X",0,IF(E48="X",0,VLOOKUP(E48,'41'!$K$3:$L$16,2,FALSE)))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IF(D49="X",0,IF(E49="X",0,VLOOKUP(E49,'41'!$K$3:$L$16,2,FALSE)))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IF(D50="X",0,IF(E50="X",0,VLOOKUP(E50,'41'!$K$3:$L$16,2,FALSE)))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IF(D51="X",0,IF(E51="X",0,VLOOKUP(E51,'41'!$K$3:$L$16,2,FALSE)))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IF(D52="X",0,IF(E52="X",0,VLOOKUP(E52,'41'!$K$3:$L$16,2,FALSE)))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IF(D53="X",0,IF(E53="X",0,VLOOKUP(E53,'41'!$K$3:$L$16,2,FALSE)))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IF(D54="X",0,IF(E54="X",0,VLOOKUP(E54,'41'!$K$3:$L$16,2,FALSE)))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IF(D55="X",0,IF(E55="X",0,VLOOKUP(E55,'41'!$K$3:$L$16,2,FALSE)))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IF(D56="X",0,IF(E56="X",0,VLOOKUP(E56,'41'!$K$3:$L$16,2,FALSE)))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IF(D57="X",0,IF(E57="X",0,VLOOKUP(E57,'41'!$K$3:$L$16,2,FALSE)))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IF(D58="X",0,IF(E58="X",0,VLOOKUP(E58,'41'!$K$3:$L$16,2,FALSE)))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IF(D59="X",0,IF(E59="X",0,VLOOKUP(E59,'41'!$K$3:$L$16,2,FALSE)))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IF(D60="X",0,IF(E60="X",0,VLOOKUP(E60,'41'!$K$3:$L$16,2,FALSE)))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IF(D61="X",0,IF(E61="X",0,VLOOKUP(E61,'41'!$K$3:$L$16,2,FALSE)))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IF(D62="X",0,IF(E62="X",0,VLOOKUP(E62,'41'!$K$3:$L$16,2,FALSE)))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IF(D63="X",0,IF(E63="X",0,VLOOKUP(E63,'41'!$K$3:$L$16,2,FALSE)))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IF(D64="X",0,IF(E64="X",0,VLOOKUP(E64,'41'!$K$3:$L$16,2,FALSE)))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IF(D65="X",0,IF(E65="X",0,VLOOKUP(E65,'41'!$K$3:$L$16,2,FALSE)))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IF(D66="X",0,IF(E66="X",0,VLOOKUP(E66,'41'!$K$3:$L$16,2,FALSE)))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IF(D67="X",0,IF(E67="X",0,VLOOKUP(E67,'41'!$K$3:$L$16,2,FALSE)))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IF(D68="X",0,IF(E68="X",0,VLOOKUP(E68,'41'!$K$3:$L$16,2,FALSE)))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IF(D69="X",0,IF(E69="X",0,VLOOKUP(E69,'41'!$K$3:$L$16,2,FALSE)))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IF(D70="X",0,IF(E70="X",0,VLOOKUP(E70,'41'!$K$3:$L$16,2,FALSE)))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IF(D71="X",0,IF(E71="X",0,VLOOKUP(E71,'41'!$K$3:$L$16,2,FALSE)))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IF(D72="X",0,IF(E72="X",0,VLOOKUP(E72,'41'!$K$3:$L$16,2,FALSE)))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IF(D73="X",0,IF(E73="X",0,VLOOKUP(E73,'41'!$K$3:$L$16,2,FALSE)))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IF(D74="X",0,IF(E74="X",0,VLOOKUP(E74,'41'!$K$3:$L$16,2,FALSE)))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IF(D75="X",0,IF(E75="X",0,VLOOKUP(E75,'41'!$K$3:$L$16,2,FALSE)))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IF(D76="X",0,IF(E76="X",0,VLOOKUP(E76,'41'!$K$3:$L$16,2,FALSE)))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IF(D77="X",0,IF(E77="X",0,VLOOKUP(E77,'41'!$K$3:$L$16,2,FALSE)))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IF(D78="X",0,IF(E78="X",0,VLOOKUP(E78,'41'!$K$3:$L$16,2,FALSE)))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IF(D79="X",0,IF(E79="X",0,VLOOKUP(E79,'41'!$K$3:$L$16,2,FALSE)))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IF(D80="X",0,IF(E80="X",0,VLOOKUP(E80,'41'!$K$3:$L$16,2,FALSE)))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IF(D81="X",0,IF(E81="X",0,VLOOKUP(E81,'41'!$K$3:$L$16,2,FALSE)))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IF(D82="X",0,IF(E82="X",0,VLOOKUP(E82,'41'!$K$3:$L$16,2,FALSE)))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IF(D83="X",0,IF(E83="X",0,VLOOKUP(E83,'41'!$K$3:$L$16,2,FALSE)))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IF(D84="X",0,IF(E84="X",0,VLOOKUP(E84,'41'!$K$3:$L$16,2,FALSE)))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IF(D85="X",0,IF(E85="X",0,VLOOKUP(E85,'41'!$K$3:$L$16,2,FALSE)))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IF(D86="X",0,IF(E86="X",0,VLOOKUP(E86,'41'!$K$3:$L$16,2,FALSE)))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IF(D87="X",0,IF(E87="X",0,VLOOKUP(E87,'41'!$K$3:$L$16,2,FALSE)))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IF(D88="X",0,IF(E88="X",0,VLOOKUP(E88,'41'!$K$3:$L$16,2,FALSE)))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IF(D89="X",0,IF(E89="X",0,VLOOKUP(E89,'41'!$K$3:$L$16,2,FALSE)))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IF(D90="X",0,IF(E90="X",0,VLOOKUP(E90,'41'!$K$3:$L$16,2,FALSE)))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IF(D91="X",0,IF(E91="X",0,VLOOKUP(E91,'41'!$K$3:$L$16,2,FALSE)))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IF(D92="X",0,IF(E92="X",0,VLOOKUP(E92,'41'!$K$3:$L$16,2,FALSE)))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IF(D93="X",0,IF(E93="X",0,VLOOKUP(E93,'41'!$K$3:$L$16,2,FALSE)))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IF(D94="X",0,IF(E94="X",0,VLOOKUP(E94,'41'!$K$3:$L$16,2,FALSE)))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IF(D95="X",0,IF(E95="X",0,VLOOKUP(E95,'41'!$K$3:$L$16,2,FALSE)))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IF(D96="X",0,IF(E96="X",0,VLOOKUP(E96,'41'!$K$3:$L$16,2,FALSE)))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IF(D97="X",0,IF(E97="X",0,VLOOKUP(E97,'41'!$K$3:$L$16,2,FALSE)))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IF(D98="X",0,IF(E98="X",0,VLOOKUP(E98,'41'!$K$3:$L$16,2,FALSE)))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IF(D99="X",0,IF(E99="X",0,VLOOKUP(E99,'41'!$K$3:$L$16,2,FALSE)))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IF(D100="X",0,IF(E100="X",0,VLOOKUP(E100,'41'!$K$3:$L$16,2,FALSE)))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IF(D101="X",0,IF(E101="X",0,VLOOKUP(E101,'41'!$K$3:$L$16,2,FALSE)))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IF(D102="X",0,IF(E102="X",0,VLOOKUP(E102,'41'!$K$3:$L$16,2,FALSE)))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IF(D103="X",0,IF(E103="X",0,VLOOKUP(E103,'41'!$K$3:$L$16,2,FALSE)))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IF(D104="X",0,IF(E104="X",0,VLOOKUP(E104,'41'!$K$3:$L$16,2,FALSE)))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IF(D105="X",0,IF(E105="X",0,VLOOKUP(E105,'41'!$K$3:$L$16,2,FALSE)))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IF(D106="X",0,IF(E106="X",0,VLOOKUP(E106,'41'!$K$3:$L$16,2,FALSE)))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IF(D107="X",0,IF(E107="X",0,VLOOKUP(E107,'41'!$K$3:$L$16,2,FALSE)))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IF(D108="X",0,IF(E108="X",0,VLOOKUP(E108,'41'!$K$3:$L$16,2,FALSE)))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IF(D109="X",0,IF(E109="X",0,VLOOKUP(E109,'41'!$K$3:$L$16,2,FALSE)))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IF(D110="X",0,IF(E110="X",0,VLOOKUP(E110,'41'!$K$3:$L$16,2,FALSE)))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IF(D111="X",0,IF(E111="X",0,VLOOKUP(E111,'41'!$K$3:$L$16,2,FALSE)))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IF(D112="X",0,IF(E112="X",0,VLOOKUP(E112,'41'!$K$3:$L$16,2,FALSE)))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IF(D113="X",0,IF(E113="X",0,VLOOKUP(E113,'41'!$K$3:$L$16,2,FALSE)))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IF(D114="X",0,IF(E114="X",0,VLOOKUP(E114,'41'!$K$3:$L$16,2,FALSE)))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IF(D115="X",0,IF(E115="X",0,VLOOKUP(E115,'41'!$K$3:$L$16,2,FALSE)))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IF(D116="X",0,IF(E116="X",0,VLOOKUP(E116,'41'!$K$3:$L$16,2,FALSE)))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IF(D117="X",0,IF(E117="X",0,VLOOKUP(E117,'41'!$K$3:$L$16,2,FALSE)))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IF(D118="X",0,IF(E118="X",0,VLOOKUP(E118,'41'!$K$3:$L$16,2,FALSE)))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IF(D119="X",0,IF(E119="X",0,VLOOKUP(E119,'41'!$K$3:$L$16,2,FALSE)))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IF(D120="X",0,IF(E120="X",0,VLOOKUP(E120,'41'!$K$3:$L$16,2,FALSE)))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IF(D121="X",0,IF(E121="X",0,VLOOKUP(E121,'41'!$K$3:$L$16,2,FALSE)))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IF(D122="X",0,IF(E122="X",0,VLOOKUP(E122,'41'!$K$3:$L$16,2,FALSE)))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IF(D123="X",0,IF(E123="X",0,VLOOKUP(E123,'41'!$K$3:$L$16,2,FALSE)))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IF(D124="X",0,IF(E124="X",0,VLOOKUP(E124,'41'!$K$3:$L$16,2,FALSE)))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IF(D125="X",0,IF(E125="X",0,VLOOKUP(E125,'41'!$K$3:$L$16,2,FALSE)))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IF(D126="X",0,IF(E126="X",0,VLOOKUP(E126,'41'!$K$3:$L$16,2,FALSE)))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IF(D127="X",0,IF(E127="X",0,VLOOKUP(E127,'41'!$K$3:$L$16,2,FALSE)))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IF(D128="X",0,IF(E128="X",0,VLOOKUP(E128,'41'!$K$3:$L$16,2,FALSE)))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IF(D129="X",0,IF(E129="X",0,VLOOKUP(E129,'41'!$K$3:$L$16,2,FALSE)))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IF(D130="X",0,IF(E130="X",0,VLOOKUP(E130,'41'!$K$3:$L$16,2,FALSE)))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IF(D131="X",0,IF(E131="X",0,VLOOKUP(E131,'41'!$K$3:$L$16,2,FALSE)))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IF(D132="X",0,IF(E132="X",0,VLOOKUP(E132,'41'!$K$3:$L$16,2,FALSE)))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IF(D133="X",0,IF(E133="X",0,VLOOKUP(E133,'41'!$K$3:$L$16,2,FALSE)))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IF(D134="X",0,IF(E134="X",0,VLOOKUP(E134,'41'!$K$3:$L$16,2,FALSE)))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IF(D135="X",0,IF(E135="X",0,VLOOKUP(E135,'41'!$K$3:$L$16,2,FALSE)))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IF(D136="X",0,IF(E136="X",0,VLOOKUP(E136,'41'!$K$3:$L$16,2,FALSE)))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IF(D137="X",0,IF(E137="X",0,VLOOKUP(E137,'41'!$K$3:$L$16,2,FALSE)))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IF(D138="X",0,IF(E138="X",0,VLOOKUP(E138,'41'!$K$3:$L$16,2,FALSE)))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IF(D139="X",0,IF(E139="X",0,VLOOKUP(E139,'41'!$K$3:$L$16,2,FALSE)))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IF(D140="X",0,IF(E140="X",0,VLOOKUP(E140,'41'!$K$3:$L$16,2,FALSE)))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IF(D141="X",0,IF(E141="X",0,VLOOKUP(E141,'41'!$K$3:$L$16,2,FALSE)))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IF(D142="X",0,IF(E142="X",0,VLOOKUP(E142,'41'!$K$3:$L$16,2,FALSE)))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IF(D143="X",0,IF(E143="X",0,VLOOKUP(E143,'41'!$K$3:$L$16,2,FALSE)))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IF(D144="X",0,IF(E144="X",0,VLOOKUP(E144,'41'!$K$3:$L$16,2,FALSE)))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IF(D145="X",0,IF(E145="X",0,VLOOKUP(E145,'41'!$K$3:$L$16,2,FALSE)))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IF(D146="X",0,IF(E146="X",0,VLOOKUP(E146,'41'!$K$3:$L$16,2,FALSE)))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IF(D147="X",0,IF(E147="X",0,VLOOKUP(E147,'41'!$K$3:$L$16,2,FALSE)))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IF(D148="X",0,IF(E148="X",0,VLOOKUP(E148,'41'!$K$3:$L$16,2,FALSE)))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IF(D149="X",0,IF(E149="X",0,VLOOKUP(E149,'41'!$K$3:$L$16,2,FALSE)))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IF(D150="X",0,IF(E150="X",0,VLOOKUP(E150,'41'!$K$3:$L$16,2,FALSE)))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IF(D151="X",0,IF(E151="X",0,VLOOKUP(E151,'41'!$K$3:$L$16,2,FALSE)))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IF(D152="X",0,IF(E152="X",0,VLOOKUP(E152,'41'!$K$3:$L$16,2,FALSE)))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IF(D153="X",0,IF(E153="X",0,VLOOKUP(E153,'41'!$K$3:$L$16,2,FALSE)))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IF(D154="X",0,IF(E154="X",0,VLOOKUP(E154,'41'!$K$3:$L$16,2,FALSE)))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IF(D155="X",0,IF(E155="X",0,VLOOKUP(E155,'41'!$K$3:$L$16,2,FALSE)))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IF(D156="X",0,IF(E156="X",0,VLOOKUP(E156,'41'!$K$3:$L$16,2,FALSE)))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IF(D157="X",0,IF(E157="X",0,VLOOKUP(E157,'41'!$K$3:$L$16,2,FALSE)))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IF(D158="X",0,IF(E158="X",0,VLOOKUP(E158,'41'!$K$3:$L$16,2,FALSE)))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IF(D159="X",0,IF(E159="X",0,VLOOKUP(E159,'41'!$K$3:$L$16,2,FALSE)))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IF(D160="X",0,IF(E160="X",0,VLOOKUP(E160,'41'!$K$3:$L$16,2,FALSE)))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IF(D161="X",0,IF(E161="X",0,VLOOKUP(E161,'41'!$K$3:$L$16,2,FALSE)))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IF(D162="X",0,IF(E162="X",0,VLOOKUP(E162,'41'!$K$3:$L$16,2,FALSE)))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IF(D163="X",0,IF(E163="X",0,VLOOKUP(E163,'41'!$K$3:$L$16,2,FALSE)))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IF(D164="X",0,IF(E164="X",0,VLOOKUP(E164,'41'!$K$3:$L$16,2,FALSE)))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IF(D165="X",0,IF(E165="X",0,VLOOKUP(E165,'41'!$K$3:$L$16,2,FALSE)))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IF(D166="X",0,IF(E166="X",0,VLOOKUP(E166,'41'!$K$3:$L$16,2,FALSE)))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IF(D167="X",0,IF(E167="X",0,VLOOKUP(E167,'41'!$K$3:$L$16,2,FALSE)))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IF(D168="X",0,IF(E168="X",0,VLOOKUP(E168,'41'!$K$3:$L$16,2,FALSE)))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IF(D169="X",0,IF(E169="X",0,VLOOKUP(E169,'41'!$K$3:$L$16,2,FALSE)))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IF(D170="X",0,IF(E170="X",0,VLOOKUP(E170,'41'!$K$3:$L$16,2,FALSE)))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IF(D171="X",0,IF(E171="X",0,VLOOKUP(E171,'41'!$K$3:$L$16,2,FALSE)))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IF(D172="X",0,IF(E172="X",0,VLOOKUP(E172,'41'!$K$3:$L$16,2,FALSE)))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IF(D173="X",0,IF(E173="X",0,VLOOKUP(E173,'41'!$K$3:$L$16,2,FALSE)))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IF(D174="X",0,IF(E174="X",0,VLOOKUP(E174,'41'!$K$3:$L$16,2,FALSE)))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IF(D175="X",0,IF(E175="X",0,VLOOKUP(E175,'41'!$K$3:$L$16,2,FALSE)))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IF(D176="X",0,IF(E176="X",0,VLOOKUP(E176,'41'!$K$3:$L$16,2,FALSE)))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IF(D177="X",0,IF(E177="X",0,VLOOKUP(E177,'41'!$K$3:$L$16,2,FALSE)))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IF(D178="X",0,IF(E178="X",0,VLOOKUP(E178,'41'!$K$3:$L$16,2,FALSE)))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IF(D179="X",0,IF(E179="X",0,VLOOKUP(E179,'41'!$K$3:$L$16,2,FALSE)))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IF(D180="X",0,IF(E180="X",0,VLOOKUP(E180,'41'!$K$3:$L$16,2,FALSE)))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IF(D181="X",0,IF(E181="X",0,VLOOKUP(E181,'41'!$K$3:$L$16,2,FALSE)))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IF(D182="X",0,IF(E182="X",0,VLOOKUP(E182,'41'!$K$3:$L$16,2,FALSE)))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IF(D183="X",0,IF(E183="X",0,VLOOKUP(E183,'41'!$K$3:$L$16,2,FALSE)))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IF(D184="X",0,IF(E184="X",0,VLOOKUP(E184,'41'!$K$3:$L$16,2,FALSE)))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IF(D185="X",0,IF(E185="X",0,VLOOKUP(E185,'41'!$K$3:$L$16,2,FALSE)))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IF(D186="X",0,IF(E186="X",0,VLOOKUP(E186,'41'!$K$3:$L$16,2,FALSE)))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IF(D187="X",0,IF(E187="X",0,VLOOKUP(E187,'41'!$K$3:$L$16,2,FALSE)))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IF(D188="X",0,IF(E188="X",0,VLOOKUP(E188,'41'!$K$3:$L$16,2,FALSE)))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IF(D189="X",0,IF(E189="X",0,VLOOKUP(E189,'41'!$K$3:$L$16,2,FALSE)))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IF(D190="X",0,IF(E190="X",0,VLOOKUP(E190,'41'!$K$3:$L$16,2,FALSE)))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IF(D191="X",0,IF(E191="X",0,VLOOKUP(E191,'41'!$K$3:$L$16,2,FALSE)))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IF(D192="X",0,IF(E192="X",0,VLOOKUP(E192,'41'!$K$3:$L$16,2,FALSE)))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IF(D193="X",0,IF(E193="X",0,VLOOKUP(E193,'41'!$K$3:$L$16,2,FALSE)))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IF(D194="X",0,IF(E194="X",0,VLOOKUP(E194,'41'!$K$3:$L$16,2,FALSE)))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IF(D195="X",0,IF(E195="X",0,VLOOKUP(E195,'41'!$K$3:$L$16,2,FALSE)))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IF(D196="X",0,IF(E196="X",0,VLOOKUP(E196,'41'!$K$3:$L$16,2,FALSE)))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IF(D197="X",0,IF(E197="X",0,VLOOKUP(E197,'41'!$K$3:$L$16,2,FALSE)))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IF(D198="X",0,IF(E198="X",0,VLOOKUP(E198,'41'!$K$3:$L$16,2,FALSE)))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IF(D199="X",0,IF(E199="X",0,VLOOKUP(E199,'41'!$K$3:$L$16,2,FALSE)))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IF(D200="X",0,IF(E200="X",0,VLOOKUP(E200,'41'!$K$3:$L$16,2,FALSE)))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IF(D201="X",0,IF(E201="X",0,VLOOKUP(E201,'41'!$K$3:$L$16,2,FALSE)))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IF(D202="X",0,IF(E202="X",0,VLOOKUP(E202,'41'!$K$3:$L$16,2,FALSE)))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IF(D203="X",0,IF(E203="X",0,VLOOKUP(E203,'41'!$K$3:$L$16,2,FALSE)))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IF(D204="X",0,IF(E204="X",0,VLOOKUP(E204,'41'!$K$3:$L$16,2,FALSE)))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IF(D205="X",0,IF(E205="X",0,VLOOKUP(E205,'41'!$K$3:$L$16,2,FALSE)))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IF(D206="X",0,IF(E206="X",0,VLOOKUP(E206,'41'!$K$3:$L$16,2,FALSE)))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IF(D207="X",0,IF(E207="X",0,VLOOKUP(E207,'41'!$K$3:$L$16,2,FALSE)))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IF(D208="X",0,IF(E208="X",0,VLOOKUP(E208,'41'!$K$3:$L$16,2,FALSE)))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IF(D209="X",0,IF(E209="X",0,VLOOKUP(E209,'41'!$K$3:$L$16,2,FALSE)))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IF(D210="X",0,IF(E210="X",0,VLOOKUP(E210,'41'!$K$3:$L$16,2,FALSE)))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IF(D211="X",0,IF(E211="X",0,VLOOKUP(E211,'41'!$K$3:$L$16,2,FALSE)))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IF(D212="X",0,IF(E212="X",0,VLOOKUP(E212,'41'!$K$3:$L$16,2,FALSE)))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IF(D213="X",0,IF(E213="X",0,VLOOKUP(E213,'41'!$K$3:$L$16,2,FALSE)))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IF(D214="X",0,IF(E214="X",0,VLOOKUP(E214,'41'!$K$3:$L$16,2,FALSE)))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IF(D215="X",0,IF(E215="X",0,VLOOKUP(E215,'41'!$K$3:$L$16,2,FALSE)))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IF(D216="X",0,IF(E216="X",0,VLOOKUP(E216,'41'!$K$3:$L$16,2,FALSE)))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IF(D217="X",0,IF(E217="X",0,VLOOKUP(E217,'41'!$K$3:$L$16,2,FALSE)))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IF(D218="X",0,IF(E218="X",0,VLOOKUP(E218,'41'!$K$3:$L$16,2,FALSE)))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IF(D219="X",0,IF(E219="X",0,VLOOKUP(E219,'41'!$K$3:$L$16,2,FALSE)))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IF(D220="X",0,IF(E220="X",0,VLOOKUP(E220,'41'!$K$3:$L$16,2,FALSE)))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IF(D221="X",0,IF(E221="X",0,VLOOKUP(E221,'41'!$K$3:$L$16,2,FALSE)))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IF(D222="X",0,IF(E222="X",0,VLOOKUP(E222,'41'!$K$3:$L$16,2,FALSE)))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IF(D223="X",0,IF(E223="X",0,VLOOKUP(E223,'41'!$K$3:$L$16,2,FALSE)))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IF(D224="X",0,IF(E224="X",0,VLOOKUP(E224,'41'!$K$3:$L$16,2,FALSE)))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IF(D225="X",0,IF(E225="X",0,VLOOKUP(E225,'41'!$K$3:$L$16,2,FALSE)))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IF(D226="X",0,IF(E226="X",0,VLOOKUP(E226,'41'!$K$3:$L$16,2,FALSE)))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IF(D227="X",0,IF(E227="X",0,VLOOKUP(E227,'41'!$K$3:$L$16,2,FALSE)))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IF(D228="X",0,IF(E228="X",0,VLOOKUP(E228,'41'!$K$3:$L$16,2,FALSE)))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IF(D229="X",0,IF(E229="X",0,VLOOKUP(E229,'41'!$K$3:$L$16,2,FALSE)))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IF(D230="X",0,IF(E230="X",0,VLOOKUP(E230,'41'!$K$3:$L$16,2,FALSE)))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IF(D231="X",0,IF(E231="X",0,VLOOKUP(E231,'41'!$K$3:$L$16,2,FALSE)))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IF(D232="X",0,IF(E232="X",0,VLOOKUP(E232,'41'!$K$3:$L$16,2,FALSE)))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IF(D233="X",0,IF(E233="X",0,VLOOKUP(E233,'41'!$K$3:$L$16,2,FALSE)))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IF(D234="X",0,IF(E234="X",0,VLOOKUP(E234,'41'!$K$3:$L$16,2,FALSE)))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IF(D235="X",0,IF(E235="X",0,VLOOKUP(E235,'41'!$K$3:$L$16,2,FALSE)))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IF(D236="X",0,IF(E236="X",0,VLOOKUP(E236,'41'!$K$3:$L$16,2,FALSE)))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IF(D237="X",0,IF(E237="X",0,VLOOKUP(E237,'41'!$K$3:$L$16,2,FALSE)))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IF(D238="X",0,IF(E238="X",0,VLOOKUP(E238,'41'!$K$3:$L$16,2,FALSE)))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IF(D239="X",0,IF(E239="X",0,VLOOKUP(E239,'41'!$K$3:$L$16,2,FALSE)))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IF(D240="X",0,IF(E240="X",0,VLOOKUP(E240,'41'!$K$3:$L$16,2,FALSE)))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IF(D241="X",0,IF(E241="X",0,VLOOKUP(E241,'41'!$K$3:$L$16,2,FALSE)))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IF(D242="X",0,IF(E242="X",0,VLOOKUP(E242,'41'!$K$3:$L$16,2,FALSE)))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IF(D243="X",0,IF(E243="X",0,VLOOKUP(E243,'41'!$K$3:$L$16,2,FALSE)))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IF(D244="X",0,IF(E244="X",0,VLOOKUP(E244,'41'!$K$3:$L$16,2,FALSE)))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IF(D245="X",0,IF(E245="X",0,VLOOKUP(E245,'41'!$K$3:$L$16,2,FALSE)))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IF(D246="X",0,IF(E246="X",0,VLOOKUP(E246,'41'!$K$3:$L$16,2,FALSE)))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IF(D247="X",0,IF(E247="X",0,VLOOKUP(E247,'41'!$K$3:$L$16,2,FALSE)))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IF(D248="X",0,IF(E248="X",0,VLOOKUP(E248,'41'!$K$3:$L$16,2,FALSE)))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IF(D249="X",0,IF(E249="X",0,VLOOKUP(E249,'41'!$K$3:$L$16,2,FALSE)))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IF(D250="X",0,IF(E250="X",0,VLOOKUP(E250,'41'!$K$3:$L$16,2,FALSE)))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IF(D251="X",0,IF(E251="X",0,VLOOKUP(E251,'41'!$K$3:$L$16,2,FALSE)))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IF(D252="X",0,IF(E252="X",0,VLOOKUP(E252,'41'!$K$3:$L$16,2,FALSE)))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IF(D253="X",0,IF(E253="X",0,VLOOKUP(E253,'41'!$K$3:$L$16,2,FALSE)))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IF(D254="X",0,IF(E254="X",0,VLOOKUP(E254,'41'!$K$3:$L$16,2,FALSE)))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IF(D255="X",0,IF(E255="X",0,VLOOKUP(E255,'41'!$K$3:$L$16,2,FALSE)))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IF(D256="X",0,IF(E256="X",0,VLOOKUP(E256,'41'!$K$3:$L$16,2,FALSE)))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IF(D257="X",0,IF(E257="X",0,VLOOKUP(E257,'41'!$K$3:$L$16,2,FALSE)))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IF(D258="X",0,IF(E258="X",0,VLOOKUP(E258,'41'!$K$3:$L$16,2,FALSE)))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IF(D259="X",0,IF(E259="X",0,VLOOKUP(E259,'41'!$K$3:$L$16,2,FALSE)))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IF(D260="X",0,IF(E260="X",0,VLOOKUP(E260,'41'!$K$3:$L$16,2,FALSE)))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IF(D261="X",0,IF(E261="X",0,VLOOKUP(E261,'41'!$K$3:$L$16,2,FALSE)))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IF(D262="X",0,IF(E262="X",0,VLOOKUP(E262,'41'!$K$3:$L$16,2,FALSE)))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IF(D263="X",0,IF(E263="X",0,VLOOKUP(E263,'41'!$K$3:$L$16,2,FALSE)))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IF(D264="X",0,IF(E264="X",0,VLOOKUP(E264,'41'!$K$3:$L$16,2,FALSE)))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IF(D265="X",0,IF(E265="X",0,VLOOKUP(E265,'41'!$K$3:$L$16,2,FALSE)))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IF(D266="X",0,IF(E266="X",0,VLOOKUP(E266,'41'!$K$3:$L$16,2,FALSE)))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IF(D267="X",0,IF(E267="X",0,VLOOKUP(E267,'41'!$K$3:$L$16,2,FALSE)))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IF(D268="X",0,IF(E268="X",0,VLOOKUP(E268,'41'!$K$3:$L$16,2,FALSE)))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IF(D269="X",0,IF(E269="X",0,VLOOKUP(E269,'41'!$K$3:$L$16,2,FALSE)))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IF(D270="X",0,IF(E270="X",0,VLOOKUP(E270,'41'!$K$3:$L$16,2,FALSE)))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IF(D271="X",0,IF(E271="X",0,VLOOKUP(E271,'41'!$K$3:$L$16,2,FALSE)))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IF(D272="X",0,IF(E272="X",0,VLOOKUP(E272,'41'!$K$3:$L$16,2,FALSE)))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IF(D273="X",0,IF(E273="X",0,VLOOKUP(E273,'41'!$K$3:$L$16,2,FALSE)))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IF(D274="X",0,IF(E274="X",0,VLOOKUP(E274,'41'!$K$3:$L$16,2,FALSE)))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IF(D275="X",0,IF(E275="X",0,VLOOKUP(E275,'41'!$K$3:$L$16,2,FALSE)))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IF(D276="X",0,IF(E276="X",0,VLOOKUP(E276,'41'!$K$3:$L$16,2,FALSE)))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IF(D277="X",0,IF(E277="X",0,VLOOKUP(E277,'41'!$K$3:$L$16,2,FALSE)))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IF(D278="X",0,IF(E278="X",0,VLOOKUP(E278,'41'!$K$3:$L$16,2,FALSE)))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IF(D279="X",0,IF(E279="X",0,VLOOKUP(E279,'41'!$K$3:$L$16,2,FALSE)))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IF(D280="X",0,IF(E280="X",0,VLOOKUP(E280,'41'!$K$3:$L$16,2,FALSE)))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IF(D281="X",0,IF(E281="X",0,VLOOKUP(E281,'41'!$K$3:$L$16,2,FALSE)))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IF(D282="X",0,IF(E282="X",0,VLOOKUP(E282,'41'!$K$3:$L$16,2,FALSE)))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IF(D283="X",0,IF(E283="X",0,VLOOKUP(E283,'41'!$K$3:$L$16,2,FALSE)))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IF(D284="X",0,IF(E284="X",0,VLOOKUP(E284,'41'!$K$3:$L$16,2,FALSE)))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IF(D285="X",0,IF(E285="X",0,VLOOKUP(E285,'41'!$K$3:$L$16,2,FALSE)))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IF(D286="X",0,IF(E286="X",0,VLOOKUP(E286,'41'!$K$3:$L$16,2,FALSE)))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IF(D287="X",0,IF(E287="X",0,VLOOKUP(E287,'41'!$K$3:$L$16,2,FALSE)))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IF(D288="X",0,IF(E288="X",0,VLOOKUP(E288,'41'!$K$3:$L$16,2,FALSE)))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IF(D289="X",0,IF(E289="X",0,VLOOKUP(E289,'41'!$K$3:$L$16,2,FALSE)))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IF(D290="X",0,IF(E290="X",0,VLOOKUP(E290,'41'!$K$3:$L$16,2,FALSE)))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IF(D291="X",0,IF(E291="X",0,VLOOKUP(E291,'41'!$K$3:$L$16,2,FALSE)))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IF(D292="X",0,IF(E292="X",0,VLOOKUP(E292,'41'!$K$3:$L$16,2,FALSE)))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IF(D293="X",0,IF(E293="X",0,VLOOKUP(E293,'41'!$K$3:$L$16,2,FALSE)))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IF(D294="X",0,IF(E294="X",0,VLOOKUP(E294,'41'!$K$3:$L$16,2,FALSE)))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IF(D295="X",0,IF(E295="X",0,VLOOKUP(E295,'41'!$K$3:$L$16,2,FALSE)))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IF(D296="X",0,IF(E296="X",0,VLOOKUP(E296,'41'!$K$3:$L$16,2,FALSE)))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IF(D297="X",0,IF(E297="X",0,VLOOKUP(E297,'41'!$K$3:$L$16,2,FALSE)))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IF(D298="X",0,IF(E298="X",0,VLOOKUP(E298,'41'!$K$3:$L$16,2,FALSE)))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IF(D299="X",0,IF(E299="X",0,VLOOKUP(E299,'41'!$K$3:$L$16,2,FALSE)))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IF(D300="X",0,IF(E300="X",0,VLOOKUP(E300,'41'!$K$3:$L$16,2,FALSE)))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IF(D301="X",0,IF(E301="X",0,VLOOKUP(E301,'41'!$K$3:$L$16,2,FALSE)))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IF(D302="X",0,IF(E302="X",0,VLOOKUP(E302,'41'!$K$3:$L$16,2,FALSE)))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IF(D303="X",0,IF(E303="X",0,VLOOKUP(E303,'41'!$K$3:$L$16,2,FALSE)))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IF(D304="X",0,IF(E304="X",0,VLOOKUP(E304,'41'!$K$3:$L$16,2,FALSE)))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IF(D305="X",0,IF(E305="X",0,VLOOKUP(E305,'41'!$K$3:$L$16,2,FALSE)))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IF(D306="X",0,IF(E306="X",0,VLOOKUP(E306,'41'!$K$3:$L$16,2,FALSE)))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IF(D307="X",0,IF(E307="X",0,VLOOKUP(E307,'41'!$K$3:$L$16,2,FALSE)))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IF(D308="X",0,IF(E308="X",0,VLOOKUP(E308,'41'!$K$3:$L$16,2,FALSE)))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IF(D309="X",0,IF(E309="X",0,VLOOKUP(E309,'41'!$K$3:$L$16,2,FALSE)))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IF(D310="X",0,IF(E310="X",0,VLOOKUP(E310,'41'!$K$3:$L$16,2,FALSE)))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IF(D311="X",0,IF(E311="X",0,VLOOKUP(E311,'41'!$K$3:$L$16,2,FALSE)))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IF(D312="X",0,IF(E312="X",0,VLOOKUP(E312,'41'!$K$3:$L$16,2,FALSE)))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IF(D313="X",0,IF(E313="X",0,VLOOKUP(E313,'41'!$K$3:$L$16,2,FALSE)))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IF(D314="X",0,IF(E314="X",0,VLOOKUP(E314,'41'!$K$3:$L$16,2,FALSE)))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IF(D315="X",0,IF(E315="X",0,VLOOKUP(E315,'41'!$K$3:$L$16,2,FALSE)))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IF(D316="X",0,IF(E316="X",0,VLOOKUP(E316,'41'!$K$3:$L$16,2,FALSE)))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IF(D317="X",0,IF(E317="X",0,VLOOKUP(E317,'41'!$K$3:$L$16,2,FALSE)))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IF(D318="X",0,IF(E318="X",0,VLOOKUP(E318,'41'!$K$3:$L$16,2,FALSE)))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IF(D319="X",0,IF(E319="X",0,VLOOKUP(E319,'41'!$K$3:$L$16,2,FALSE)))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IF(D320="X",0,IF(E320="X",0,VLOOKUP(E320,'41'!$K$3:$L$16,2,FALSE)))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IF(D321="X",0,IF(E321="X",0,VLOOKUP(E321,'41'!$K$3:$L$16,2,FALSE)))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IF(D322="X",0,IF(E322="X",0,VLOOKUP(E322,'41'!$K$3:$L$16,2,FALSE)))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IF(D323="X",0,IF(E323="X",0,VLOOKUP(E323,'41'!$K$3:$L$16,2,FALSE)))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IF(D324="X",0,IF(E324="X",0,VLOOKUP(E324,'41'!$K$3:$L$16,2,FALSE)))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IF(D325="X",0,IF(E325="X",0,VLOOKUP(E325,'41'!$K$3:$L$16,2,FALSE)))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IF(D326="X",0,IF(E326="X",0,VLOOKUP(E326,'41'!$K$3:$L$16,2,FALSE)))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IF(D327="X",0,IF(E327="X",0,VLOOKUP(E327,'41'!$K$3:$L$16,2,FALSE)))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IF(D328="X",0,IF(E328="X",0,VLOOKUP(E328,'41'!$K$3:$L$16,2,FALSE)))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IF(D329="X",0,IF(E329="X",0,VLOOKUP(E329,'41'!$K$3:$L$16,2,FALSE)))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IF(D330="X",0,IF(E330="X",0,VLOOKUP(E330,'41'!$K$3:$L$16,2,FALSE)))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IF(D331="X",0,IF(E331="X",0,VLOOKUP(E331,'41'!$K$3:$L$16,2,FALSE)))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IF(D332="X",0,IF(E332="X",0,VLOOKUP(E332,'41'!$K$3:$L$16,2,FALSE)))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IF(D333="X",0,IF(E333="X",0,VLOOKUP(E333,'41'!$K$3:$L$16,2,FALSE)))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IF(D334="X",0,IF(E334="X",0,VLOOKUP(E334,'41'!$K$3:$L$16,2,FALSE)))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IF(D335="X",0,IF(E335="X",0,VLOOKUP(E335,'41'!$K$3:$L$16,2,FALSE)))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IF(D336="X",0,IF(E336="X",0,VLOOKUP(E336,'41'!$K$3:$L$16,2,FALSE)))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IF(D337="X",0,IF(E337="X",0,VLOOKUP(E337,'41'!$K$3:$L$16,2,FALSE)))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IF(D338="X",0,IF(E338="X",0,VLOOKUP(E338,'41'!$K$3:$L$16,2,FALSE)))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IF(D339="X",0,IF(E339="X",0,VLOOKUP(E339,'41'!$K$3:$L$16,2,FALSE)))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IF(D340="X",0,IF(E340="X",0,VLOOKUP(E340,'41'!$K$3:$L$16,2,FALSE)))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IF(D341="X",0,IF(E341="X",0,VLOOKUP(E341,'41'!$K$3:$L$16,2,FALSE)))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IF(D342="X",0,IF(E342="X",0,VLOOKUP(E342,'41'!$K$3:$L$16,2,FALSE)))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IF(D343="X",0,IF(E343="X",0,VLOOKUP(E343,'41'!$K$3:$L$16,2,FALSE)))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IF(D344="X",0,IF(E344="X",0,VLOOKUP(E344,'41'!$K$3:$L$16,2,FALSE)))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IF(D345="X",0,IF(E345="X",0,VLOOKUP(E345,'41'!$K$3:$L$16,2,FALSE)))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IF(D346="X",0,IF(E346="X",0,VLOOKUP(E346,'41'!$K$3:$L$16,2,FALSE)))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IF(D347="X",0,IF(E347="X",0,VLOOKUP(E347,'41'!$K$3:$L$16,2,FALSE)))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IF(D348="X",0,IF(E348="X",0,VLOOKUP(E348,'41'!$K$3:$L$16,2,FALSE)))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IF(D349="X",0,IF(E349="X",0,VLOOKUP(E349,'41'!$K$3:$L$16,2,FALSE)))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IF(D350="X",0,IF(E350="X",0,VLOOKUP(E350,'41'!$K$3:$L$16,2,FALSE)))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IF(D351="X",0,IF(E351="X",0,VLOOKUP(E351,'41'!$K$3:$L$16,2,FALSE)))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IF(D352="X",0,IF(E352="X",0,VLOOKUP(E352,'41'!$K$3:$L$16,2,FALSE)))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IF(D353="X",0,IF(E353="X",0,VLOOKUP(E353,'41'!$K$3:$L$16,2,FALSE)))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IF(D354="X",0,IF(E354="X",0,VLOOKUP(E354,'41'!$K$3:$L$16,2,FALSE)))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IF(D355="X",0,IF(E355="X",0,VLOOKUP(E355,'41'!$K$3:$L$16,2,FALSE)))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IF(D356="X",0,IF(E356="X",0,VLOOKUP(E356,'41'!$K$3:$L$16,2,FALSE)))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IF(D357="X",0,IF(E357="X",0,VLOOKUP(E357,'41'!$K$3:$L$16,2,FALSE)))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IF(D358="X",0,IF(E358="X",0,VLOOKUP(E358,'41'!$K$3:$L$16,2,FALSE)))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IF(D359="X",0,IF(E359="X",0,VLOOKUP(E359,'41'!$K$3:$L$16,2,FALSE)))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IF(D360="X",0,IF(E360="X",0,VLOOKUP(E360,'41'!$K$3:$L$16,2,FALSE)))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IF(D361="X",0,IF(E361="X",0,VLOOKUP(E361,'41'!$K$3:$L$16,2,FALSE)))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IF(D362="X",0,IF(E362="X",0,VLOOKUP(E362,'41'!$K$3:$L$16,2,FALSE)))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IF(D363="X",0,IF(E363="X",0,VLOOKUP(E363,'41'!$K$3:$L$16,2,FALSE)))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IF(D364="X",0,IF(E364="X",0,VLOOKUP(E364,'41'!$K$3:$L$16,2,FALSE)))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IF(D365="X",0,IF(E365="X",0,VLOOKUP(E365,'41'!$K$3:$L$16,2,FALSE)))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IF(D366="X",0,IF(E366="X",0,VLOOKUP(E366,'41'!$K$3:$L$16,2,FALSE)))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IF(D367="X",0,IF(E367="X",0,VLOOKUP(E367,'41'!$K$3:$L$16,2,FALSE)))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IF(D368="X",0,IF(E368="X",0,VLOOKUP(E368,'41'!$K$3:$L$16,2,FALSE)))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IF(D369="X",0,IF(E369="X",0,VLOOKUP(E369,'41'!$K$3:$L$16,2,FALSE)))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IF(D370="X",0,IF(E370="X",0,VLOOKUP(E370,'41'!$K$3:$L$16,2,FALSE)))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IF(D371="X",0,IF(E371="X",0,VLOOKUP(E371,'41'!$K$3:$L$16,2,FALSE)))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IF(D372="X",0,IF(E372="X",0,VLOOKUP(E372,'41'!$K$3:$L$16,2,FALSE)))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IF(D373="X",0,IF(E373="X",0,VLOOKUP(E373,'41'!$K$3:$L$16,2,FALSE)))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IF(D374="X",0,IF(E374="X",0,VLOOKUP(E374,'41'!$K$3:$L$16,2,FALSE)))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IF(D375="X",0,IF(E375="X",0,VLOOKUP(E375,'41'!$K$3:$L$16,2,FALSE)))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IF(D376="X",0,IF(E376="X",0,VLOOKUP(E376,'41'!$K$3:$L$16,2,FALSE)))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IF(D377="X",0,IF(E377="X",0,VLOOKUP(E377,'41'!$K$3:$L$16,2,FALSE)))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IF(D378="X",0,IF(E378="X",0,VLOOKUP(E378,'41'!$K$3:$L$16,2,FALSE)))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IF(D379="X",0,IF(E379="X",0,VLOOKUP(E379,'41'!$K$3:$L$16,2,FALSE)))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IF(D380="X",0,IF(E380="X",0,VLOOKUP(E380,'41'!$K$3:$L$16,2,FALSE)))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IF(D381="X",0,IF(E381="X",0,VLOOKUP(E381,'41'!$K$3:$L$16,2,FALSE)))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IF(D382="X",0,IF(E382="X",0,VLOOKUP(E382,'41'!$K$3:$L$16,2,FALSE)))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IF(D383="X",0,IF(E383="X",0,VLOOKUP(E383,'41'!$K$3:$L$16,2,FALSE)))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IF(D384="X",0,IF(E384="X",0,VLOOKUP(E384,'41'!$K$3:$L$16,2,FALSE)))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IF(D385="X",0,IF(E385="X",0,VLOOKUP(E385,'41'!$K$3:$L$16,2,FALSE)))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IF(D386="X",0,IF(E386="X",0,VLOOKUP(E386,'41'!$K$3:$L$16,2,FALSE)))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IF(D387="X",0,IF(E387="X",0,VLOOKUP(E387,'41'!$K$3:$L$16,2,FALSE)))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IF(D388="X",0,IF(E388="X",0,VLOOKUP(E388,'41'!$K$3:$L$16,2,FALSE)))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IF(D389="X",0,IF(E389="X",0,VLOOKUP(E389,'41'!$K$3:$L$16,2,FALSE)))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IF(D390="X",0,IF(E390="X",0,VLOOKUP(E390,'41'!$K$3:$L$16,2,FALSE)))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IF(D391="X",0,IF(E391="X",0,VLOOKUP(E391,'41'!$K$3:$L$16,2,FALSE)))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IF(D392="X",0,IF(E392="X",0,VLOOKUP(E392,'41'!$K$3:$L$16,2,FALSE)))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IF(D393="X",0,IF(E393="X",0,VLOOKUP(E393,'41'!$K$3:$L$16,2,FALSE)))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IF(D394="X",0,IF(E394="X",0,VLOOKUP(E394,'41'!$K$3:$L$16,2,FALSE)))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IF(D395="X",0,IF(E395="X",0,VLOOKUP(E395,'41'!$K$3:$L$16,2,FALSE)))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IF(D396="X",0,IF(E396="X",0,VLOOKUP(E396,'41'!$K$3:$L$16,2,FALSE)))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IF(D397="X",0,IF(E397="X",0,VLOOKUP(E397,'41'!$K$3:$L$16,2,FALSE)))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IF(D398="X",0,IF(E398="X",0,VLOOKUP(E398,'41'!$K$3:$L$16,2,FALSE)))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IF(D399="X",0,IF(E399="X",0,VLOOKUP(E399,'41'!$K$3:$L$16,2,FALSE)))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IF(D400="X",0,IF(E400="X",0,VLOOKUP(E400,'41'!$K$3:$L$16,2,FALSE)))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IF(D401="X",0,IF(E401="X",0,VLOOKUP(E401,'41'!$K$3:$L$16,2,FALSE)))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IF(D402="X",0,IF(E402="X",0,VLOOKUP(E402,'41'!$K$3:$L$16,2,FALSE)))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IF(D403="X",0,IF(E403="X",0,VLOOKUP(E403,'41'!$K$3:$L$16,2,FALSE)))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IF(D404="X",0,IF(E404="X",0,VLOOKUP(E404,'41'!$K$3:$L$16,2,FALSE)))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IF(D405="X",0,IF(E405="X",0,VLOOKUP(E405,'41'!$K$3:$L$16,2,FALSE)))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IF(D406="X",0,IF(E406="X",0,VLOOKUP(E406,'41'!$K$3:$L$16,2,FALSE)))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IF(D407="X",0,IF(E407="X",0,VLOOKUP(E407,'41'!$K$3:$L$16,2,FALSE)))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IF(D408="X",0,IF(E408="X",0,VLOOKUP(E408,'41'!$K$3:$L$16,2,FALSE)))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IF(D409="X",0,IF(E409="X",0,VLOOKUP(E409,'41'!$K$3:$L$16,2,FALSE)))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IF(D410="X",0,IF(E410="X",0,VLOOKUP(E410,'41'!$K$3:$L$16,2,FALSE)))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IF(D411="X",0,IF(E411="X",0,VLOOKUP(E411,'41'!$K$3:$L$16,2,FALSE)))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IF(D412="X",0,IF(E412="X",0,VLOOKUP(E412,'41'!$K$3:$L$16,2,FALSE)))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IF(D413="X",0,IF(E413="X",0,VLOOKUP(E413,'41'!$K$3:$L$16,2,FALSE)))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IF(D414="X",0,IF(E414="X",0,VLOOKUP(E414,'41'!$K$3:$L$16,2,FALSE)))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IF(D415="X",0,IF(E415="X",0,VLOOKUP(E415,'41'!$K$3:$L$16,2,FALSE)))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IF(D416="X",0,IF(E416="X",0,VLOOKUP(E416,'41'!$K$3:$L$16,2,FALSE)))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IF(D417="X",0,IF(E417="X",0,VLOOKUP(E417,'41'!$K$3:$L$16,2,FALSE)))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IF(D418="X",0,IF(E418="X",0,VLOOKUP(E418,'41'!$K$3:$L$16,2,FALSE)))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IF(D419="X",0,IF(E419="X",0,VLOOKUP(E419,'41'!$K$3:$L$16,2,FALSE)))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IF(D420="X",0,IF(E420="X",0,VLOOKUP(E420,'41'!$K$3:$L$16,2,FALSE)))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IF(D421="X",0,IF(E421="X",0,VLOOKUP(E421,'41'!$K$3:$L$16,2,FALSE)))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IF(D422="X",0,IF(E422="X",0,VLOOKUP(E422,'41'!$K$3:$L$16,2,FALSE)))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IF(D423="X",0,IF(E423="X",0,VLOOKUP(E423,'41'!$K$3:$L$16,2,FALSE)))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IF(D424="X",0,IF(E424="X",0,VLOOKUP(E424,'41'!$K$3:$L$16,2,FALSE)))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IF(D425="X",0,IF(E425="X",0,VLOOKUP(E425,'41'!$K$3:$L$16,2,FALSE)))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IF(D426="X",0,IF(E426="X",0,VLOOKUP(E426,'41'!$K$3:$L$16,2,FALSE)))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IF(D427="X",0,IF(E427="X",0,VLOOKUP(E427,'41'!$K$3:$L$16,2,FALSE)))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IF(D428="X",0,IF(E428="X",0,VLOOKUP(E428,'41'!$K$3:$L$16,2,FALSE)))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IF(D429="X",0,IF(E429="X",0,VLOOKUP(E429,'41'!$K$3:$L$16,2,FALSE)))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IF(D430="X",0,IF(E430="X",0,VLOOKUP(E430,'41'!$K$3:$L$16,2,FALSE)))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IF(D431="X",0,IF(E431="X",0,VLOOKUP(E431,'41'!$K$3:$L$16,2,FALSE)))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IF(D432="X",0,IF(E432="X",0,VLOOKUP(E432,'41'!$K$3:$L$16,2,FALSE)))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IF(D433="X",0,IF(E433="X",0,VLOOKUP(E433,'41'!$K$3:$L$16,2,FALSE)))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IF(D434="X",0,IF(E434="X",0,VLOOKUP(E434,'41'!$K$3:$L$16,2,FALSE)))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IF(D435="X",0,IF(E435="X",0,VLOOKUP(E435,'41'!$K$3:$L$16,2,FALSE)))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IF(D436="X",0,IF(E436="X",0,VLOOKUP(E436,'41'!$K$3:$L$16,2,FALSE)))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IF(D437="X",0,IF(E437="X",0,VLOOKUP(E437,'41'!$K$3:$L$16,2,FALSE)))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IF(D438="X",0,IF(E438="X",0,VLOOKUP(E438,'41'!$K$3:$L$16,2,FALSE)))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IF(D439="X",0,IF(E439="X",0,VLOOKUP(E439,'41'!$K$3:$L$16,2,FALSE)))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IF(D440="X",0,IF(E440="X",0,VLOOKUP(E440,'41'!$K$3:$L$16,2,FALSE)))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IF(D441="X",0,IF(E441="X",0,VLOOKUP(E441,'41'!$K$3:$L$16,2,FALSE)))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IF(D442="X",0,IF(E442="X",0,VLOOKUP(E442,'41'!$K$3:$L$16,2,FALSE)))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IF(D443="X",0,IF(E443="X",0,VLOOKUP(E443,'41'!$K$3:$L$16,2,FALSE)))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IF(D444="X",0,IF(E444="X",0,VLOOKUP(E444,'41'!$K$3:$L$16,2,FALSE)))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IF(D445="X",0,IF(E445="X",0,VLOOKUP(E445,'41'!$K$3:$L$16,2,FALSE)))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IF(D446="X",0,IF(E446="X",0,VLOOKUP(E446,'41'!$K$3:$L$16,2,FALSE)))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IF(D447="X",0,IF(E447="X",0,VLOOKUP(E447,'41'!$K$3:$L$16,2,FALSE)))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IF(D448="X",0,IF(E448="X",0,VLOOKUP(E448,'41'!$K$3:$L$16,2,FALSE)))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IF(D449="X",0,IF(E449="X",0,VLOOKUP(E449,'41'!$K$3:$L$16,2,FALSE)))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IF(D450="X",0,IF(E450="X",0,VLOOKUP(E450,'41'!$K$3:$L$16,2,FALSE)))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IF(D451="X",0,IF(E451="X",0,VLOOKUP(E451,'41'!$K$3:$L$16,2,FALSE)))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IF(D452="X",0,IF(E452="X",0,VLOOKUP(E452,'41'!$K$3:$L$16,2,FALSE)))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IF(D453="X",0,IF(E453="X",0,VLOOKUP(E453,'41'!$K$3:$L$16,2,FALSE)))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IF(D454="X",0,IF(E454="X",0,VLOOKUP(E454,'41'!$K$3:$L$16,2,FALSE)))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IF(D455="X",0,IF(E455="X",0,VLOOKUP(E455,'41'!$K$3:$L$16,2,FALSE)))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IF(D456="X",0,IF(E456="X",0,VLOOKUP(E456,'41'!$K$3:$L$16,2,FALSE)))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IF(D457="X",0,IF(E457="X",0,VLOOKUP(E457,'41'!$K$3:$L$16,2,FALSE)))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IF(D458="X",0,IF(E458="X",0,VLOOKUP(E458,'41'!$K$3:$L$16,2,FALSE)))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IF(D459="X",0,IF(E459="X",0,VLOOKUP(E459,'41'!$K$3:$L$16,2,FALSE)))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IF(D460="X",0,IF(E460="X",0,VLOOKUP(E460,'41'!$K$3:$L$16,2,FALSE)))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IF(D461="X",0,IF(E461="X",0,VLOOKUP(E461,'41'!$K$3:$L$16,2,FALSE)))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IF(D462="X",0,IF(E462="X",0,VLOOKUP(E462,'41'!$K$3:$L$16,2,FALSE)))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IF(D463="X",0,IF(E463="X",0,VLOOKUP(E463,'41'!$K$3:$L$16,2,FALSE)))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IF(D464="X",0,IF(E464="X",0,VLOOKUP(E464,'41'!$K$3:$L$16,2,FALSE)))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IF(D465="X",0,IF(E465="X",0,VLOOKUP(E465,'41'!$K$3:$L$16,2,FALSE)))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IF(D466="X",0,IF(E466="X",0,VLOOKUP(E466,'41'!$K$3:$L$16,2,FALSE)))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IF(D467="X",0,IF(E467="X",0,VLOOKUP(E467,'41'!$K$3:$L$16,2,FALSE)))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IF(D468="X",0,IF(E468="X",0,VLOOKUP(E468,'41'!$K$3:$L$16,2,FALSE)))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IF(D469="X",0,IF(E469="X",0,VLOOKUP(E469,'41'!$K$3:$L$16,2,FALSE)))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IF(D470="X",0,IF(E470="X",0,VLOOKUP(E470,'41'!$K$3:$L$16,2,FALSE)))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IF(D471="X",0,IF(E471="X",0,VLOOKUP(E471,'41'!$K$3:$L$16,2,FALSE)))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IF(D472="X",0,IF(E472="X",0,VLOOKUP(E472,'41'!$K$3:$L$16,2,FALSE)))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IF(D473="X",0,IF(E473="X",0,VLOOKUP(E473,'41'!$K$3:$L$16,2,FALSE)))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IF(D474="X",0,IF(E474="X",0,VLOOKUP(E474,'41'!$K$3:$L$16,2,FALSE)))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IF(D475="X",0,IF(E475="X",0,VLOOKUP(E475,'41'!$K$3:$L$16,2,FALSE)))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IF(D476="X",0,IF(E476="X",0,VLOOKUP(E476,'41'!$K$3:$L$16,2,FALSE)))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IF(D477="X",0,IF(E477="X",0,VLOOKUP(E477,'41'!$K$3:$L$16,2,FALSE)))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IF(D478="X",0,IF(E478="X",0,VLOOKUP(E478,'41'!$K$3:$L$16,2,FALSE)))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IF(D479="X",0,IF(E479="X",0,VLOOKUP(E479,'41'!$K$3:$L$16,2,FALSE)))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IF(D480="X",0,IF(E480="X",0,VLOOKUP(E480,'41'!$K$3:$L$16,2,FALSE)))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IF(D481="X",0,IF(E481="X",0,VLOOKUP(E481,'41'!$K$3:$L$16,2,FALSE)))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IF(D482="X",0,IF(E482="X",0,VLOOKUP(E482,'41'!$K$3:$L$16,2,FALSE)))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IF(D483="X",0,IF(E483="X",0,VLOOKUP(E483,'41'!$K$3:$L$16,2,FALSE)))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IF(D484="X",0,IF(E484="X",0,VLOOKUP(E484,'41'!$K$3:$L$16,2,FALSE)))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IF(D485="X",0,IF(E485="X",0,VLOOKUP(E485,'41'!$K$3:$L$16,2,FALSE)))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IF(D486="X",0,IF(E486="X",0,VLOOKUP(E486,'41'!$K$3:$L$16,2,FALSE)))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IF(D487="X",0,IF(E487="X",0,VLOOKUP(E487,'41'!$K$3:$L$16,2,FALSE)))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IF(D488="X",0,IF(E488="X",0,VLOOKUP(E488,'41'!$K$3:$L$16,2,FALSE)))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IF(D489="X",0,IF(E489="X",0,VLOOKUP(E489,'41'!$K$3:$L$16,2,FALSE)))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IF(D490="X",0,IF(E490="X",0,VLOOKUP(E490,'41'!$K$3:$L$16,2,FALSE)))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IF(D491="X",0,IF(E491="X",0,VLOOKUP(E491,'41'!$K$3:$L$16,2,FALSE)))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IF(D492="X",0,IF(E492="X",0,VLOOKUP(E492,'41'!$K$3:$L$16,2,FALSE)))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IF(D493="X",0,IF(E493="X",0,VLOOKUP(E493,'41'!$K$3:$L$16,2,FALSE)))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IF(D494="X",0,IF(E494="X",0,VLOOKUP(E494,'41'!$K$3:$L$16,2,FALSE)))</f>
        <v>#N/A</v>
      </c>
      <c r="P494" s="108" t="e">
        <f t="shared" si="15"/>
        <v>#N/A</v>
      </c>
    </row>
    <row r="495" spans="3:23" ht="15.75" thickBot="1">
      <c r="C495" s="109" t="s">
        <v>135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136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IF('41'!K3="", "Vrije categorie",'41'!K3)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IF('41'!K4="", "Vrije categorie",'41'!K4)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IF('41'!K5="", "Vrije categorie",'41'!K5)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IF('41'!K6="", "Vrije categorie",'41'!K6)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IF('41'!K7="", "Vrije categorie",'41'!K7)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IF('41'!K8="", "Vrije categorie",'41'!K8)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IF('41'!K9="", "Vrije categorie",'41'!K9)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IF('41'!K10="", "Vrije categorie",'41'!K10)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IF('41'!K11="", "Vrije categorie",'41'!K11)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IF('41'!K12="", "Vrije categorie",'41'!K12)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IF('41'!K13="", "Vrije categorie",'41'!K13)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IF('41'!K14="", "Vrije categorie",'41'!K14)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IF('41'!K15="", "Vrije categorie",'41'!K15)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138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RYvyKD1kC/P++Hqxb/8jHyeDeCJr090v8G+fsm3bowcjGqyRsDeULMt3rFxynFo1OqZRrOqFlJz0ylIDeoU9mg==" saltValue="4N8ryfj9qQVIXa/SOjmCK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2FE10-DC15-42B6-81ED-EBF6AC2EBA2B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'42a'!P499/M3</f>
        <v>#N/A</v>
      </c>
    </row>
    <row r="4" spans="1:14">
      <c r="A4" s="42" t="s">
        <v>82</v>
      </c>
      <c r="B4" s="195" t="e">
        <f>VLOOKUP(H5,'Kosten VSR (her)controles'!A5:E54,3)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'42a'!P500/M4</f>
        <v>#N/A</v>
      </c>
    </row>
    <row r="5" spans="1:14">
      <c r="A5" s="43" t="s">
        <v>83</v>
      </c>
      <c r="B5" s="196" t="e">
        <f>VLOOKUP(H5,'Kosten VSR (her)controles'!A5:E54,4)</f>
        <v>#N/A</v>
      </c>
      <c r="C5" s="196"/>
      <c r="D5" s="196"/>
      <c r="E5" s="196"/>
      <c r="F5" s="192" t="s">
        <v>85</v>
      </c>
      <c r="G5" s="192"/>
      <c r="H5" s="39">
        <f>'Kosten VSR (her)controles'!A46</f>
        <v>0</v>
      </c>
      <c r="K5" s="60" t="s">
        <v>58</v>
      </c>
      <c r="L5" s="72"/>
      <c r="M5" s="133"/>
      <c r="N5" s="113" t="e">
        <f>'42a'!P501/M5</f>
        <v>#N/A</v>
      </c>
    </row>
    <row r="6" spans="1:14">
      <c r="A6" s="44" t="s">
        <v>84</v>
      </c>
      <c r="B6" s="197" t="e">
        <f>VLOOKUP(H5,'Kosten VSR (her)controles'!A5:E54,5)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'42a'!P502/M6</f>
        <v>#N/A</v>
      </c>
    </row>
    <row r="7" spans="1:14">
      <c r="K7" s="60" t="s">
        <v>55</v>
      </c>
      <c r="L7" s="72"/>
      <c r="M7" s="133"/>
      <c r="N7" s="113" t="e">
        <f>'42a'!P503/M7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'42a'!P504/M8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'42a'!P505/M9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'42a'!P506/M10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'42a'!P507/M11</f>
        <v>#N/A</v>
      </c>
    </row>
    <row r="12" spans="1:14">
      <c r="F12" s="33" t="s">
        <v>64</v>
      </c>
      <c r="G12" s="33" t="s">
        <v>90</v>
      </c>
      <c r="K12" s="60" t="s">
        <v>63</v>
      </c>
      <c r="L12" s="72"/>
      <c r="M12" s="133"/>
      <c r="N12" s="113" t="e">
        <f>'42a'!P508/M12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'42a'!N512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'42a'!P509/M13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127</v>
      </c>
      <c r="K16" s="62"/>
      <c r="L16" s="73"/>
      <c r="M16" s="134"/>
      <c r="N16" s="114"/>
    </row>
    <row r="17" spans="1:9">
      <c r="A17" s="188" t="s">
        <v>128</v>
      </c>
      <c r="B17" s="188"/>
      <c r="C17" s="188"/>
      <c r="D17" s="70" t="e">
        <f>'42a'!P512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'42a'!G512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'42a'!F512-E27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'42a'!S495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'42a'!R495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'42a'!T495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'42a'!U495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51">
        <f>'42a'!V495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51">
        <f>'42a'!W495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'42a'!N505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IvvUs0j73+B99DimYzYrmANmX/UKFFCnzSoBDRWWnNXPdAu3kPZMes+ZVZJe9foW3VlI114tnNVptIFwiSAaHA==" saltValue="YFWd3u77Ucb6fc22daeyZ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589B-3EDF-446D-9C29-0A46886DD551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'42'!H5</f>
        <v>0</v>
      </c>
      <c r="B1" s="219" t="s">
        <v>82</v>
      </c>
      <c r="C1" s="220"/>
      <c r="D1" s="221" t="e">
        <f>VLOOKUP(A1,'Kosten VSR (her)controles'!A5:J54,3)</f>
        <v>#N/A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e">
        <f>CONCATENATE(VLOOKUP(A1,'Kosten VSR (her)controles'!A5:K54,4)," te ",VLOOKUP(A1,'Kosten VSR (her)controles'!A5:K54,5))</f>
        <v>#N/A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IF(D4="X",0,IF(E4="X",0,VLOOKUP(E4,'42'!$K$3:$L$16,2,FALSE)))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IF(D5="X",0,IF(E5="X",0,VLOOKUP(E5,'42'!$K$3:$L$16,2,FALSE)))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IF(D6="X",0,IF(E6="X",0,VLOOKUP(E6,'42'!$K$3:$L$16,2,FALSE)))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IF(D7="X",0,IF(E7="X",0,VLOOKUP(E7,'42'!$K$3:$L$16,2,FALSE)))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IF(D8="X",0,IF(E8="X",0,VLOOKUP(E8,'42'!$K$3:$L$16,2,FALSE)))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IF(D9="X",0,IF(E9="X",0,VLOOKUP(E9,'42'!$K$3:$L$16,2,FALSE)))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IF(D10="X",0,IF(E10="X",0,VLOOKUP(E10,'42'!$K$3:$L$16,2,FALSE)))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IF(D11="X",0,IF(E11="X",0,VLOOKUP(E11,'42'!$K$3:$L$16,2,FALSE)))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IF(D12="X",0,IF(E12="X",0,VLOOKUP(E12,'42'!$K$3:$L$16,2,FALSE)))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IF(D13="X",0,IF(E13="X",0,VLOOKUP(E13,'42'!$K$3:$L$16,2,FALSE)))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IF(D14="X",0,IF(E14="X",0,VLOOKUP(E14,'42'!$K$3:$L$16,2,FALSE)))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IF(D15="X",0,IF(E15="X",0,VLOOKUP(E15,'42'!$K$3:$L$16,2,FALSE)))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IF(D16="X",0,IF(E16="X",0,VLOOKUP(E16,'42'!$K$3:$L$16,2,FALSE)))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IF(D17="X",0,IF(E17="X",0,VLOOKUP(E17,'42'!$K$3:$L$16,2,FALSE)))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IF(D18="X",0,IF(E18="X",0,VLOOKUP(E18,'42'!$K$3:$L$16,2,FALSE)))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IF(D19="X",0,IF(E19="X",0,VLOOKUP(E19,'42'!$K$3:$L$16,2,FALSE)))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IF(D20="X",0,IF(E20="X",0,VLOOKUP(E20,'42'!$K$3:$L$16,2,FALSE)))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IF(D21="X",0,IF(E21="X",0,VLOOKUP(E21,'42'!$K$3:$L$16,2,FALSE)))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IF(D22="X",0,IF(E22="X",0,VLOOKUP(E22,'42'!$K$3:$L$16,2,FALSE)))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IF(D23="X",0,IF(E23="X",0,VLOOKUP(E23,'42'!$K$3:$L$16,2,FALSE)))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IF(D24="X",0,IF(E24="X",0,VLOOKUP(E24,'42'!$K$3:$L$16,2,FALSE)))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IF(D25="X",0,IF(E25="X",0,VLOOKUP(E25,'42'!$K$3:$L$16,2,FALSE)))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IF(D26="X",0,IF(E26="X",0,VLOOKUP(E26,'42'!$K$3:$L$16,2,FALSE)))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IF(D27="X",0,IF(E27="X",0,VLOOKUP(E27,'42'!$K$3:$L$16,2,FALSE)))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IF(D28="X",0,IF(E28="X",0,VLOOKUP(E28,'42'!$K$3:$L$16,2,FALSE)))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IF(D29="X",0,IF(E29="X",0,VLOOKUP(E29,'42'!$K$3:$L$16,2,FALSE)))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IF(D30="X",0,IF(E30="X",0,VLOOKUP(E30,'42'!$K$3:$L$16,2,FALSE)))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IF(D31="X",0,IF(E31="X",0,VLOOKUP(E31,'42'!$K$3:$L$16,2,FALSE)))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IF(D32="X",0,IF(E32="X",0,VLOOKUP(E32,'42'!$K$3:$L$16,2,FALSE)))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IF(D33="X",0,IF(E33="X",0,VLOOKUP(E33,'42'!$K$3:$L$16,2,FALSE)))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IF(D34="X",0,IF(E34="X",0,VLOOKUP(E34,'42'!$K$3:$L$16,2,FALSE)))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IF(D35="X",0,IF(E35="X",0,VLOOKUP(E35,'42'!$K$3:$L$16,2,FALSE)))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IF(D36="X",0,IF(E36="X",0,VLOOKUP(E36,'42'!$K$3:$L$16,2,FALSE)))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IF(D37="X",0,IF(E37="X",0,VLOOKUP(E37,'42'!$K$3:$L$16,2,FALSE)))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IF(D38="X",0,IF(E38="X",0,VLOOKUP(E38,'42'!$K$3:$L$16,2,FALSE)))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IF(D39="X",0,IF(E39="X",0,VLOOKUP(E39,'42'!$K$3:$L$16,2,FALSE)))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IF(D40="X",0,IF(E40="X",0,VLOOKUP(E40,'42'!$K$3:$L$16,2,FALSE)))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IF(D41="X",0,IF(E41="X",0,VLOOKUP(E41,'42'!$K$3:$L$16,2,FALSE)))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IF(D42="X",0,IF(E42="X",0,VLOOKUP(E42,'42'!$K$3:$L$16,2,FALSE)))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IF(D43="X",0,IF(E43="X",0,VLOOKUP(E43,'42'!$K$3:$L$16,2,FALSE)))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IF(D44="X",0,IF(E44="X",0,VLOOKUP(E44,'42'!$K$3:$L$16,2,FALSE)))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IF(D45="X",0,IF(E45="X",0,VLOOKUP(E45,'42'!$K$3:$L$16,2,FALSE)))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IF(D46="X",0,IF(E46="X",0,VLOOKUP(E46,'42'!$K$3:$L$16,2,FALSE)))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IF(D47="X",0,IF(E47="X",0,VLOOKUP(E47,'42'!$K$3:$L$16,2,FALSE)))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IF(D48="X",0,IF(E48="X",0,VLOOKUP(E48,'42'!$K$3:$L$16,2,FALSE)))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IF(D49="X",0,IF(E49="X",0,VLOOKUP(E49,'42'!$K$3:$L$16,2,FALSE)))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IF(D50="X",0,IF(E50="X",0,VLOOKUP(E50,'42'!$K$3:$L$16,2,FALSE)))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IF(D51="X",0,IF(E51="X",0,VLOOKUP(E51,'42'!$K$3:$L$16,2,FALSE)))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IF(D52="X",0,IF(E52="X",0,VLOOKUP(E52,'42'!$K$3:$L$16,2,FALSE)))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IF(D53="X",0,IF(E53="X",0,VLOOKUP(E53,'42'!$K$3:$L$16,2,FALSE)))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IF(D54="X",0,IF(E54="X",0,VLOOKUP(E54,'42'!$K$3:$L$16,2,FALSE)))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IF(D55="X",0,IF(E55="X",0,VLOOKUP(E55,'42'!$K$3:$L$16,2,FALSE)))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IF(D56="X",0,IF(E56="X",0,VLOOKUP(E56,'42'!$K$3:$L$16,2,FALSE)))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IF(D57="X",0,IF(E57="X",0,VLOOKUP(E57,'42'!$K$3:$L$16,2,FALSE)))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IF(D58="X",0,IF(E58="X",0,VLOOKUP(E58,'42'!$K$3:$L$16,2,FALSE)))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IF(D59="X",0,IF(E59="X",0,VLOOKUP(E59,'42'!$K$3:$L$16,2,FALSE)))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IF(D60="X",0,IF(E60="X",0,VLOOKUP(E60,'42'!$K$3:$L$16,2,FALSE)))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IF(D61="X",0,IF(E61="X",0,VLOOKUP(E61,'42'!$K$3:$L$16,2,FALSE)))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IF(D62="X",0,IF(E62="X",0,VLOOKUP(E62,'42'!$K$3:$L$16,2,FALSE)))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IF(D63="X",0,IF(E63="X",0,VLOOKUP(E63,'42'!$K$3:$L$16,2,FALSE)))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IF(D64="X",0,IF(E64="X",0,VLOOKUP(E64,'42'!$K$3:$L$16,2,FALSE)))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IF(D65="X",0,IF(E65="X",0,VLOOKUP(E65,'42'!$K$3:$L$16,2,FALSE)))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IF(D66="X",0,IF(E66="X",0,VLOOKUP(E66,'42'!$K$3:$L$16,2,FALSE)))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IF(D67="X",0,IF(E67="X",0,VLOOKUP(E67,'42'!$K$3:$L$16,2,FALSE)))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IF(D68="X",0,IF(E68="X",0,VLOOKUP(E68,'42'!$K$3:$L$16,2,FALSE)))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IF(D69="X",0,IF(E69="X",0,VLOOKUP(E69,'42'!$K$3:$L$16,2,FALSE)))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IF(D70="X",0,IF(E70="X",0,VLOOKUP(E70,'42'!$K$3:$L$16,2,FALSE)))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IF(D71="X",0,IF(E71="X",0,VLOOKUP(E71,'42'!$K$3:$L$16,2,FALSE)))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IF(D72="X",0,IF(E72="X",0,VLOOKUP(E72,'42'!$K$3:$L$16,2,FALSE)))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IF(D73="X",0,IF(E73="X",0,VLOOKUP(E73,'42'!$K$3:$L$16,2,FALSE)))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IF(D74="X",0,IF(E74="X",0,VLOOKUP(E74,'42'!$K$3:$L$16,2,FALSE)))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IF(D75="X",0,IF(E75="X",0,VLOOKUP(E75,'42'!$K$3:$L$16,2,FALSE)))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IF(D76="X",0,IF(E76="X",0,VLOOKUP(E76,'42'!$K$3:$L$16,2,FALSE)))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IF(D77="X",0,IF(E77="X",0,VLOOKUP(E77,'42'!$K$3:$L$16,2,FALSE)))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IF(D78="X",0,IF(E78="X",0,VLOOKUP(E78,'42'!$K$3:$L$16,2,FALSE)))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IF(D79="X",0,IF(E79="X",0,VLOOKUP(E79,'42'!$K$3:$L$16,2,FALSE)))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IF(D80="X",0,IF(E80="X",0,VLOOKUP(E80,'42'!$K$3:$L$16,2,FALSE)))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IF(D81="X",0,IF(E81="X",0,VLOOKUP(E81,'42'!$K$3:$L$16,2,FALSE)))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IF(D82="X",0,IF(E82="X",0,VLOOKUP(E82,'42'!$K$3:$L$16,2,FALSE)))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IF(D83="X",0,IF(E83="X",0,VLOOKUP(E83,'42'!$K$3:$L$16,2,FALSE)))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IF(D84="X",0,IF(E84="X",0,VLOOKUP(E84,'42'!$K$3:$L$16,2,FALSE)))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IF(D85="X",0,IF(E85="X",0,VLOOKUP(E85,'42'!$K$3:$L$16,2,FALSE)))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IF(D86="X",0,IF(E86="X",0,VLOOKUP(E86,'42'!$K$3:$L$16,2,FALSE)))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IF(D87="X",0,IF(E87="X",0,VLOOKUP(E87,'42'!$K$3:$L$16,2,FALSE)))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IF(D88="X",0,IF(E88="X",0,VLOOKUP(E88,'42'!$K$3:$L$16,2,FALSE)))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IF(D89="X",0,IF(E89="X",0,VLOOKUP(E89,'42'!$K$3:$L$16,2,FALSE)))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IF(D90="X",0,IF(E90="X",0,VLOOKUP(E90,'42'!$K$3:$L$16,2,FALSE)))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IF(D91="X",0,IF(E91="X",0,VLOOKUP(E91,'42'!$K$3:$L$16,2,FALSE)))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IF(D92="X",0,IF(E92="X",0,VLOOKUP(E92,'42'!$K$3:$L$16,2,FALSE)))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IF(D93="X",0,IF(E93="X",0,VLOOKUP(E93,'42'!$K$3:$L$16,2,FALSE)))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IF(D94="X",0,IF(E94="X",0,VLOOKUP(E94,'42'!$K$3:$L$16,2,FALSE)))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IF(D95="X",0,IF(E95="X",0,VLOOKUP(E95,'42'!$K$3:$L$16,2,FALSE)))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IF(D96="X",0,IF(E96="X",0,VLOOKUP(E96,'42'!$K$3:$L$16,2,FALSE)))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IF(D97="X",0,IF(E97="X",0,VLOOKUP(E97,'42'!$K$3:$L$16,2,FALSE)))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IF(D98="X",0,IF(E98="X",0,VLOOKUP(E98,'42'!$K$3:$L$16,2,FALSE)))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IF(D99="X",0,IF(E99="X",0,VLOOKUP(E99,'42'!$K$3:$L$16,2,FALSE)))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IF(D100="X",0,IF(E100="X",0,VLOOKUP(E100,'42'!$K$3:$L$16,2,FALSE)))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IF(D101="X",0,IF(E101="X",0,VLOOKUP(E101,'42'!$K$3:$L$16,2,FALSE)))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IF(D102="X",0,IF(E102="X",0,VLOOKUP(E102,'42'!$K$3:$L$16,2,FALSE)))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IF(D103="X",0,IF(E103="X",0,VLOOKUP(E103,'42'!$K$3:$L$16,2,FALSE)))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IF(D104="X",0,IF(E104="X",0,VLOOKUP(E104,'42'!$K$3:$L$16,2,FALSE)))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IF(D105="X",0,IF(E105="X",0,VLOOKUP(E105,'42'!$K$3:$L$16,2,FALSE)))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IF(D106="X",0,IF(E106="X",0,VLOOKUP(E106,'42'!$K$3:$L$16,2,FALSE)))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IF(D107="X",0,IF(E107="X",0,VLOOKUP(E107,'42'!$K$3:$L$16,2,FALSE)))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IF(D108="X",0,IF(E108="X",0,VLOOKUP(E108,'42'!$K$3:$L$16,2,FALSE)))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IF(D109="X",0,IF(E109="X",0,VLOOKUP(E109,'42'!$K$3:$L$16,2,FALSE)))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IF(D110="X",0,IF(E110="X",0,VLOOKUP(E110,'42'!$K$3:$L$16,2,FALSE)))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IF(D111="X",0,IF(E111="X",0,VLOOKUP(E111,'42'!$K$3:$L$16,2,FALSE)))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IF(D112="X",0,IF(E112="X",0,VLOOKUP(E112,'42'!$K$3:$L$16,2,FALSE)))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IF(D113="X",0,IF(E113="X",0,VLOOKUP(E113,'42'!$K$3:$L$16,2,FALSE)))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IF(D114="X",0,IF(E114="X",0,VLOOKUP(E114,'42'!$K$3:$L$16,2,FALSE)))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IF(D115="X",0,IF(E115="X",0,VLOOKUP(E115,'42'!$K$3:$L$16,2,FALSE)))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IF(D116="X",0,IF(E116="X",0,VLOOKUP(E116,'42'!$K$3:$L$16,2,FALSE)))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IF(D117="X",0,IF(E117="X",0,VLOOKUP(E117,'42'!$K$3:$L$16,2,FALSE)))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IF(D118="X",0,IF(E118="X",0,VLOOKUP(E118,'42'!$K$3:$L$16,2,FALSE)))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IF(D119="X",0,IF(E119="X",0,VLOOKUP(E119,'42'!$K$3:$L$16,2,FALSE)))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IF(D120="X",0,IF(E120="X",0,VLOOKUP(E120,'42'!$K$3:$L$16,2,FALSE)))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IF(D121="X",0,IF(E121="X",0,VLOOKUP(E121,'42'!$K$3:$L$16,2,FALSE)))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IF(D122="X",0,IF(E122="X",0,VLOOKUP(E122,'42'!$K$3:$L$16,2,FALSE)))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IF(D123="X",0,IF(E123="X",0,VLOOKUP(E123,'42'!$K$3:$L$16,2,FALSE)))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IF(D124="X",0,IF(E124="X",0,VLOOKUP(E124,'42'!$K$3:$L$16,2,FALSE)))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IF(D125="X",0,IF(E125="X",0,VLOOKUP(E125,'42'!$K$3:$L$16,2,FALSE)))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IF(D126="X",0,IF(E126="X",0,VLOOKUP(E126,'42'!$K$3:$L$16,2,FALSE)))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IF(D127="X",0,IF(E127="X",0,VLOOKUP(E127,'42'!$K$3:$L$16,2,FALSE)))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IF(D128="X",0,IF(E128="X",0,VLOOKUP(E128,'42'!$K$3:$L$16,2,FALSE)))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IF(D129="X",0,IF(E129="X",0,VLOOKUP(E129,'42'!$K$3:$L$16,2,FALSE)))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IF(D130="X",0,IF(E130="X",0,VLOOKUP(E130,'42'!$K$3:$L$16,2,FALSE)))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IF(D131="X",0,IF(E131="X",0,VLOOKUP(E131,'42'!$K$3:$L$16,2,FALSE)))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IF(D132="X",0,IF(E132="X",0,VLOOKUP(E132,'42'!$K$3:$L$16,2,FALSE)))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IF(D133="X",0,IF(E133="X",0,VLOOKUP(E133,'42'!$K$3:$L$16,2,FALSE)))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IF(D134="X",0,IF(E134="X",0,VLOOKUP(E134,'42'!$K$3:$L$16,2,FALSE)))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IF(D135="X",0,IF(E135="X",0,VLOOKUP(E135,'42'!$K$3:$L$16,2,FALSE)))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IF(D136="X",0,IF(E136="X",0,VLOOKUP(E136,'42'!$K$3:$L$16,2,FALSE)))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IF(D137="X",0,IF(E137="X",0,VLOOKUP(E137,'42'!$K$3:$L$16,2,FALSE)))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IF(D138="X",0,IF(E138="X",0,VLOOKUP(E138,'42'!$K$3:$L$16,2,FALSE)))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IF(D139="X",0,IF(E139="X",0,VLOOKUP(E139,'42'!$K$3:$L$16,2,FALSE)))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IF(D140="X",0,IF(E140="X",0,VLOOKUP(E140,'42'!$K$3:$L$16,2,FALSE)))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IF(D141="X",0,IF(E141="X",0,VLOOKUP(E141,'42'!$K$3:$L$16,2,FALSE)))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IF(D142="X",0,IF(E142="X",0,VLOOKUP(E142,'42'!$K$3:$L$16,2,FALSE)))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IF(D143="X",0,IF(E143="X",0,VLOOKUP(E143,'42'!$K$3:$L$16,2,FALSE)))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IF(D144="X",0,IF(E144="X",0,VLOOKUP(E144,'42'!$K$3:$L$16,2,FALSE)))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IF(D145="X",0,IF(E145="X",0,VLOOKUP(E145,'42'!$K$3:$L$16,2,FALSE)))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IF(D146="X",0,IF(E146="X",0,VLOOKUP(E146,'42'!$K$3:$L$16,2,FALSE)))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IF(D147="X",0,IF(E147="X",0,VLOOKUP(E147,'42'!$K$3:$L$16,2,FALSE)))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IF(D148="X",0,IF(E148="X",0,VLOOKUP(E148,'42'!$K$3:$L$16,2,FALSE)))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IF(D149="X",0,IF(E149="X",0,VLOOKUP(E149,'42'!$K$3:$L$16,2,FALSE)))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IF(D150="X",0,IF(E150="X",0,VLOOKUP(E150,'42'!$K$3:$L$16,2,FALSE)))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IF(D151="X",0,IF(E151="X",0,VLOOKUP(E151,'42'!$K$3:$L$16,2,FALSE)))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IF(D152="X",0,IF(E152="X",0,VLOOKUP(E152,'42'!$K$3:$L$16,2,FALSE)))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IF(D153="X",0,IF(E153="X",0,VLOOKUP(E153,'42'!$K$3:$L$16,2,FALSE)))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IF(D154="X",0,IF(E154="X",0,VLOOKUP(E154,'42'!$K$3:$L$16,2,FALSE)))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IF(D155="X",0,IF(E155="X",0,VLOOKUP(E155,'42'!$K$3:$L$16,2,FALSE)))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IF(D156="X",0,IF(E156="X",0,VLOOKUP(E156,'42'!$K$3:$L$16,2,FALSE)))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IF(D157="X",0,IF(E157="X",0,VLOOKUP(E157,'42'!$K$3:$L$16,2,FALSE)))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IF(D158="X",0,IF(E158="X",0,VLOOKUP(E158,'42'!$K$3:$L$16,2,FALSE)))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IF(D159="X",0,IF(E159="X",0,VLOOKUP(E159,'42'!$K$3:$L$16,2,FALSE)))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IF(D160="X",0,IF(E160="X",0,VLOOKUP(E160,'42'!$K$3:$L$16,2,FALSE)))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IF(D161="X",0,IF(E161="X",0,VLOOKUP(E161,'42'!$K$3:$L$16,2,FALSE)))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IF(D162="X",0,IF(E162="X",0,VLOOKUP(E162,'42'!$K$3:$L$16,2,FALSE)))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IF(D163="X",0,IF(E163="X",0,VLOOKUP(E163,'42'!$K$3:$L$16,2,FALSE)))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IF(D164="X",0,IF(E164="X",0,VLOOKUP(E164,'42'!$K$3:$L$16,2,FALSE)))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IF(D165="X",0,IF(E165="X",0,VLOOKUP(E165,'42'!$K$3:$L$16,2,FALSE)))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IF(D166="X",0,IF(E166="X",0,VLOOKUP(E166,'42'!$K$3:$L$16,2,FALSE)))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IF(D167="X",0,IF(E167="X",0,VLOOKUP(E167,'42'!$K$3:$L$16,2,FALSE)))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IF(D168="X",0,IF(E168="X",0,VLOOKUP(E168,'42'!$K$3:$L$16,2,FALSE)))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IF(D169="X",0,IF(E169="X",0,VLOOKUP(E169,'42'!$K$3:$L$16,2,FALSE)))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IF(D170="X",0,IF(E170="X",0,VLOOKUP(E170,'42'!$K$3:$L$16,2,FALSE)))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IF(D171="X",0,IF(E171="X",0,VLOOKUP(E171,'42'!$K$3:$L$16,2,FALSE)))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IF(D172="X",0,IF(E172="X",0,VLOOKUP(E172,'42'!$K$3:$L$16,2,FALSE)))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IF(D173="X",0,IF(E173="X",0,VLOOKUP(E173,'42'!$K$3:$L$16,2,FALSE)))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IF(D174="X",0,IF(E174="X",0,VLOOKUP(E174,'42'!$K$3:$L$16,2,FALSE)))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IF(D175="X",0,IF(E175="X",0,VLOOKUP(E175,'42'!$K$3:$L$16,2,FALSE)))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IF(D176="X",0,IF(E176="X",0,VLOOKUP(E176,'42'!$K$3:$L$16,2,FALSE)))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IF(D177="X",0,IF(E177="X",0,VLOOKUP(E177,'42'!$K$3:$L$16,2,FALSE)))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IF(D178="X",0,IF(E178="X",0,VLOOKUP(E178,'42'!$K$3:$L$16,2,FALSE)))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IF(D179="X",0,IF(E179="X",0,VLOOKUP(E179,'42'!$K$3:$L$16,2,FALSE)))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IF(D180="X",0,IF(E180="X",0,VLOOKUP(E180,'42'!$K$3:$L$16,2,FALSE)))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IF(D181="X",0,IF(E181="X",0,VLOOKUP(E181,'42'!$K$3:$L$16,2,FALSE)))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IF(D182="X",0,IF(E182="X",0,VLOOKUP(E182,'42'!$K$3:$L$16,2,FALSE)))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IF(D183="X",0,IF(E183="X",0,VLOOKUP(E183,'42'!$K$3:$L$16,2,FALSE)))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IF(D184="X",0,IF(E184="X",0,VLOOKUP(E184,'42'!$K$3:$L$16,2,FALSE)))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IF(D185="X",0,IF(E185="X",0,VLOOKUP(E185,'42'!$K$3:$L$16,2,FALSE)))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IF(D186="X",0,IF(E186="X",0,VLOOKUP(E186,'42'!$K$3:$L$16,2,FALSE)))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IF(D187="X",0,IF(E187="X",0,VLOOKUP(E187,'42'!$K$3:$L$16,2,FALSE)))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IF(D188="X",0,IF(E188="X",0,VLOOKUP(E188,'42'!$K$3:$L$16,2,FALSE)))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IF(D189="X",0,IF(E189="X",0,VLOOKUP(E189,'42'!$K$3:$L$16,2,FALSE)))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IF(D190="X",0,IF(E190="X",0,VLOOKUP(E190,'42'!$K$3:$L$16,2,FALSE)))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IF(D191="X",0,IF(E191="X",0,VLOOKUP(E191,'42'!$K$3:$L$16,2,FALSE)))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IF(D192="X",0,IF(E192="X",0,VLOOKUP(E192,'42'!$K$3:$L$16,2,FALSE)))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IF(D193="X",0,IF(E193="X",0,VLOOKUP(E193,'42'!$K$3:$L$16,2,FALSE)))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IF(D194="X",0,IF(E194="X",0,VLOOKUP(E194,'42'!$K$3:$L$16,2,FALSE)))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IF(D195="X",0,IF(E195="X",0,VLOOKUP(E195,'42'!$K$3:$L$16,2,FALSE)))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IF(D196="X",0,IF(E196="X",0,VLOOKUP(E196,'42'!$K$3:$L$16,2,FALSE)))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IF(D197="X",0,IF(E197="X",0,VLOOKUP(E197,'42'!$K$3:$L$16,2,FALSE)))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IF(D198="X",0,IF(E198="X",0,VLOOKUP(E198,'42'!$K$3:$L$16,2,FALSE)))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IF(D199="X",0,IF(E199="X",0,VLOOKUP(E199,'42'!$K$3:$L$16,2,FALSE)))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IF(D200="X",0,IF(E200="X",0,VLOOKUP(E200,'42'!$K$3:$L$16,2,FALSE)))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IF(D201="X",0,IF(E201="X",0,VLOOKUP(E201,'42'!$K$3:$L$16,2,FALSE)))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IF(D202="X",0,IF(E202="X",0,VLOOKUP(E202,'42'!$K$3:$L$16,2,FALSE)))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IF(D203="X",0,IF(E203="X",0,VLOOKUP(E203,'42'!$K$3:$L$16,2,FALSE)))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IF(D204="X",0,IF(E204="X",0,VLOOKUP(E204,'42'!$K$3:$L$16,2,FALSE)))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IF(D205="X",0,IF(E205="X",0,VLOOKUP(E205,'42'!$K$3:$L$16,2,FALSE)))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IF(D206="X",0,IF(E206="X",0,VLOOKUP(E206,'42'!$K$3:$L$16,2,FALSE)))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IF(D207="X",0,IF(E207="X",0,VLOOKUP(E207,'42'!$K$3:$L$16,2,FALSE)))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IF(D208="X",0,IF(E208="X",0,VLOOKUP(E208,'42'!$K$3:$L$16,2,FALSE)))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IF(D209="X",0,IF(E209="X",0,VLOOKUP(E209,'42'!$K$3:$L$16,2,FALSE)))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IF(D210="X",0,IF(E210="X",0,VLOOKUP(E210,'42'!$K$3:$L$16,2,FALSE)))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IF(D211="X",0,IF(E211="X",0,VLOOKUP(E211,'42'!$K$3:$L$16,2,FALSE)))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IF(D212="X",0,IF(E212="X",0,VLOOKUP(E212,'42'!$K$3:$L$16,2,FALSE)))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IF(D213="X",0,IF(E213="X",0,VLOOKUP(E213,'42'!$K$3:$L$16,2,FALSE)))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IF(D214="X",0,IF(E214="X",0,VLOOKUP(E214,'42'!$K$3:$L$16,2,FALSE)))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IF(D215="X",0,IF(E215="X",0,VLOOKUP(E215,'42'!$K$3:$L$16,2,FALSE)))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IF(D216="X",0,IF(E216="X",0,VLOOKUP(E216,'42'!$K$3:$L$16,2,FALSE)))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IF(D217="X",0,IF(E217="X",0,VLOOKUP(E217,'42'!$K$3:$L$16,2,FALSE)))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IF(D218="X",0,IF(E218="X",0,VLOOKUP(E218,'42'!$K$3:$L$16,2,FALSE)))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IF(D219="X",0,IF(E219="X",0,VLOOKUP(E219,'42'!$K$3:$L$16,2,FALSE)))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IF(D220="X",0,IF(E220="X",0,VLOOKUP(E220,'42'!$K$3:$L$16,2,FALSE)))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IF(D221="X",0,IF(E221="X",0,VLOOKUP(E221,'42'!$K$3:$L$16,2,FALSE)))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IF(D222="X",0,IF(E222="X",0,VLOOKUP(E222,'42'!$K$3:$L$16,2,FALSE)))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IF(D223="X",0,IF(E223="X",0,VLOOKUP(E223,'42'!$K$3:$L$16,2,FALSE)))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IF(D224="X",0,IF(E224="X",0,VLOOKUP(E224,'42'!$K$3:$L$16,2,FALSE)))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IF(D225="X",0,IF(E225="X",0,VLOOKUP(E225,'42'!$K$3:$L$16,2,FALSE)))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IF(D226="X",0,IF(E226="X",0,VLOOKUP(E226,'42'!$K$3:$L$16,2,FALSE)))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IF(D227="X",0,IF(E227="X",0,VLOOKUP(E227,'42'!$K$3:$L$16,2,FALSE)))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IF(D228="X",0,IF(E228="X",0,VLOOKUP(E228,'42'!$K$3:$L$16,2,FALSE)))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IF(D229="X",0,IF(E229="X",0,VLOOKUP(E229,'42'!$K$3:$L$16,2,FALSE)))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IF(D230="X",0,IF(E230="X",0,VLOOKUP(E230,'42'!$K$3:$L$16,2,FALSE)))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IF(D231="X",0,IF(E231="X",0,VLOOKUP(E231,'42'!$K$3:$L$16,2,FALSE)))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IF(D232="X",0,IF(E232="X",0,VLOOKUP(E232,'42'!$K$3:$L$16,2,FALSE)))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IF(D233="X",0,IF(E233="X",0,VLOOKUP(E233,'42'!$K$3:$L$16,2,FALSE)))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IF(D234="X",0,IF(E234="X",0,VLOOKUP(E234,'42'!$K$3:$L$16,2,FALSE)))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IF(D235="X",0,IF(E235="X",0,VLOOKUP(E235,'42'!$K$3:$L$16,2,FALSE)))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IF(D236="X",0,IF(E236="X",0,VLOOKUP(E236,'42'!$K$3:$L$16,2,FALSE)))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IF(D237="X",0,IF(E237="X",0,VLOOKUP(E237,'42'!$K$3:$L$16,2,FALSE)))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IF(D238="X",0,IF(E238="X",0,VLOOKUP(E238,'42'!$K$3:$L$16,2,FALSE)))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IF(D239="X",0,IF(E239="X",0,VLOOKUP(E239,'42'!$K$3:$L$16,2,FALSE)))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IF(D240="X",0,IF(E240="X",0,VLOOKUP(E240,'42'!$K$3:$L$16,2,FALSE)))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IF(D241="X",0,IF(E241="X",0,VLOOKUP(E241,'42'!$K$3:$L$16,2,FALSE)))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IF(D242="X",0,IF(E242="X",0,VLOOKUP(E242,'42'!$K$3:$L$16,2,FALSE)))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IF(D243="X",0,IF(E243="X",0,VLOOKUP(E243,'42'!$K$3:$L$16,2,FALSE)))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IF(D244="X",0,IF(E244="X",0,VLOOKUP(E244,'42'!$K$3:$L$16,2,FALSE)))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IF(D245="X",0,IF(E245="X",0,VLOOKUP(E245,'42'!$K$3:$L$16,2,FALSE)))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IF(D246="X",0,IF(E246="X",0,VLOOKUP(E246,'42'!$K$3:$L$16,2,FALSE)))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IF(D247="X",0,IF(E247="X",0,VLOOKUP(E247,'42'!$K$3:$L$16,2,FALSE)))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IF(D248="X",0,IF(E248="X",0,VLOOKUP(E248,'42'!$K$3:$L$16,2,FALSE)))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IF(D249="X",0,IF(E249="X",0,VLOOKUP(E249,'42'!$K$3:$L$16,2,FALSE)))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IF(D250="X",0,IF(E250="X",0,VLOOKUP(E250,'42'!$K$3:$L$16,2,FALSE)))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IF(D251="X",0,IF(E251="X",0,VLOOKUP(E251,'42'!$K$3:$L$16,2,FALSE)))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IF(D252="X",0,IF(E252="X",0,VLOOKUP(E252,'42'!$K$3:$L$16,2,FALSE)))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IF(D253="X",0,IF(E253="X",0,VLOOKUP(E253,'42'!$K$3:$L$16,2,FALSE)))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IF(D254="X",0,IF(E254="X",0,VLOOKUP(E254,'42'!$K$3:$L$16,2,FALSE)))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IF(D255="X",0,IF(E255="X",0,VLOOKUP(E255,'42'!$K$3:$L$16,2,FALSE)))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IF(D256="X",0,IF(E256="X",0,VLOOKUP(E256,'42'!$K$3:$L$16,2,FALSE)))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IF(D257="X",0,IF(E257="X",0,VLOOKUP(E257,'42'!$K$3:$L$16,2,FALSE)))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IF(D258="X",0,IF(E258="X",0,VLOOKUP(E258,'42'!$K$3:$L$16,2,FALSE)))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IF(D259="X",0,IF(E259="X",0,VLOOKUP(E259,'42'!$K$3:$L$16,2,FALSE)))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IF(D260="X",0,IF(E260="X",0,VLOOKUP(E260,'42'!$K$3:$L$16,2,FALSE)))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IF(D261="X",0,IF(E261="X",0,VLOOKUP(E261,'42'!$K$3:$L$16,2,FALSE)))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IF(D262="X",0,IF(E262="X",0,VLOOKUP(E262,'42'!$K$3:$L$16,2,FALSE)))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IF(D263="X",0,IF(E263="X",0,VLOOKUP(E263,'42'!$K$3:$L$16,2,FALSE)))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IF(D264="X",0,IF(E264="X",0,VLOOKUP(E264,'42'!$K$3:$L$16,2,FALSE)))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IF(D265="X",0,IF(E265="X",0,VLOOKUP(E265,'42'!$K$3:$L$16,2,FALSE)))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IF(D266="X",0,IF(E266="X",0,VLOOKUP(E266,'42'!$K$3:$L$16,2,FALSE)))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IF(D267="X",0,IF(E267="X",0,VLOOKUP(E267,'42'!$K$3:$L$16,2,FALSE)))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IF(D268="X",0,IF(E268="X",0,VLOOKUP(E268,'42'!$K$3:$L$16,2,FALSE)))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IF(D269="X",0,IF(E269="X",0,VLOOKUP(E269,'42'!$K$3:$L$16,2,FALSE)))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IF(D270="X",0,IF(E270="X",0,VLOOKUP(E270,'42'!$K$3:$L$16,2,FALSE)))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IF(D271="X",0,IF(E271="X",0,VLOOKUP(E271,'42'!$K$3:$L$16,2,FALSE)))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IF(D272="X",0,IF(E272="X",0,VLOOKUP(E272,'42'!$K$3:$L$16,2,FALSE)))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IF(D273="X",0,IF(E273="X",0,VLOOKUP(E273,'42'!$K$3:$L$16,2,FALSE)))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IF(D274="X",0,IF(E274="X",0,VLOOKUP(E274,'42'!$K$3:$L$16,2,FALSE)))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IF(D275="X",0,IF(E275="X",0,VLOOKUP(E275,'42'!$K$3:$L$16,2,FALSE)))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IF(D276="X",0,IF(E276="X",0,VLOOKUP(E276,'42'!$K$3:$L$16,2,FALSE)))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IF(D277="X",0,IF(E277="X",0,VLOOKUP(E277,'42'!$K$3:$L$16,2,FALSE)))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IF(D278="X",0,IF(E278="X",0,VLOOKUP(E278,'42'!$K$3:$L$16,2,FALSE)))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IF(D279="X",0,IF(E279="X",0,VLOOKUP(E279,'42'!$K$3:$L$16,2,FALSE)))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IF(D280="X",0,IF(E280="X",0,VLOOKUP(E280,'42'!$K$3:$L$16,2,FALSE)))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IF(D281="X",0,IF(E281="X",0,VLOOKUP(E281,'42'!$K$3:$L$16,2,FALSE)))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IF(D282="X",0,IF(E282="X",0,VLOOKUP(E282,'42'!$K$3:$L$16,2,FALSE)))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IF(D283="X",0,IF(E283="X",0,VLOOKUP(E283,'42'!$K$3:$L$16,2,FALSE)))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IF(D284="X",0,IF(E284="X",0,VLOOKUP(E284,'42'!$K$3:$L$16,2,FALSE)))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IF(D285="X",0,IF(E285="X",0,VLOOKUP(E285,'42'!$K$3:$L$16,2,FALSE)))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IF(D286="X",0,IF(E286="X",0,VLOOKUP(E286,'42'!$K$3:$L$16,2,FALSE)))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IF(D287="X",0,IF(E287="X",0,VLOOKUP(E287,'42'!$K$3:$L$16,2,FALSE)))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IF(D288="X",0,IF(E288="X",0,VLOOKUP(E288,'42'!$K$3:$L$16,2,FALSE)))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IF(D289="X",0,IF(E289="X",0,VLOOKUP(E289,'42'!$K$3:$L$16,2,FALSE)))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IF(D290="X",0,IF(E290="X",0,VLOOKUP(E290,'42'!$K$3:$L$16,2,FALSE)))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IF(D291="X",0,IF(E291="X",0,VLOOKUP(E291,'42'!$K$3:$L$16,2,FALSE)))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IF(D292="X",0,IF(E292="X",0,VLOOKUP(E292,'42'!$K$3:$L$16,2,FALSE)))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IF(D293="X",0,IF(E293="X",0,VLOOKUP(E293,'42'!$K$3:$L$16,2,FALSE)))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IF(D294="X",0,IF(E294="X",0,VLOOKUP(E294,'42'!$K$3:$L$16,2,FALSE)))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IF(D295="X",0,IF(E295="X",0,VLOOKUP(E295,'42'!$K$3:$L$16,2,FALSE)))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IF(D296="X",0,IF(E296="X",0,VLOOKUP(E296,'42'!$K$3:$L$16,2,FALSE)))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IF(D297="X",0,IF(E297="X",0,VLOOKUP(E297,'42'!$K$3:$L$16,2,FALSE)))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IF(D298="X",0,IF(E298="X",0,VLOOKUP(E298,'42'!$K$3:$L$16,2,FALSE)))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IF(D299="X",0,IF(E299="X",0,VLOOKUP(E299,'42'!$K$3:$L$16,2,FALSE)))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IF(D300="X",0,IF(E300="X",0,VLOOKUP(E300,'42'!$K$3:$L$16,2,FALSE)))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IF(D301="X",0,IF(E301="X",0,VLOOKUP(E301,'42'!$K$3:$L$16,2,FALSE)))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IF(D302="X",0,IF(E302="X",0,VLOOKUP(E302,'42'!$K$3:$L$16,2,FALSE)))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IF(D303="X",0,IF(E303="X",0,VLOOKUP(E303,'42'!$K$3:$L$16,2,FALSE)))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IF(D304="X",0,IF(E304="X",0,VLOOKUP(E304,'42'!$K$3:$L$16,2,FALSE)))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IF(D305="X",0,IF(E305="X",0,VLOOKUP(E305,'42'!$K$3:$L$16,2,FALSE)))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IF(D306="X",0,IF(E306="X",0,VLOOKUP(E306,'42'!$K$3:$L$16,2,FALSE)))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IF(D307="X",0,IF(E307="X",0,VLOOKUP(E307,'42'!$K$3:$L$16,2,FALSE)))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IF(D308="X",0,IF(E308="X",0,VLOOKUP(E308,'42'!$K$3:$L$16,2,FALSE)))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IF(D309="X",0,IF(E309="X",0,VLOOKUP(E309,'42'!$K$3:$L$16,2,FALSE)))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IF(D310="X",0,IF(E310="X",0,VLOOKUP(E310,'42'!$K$3:$L$16,2,FALSE)))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IF(D311="X",0,IF(E311="X",0,VLOOKUP(E311,'42'!$K$3:$L$16,2,FALSE)))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IF(D312="X",0,IF(E312="X",0,VLOOKUP(E312,'42'!$K$3:$L$16,2,FALSE)))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IF(D313="X",0,IF(E313="X",0,VLOOKUP(E313,'42'!$K$3:$L$16,2,FALSE)))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IF(D314="X",0,IF(E314="X",0,VLOOKUP(E314,'42'!$K$3:$L$16,2,FALSE)))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IF(D315="X",0,IF(E315="X",0,VLOOKUP(E315,'42'!$K$3:$L$16,2,FALSE)))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IF(D316="X",0,IF(E316="X",0,VLOOKUP(E316,'42'!$K$3:$L$16,2,FALSE)))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IF(D317="X",0,IF(E317="X",0,VLOOKUP(E317,'42'!$K$3:$L$16,2,FALSE)))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IF(D318="X",0,IF(E318="X",0,VLOOKUP(E318,'42'!$K$3:$L$16,2,FALSE)))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IF(D319="X",0,IF(E319="X",0,VLOOKUP(E319,'42'!$K$3:$L$16,2,FALSE)))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IF(D320="X",0,IF(E320="X",0,VLOOKUP(E320,'42'!$K$3:$L$16,2,FALSE)))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IF(D321="X",0,IF(E321="X",0,VLOOKUP(E321,'42'!$K$3:$L$16,2,FALSE)))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IF(D322="X",0,IF(E322="X",0,VLOOKUP(E322,'42'!$K$3:$L$16,2,FALSE)))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IF(D323="X",0,IF(E323="X",0,VLOOKUP(E323,'42'!$K$3:$L$16,2,FALSE)))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IF(D324="X",0,IF(E324="X",0,VLOOKUP(E324,'42'!$K$3:$L$16,2,FALSE)))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IF(D325="X",0,IF(E325="X",0,VLOOKUP(E325,'42'!$K$3:$L$16,2,FALSE)))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IF(D326="X",0,IF(E326="X",0,VLOOKUP(E326,'42'!$K$3:$L$16,2,FALSE)))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IF(D327="X",0,IF(E327="X",0,VLOOKUP(E327,'42'!$K$3:$L$16,2,FALSE)))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IF(D328="X",0,IF(E328="X",0,VLOOKUP(E328,'42'!$K$3:$L$16,2,FALSE)))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IF(D329="X",0,IF(E329="X",0,VLOOKUP(E329,'42'!$K$3:$L$16,2,FALSE)))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IF(D330="X",0,IF(E330="X",0,VLOOKUP(E330,'42'!$K$3:$L$16,2,FALSE)))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IF(D331="X",0,IF(E331="X",0,VLOOKUP(E331,'42'!$K$3:$L$16,2,FALSE)))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IF(D332="X",0,IF(E332="X",0,VLOOKUP(E332,'42'!$K$3:$L$16,2,FALSE)))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IF(D333="X",0,IF(E333="X",0,VLOOKUP(E333,'42'!$K$3:$L$16,2,FALSE)))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IF(D334="X",0,IF(E334="X",0,VLOOKUP(E334,'42'!$K$3:$L$16,2,FALSE)))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IF(D335="X",0,IF(E335="X",0,VLOOKUP(E335,'42'!$K$3:$L$16,2,FALSE)))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IF(D336="X",0,IF(E336="X",0,VLOOKUP(E336,'42'!$K$3:$L$16,2,FALSE)))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IF(D337="X",0,IF(E337="X",0,VLOOKUP(E337,'42'!$K$3:$L$16,2,FALSE)))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IF(D338="X",0,IF(E338="X",0,VLOOKUP(E338,'42'!$K$3:$L$16,2,FALSE)))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IF(D339="X",0,IF(E339="X",0,VLOOKUP(E339,'42'!$K$3:$L$16,2,FALSE)))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IF(D340="X",0,IF(E340="X",0,VLOOKUP(E340,'42'!$K$3:$L$16,2,FALSE)))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IF(D341="X",0,IF(E341="X",0,VLOOKUP(E341,'42'!$K$3:$L$16,2,FALSE)))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IF(D342="X",0,IF(E342="X",0,VLOOKUP(E342,'42'!$K$3:$L$16,2,FALSE)))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IF(D343="X",0,IF(E343="X",0,VLOOKUP(E343,'42'!$K$3:$L$16,2,FALSE)))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IF(D344="X",0,IF(E344="X",0,VLOOKUP(E344,'42'!$K$3:$L$16,2,FALSE)))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IF(D345="X",0,IF(E345="X",0,VLOOKUP(E345,'42'!$K$3:$L$16,2,FALSE)))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IF(D346="X",0,IF(E346="X",0,VLOOKUP(E346,'42'!$K$3:$L$16,2,FALSE)))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IF(D347="X",0,IF(E347="X",0,VLOOKUP(E347,'42'!$K$3:$L$16,2,FALSE)))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IF(D348="X",0,IF(E348="X",0,VLOOKUP(E348,'42'!$K$3:$L$16,2,FALSE)))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IF(D349="X",0,IF(E349="X",0,VLOOKUP(E349,'42'!$K$3:$L$16,2,FALSE)))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IF(D350="X",0,IF(E350="X",0,VLOOKUP(E350,'42'!$K$3:$L$16,2,FALSE)))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IF(D351="X",0,IF(E351="X",0,VLOOKUP(E351,'42'!$K$3:$L$16,2,FALSE)))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IF(D352="X",0,IF(E352="X",0,VLOOKUP(E352,'42'!$K$3:$L$16,2,FALSE)))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IF(D353="X",0,IF(E353="X",0,VLOOKUP(E353,'42'!$K$3:$L$16,2,FALSE)))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IF(D354="X",0,IF(E354="X",0,VLOOKUP(E354,'42'!$K$3:$L$16,2,FALSE)))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IF(D355="X",0,IF(E355="X",0,VLOOKUP(E355,'42'!$K$3:$L$16,2,FALSE)))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IF(D356="X",0,IF(E356="X",0,VLOOKUP(E356,'42'!$K$3:$L$16,2,FALSE)))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IF(D357="X",0,IF(E357="X",0,VLOOKUP(E357,'42'!$K$3:$L$16,2,FALSE)))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IF(D358="X",0,IF(E358="X",0,VLOOKUP(E358,'42'!$K$3:$L$16,2,FALSE)))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IF(D359="X",0,IF(E359="X",0,VLOOKUP(E359,'42'!$K$3:$L$16,2,FALSE)))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IF(D360="X",0,IF(E360="X",0,VLOOKUP(E360,'42'!$K$3:$L$16,2,FALSE)))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IF(D361="X",0,IF(E361="X",0,VLOOKUP(E361,'42'!$K$3:$L$16,2,FALSE)))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IF(D362="X",0,IF(E362="X",0,VLOOKUP(E362,'42'!$K$3:$L$16,2,FALSE)))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IF(D363="X",0,IF(E363="X",0,VLOOKUP(E363,'42'!$K$3:$L$16,2,FALSE)))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IF(D364="X",0,IF(E364="X",0,VLOOKUP(E364,'42'!$K$3:$L$16,2,FALSE)))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IF(D365="X",0,IF(E365="X",0,VLOOKUP(E365,'42'!$K$3:$L$16,2,FALSE)))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IF(D366="X",0,IF(E366="X",0,VLOOKUP(E366,'42'!$K$3:$L$16,2,FALSE)))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IF(D367="X",0,IF(E367="X",0,VLOOKUP(E367,'42'!$K$3:$L$16,2,FALSE)))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IF(D368="X",0,IF(E368="X",0,VLOOKUP(E368,'42'!$K$3:$L$16,2,FALSE)))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IF(D369="X",0,IF(E369="X",0,VLOOKUP(E369,'42'!$K$3:$L$16,2,FALSE)))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IF(D370="X",0,IF(E370="X",0,VLOOKUP(E370,'42'!$K$3:$L$16,2,FALSE)))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IF(D371="X",0,IF(E371="X",0,VLOOKUP(E371,'42'!$K$3:$L$16,2,FALSE)))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IF(D372="X",0,IF(E372="X",0,VLOOKUP(E372,'42'!$K$3:$L$16,2,FALSE)))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IF(D373="X",0,IF(E373="X",0,VLOOKUP(E373,'42'!$K$3:$L$16,2,FALSE)))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IF(D374="X",0,IF(E374="X",0,VLOOKUP(E374,'42'!$K$3:$L$16,2,FALSE)))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IF(D375="X",0,IF(E375="X",0,VLOOKUP(E375,'42'!$K$3:$L$16,2,FALSE)))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IF(D376="X",0,IF(E376="X",0,VLOOKUP(E376,'42'!$K$3:$L$16,2,FALSE)))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IF(D377="X",0,IF(E377="X",0,VLOOKUP(E377,'42'!$K$3:$L$16,2,FALSE)))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IF(D378="X",0,IF(E378="X",0,VLOOKUP(E378,'42'!$K$3:$L$16,2,FALSE)))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IF(D379="X",0,IF(E379="X",0,VLOOKUP(E379,'42'!$K$3:$L$16,2,FALSE)))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IF(D380="X",0,IF(E380="X",0,VLOOKUP(E380,'42'!$K$3:$L$16,2,FALSE)))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IF(D381="X",0,IF(E381="X",0,VLOOKUP(E381,'42'!$K$3:$L$16,2,FALSE)))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IF(D382="X",0,IF(E382="X",0,VLOOKUP(E382,'42'!$K$3:$L$16,2,FALSE)))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IF(D383="X",0,IF(E383="X",0,VLOOKUP(E383,'42'!$K$3:$L$16,2,FALSE)))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IF(D384="X",0,IF(E384="X",0,VLOOKUP(E384,'42'!$K$3:$L$16,2,FALSE)))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IF(D385="X",0,IF(E385="X",0,VLOOKUP(E385,'42'!$K$3:$L$16,2,FALSE)))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IF(D386="X",0,IF(E386="X",0,VLOOKUP(E386,'42'!$K$3:$L$16,2,FALSE)))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IF(D387="X",0,IF(E387="X",0,VLOOKUP(E387,'42'!$K$3:$L$16,2,FALSE)))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IF(D388="X",0,IF(E388="X",0,VLOOKUP(E388,'42'!$K$3:$L$16,2,FALSE)))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IF(D389="X",0,IF(E389="X",0,VLOOKUP(E389,'42'!$K$3:$L$16,2,FALSE)))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IF(D390="X",0,IF(E390="X",0,VLOOKUP(E390,'42'!$K$3:$L$16,2,FALSE)))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IF(D391="X",0,IF(E391="X",0,VLOOKUP(E391,'42'!$K$3:$L$16,2,FALSE)))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IF(D392="X",0,IF(E392="X",0,VLOOKUP(E392,'42'!$K$3:$L$16,2,FALSE)))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IF(D393="X",0,IF(E393="X",0,VLOOKUP(E393,'42'!$K$3:$L$16,2,FALSE)))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IF(D394="X",0,IF(E394="X",0,VLOOKUP(E394,'42'!$K$3:$L$16,2,FALSE)))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IF(D395="X",0,IF(E395="X",0,VLOOKUP(E395,'42'!$K$3:$L$16,2,FALSE)))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IF(D396="X",0,IF(E396="X",0,VLOOKUP(E396,'42'!$K$3:$L$16,2,FALSE)))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IF(D397="X",0,IF(E397="X",0,VLOOKUP(E397,'42'!$K$3:$L$16,2,FALSE)))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IF(D398="X",0,IF(E398="X",0,VLOOKUP(E398,'42'!$K$3:$L$16,2,FALSE)))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IF(D399="X",0,IF(E399="X",0,VLOOKUP(E399,'42'!$K$3:$L$16,2,FALSE)))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IF(D400="X",0,IF(E400="X",0,VLOOKUP(E400,'42'!$K$3:$L$16,2,FALSE)))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IF(D401="X",0,IF(E401="X",0,VLOOKUP(E401,'42'!$K$3:$L$16,2,FALSE)))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IF(D402="X",0,IF(E402="X",0,VLOOKUP(E402,'42'!$K$3:$L$16,2,FALSE)))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IF(D403="X",0,IF(E403="X",0,VLOOKUP(E403,'42'!$K$3:$L$16,2,FALSE)))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IF(D404="X",0,IF(E404="X",0,VLOOKUP(E404,'42'!$K$3:$L$16,2,FALSE)))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IF(D405="X",0,IF(E405="X",0,VLOOKUP(E405,'42'!$K$3:$L$16,2,FALSE)))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IF(D406="X",0,IF(E406="X",0,VLOOKUP(E406,'42'!$K$3:$L$16,2,FALSE)))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IF(D407="X",0,IF(E407="X",0,VLOOKUP(E407,'42'!$K$3:$L$16,2,FALSE)))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IF(D408="X",0,IF(E408="X",0,VLOOKUP(E408,'42'!$K$3:$L$16,2,FALSE)))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IF(D409="X",0,IF(E409="X",0,VLOOKUP(E409,'42'!$K$3:$L$16,2,FALSE)))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IF(D410="X",0,IF(E410="X",0,VLOOKUP(E410,'42'!$K$3:$L$16,2,FALSE)))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IF(D411="X",0,IF(E411="X",0,VLOOKUP(E411,'42'!$K$3:$L$16,2,FALSE)))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IF(D412="X",0,IF(E412="X",0,VLOOKUP(E412,'42'!$K$3:$L$16,2,FALSE)))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IF(D413="X",0,IF(E413="X",0,VLOOKUP(E413,'42'!$K$3:$L$16,2,FALSE)))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IF(D414="X",0,IF(E414="X",0,VLOOKUP(E414,'42'!$K$3:$L$16,2,FALSE)))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IF(D415="X",0,IF(E415="X",0,VLOOKUP(E415,'42'!$K$3:$L$16,2,FALSE)))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IF(D416="X",0,IF(E416="X",0,VLOOKUP(E416,'42'!$K$3:$L$16,2,FALSE)))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IF(D417="X",0,IF(E417="X",0,VLOOKUP(E417,'42'!$K$3:$L$16,2,FALSE)))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IF(D418="X",0,IF(E418="X",0,VLOOKUP(E418,'42'!$K$3:$L$16,2,FALSE)))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IF(D419="X",0,IF(E419="X",0,VLOOKUP(E419,'42'!$K$3:$L$16,2,FALSE)))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IF(D420="X",0,IF(E420="X",0,VLOOKUP(E420,'42'!$K$3:$L$16,2,FALSE)))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IF(D421="X",0,IF(E421="X",0,VLOOKUP(E421,'42'!$K$3:$L$16,2,FALSE)))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IF(D422="X",0,IF(E422="X",0,VLOOKUP(E422,'42'!$K$3:$L$16,2,FALSE)))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IF(D423="X",0,IF(E423="X",0,VLOOKUP(E423,'42'!$K$3:$L$16,2,FALSE)))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IF(D424="X",0,IF(E424="X",0,VLOOKUP(E424,'42'!$K$3:$L$16,2,FALSE)))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IF(D425="X",0,IF(E425="X",0,VLOOKUP(E425,'42'!$K$3:$L$16,2,FALSE)))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IF(D426="X",0,IF(E426="X",0,VLOOKUP(E426,'42'!$K$3:$L$16,2,FALSE)))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IF(D427="X",0,IF(E427="X",0,VLOOKUP(E427,'42'!$K$3:$L$16,2,FALSE)))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IF(D428="X",0,IF(E428="X",0,VLOOKUP(E428,'42'!$K$3:$L$16,2,FALSE)))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IF(D429="X",0,IF(E429="X",0,VLOOKUP(E429,'42'!$K$3:$L$16,2,FALSE)))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IF(D430="X",0,IF(E430="X",0,VLOOKUP(E430,'42'!$K$3:$L$16,2,FALSE)))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IF(D431="X",0,IF(E431="X",0,VLOOKUP(E431,'42'!$K$3:$L$16,2,FALSE)))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IF(D432="X",0,IF(E432="X",0,VLOOKUP(E432,'42'!$K$3:$L$16,2,FALSE)))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IF(D433="X",0,IF(E433="X",0,VLOOKUP(E433,'42'!$K$3:$L$16,2,FALSE)))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IF(D434="X",0,IF(E434="X",0,VLOOKUP(E434,'42'!$K$3:$L$16,2,FALSE)))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IF(D435="X",0,IF(E435="X",0,VLOOKUP(E435,'42'!$K$3:$L$16,2,FALSE)))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IF(D436="X",0,IF(E436="X",0,VLOOKUP(E436,'42'!$K$3:$L$16,2,FALSE)))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IF(D437="X",0,IF(E437="X",0,VLOOKUP(E437,'42'!$K$3:$L$16,2,FALSE)))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IF(D438="X",0,IF(E438="X",0,VLOOKUP(E438,'42'!$K$3:$L$16,2,FALSE)))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IF(D439="X",0,IF(E439="X",0,VLOOKUP(E439,'42'!$K$3:$L$16,2,FALSE)))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IF(D440="X",0,IF(E440="X",0,VLOOKUP(E440,'42'!$K$3:$L$16,2,FALSE)))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IF(D441="X",0,IF(E441="X",0,VLOOKUP(E441,'42'!$K$3:$L$16,2,FALSE)))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IF(D442="X",0,IF(E442="X",0,VLOOKUP(E442,'42'!$K$3:$L$16,2,FALSE)))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IF(D443="X",0,IF(E443="X",0,VLOOKUP(E443,'42'!$K$3:$L$16,2,FALSE)))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IF(D444="X",0,IF(E444="X",0,VLOOKUP(E444,'42'!$K$3:$L$16,2,FALSE)))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IF(D445="X",0,IF(E445="X",0,VLOOKUP(E445,'42'!$K$3:$L$16,2,FALSE)))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IF(D446="X",0,IF(E446="X",0,VLOOKUP(E446,'42'!$K$3:$L$16,2,FALSE)))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IF(D447="X",0,IF(E447="X",0,VLOOKUP(E447,'42'!$K$3:$L$16,2,FALSE)))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IF(D448="X",0,IF(E448="X",0,VLOOKUP(E448,'42'!$K$3:$L$16,2,FALSE)))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IF(D449="X",0,IF(E449="X",0,VLOOKUP(E449,'42'!$K$3:$L$16,2,FALSE)))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IF(D450="X",0,IF(E450="X",0,VLOOKUP(E450,'42'!$K$3:$L$16,2,FALSE)))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IF(D451="X",0,IF(E451="X",0,VLOOKUP(E451,'42'!$K$3:$L$16,2,FALSE)))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IF(D452="X",0,IF(E452="X",0,VLOOKUP(E452,'42'!$K$3:$L$16,2,FALSE)))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IF(D453="X",0,IF(E453="X",0,VLOOKUP(E453,'42'!$K$3:$L$16,2,FALSE)))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IF(D454="X",0,IF(E454="X",0,VLOOKUP(E454,'42'!$K$3:$L$16,2,FALSE)))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IF(D455="X",0,IF(E455="X",0,VLOOKUP(E455,'42'!$K$3:$L$16,2,FALSE)))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IF(D456="X",0,IF(E456="X",0,VLOOKUP(E456,'42'!$K$3:$L$16,2,FALSE)))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IF(D457="X",0,IF(E457="X",0,VLOOKUP(E457,'42'!$K$3:$L$16,2,FALSE)))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IF(D458="X",0,IF(E458="X",0,VLOOKUP(E458,'42'!$K$3:$L$16,2,FALSE)))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IF(D459="X",0,IF(E459="X",0,VLOOKUP(E459,'42'!$K$3:$L$16,2,FALSE)))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IF(D460="X",0,IF(E460="X",0,VLOOKUP(E460,'42'!$K$3:$L$16,2,FALSE)))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IF(D461="X",0,IF(E461="X",0,VLOOKUP(E461,'42'!$K$3:$L$16,2,FALSE)))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IF(D462="X",0,IF(E462="X",0,VLOOKUP(E462,'42'!$K$3:$L$16,2,FALSE)))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IF(D463="X",0,IF(E463="X",0,VLOOKUP(E463,'42'!$K$3:$L$16,2,FALSE)))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IF(D464="X",0,IF(E464="X",0,VLOOKUP(E464,'42'!$K$3:$L$16,2,FALSE)))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IF(D465="X",0,IF(E465="X",0,VLOOKUP(E465,'42'!$K$3:$L$16,2,FALSE)))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IF(D466="X",0,IF(E466="X",0,VLOOKUP(E466,'42'!$K$3:$L$16,2,FALSE)))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IF(D467="X",0,IF(E467="X",0,VLOOKUP(E467,'42'!$K$3:$L$16,2,FALSE)))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IF(D468="X",0,IF(E468="X",0,VLOOKUP(E468,'42'!$K$3:$L$16,2,FALSE)))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IF(D469="X",0,IF(E469="X",0,VLOOKUP(E469,'42'!$K$3:$L$16,2,FALSE)))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IF(D470="X",0,IF(E470="X",0,VLOOKUP(E470,'42'!$K$3:$L$16,2,FALSE)))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IF(D471="X",0,IF(E471="X",0,VLOOKUP(E471,'42'!$K$3:$L$16,2,FALSE)))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IF(D472="X",0,IF(E472="X",0,VLOOKUP(E472,'42'!$K$3:$L$16,2,FALSE)))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IF(D473="X",0,IF(E473="X",0,VLOOKUP(E473,'42'!$K$3:$L$16,2,FALSE)))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IF(D474="X",0,IF(E474="X",0,VLOOKUP(E474,'42'!$K$3:$L$16,2,FALSE)))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IF(D475="X",0,IF(E475="X",0,VLOOKUP(E475,'42'!$K$3:$L$16,2,FALSE)))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IF(D476="X",0,IF(E476="X",0,VLOOKUP(E476,'42'!$K$3:$L$16,2,FALSE)))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IF(D477="X",0,IF(E477="X",0,VLOOKUP(E477,'42'!$K$3:$L$16,2,FALSE)))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IF(D478="X",0,IF(E478="X",0,VLOOKUP(E478,'42'!$K$3:$L$16,2,FALSE)))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IF(D479="X",0,IF(E479="X",0,VLOOKUP(E479,'42'!$K$3:$L$16,2,FALSE)))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IF(D480="X",0,IF(E480="X",0,VLOOKUP(E480,'42'!$K$3:$L$16,2,FALSE)))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IF(D481="X",0,IF(E481="X",0,VLOOKUP(E481,'42'!$K$3:$L$16,2,FALSE)))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IF(D482="X",0,IF(E482="X",0,VLOOKUP(E482,'42'!$K$3:$L$16,2,FALSE)))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IF(D483="X",0,IF(E483="X",0,VLOOKUP(E483,'42'!$K$3:$L$16,2,FALSE)))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IF(D484="X",0,IF(E484="X",0,VLOOKUP(E484,'42'!$K$3:$L$16,2,FALSE)))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IF(D485="X",0,IF(E485="X",0,VLOOKUP(E485,'42'!$K$3:$L$16,2,FALSE)))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IF(D486="X",0,IF(E486="X",0,VLOOKUP(E486,'42'!$K$3:$L$16,2,FALSE)))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IF(D487="X",0,IF(E487="X",0,VLOOKUP(E487,'42'!$K$3:$L$16,2,FALSE)))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IF(D488="X",0,IF(E488="X",0,VLOOKUP(E488,'42'!$K$3:$L$16,2,FALSE)))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IF(D489="X",0,IF(E489="X",0,VLOOKUP(E489,'42'!$K$3:$L$16,2,FALSE)))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IF(D490="X",0,IF(E490="X",0,VLOOKUP(E490,'42'!$K$3:$L$16,2,FALSE)))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IF(D491="X",0,IF(E491="X",0,VLOOKUP(E491,'42'!$K$3:$L$16,2,FALSE)))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IF(D492="X",0,IF(E492="X",0,VLOOKUP(E492,'42'!$K$3:$L$16,2,FALSE)))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IF(D493="X",0,IF(E493="X",0,VLOOKUP(E493,'42'!$K$3:$L$16,2,FALSE)))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IF(D494="X",0,IF(E494="X",0,VLOOKUP(E494,'42'!$K$3:$L$16,2,FALSE)))</f>
        <v>#N/A</v>
      </c>
      <c r="P494" s="108" t="e">
        <f t="shared" si="15"/>
        <v>#N/A</v>
      </c>
    </row>
    <row r="495" spans="3:23" ht="15.75" thickBot="1">
      <c r="C495" s="109" t="s">
        <v>135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136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IF('42'!K3="", "Vrije categorie",'42'!K3)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IF('42'!K4="", "Vrije categorie",'42'!K4)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IF('42'!K5="", "Vrije categorie",'42'!K5)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IF('42'!K6="", "Vrije categorie",'42'!K6)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IF('42'!K7="", "Vrije categorie",'42'!K7)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IF('42'!K8="", "Vrije categorie",'42'!K8)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IF('42'!K9="", "Vrije categorie",'42'!K9)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IF('42'!K10="", "Vrije categorie",'42'!K10)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IF('42'!K11="", "Vrije categorie",'42'!K11)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IF('42'!K12="", "Vrije categorie",'42'!K12)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IF('42'!K13="", "Vrije categorie",'42'!K13)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IF('42'!K14="", "Vrije categorie",'42'!K14)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IF('42'!K15="", "Vrije categorie",'42'!K15)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138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C6tK0gnsAIsd0acyaPRQdzP3gBHs7OcpzyccSPmFQZz4BmLvuFxO9SDw3CBVdk9D1LZerWmupZwQ+AHmTO2jWw==" saltValue="0AycJ9Iwtbd3NxN7lwjTe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BE53-C9EB-4C7C-A233-3B71E7CCDD2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'43a'!P499/M3</f>
        <v>#N/A</v>
      </c>
    </row>
    <row r="4" spans="1:14">
      <c r="A4" s="42" t="s">
        <v>82</v>
      </c>
      <c r="B4" s="195" t="e">
        <f>VLOOKUP(H5,'Kosten VSR (her)controles'!A5:E54,3)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'43a'!P500/M4</f>
        <v>#N/A</v>
      </c>
    </row>
    <row r="5" spans="1:14">
      <c r="A5" s="43" t="s">
        <v>83</v>
      </c>
      <c r="B5" s="196" t="e">
        <f>VLOOKUP(H5,'Kosten VSR (her)controles'!A5:E54,4)</f>
        <v>#N/A</v>
      </c>
      <c r="C5" s="196"/>
      <c r="D5" s="196"/>
      <c r="E5" s="196"/>
      <c r="F5" s="192" t="s">
        <v>85</v>
      </c>
      <c r="G5" s="192"/>
      <c r="H5" s="39">
        <f>'Kosten VSR (her)controles'!A47</f>
        <v>0</v>
      </c>
      <c r="K5" s="60" t="s">
        <v>58</v>
      </c>
      <c r="L5" s="72"/>
      <c r="M5" s="133"/>
      <c r="N5" s="113" t="e">
        <f>'43a'!P501/M5</f>
        <v>#N/A</v>
      </c>
    </row>
    <row r="6" spans="1:14">
      <c r="A6" s="44" t="s">
        <v>84</v>
      </c>
      <c r="B6" s="197" t="e">
        <f>VLOOKUP(H5,'Kosten VSR (her)controles'!A5:E54,5)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'43a'!P502/M6</f>
        <v>#N/A</v>
      </c>
    </row>
    <row r="7" spans="1:14">
      <c r="K7" s="60" t="s">
        <v>55</v>
      </c>
      <c r="L7" s="72"/>
      <c r="M7" s="133"/>
      <c r="N7" s="113" t="e">
        <f>'43a'!P503/M7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'43a'!P504/M8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'43a'!P505/M9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'43a'!P506/M10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'43a'!P507/M11</f>
        <v>#N/A</v>
      </c>
    </row>
    <row r="12" spans="1:14">
      <c r="F12" s="33" t="s">
        <v>64</v>
      </c>
      <c r="G12" s="33" t="s">
        <v>90</v>
      </c>
      <c r="K12" s="60" t="s">
        <v>63</v>
      </c>
      <c r="L12" s="72"/>
      <c r="M12" s="133"/>
      <c r="N12" s="113" t="e">
        <f>'43a'!P508/M12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'43a'!N512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'43a'!P509/M13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127</v>
      </c>
      <c r="K16" s="62"/>
      <c r="L16" s="73"/>
      <c r="M16" s="134"/>
      <c r="N16" s="114"/>
    </row>
    <row r="17" spans="1:9">
      <c r="A17" s="188" t="s">
        <v>128</v>
      </c>
      <c r="B17" s="188"/>
      <c r="C17" s="188"/>
      <c r="D17" s="70" t="e">
        <f>'43a'!P512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'43a'!G512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'43a'!F512-E27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'43a'!S495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'43a'!R495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'43a'!T495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'43a'!U495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51">
        <f>'43a'!V495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51">
        <f>'43a'!W495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'43a'!N505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IhEarizx4Zgel9Wked/8aZEqqRNu7jJ8khBzRRC0Lg21vEjIYUsE37UW3uaTLUhD9E0GWIy+AwQTOSLEIWdeBA==" saltValue="7Zm71VkFg3Xz/9lfC6Hae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B37D-024E-496B-9851-12E42FD3200F}">
  <sheetPr codeName="Blad9">
    <tabColor rgb="FFC2E76B"/>
  </sheetPr>
  <dimension ref="A2:N63"/>
  <sheetViews>
    <sheetView showGridLines="0" topLeftCell="A14" workbookViewId="0">
      <selection activeCell="J40" sqref="J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3,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>
        <v>200</v>
      </c>
      <c r="M3" s="248"/>
      <c r="N3" s="112" t="e">
        <f>'3a'!P499/M3</f>
        <v>#DIV/0!</v>
      </c>
    </row>
    <row r="4" spans="1:14">
      <c r="A4" s="42" t="s">
        <v>82</v>
      </c>
      <c r="B4" s="195" t="str">
        <f>VLOOKUP(H5,'Kosten VSR (her)controles'!A5:E54,3)</f>
        <v>OBS de Esdoorn</v>
      </c>
      <c r="C4" s="195"/>
      <c r="D4" s="195"/>
      <c r="E4" s="195"/>
      <c r="F4" s="45"/>
      <c r="G4" s="45"/>
      <c r="H4" s="38"/>
      <c r="K4" s="60" t="s">
        <v>57</v>
      </c>
      <c r="L4" s="72">
        <v>200</v>
      </c>
      <c r="M4" s="249"/>
      <c r="N4" s="113" t="e">
        <f>'3a'!P500/M4</f>
        <v>#DIV/0!</v>
      </c>
    </row>
    <row r="5" spans="1:14">
      <c r="A5" s="43" t="s">
        <v>83</v>
      </c>
      <c r="B5" s="196" t="str">
        <f>VLOOKUP(H5,'Kosten VSR (her)controles'!A5:E54,4)</f>
        <v>Buiskoolstraat 1</v>
      </c>
      <c r="C5" s="196"/>
      <c r="D5" s="196"/>
      <c r="E5" s="196"/>
      <c r="F5" s="192" t="s">
        <v>85</v>
      </c>
      <c r="G5" s="192"/>
      <c r="H5" s="39">
        <f>'Kosten VSR (her)controles'!A7</f>
        <v>3</v>
      </c>
      <c r="K5" s="60" t="s">
        <v>58</v>
      </c>
      <c r="L5" s="72">
        <v>200</v>
      </c>
      <c r="M5" s="249"/>
      <c r="N5" s="113" t="e">
        <f>'3a'!P501/M5</f>
        <v>#DIV/0!</v>
      </c>
    </row>
    <row r="6" spans="1:14">
      <c r="A6" s="44" t="s">
        <v>84</v>
      </c>
      <c r="B6" s="197" t="str">
        <f>VLOOKUP(H5,'Kosten VSR (her)controles'!A5:E54,5)</f>
        <v>Emmen</v>
      </c>
      <c r="C6" s="197"/>
      <c r="D6" s="197"/>
      <c r="E6" s="197"/>
      <c r="F6" s="193" t="s">
        <v>86</v>
      </c>
      <c r="G6" s="193"/>
      <c r="H6" s="40" t="str">
        <f>CONCATENATE(H5,"a")</f>
        <v>3a</v>
      </c>
      <c r="K6" s="60" t="s">
        <v>59</v>
      </c>
      <c r="L6" s="72">
        <v>200</v>
      </c>
      <c r="M6" s="249"/>
      <c r="N6" s="113" t="e">
        <f>'3a'!P502/M6</f>
        <v>#DIV/0!</v>
      </c>
    </row>
    <row r="7" spans="1:14">
      <c r="K7" s="60" t="s">
        <v>55</v>
      </c>
      <c r="L7" s="72">
        <v>200</v>
      </c>
      <c r="M7" s="249"/>
      <c r="N7" s="113" t="e">
        <f>'3a'!P503/M7</f>
        <v>#DIV/0!</v>
      </c>
    </row>
    <row r="8" spans="1:14">
      <c r="A8" s="11" t="s">
        <v>87</v>
      </c>
      <c r="B8" s="12"/>
      <c r="C8" s="12"/>
      <c r="D8" s="12"/>
      <c r="E8" s="41">
        <f>MAX(L3:L16)</f>
        <v>200</v>
      </c>
      <c r="K8" s="60" t="s">
        <v>60</v>
      </c>
      <c r="L8" s="72">
        <v>12</v>
      </c>
      <c r="M8" s="249"/>
      <c r="N8" s="113" t="e">
        <f>'3a'!P504/M8</f>
        <v>#DIV/0!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>
        <v>200</v>
      </c>
      <c r="M9" s="249"/>
      <c r="N9" s="113" t="e">
        <f>'3a'!P505/M9</f>
        <v>#DIV/0!</v>
      </c>
    </row>
    <row r="10" spans="1:14">
      <c r="H10" s="33" t="s">
        <v>96</v>
      </c>
      <c r="K10" s="60" t="s">
        <v>61</v>
      </c>
      <c r="L10" s="72">
        <v>200</v>
      </c>
      <c r="M10" s="249"/>
      <c r="N10" s="113" t="e">
        <f>'3a'!P506/M10</f>
        <v>#DIV/0!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62</v>
      </c>
      <c r="L11" s="72">
        <v>200</v>
      </c>
      <c r="M11" s="249"/>
      <c r="N11" s="113" t="e">
        <f>'3a'!P507/M11</f>
        <v>#DIV/0!</v>
      </c>
    </row>
    <row r="12" spans="1:14">
      <c r="F12" s="33" t="s">
        <v>64</v>
      </c>
      <c r="G12" s="33" t="s">
        <v>90</v>
      </c>
      <c r="K12" s="60" t="s">
        <v>63</v>
      </c>
      <c r="L12" s="72">
        <v>200</v>
      </c>
      <c r="M12" s="249"/>
      <c r="N12" s="113" t="e">
        <f>'3a'!P508/M12</f>
        <v>#DIV/0!</v>
      </c>
    </row>
    <row r="13" spans="1:14">
      <c r="A13" s="12" t="s">
        <v>114</v>
      </c>
      <c r="B13" s="12"/>
      <c r="C13" s="12"/>
      <c r="D13" s="12"/>
      <c r="E13" s="13"/>
      <c r="F13" s="69">
        <f>'3a'!N512</f>
        <v>597.80000000000007</v>
      </c>
      <c r="G13" s="247"/>
      <c r="H13" s="49">
        <f>(F13*G13)*4</f>
        <v>0</v>
      </c>
      <c r="K13" s="60" t="s">
        <v>56</v>
      </c>
      <c r="L13" s="72">
        <v>200</v>
      </c>
      <c r="M13" s="249"/>
      <c r="N13" s="113" t="e">
        <f>'3a'!P509/M13</f>
        <v>#DIV/0!</v>
      </c>
    </row>
    <row r="14" spans="1:14" ht="15.75">
      <c r="F14" s="47" t="s">
        <v>89</v>
      </c>
      <c r="G14" s="102"/>
      <c r="H14" s="49" t="e">
        <f>SUM(H11:H13)</f>
        <v>#DIV/0!</v>
      </c>
      <c r="K14" s="60" t="s">
        <v>304</v>
      </c>
      <c r="L14" s="72">
        <v>200</v>
      </c>
      <c r="M14" s="249"/>
      <c r="N14" s="113" t="e">
        <f>'3a'!P510/M14</f>
        <v>#DIV/0!</v>
      </c>
    </row>
    <row r="15" spans="1:14">
      <c r="K15" s="60"/>
      <c r="L15" s="72"/>
      <c r="M15" s="249"/>
      <c r="N15" s="113"/>
    </row>
    <row r="16" spans="1:14">
      <c r="A16" t="s">
        <v>127</v>
      </c>
      <c r="K16" s="62"/>
      <c r="L16" s="73"/>
      <c r="M16" s="259"/>
      <c r="N16" s="114"/>
    </row>
    <row r="17" spans="1:9">
      <c r="A17" s="188" t="s">
        <v>128</v>
      </c>
      <c r="B17" s="188"/>
      <c r="C17" s="188"/>
      <c r="D17" s="70">
        <f>'3a'!P512</f>
        <v>116758.8</v>
      </c>
      <c r="E17" s="188" t="s">
        <v>129</v>
      </c>
      <c r="F17" s="188"/>
      <c r="G17" s="70">
        <f>D17/E8</f>
        <v>583.79399999999998</v>
      </c>
      <c r="H17" s="67" t="s">
        <v>130</v>
      </c>
      <c r="I17" s="69" t="e">
        <f>D17/SUM(N3:N16)</f>
        <v>#DIV/0!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'3a'!G512</f>
        <v>513.5</v>
      </c>
      <c r="F22" s="252"/>
      <c r="G22" s="123">
        <f t="shared" ref="G22:G34" si="0">E22*F22</f>
        <v>0</v>
      </c>
      <c r="H22" s="124">
        <v>0.2</v>
      </c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513.5</v>
      </c>
      <c r="F23" s="253"/>
      <c r="G23" s="83">
        <f t="shared" si="0"/>
        <v>0</v>
      </c>
      <c r="H23" s="124">
        <v>0.2</v>
      </c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513.5</v>
      </c>
      <c r="F24" s="253"/>
      <c r="G24" s="83">
        <f t="shared" si="0"/>
        <v>0</v>
      </c>
      <c r="H24" s="124">
        <v>0.2</v>
      </c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513.5</v>
      </c>
      <c r="F25" s="253"/>
      <c r="G25" s="83">
        <f t="shared" si="0"/>
        <v>0</v>
      </c>
      <c r="H25" s="124">
        <v>0.2</v>
      </c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'3a'!F512-E27</f>
        <v>45.1</v>
      </c>
      <c r="F26" s="253"/>
      <c r="G26" s="83">
        <f t="shared" si="0"/>
        <v>0</v>
      </c>
      <c r="H26" s="124">
        <v>1</v>
      </c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254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'3a'!S495</f>
        <v>114.1</v>
      </c>
      <c r="F29" s="25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'3a'!R495</f>
        <v>114.1</v>
      </c>
      <c r="F30" s="253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'3a'!T495</f>
        <v>45.8</v>
      </c>
      <c r="F31" s="253"/>
      <c r="G31" s="83">
        <f t="shared" si="0"/>
        <v>0</v>
      </c>
      <c r="H31" s="61">
        <v>2</v>
      </c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'3a'!U495</f>
        <v>0</v>
      </c>
      <c r="F32" s="253"/>
      <c r="G32" s="83">
        <f t="shared" si="0"/>
        <v>0</v>
      </c>
      <c r="H32" s="61" t="s">
        <v>126</v>
      </c>
      <c r="I32" s="83"/>
    </row>
    <row r="33" spans="1:9">
      <c r="A33" s="207" t="s">
        <v>113</v>
      </c>
      <c r="B33" s="194"/>
      <c r="C33" s="194"/>
      <c r="D33" s="208"/>
      <c r="E33" s="51">
        <f>'3a'!V495</f>
        <v>0</v>
      </c>
      <c r="F33" s="253"/>
      <c r="G33" s="83">
        <f t="shared" si="0"/>
        <v>0</v>
      </c>
      <c r="H33" s="61" t="s">
        <v>126</v>
      </c>
      <c r="I33" s="83"/>
    </row>
    <row r="34" spans="1:9">
      <c r="A34" s="207" t="s">
        <v>125</v>
      </c>
      <c r="B34" s="194"/>
      <c r="C34" s="194"/>
      <c r="D34" s="208"/>
      <c r="E34" s="51">
        <f>'3a'!W495</f>
        <v>0</v>
      </c>
      <c r="F34" s="253"/>
      <c r="G34" s="83">
        <f t="shared" si="0"/>
        <v>0</v>
      </c>
      <c r="H34" s="61" t="s">
        <v>126</v>
      </c>
      <c r="I34" s="83"/>
    </row>
    <row r="35" spans="1:9">
      <c r="A35" s="207"/>
      <c r="B35" s="194"/>
      <c r="C35" s="194"/>
      <c r="D35" s="208"/>
      <c r="E35" s="51"/>
      <c r="F35" s="253"/>
      <c r="G35" s="83"/>
      <c r="H35" s="61"/>
      <c r="I35" s="83"/>
    </row>
    <row r="36" spans="1:9">
      <c r="A36" s="207"/>
      <c r="B36" s="194"/>
      <c r="C36" s="194"/>
      <c r="D36" s="208"/>
      <c r="E36" s="51"/>
      <c r="F36" s="253"/>
      <c r="G36" s="83"/>
      <c r="H36" s="61"/>
      <c r="I36" s="83"/>
    </row>
    <row r="37" spans="1:9">
      <c r="A37" s="204"/>
      <c r="B37" s="205"/>
      <c r="C37" s="205"/>
      <c r="D37" s="206"/>
      <c r="E37" s="52"/>
      <c r="F37" s="255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'3a'!N505</f>
        <v>31.599999999999998</v>
      </c>
      <c r="F41" s="256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257"/>
      <c r="G42" s="83"/>
      <c r="H42" s="61"/>
      <c r="I42" s="83"/>
    </row>
    <row r="43" spans="1:9">
      <c r="A43" s="200"/>
      <c r="B43" s="201"/>
      <c r="C43" s="201"/>
      <c r="D43" s="35"/>
      <c r="E43" s="35"/>
      <c r="F43" s="257"/>
      <c r="G43" s="83"/>
      <c r="H43" s="61"/>
      <c r="I43" s="83"/>
    </row>
    <row r="44" spans="1:9">
      <c r="A44" s="200"/>
      <c r="B44" s="201"/>
      <c r="C44" s="201"/>
      <c r="D44" s="35"/>
      <c r="E44" s="35"/>
      <c r="F44" s="257"/>
      <c r="G44" s="83"/>
      <c r="H44" s="61"/>
      <c r="I44" s="83"/>
    </row>
    <row r="45" spans="1:9">
      <c r="A45" s="200"/>
      <c r="B45" s="201"/>
      <c r="C45" s="201"/>
      <c r="D45" s="35"/>
      <c r="E45" s="35"/>
      <c r="F45" s="257"/>
      <c r="G45" s="83"/>
      <c r="H45" s="61"/>
      <c r="I45" s="83"/>
    </row>
    <row r="46" spans="1:9">
      <c r="A46" s="200"/>
      <c r="B46" s="201"/>
      <c r="C46" s="201"/>
      <c r="D46" s="35"/>
      <c r="E46" s="35"/>
      <c r="F46" s="257"/>
      <c r="G46" s="83"/>
      <c r="H46" s="61"/>
      <c r="I46" s="83"/>
    </row>
    <row r="47" spans="1:9">
      <c r="A47" s="200"/>
      <c r="B47" s="201"/>
      <c r="C47" s="201"/>
      <c r="D47" s="35"/>
      <c r="E47" s="35"/>
      <c r="F47" s="257"/>
      <c r="G47" s="83"/>
      <c r="H47" s="61"/>
      <c r="I47" s="83"/>
    </row>
    <row r="48" spans="1:9">
      <c r="A48" s="200"/>
      <c r="B48" s="201"/>
      <c r="C48" s="201"/>
      <c r="D48" s="35"/>
      <c r="E48" s="35"/>
      <c r="F48" s="257"/>
      <c r="G48" s="83"/>
      <c r="H48" s="61"/>
      <c r="I48" s="83"/>
    </row>
    <row r="49" spans="1:9">
      <c r="A49" s="200"/>
      <c r="B49" s="201"/>
      <c r="C49" s="201"/>
      <c r="D49" s="35"/>
      <c r="E49" s="35"/>
      <c r="F49" s="257"/>
      <c r="G49" s="83"/>
      <c r="H49" s="61"/>
      <c r="I49" s="83"/>
    </row>
    <row r="50" spans="1:9">
      <c r="A50" s="200"/>
      <c r="B50" s="201"/>
      <c r="C50" s="201"/>
      <c r="D50" s="35"/>
      <c r="E50" s="35"/>
      <c r="F50" s="257"/>
      <c r="G50" s="83"/>
      <c r="H50" s="61"/>
      <c r="I50" s="83"/>
    </row>
    <row r="51" spans="1:9">
      <c r="A51" s="198"/>
      <c r="B51" s="199"/>
      <c r="C51" s="199"/>
      <c r="D51" s="36"/>
      <c r="E51" s="36"/>
      <c r="F51" s="258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#DIV/0!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#DIV/0!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7beAikZJ8Pnh7Vg9I+rqTRmrbd5piIfpDYmKNi8um2Qi2h54CkyfK9a2j5R78OsplcKtX9CcVZ3zME0Op/S5ZA==" saltValue="nvB/L7kzxQVYPngVsQCpX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DB2F1-3A75-406A-98F8-A93E2A602E63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'43'!H5</f>
        <v>0</v>
      </c>
      <c r="B1" s="219" t="s">
        <v>82</v>
      </c>
      <c r="C1" s="220"/>
      <c r="D1" s="221" t="e">
        <f>VLOOKUP(A1,'Kosten VSR (her)controles'!A5:J54,3)</f>
        <v>#N/A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e">
        <f>CONCATENATE(VLOOKUP(A1,'Kosten VSR (her)controles'!A5:K54,4)," te ",VLOOKUP(A1,'Kosten VSR (her)controles'!A5:K54,5))</f>
        <v>#N/A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IF(D4="X",0,IF(E4="X",0,VLOOKUP(E4,'43'!$K$3:$L$16,2,FALSE)))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IF(D5="X",0,IF(E5="X",0,VLOOKUP(E5,'43'!$K$3:$L$16,2,FALSE)))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IF(D6="X",0,IF(E6="X",0,VLOOKUP(E6,'43'!$K$3:$L$16,2,FALSE)))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IF(D7="X",0,IF(E7="X",0,VLOOKUP(E7,'43'!$K$3:$L$16,2,FALSE)))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IF(D8="X",0,IF(E8="X",0,VLOOKUP(E8,'43'!$K$3:$L$16,2,FALSE)))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IF(D9="X",0,IF(E9="X",0,VLOOKUP(E9,'43'!$K$3:$L$16,2,FALSE)))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IF(D10="X",0,IF(E10="X",0,VLOOKUP(E10,'43'!$K$3:$L$16,2,FALSE)))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IF(D11="X",0,IF(E11="X",0,VLOOKUP(E11,'43'!$K$3:$L$16,2,FALSE)))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IF(D12="X",0,IF(E12="X",0,VLOOKUP(E12,'43'!$K$3:$L$16,2,FALSE)))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IF(D13="X",0,IF(E13="X",0,VLOOKUP(E13,'43'!$K$3:$L$16,2,FALSE)))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IF(D14="X",0,IF(E14="X",0,VLOOKUP(E14,'43'!$K$3:$L$16,2,FALSE)))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IF(D15="X",0,IF(E15="X",0,VLOOKUP(E15,'43'!$K$3:$L$16,2,FALSE)))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IF(D16="X",0,IF(E16="X",0,VLOOKUP(E16,'43'!$K$3:$L$16,2,FALSE)))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IF(D17="X",0,IF(E17="X",0,VLOOKUP(E17,'43'!$K$3:$L$16,2,FALSE)))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IF(D18="X",0,IF(E18="X",0,VLOOKUP(E18,'43'!$K$3:$L$16,2,FALSE)))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IF(D19="X",0,IF(E19="X",0,VLOOKUP(E19,'43'!$K$3:$L$16,2,FALSE)))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IF(D20="X",0,IF(E20="X",0,VLOOKUP(E20,'43'!$K$3:$L$16,2,FALSE)))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IF(D21="X",0,IF(E21="X",0,VLOOKUP(E21,'43'!$K$3:$L$16,2,FALSE)))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IF(D22="X",0,IF(E22="X",0,VLOOKUP(E22,'43'!$K$3:$L$16,2,FALSE)))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IF(D23="X",0,IF(E23="X",0,VLOOKUP(E23,'43'!$K$3:$L$16,2,FALSE)))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IF(D24="X",0,IF(E24="X",0,VLOOKUP(E24,'43'!$K$3:$L$16,2,FALSE)))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IF(D25="X",0,IF(E25="X",0,VLOOKUP(E25,'43'!$K$3:$L$16,2,FALSE)))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IF(D26="X",0,IF(E26="X",0,VLOOKUP(E26,'43'!$K$3:$L$16,2,FALSE)))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IF(D27="X",0,IF(E27="X",0,VLOOKUP(E27,'43'!$K$3:$L$16,2,FALSE)))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IF(D28="X",0,IF(E28="X",0,VLOOKUP(E28,'43'!$K$3:$L$16,2,FALSE)))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IF(D29="X",0,IF(E29="X",0,VLOOKUP(E29,'43'!$K$3:$L$16,2,FALSE)))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IF(D30="X",0,IF(E30="X",0,VLOOKUP(E30,'43'!$K$3:$L$16,2,FALSE)))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IF(D31="X",0,IF(E31="X",0,VLOOKUP(E31,'43'!$K$3:$L$16,2,FALSE)))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IF(D32="X",0,IF(E32="X",0,VLOOKUP(E32,'43'!$K$3:$L$16,2,FALSE)))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IF(D33="X",0,IF(E33="X",0,VLOOKUP(E33,'43'!$K$3:$L$16,2,FALSE)))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IF(D34="X",0,IF(E34="X",0,VLOOKUP(E34,'43'!$K$3:$L$16,2,FALSE)))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IF(D35="X",0,IF(E35="X",0,VLOOKUP(E35,'43'!$K$3:$L$16,2,FALSE)))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IF(D36="X",0,IF(E36="X",0,VLOOKUP(E36,'43'!$K$3:$L$16,2,FALSE)))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IF(D37="X",0,IF(E37="X",0,VLOOKUP(E37,'43'!$K$3:$L$16,2,FALSE)))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IF(D38="X",0,IF(E38="X",0,VLOOKUP(E38,'43'!$K$3:$L$16,2,FALSE)))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IF(D39="X",0,IF(E39="X",0,VLOOKUP(E39,'43'!$K$3:$L$16,2,FALSE)))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IF(D40="X",0,IF(E40="X",0,VLOOKUP(E40,'43'!$K$3:$L$16,2,FALSE)))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IF(D41="X",0,IF(E41="X",0,VLOOKUP(E41,'43'!$K$3:$L$16,2,FALSE)))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IF(D42="X",0,IF(E42="X",0,VLOOKUP(E42,'43'!$K$3:$L$16,2,FALSE)))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IF(D43="X",0,IF(E43="X",0,VLOOKUP(E43,'43'!$K$3:$L$16,2,FALSE)))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IF(D44="X",0,IF(E44="X",0,VLOOKUP(E44,'43'!$K$3:$L$16,2,FALSE)))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IF(D45="X",0,IF(E45="X",0,VLOOKUP(E45,'43'!$K$3:$L$16,2,FALSE)))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IF(D46="X",0,IF(E46="X",0,VLOOKUP(E46,'43'!$K$3:$L$16,2,FALSE)))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IF(D47="X",0,IF(E47="X",0,VLOOKUP(E47,'43'!$K$3:$L$16,2,FALSE)))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IF(D48="X",0,IF(E48="X",0,VLOOKUP(E48,'43'!$K$3:$L$16,2,FALSE)))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IF(D49="X",0,IF(E49="X",0,VLOOKUP(E49,'43'!$K$3:$L$16,2,FALSE)))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IF(D50="X",0,IF(E50="X",0,VLOOKUP(E50,'43'!$K$3:$L$16,2,FALSE)))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IF(D51="X",0,IF(E51="X",0,VLOOKUP(E51,'43'!$K$3:$L$16,2,FALSE)))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IF(D52="X",0,IF(E52="X",0,VLOOKUP(E52,'43'!$K$3:$L$16,2,FALSE)))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IF(D53="X",0,IF(E53="X",0,VLOOKUP(E53,'43'!$K$3:$L$16,2,FALSE)))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IF(D54="X",0,IF(E54="X",0,VLOOKUP(E54,'43'!$K$3:$L$16,2,FALSE)))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IF(D55="X",0,IF(E55="X",0,VLOOKUP(E55,'43'!$K$3:$L$16,2,FALSE)))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IF(D56="X",0,IF(E56="X",0,VLOOKUP(E56,'43'!$K$3:$L$16,2,FALSE)))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IF(D57="X",0,IF(E57="X",0,VLOOKUP(E57,'43'!$K$3:$L$16,2,FALSE)))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IF(D58="X",0,IF(E58="X",0,VLOOKUP(E58,'43'!$K$3:$L$16,2,FALSE)))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IF(D59="X",0,IF(E59="X",0,VLOOKUP(E59,'43'!$K$3:$L$16,2,FALSE)))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IF(D60="X",0,IF(E60="X",0,VLOOKUP(E60,'43'!$K$3:$L$16,2,FALSE)))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IF(D61="X",0,IF(E61="X",0,VLOOKUP(E61,'43'!$K$3:$L$16,2,FALSE)))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IF(D62="X",0,IF(E62="X",0,VLOOKUP(E62,'43'!$K$3:$L$16,2,FALSE)))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IF(D63="X",0,IF(E63="X",0,VLOOKUP(E63,'43'!$K$3:$L$16,2,FALSE)))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IF(D64="X",0,IF(E64="X",0,VLOOKUP(E64,'43'!$K$3:$L$16,2,FALSE)))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IF(D65="X",0,IF(E65="X",0,VLOOKUP(E65,'43'!$K$3:$L$16,2,FALSE)))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IF(D66="X",0,IF(E66="X",0,VLOOKUP(E66,'43'!$K$3:$L$16,2,FALSE)))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IF(D67="X",0,IF(E67="X",0,VLOOKUP(E67,'43'!$K$3:$L$16,2,FALSE)))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IF(D68="X",0,IF(E68="X",0,VLOOKUP(E68,'43'!$K$3:$L$16,2,FALSE)))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IF(D69="X",0,IF(E69="X",0,VLOOKUP(E69,'43'!$K$3:$L$16,2,FALSE)))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IF(D70="X",0,IF(E70="X",0,VLOOKUP(E70,'43'!$K$3:$L$16,2,FALSE)))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IF(D71="X",0,IF(E71="X",0,VLOOKUP(E71,'43'!$K$3:$L$16,2,FALSE)))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IF(D72="X",0,IF(E72="X",0,VLOOKUP(E72,'43'!$K$3:$L$16,2,FALSE)))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IF(D73="X",0,IF(E73="X",0,VLOOKUP(E73,'43'!$K$3:$L$16,2,FALSE)))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IF(D74="X",0,IF(E74="X",0,VLOOKUP(E74,'43'!$K$3:$L$16,2,FALSE)))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IF(D75="X",0,IF(E75="X",0,VLOOKUP(E75,'43'!$K$3:$L$16,2,FALSE)))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IF(D76="X",0,IF(E76="X",0,VLOOKUP(E76,'43'!$K$3:$L$16,2,FALSE)))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IF(D77="X",0,IF(E77="X",0,VLOOKUP(E77,'43'!$K$3:$L$16,2,FALSE)))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IF(D78="X",0,IF(E78="X",0,VLOOKUP(E78,'43'!$K$3:$L$16,2,FALSE)))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IF(D79="X",0,IF(E79="X",0,VLOOKUP(E79,'43'!$K$3:$L$16,2,FALSE)))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IF(D80="X",0,IF(E80="X",0,VLOOKUP(E80,'43'!$K$3:$L$16,2,FALSE)))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IF(D81="X",0,IF(E81="X",0,VLOOKUP(E81,'43'!$K$3:$L$16,2,FALSE)))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IF(D82="X",0,IF(E82="X",0,VLOOKUP(E82,'43'!$K$3:$L$16,2,FALSE)))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IF(D83="X",0,IF(E83="X",0,VLOOKUP(E83,'43'!$K$3:$L$16,2,FALSE)))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IF(D84="X",0,IF(E84="X",0,VLOOKUP(E84,'43'!$K$3:$L$16,2,FALSE)))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IF(D85="X",0,IF(E85="X",0,VLOOKUP(E85,'43'!$K$3:$L$16,2,FALSE)))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IF(D86="X",0,IF(E86="X",0,VLOOKUP(E86,'43'!$K$3:$L$16,2,FALSE)))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IF(D87="X",0,IF(E87="X",0,VLOOKUP(E87,'43'!$K$3:$L$16,2,FALSE)))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IF(D88="X",0,IF(E88="X",0,VLOOKUP(E88,'43'!$K$3:$L$16,2,FALSE)))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IF(D89="X",0,IF(E89="X",0,VLOOKUP(E89,'43'!$K$3:$L$16,2,FALSE)))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IF(D90="X",0,IF(E90="X",0,VLOOKUP(E90,'43'!$K$3:$L$16,2,FALSE)))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IF(D91="X",0,IF(E91="X",0,VLOOKUP(E91,'43'!$K$3:$L$16,2,FALSE)))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IF(D92="X",0,IF(E92="X",0,VLOOKUP(E92,'43'!$K$3:$L$16,2,FALSE)))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IF(D93="X",0,IF(E93="X",0,VLOOKUP(E93,'43'!$K$3:$L$16,2,FALSE)))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IF(D94="X",0,IF(E94="X",0,VLOOKUP(E94,'43'!$K$3:$L$16,2,FALSE)))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IF(D95="X",0,IF(E95="X",0,VLOOKUP(E95,'43'!$K$3:$L$16,2,FALSE)))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IF(D96="X",0,IF(E96="X",0,VLOOKUP(E96,'43'!$K$3:$L$16,2,FALSE)))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IF(D97="X",0,IF(E97="X",0,VLOOKUP(E97,'43'!$K$3:$L$16,2,FALSE)))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IF(D98="X",0,IF(E98="X",0,VLOOKUP(E98,'43'!$K$3:$L$16,2,FALSE)))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IF(D99="X",0,IF(E99="X",0,VLOOKUP(E99,'43'!$K$3:$L$16,2,FALSE)))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IF(D100="X",0,IF(E100="X",0,VLOOKUP(E100,'43'!$K$3:$L$16,2,FALSE)))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IF(D101="X",0,IF(E101="X",0,VLOOKUP(E101,'43'!$K$3:$L$16,2,FALSE)))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IF(D102="X",0,IF(E102="X",0,VLOOKUP(E102,'43'!$K$3:$L$16,2,FALSE)))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IF(D103="X",0,IF(E103="X",0,VLOOKUP(E103,'43'!$K$3:$L$16,2,FALSE)))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IF(D104="X",0,IF(E104="X",0,VLOOKUP(E104,'43'!$K$3:$L$16,2,FALSE)))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IF(D105="X",0,IF(E105="X",0,VLOOKUP(E105,'43'!$K$3:$L$16,2,FALSE)))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IF(D106="X",0,IF(E106="X",0,VLOOKUP(E106,'43'!$K$3:$L$16,2,FALSE)))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IF(D107="X",0,IF(E107="X",0,VLOOKUP(E107,'43'!$K$3:$L$16,2,FALSE)))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IF(D108="X",0,IF(E108="X",0,VLOOKUP(E108,'43'!$K$3:$L$16,2,FALSE)))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IF(D109="X",0,IF(E109="X",0,VLOOKUP(E109,'43'!$K$3:$L$16,2,FALSE)))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IF(D110="X",0,IF(E110="X",0,VLOOKUP(E110,'43'!$K$3:$L$16,2,FALSE)))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IF(D111="X",0,IF(E111="X",0,VLOOKUP(E111,'43'!$K$3:$L$16,2,FALSE)))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IF(D112="X",0,IF(E112="X",0,VLOOKUP(E112,'43'!$K$3:$L$16,2,FALSE)))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IF(D113="X",0,IF(E113="X",0,VLOOKUP(E113,'43'!$K$3:$L$16,2,FALSE)))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IF(D114="X",0,IF(E114="X",0,VLOOKUP(E114,'43'!$K$3:$L$16,2,FALSE)))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IF(D115="X",0,IF(E115="X",0,VLOOKUP(E115,'43'!$K$3:$L$16,2,FALSE)))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IF(D116="X",0,IF(E116="X",0,VLOOKUP(E116,'43'!$K$3:$L$16,2,FALSE)))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IF(D117="X",0,IF(E117="X",0,VLOOKUP(E117,'43'!$K$3:$L$16,2,FALSE)))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IF(D118="X",0,IF(E118="X",0,VLOOKUP(E118,'43'!$K$3:$L$16,2,FALSE)))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IF(D119="X",0,IF(E119="X",0,VLOOKUP(E119,'43'!$K$3:$L$16,2,FALSE)))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IF(D120="X",0,IF(E120="X",0,VLOOKUP(E120,'43'!$K$3:$L$16,2,FALSE)))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IF(D121="X",0,IF(E121="X",0,VLOOKUP(E121,'43'!$K$3:$L$16,2,FALSE)))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IF(D122="X",0,IF(E122="X",0,VLOOKUP(E122,'43'!$K$3:$L$16,2,FALSE)))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IF(D123="X",0,IF(E123="X",0,VLOOKUP(E123,'43'!$K$3:$L$16,2,FALSE)))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IF(D124="X",0,IF(E124="X",0,VLOOKUP(E124,'43'!$K$3:$L$16,2,FALSE)))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IF(D125="X",0,IF(E125="X",0,VLOOKUP(E125,'43'!$K$3:$L$16,2,FALSE)))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IF(D126="X",0,IF(E126="X",0,VLOOKUP(E126,'43'!$K$3:$L$16,2,FALSE)))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IF(D127="X",0,IF(E127="X",0,VLOOKUP(E127,'43'!$K$3:$L$16,2,FALSE)))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IF(D128="X",0,IF(E128="X",0,VLOOKUP(E128,'43'!$K$3:$L$16,2,FALSE)))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IF(D129="X",0,IF(E129="X",0,VLOOKUP(E129,'43'!$K$3:$L$16,2,FALSE)))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IF(D130="X",0,IF(E130="X",0,VLOOKUP(E130,'43'!$K$3:$L$16,2,FALSE)))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IF(D131="X",0,IF(E131="X",0,VLOOKUP(E131,'43'!$K$3:$L$16,2,FALSE)))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IF(D132="X",0,IF(E132="X",0,VLOOKUP(E132,'43'!$K$3:$L$16,2,FALSE)))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IF(D133="X",0,IF(E133="X",0,VLOOKUP(E133,'43'!$K$3:$L$16,2,FALSE)))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IF(D134="X",0,IF(E134="X",0,VLOOKUP(E134,'43'!$K$3:$L$16,2,FALSE)))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IF(D135="X",0,IF(E135="X",0,VLOOKUP(E135,'43'!$K$3:$L$16,2,FALSE)))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IF(D136="X",0,IF(E136="X",0,VLOOKUP(E136,'43'!$K$3:$L$16,2,FALSE)))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IF(D137="X",0,IF(E137="X",0,VLOOKUP(E137,'43'!$K$3:$L$16,2,FALSE)))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IF(D138="X",0,IF(E138="X",0,VLOOKUP(E138,'43'!$K$3:$L$16,2,FALSE)))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IF(D139="X",0,IF(E139="X",0,VLOOKUP(E139,'43'!$K$3:$L$16,2,FALSE)))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IF(D140="X",0,IF(E140="X",0,VLOOKUP(E140,'43'!$K$3:$L$16,2,FALSE)))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IF(D141="X",0,IF(E141="X",0,VLOOKUP(E141,'43'!$K$3:$L$16,2,FALSE)))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IF(D142="X",0,IF(E142="X",0,VLOOKUP(E142,'43'!$K$3:$L$16,2,FALSE)))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IF(D143="X",0,IF(E143="X",0,VLOOKUP(E143,'43'!$K$3:$L$16,2,FALSE)))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IF(D144="X",0,IF(E144="X",0,VLOOKUP(E144,'43'!$K$3:$L$16,2,FALSE)))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IF(D145="X",0,IF(E145="X",0,VLOOKUP(E145,'43'!$K$3:$L$16,2,FALSE)))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IF(D146="X",0,IF(E146="X",0,VLOOKUP(E146,'43'!$K$3:$L$16,2,FALSE)))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IF(D147="X",0,IF(E147="X",0,VLOOKUP(E147,'43'!$K$3:$L$16,2,FALSE)))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IF(D148="X",0,IF(E148="X",0,VLOOKUP(E148,'43'!$K$3:$L$16,2,FALSE)))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IF(D149="X",0,IF(E149="X",0,VLOOKUP(E149,'43'!$K$3:$L$16,2,FALSE)))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IF(D150="X",0,IF(E150="X",0,VLOOKUP(E150,'43'!$K$3:$L$16,2,FALSE)))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IF(D151="X",0,IF(E151="X",0,VLOOKUP(E151,'43'!$K$3:$L$16,2,FALSE)))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IF(D152="X",0,IF(E152="X",0,VLOOKUP(E152,'43'!$K$3:$L$16,2,FALSE)))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IF(D153="X",0,IF(E153="X",0,VLOOKUP(E153,'43'!$K$3:$L$16,2,FALSE)))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IF(D154="X",0,IF(E154="X",0,VLOOKUP(E154,'43'!$K$3:$L$16,2,FALSE)))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IF(D155="X",0,IF(E155="X",0,VLOOKUP(E155,'43'!$K$3:$L$16,2,FALSE)))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IF(D156="X",0,IF(E156="X",0,VLOOKUP(E156,'43'!$K$3:$L$16,2,FALSE)))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IF(D157="X",0,IF(E157="X",0,VLOOKUP(E157,'43'!$K$3:$L$16,2,FALSE)))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IF(D158="X",0,IF(E158="X",0,VLOOKUP(E158,'43'!$K$3:$L$16,2,FALSE)))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IF(D159="X",0,IF(E159="X",0,VLOOKUP(E159,'43'!$K$3:$L$16,2,FALSE)))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IF(D160="X",0,IF(E160="X",0,VLOOKUP(E160,'43'!$K$3:$L$16,2,FALSE)))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IF(D161="X",0,IF(E161="X",0,VLOOKUP(E161,'43'!$K$3:$L$16,2,FALSE)))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IF(D162="X",0,IF(E162="X",0,VLOOKUP(E162,'43'!$K$3:$L$16,2,FALSE)))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IF(D163="X",0,IF(E163="X",0,VLOOKUP(E163,'43'!$K$3:$L$16,2,FALSE)))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IF(D164="X",0,IF(E164="X",0,VLOOKUP(E164,'43'!$K$3:$L$16,2,FALSE)))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IF(D165="X",0,IF(E165="X",0,VLOOKUP(E165,'43'!$K$3:$L$16,2,FALSE)))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IF(D166="X",0,IF(E166="X",0,VLOOKUP(E166,'43'!$K$3:$L$16,2,FALSE)))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IF(D167="X",0,IF(E167="X",0,VLOOKUP(E167,'43'!$K$3:$L$16,2,FALSE)))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IF(D168="X",0,IF(E168="X",0,VLOOKUP(E168,'43'!$K$3:$L$16,2,FALSE)))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IF(D169="X",0,IF(E169="X",0,VLOOKUP(E169,'43'!$K$3:$L$16,2,FALSE)))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IF(D170="X",0,IF(E170="X",0,VLOOKUP(E170,'43'!$K$3:$L$16,2,FALSE)))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IF(D171="X",0,IF(E171="X",0,VLOOKUP(E171,'43'!$K$3:$L$16,2,FALSE)))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IF(D172="X",0,IF(E172="X",0,VLOOKUP(E172,'43'!$K$3:$L$16,2,FALSE)))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IF(D173="X",0,IF(E173="X",0,VLOOKUP(E173,'43'!$K$3:$L$16,2,FALSE)))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IF(D174="X",0,IF(E174="X",0,VLOOKUP(E174,'43'!$K$3:$L$16,2,FALSE)))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IF(D175="X",0,IF(E175="X",0,VLOOKUP(E175,'43'!$K$3:$L$16,2,FALSE)))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IF(D176="X",0,IF(E176="X",0,VLOOKUP(E176,'43'!$K$3:$L$16,2,FALSE)))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IF(D177="X",0,IF(E177="X",0,VLOOKUP(E177,'43'!$K$3:$L$16,2,FALSE)))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IF(D178="X",0,IF(E178="X",0,VLOOKUP(E178,'43'!$K$3:$L$16,2,FALSE)))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IF(D179="X",0,IF(E179="X",0,VLOOKUP(E179,'43'!$K$3:$L$16,2,FALSE)))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IF(D180="X",0,IF(E180="X",0,VLOOKUP(E180,'43'!$K$3:$L$16,2,FALSE)))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IF(D181="X",0,IF(E181="X",0,VLOOKUP(E181,'43'!$K$3:$L$16,2,FALSE)))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IF(D182="X",0,IF(E182="X",0,VLOOKUP(E182,'43'!$K$3:$L$16,2,FALSE)))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IF(D183="X",0,IF(E183="X",0,VLOOKUP(E183,'43'!$K$3:$L$16,2,FALSE)))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IF(D184="X",0,IF(E184="X",0,VLOOKUP(E184,'43'!$K$3:$L$16,2,FALSE)))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IF(D185="X",0,IF(E185="X",0,VLOOKUP(E185,'43'!$K$3:$L$16,2,FALSE)))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IF(D186="X",0,IF(E186="X",0,VLOOKUP(E186,'43'!$K$3:$L$16,2,FALSE)))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IF(D187="X",0,IF(E187="X",0,VLOOKUP(E187,'43'!$K$3:$L$16,2,FALSE)))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IF(D188="X",0,IF(E188="X",0,VLOOKUP(E188,'43'!$K$3:$L$16,2,FALSE)))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IF(D189="X",0,IF(E189="X",0,VLOOKUP(E189,'43'!$K$3:$L$16,2,FALSE)))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IF(D190="X",0,IF(E190="X",0,VLOOKUP(E190,'43'!$K$3:$L$16,2,FALSE)))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IF(D191="X",0,IF(E191="X",0,VLOOKUP(E191,'43'!$K$3:$L$16,2,FALSE)))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IF(D192="X",0,IF(E192="X",0,VLOOKUP(E192,'43'!$K$3:$L$16,2,FALSE)))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IF(D193="X",0,IF(E193="X",0,VLOOKUP(E193,'43'!$K$3:$L$16,2,FALSE)))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IF(D194="X",0,IF(E194="X",0,VLOOKUP(E194,'43'!$K$3:$L$16,2,FALSE)))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IF(D195="X",0,IF(E195="X",0,VLOOKUP(E195,'43'!$K$3:$L$16,2,FALSE)))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IF(D196="X",0,IF(E196="X",0,VLOOKUP(E196,'43'!$K$3:$L$16,2,FALSE)))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IF(D197="X",0,IF(E197="X",0,VLOOKUP(E197,'43'!$K$3:$L$16,2,FALSE)))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IF(D198="X",0,IF(E198="X",0,VLOOKUP(E198,'43'!$K$3:$L$16,2,FALSE)))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IF(D199="X",0,IF(E199="X",0,VLOOKUP(E199,'43'!$K$3:$L$16,2,FALSE)))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IF(D200="X",0,IF(E200="X",0,VLOOKUP(E200,'43'!$K$3:$L$16,2,FALSE)))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IF(D201="X",0,IF(E201="X",0,VLOOKUP(E201,'43'!$K$3:$L$16,2,FALSE)))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IF(D202="X",0,IF(E202="X",0,VLOOKUP(E202,'43'!$K$3:$L$16,2,FALSE)))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IF(D203="X",0,IF(E203="X",0,VLOOKUP(E203,'43'!$K$3:$L$16,2,FALSE)))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IF(D204="X",0,IF(E204="X",0,VLOOKUP(E204,'43'!$K$3:$L$16,2,FALSE)))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IF(D205="X",0,IF(E205="X",0,VLOOKUP(E205,'43'!$K$3:$L$16,2,FALSE)))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IF(D206="X",0,IF(E206="X",0,VLOOKUP(E206,'43'!$K$3:$L$16,2,FALSE)))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IF(D207="X",0,IF(E207="X",0,VLOOKUP(E207,'43'!$K$3:$L$16,2,FALSE)))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IF(D208="X",0,IF(E208="X",0,VLOOKUP(E208,'43'!$K$3:$L$16,2,FALSE)))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IF(D209="X",0,IF(E209="X",0,VLOOKUP(E209,'43'!$K$3:$L$16,2,FALSE)))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IF(D210="X",0,IF(E210="X",0,VLOOKUP(E210,'43'!$K$3:$L$16,2,FALSE)))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IF(D211="X",0,IF(E211="X",0,VLOOKUP(E211,'43'!$K$3:$L$16,2,FALSE)))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IF(D212="X",0,IF(E212="X",0,VLOOKUP(E212,'43'!$K$3:$L$16,2,FALSE)))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IF(D213="X",0,IF(E213="X",0,VLOOKUP(E213,'43'!$K$3:$L$16,2,FALSE)))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IF(D214="X",0,IF(E214="X",0,VLOOKUP(E214,'43'!$K$3:$L$16,2,FALSE)))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IF(D215="X",0,IF(E215="X",0,VLOOKUP(E215,'43'!$K$3:$L$16,2,FALSE)))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IF(D216="X",0,IF(E216="X",0,VLOOKUP(E216,'43'!$K$3:$L$16,2,FALSE)))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IF(D217="X",0,IF(E217="X",0,VLOOKUP(E217,'43'!$K$3:$L$16,2,FALSE)))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IF(D218="X",0,IF(E218="X",0,VLOOKUP(E218,'43'!$K$3:$L$16,2,FALSE)))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IF(D219="X",0,IF(E219="X",0,VLOOKUP(E219,'43'!$K$3:$L$16,2,FALSE)))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IF(D220="X",0,IF(E220="X",0,VLOOKUP(E220,'43'!$K$3:$L$16,2,FALSE)))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IF(D221="X",0,IF(E221="X",0,VLOOKUP(E221,'43'!$K$3:$L$16,2,FALSE)))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IF(D222="X",0,IF(E222="X",0,VLOOKUP(E222,'43'!$K$3:$L$16,2,FALSE)))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IF(D223="X",0,IF(E223="X",0,VLOOKUP(E223,'43'!$K$3:$L$16,2,FALSE)))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IF(D224="X",0,IF(E224="X",0,VLOOKUP(E224,'43'!$K$3:$L$16,2,FALSE)))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IF(D225="X",0,IF(E225="X",0,VLOOKUP(E225,'43'!$K$3:$L$16,2,FALSE)))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IF(D226="X",0,IF(E226="X",0,VLOOKUP(E226,'43'!$K$3:$L$16,2,FALSE)))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IF(D227="X",0,IF(E227="X",0,VLOOKUP(E227,'43'!$K$3:$L$16,2,FALSE)))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IF(D228="X",0,IF(E228="X",0,VLOOKUP(E228,'43'!$K$3:$L$16,2,FALSE)))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IF(D229="X",0,IF(E229="X",0,VLOOKUP(E229,'43'!$K$3:$L$16,2,FALSE)))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IF(D230="X",0,IF(E230="X",0,VLOOKUP(E230,'43'!$K$3:$L$16,2,FALSE)))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IF(D231="X",0,IF(E231="X",0,VLOOKUP(E231,'43'!$K$3:$L$16,2,FALSE)))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IF(D232="X",0,IF(E232="X",0,VLOOKUP(E232,'43'!$K$3:$L$16,2,FALSE)))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IF(D233="X",0,IF(E233="X",0,VLOOKUP(E233,'43'!$K$3:$L$16,2,FALSE)))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IF(D234="X",0,IF(E234="X",0,VLOOKUP(E234,'43'!$K$3:$L$16,2,FALSE)))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IF(D235="X",0,IF(E235="X",0,VLOOKUP(E235,'43'!$K$3:$L$16,2,FALSE)))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IF(D236="X",0,IF(E236="X",0,VLOOKUP(E236,'43'!$K$3:$L$16,2,FALSE)))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IF(D237="X",0,IF(E237="X",0,VLOOKUP(E237,'43'!$K$3:$L$16,2,FALSE)))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IF(D238="X",0,IF(E238="X",0,VLOOKUP(E238,'43'!$K$3:$L$16,2,FALSE)))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IF(D239="X",0,IF(E239="X",0,VLOOKUP(E239,'43'!$K$3:$L$16,2,FALSE)))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IF(D240="X",0,IF(E240="X",0,VLOOKUP(E240,'43'!$K$3:$L$16,2,FALSE)))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IF(D241="X",0,IF(E241="X",0,VLOOKUP(E241,'43'!$K$3:$L$16,2,FALSE)))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IF(D242="X",0,IF(E242="X",0,VLOOKUP(E242,'43'!$K$3:$L$16,2,FALSE)))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IF(D243="X",0,IF(E243="X",0,VLOOKUP(E243,'43'!$K$3:$L$16,2,FALSE)))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IF(D244="X",0,IF(E244="X",0,VLOOKUP(E244,'43'!$K$3:$L$16,2,FALSE)))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IF(D245="X",0,IF(E245="X",0,VLOOKUP(E245,'43'!$K$3:$L$16,2,FALSE)))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IF(D246="X",0,IF(E246="X",0,VLOOKUP(E246,'43'!$K$3:$L$16,2,FALSE)))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IF(D247="X",0,IF(E247="X",0,VLOOKUP(E247,'43'!$K$3:$L$16,2,FALSE)))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IF(D248="X",0,IF(E248="X",0,VLOOKUP(E248,'43'!$K$3:$L$16,2,FALSE)))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IF(D249="X",0,IF(E249="X",0,VLOOKUP(E249,'43'!$K$3:$L$16,2,FALSE)))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IF(D250="X",0,IF(E250="X",0,VLOOKUP(E250,'43'!$K$3:$L$16,2,FALSE)))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IF(D251="X",0,IF(E251="X",0,VLOOKUP(E251,'43'!$K$3:$L$16,2,FALSE)))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IF(D252="X",0,IF(E252="X",0,VLOOKUP(E252,'43'!$K$3:$L$16,2,FALSE)))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IF(D253="X",0,IF(E253="X",0,VLOOKUP(E253,'43'!$K$3:$L$16,2,FALSE)))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IF(D254="X",0,IF(E254="X",0,VLOOKUP(E254,'43'!$K$3:$L$16,2,FALSE)))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IF(D255="X",0,IF(E255="X",0,VLOOKUP(E255,'43'!$K$3:$L$16,2,FALSE)))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IF(D256="X",0,IF(E256="X",0,VLOOKUP(E256,'43'!$K$3:$L$16,2,FALSE)))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IF(D257="X",0,IF(E257="X",0,VLOOKUP(E257,'43'!$K$3:$L$16,2,FALSE)))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IF(D258="X",0,IF(E258="X",0,VLOOKUP(E258,'43'!$K$3:$L$16,2,FALSE)))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IF(D259="X",0,IF(E259="X",0,VLOOKUP(E259,'43'!$K$3:$L$16,2,FALSE)))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IF(D260="X",0,IF(E260="X",0,VLOOKUP(E260,'43'!$K$3:$L$16,2,FALSE)))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IF(D261="X",0,IF(E261="X",0,VLOOKUP(E261,'43'!$K$3:$L$16,2,FALSE)))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IF(D262="X",0,IF(E262="X",0,VLOOKUP(E262,'43'!$K$3:$L$16,2,FALSE)))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IF(D263="X",0,IF(E263="X",0,VLOOKUP(E263,'43'!$K$3:$L$16,2,FALSE)))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IF(D264="X",0,IF(E264="X",0,VLOOKUP(E264,'43'!$K$3:$L$16,2,FALSE)))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IF(D265="X",0,IF(E265="X",0,VLOOKUP(E265,'43'!$K$3:$L$16,2,FALSE)))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IF(D266="X",0,IF(E266="X",0,VLOOKUP(E266,'43'!$K$3:$L$16,2,FALSE)))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IF(D267="X",0,IF(E267="X",0,VLOOKUP(E267,'43'!$K$3:$L$16,2,FALSE)))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IF(D268="X",0,IF(E268="X",0,VLOOKUP(E268,'43'!$K$3:$L$16,2,FALSE)))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IF(D269="X",0,IF(E269="X",0,VLOOKUP(E269,'43'!$K$3:$L$16,2,FALSE)))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IF(D270="X",0,IF(E270="X",0,VLOOKUP(E270,'43'!$K$3:$L$16,2,FALSE)))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IF(D271="X",0,IF(E271="X",0,VLOOKUP(E271,'43'!$K$3:$L$16,2,FALSE)))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IF(D272="X",0,IF(E272="X",0,VLOOKUP(E272,'43'!$K$3:$L$16,2,FALSE)))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IF(D273="X",0,IF(E273="X",0,VLOOKUP(E273,'43'!$K$3:$L$16,2,FALSE)))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IF(D274="X",0,IF(E274="X",0,VLOOKUP(E274,'43'!$K$3:$L$16,2,FALSE)))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IF(D275="X",0,IF(E275="X",0,VLOOKUP(E275,'43'!$K$3:$L$16,2,FALSE)))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IF(D276="X",0,IF(E276="X",0,VLOOKUP(E276,'43'!$K$3:$L$16,2,FALSE)))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IF(D277="X",0,IF(E277="X",0,VLOOKUP(E277,'43'!$K$3:$L$16,2,FALSE)))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IF(D278="X",0,IF(E278="X",0,VLOOKUP(E278,'43'!$K$3:$L$16,2,FALSE)))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IF(D279="X",0,IF(E279="X",0,VLOOKUP(E279,'43'!$K$3:$L$16,2,FALSE)))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IF(D280="X",0,IF(E280="X",0,VLOOKUP(E280,'43'!$K$3:$L$16,2,FALSE)))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IF(D281="X",0,IF(E281="X",0,VLOOKUP(E281,'43'!$K$3:$L$16,2,FALSE)))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IF(D282="X",0,IF(E282="X",0,VLOOKUP(E282,'43'!$K$3:$L$16,2,FALSE)))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IF(D283="X",0,IF(E283="X",0,VLOOKUP(E283,'43'!$K$3:$L$16,2,FALSE)))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IF(D284="X",0,IF(E284="X",0,VLOOKUP(E284,'43'!$K$3:$L$16,2,FALSE)))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IF(D285="X",0,IF(E285="X",0,VLOOKUP(E285,'43'!$K$3:$L$16,2,FALSE)))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IF(D286="X",0,IF(E286="X",0,VLOOKUP(E286,'43'!$K$3:$L$16,2,FALSE)))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IF(D287="X",0,IF(E287="X",0,VLOOKUP(E287,'43'!$K$3:$L$16,2,FALSE)))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IF(D288="X",0,IF(E288="X",0,VLOOKUP(E288,'43'!$K$3:$L$16,2,FALSE)))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IF(D289="X",0,IF(E289="X",0,VLOOKUP(E289,'43'!$K$3:$L$16,2,FALSE)))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IF(D290="X",0,IF(E290="X",0,VLOOKUP(E290,'43'!$K$3:$L$16,2,FALSE)))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IF(D291="X",0,IF(E291="X",0,VLOOKUP(E291,'43'!$K$3:$L$16,2,FALSE)))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IF(D292="X",0,IF(E292="X",0,VLOOKUP(E292,'43'!$K$3:$L$16,2,FALSE)))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IF(D293="X",0,IF(E293="X",0,VLOOKUP(E293,'43'!$K$3:$L$16,2,FALSE)))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IF(D294="X",0,IF(E294="X",0,VLOOKUP(E294,'43'!$K$3:$L$16,2,FALSE)))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IF(D295="X",0,IF(E295="X",0,VLOOKUP(E295,'43'!$K$3:$L$16,2,FALSE)))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IF(D296="X",0,IF(E296="X",0,VLOOKUP(E296,'43'!$K$3:$L$16,2,FALSE)))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IF(D297="X",0,IF(E297="X",0,VLOOKUP(E297,'43'!$K$3:$L$16,2,FALSE)))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IF(D298="X",0,IF(E298="X",0,VLOOKUP(E298,'43'!$K$3:$L$16,2,FALSE)))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IF(D299="X",0,IF(E299="X",0,VLOOKUP(E299,'43'!$K$3:$L$16,2,FALSE)))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IF(D300="X",0,IF(E300="X",0,VLOOKUP(E300,'43'!$K$3:$L$16,2,FALSE)))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IF(D301="X",0,IF(E301="X",0,VLOOKUP(E301,'43'!$K$3:$L$16,2,FALSE)))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IF(D302="X",0,IF(E302="X",0,VLOOKUP(E302,'43'!$K$3:$L$16,2,FALSE)))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IF(D303="X",0,IF(E303="X",0,VLOOKUP(E303,'43'!$K$3:$L$16,2,FALSE)))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IF(D304="X",0,IF(E304="X",0,VLOOKUP(E304,'43'!$K$3:$L$16,2,FALSE)))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IF(D305="X",0,IF(E305="X",0,VLOOKUP(E305,'43'!$K$3:$L$16,2,FALSE)))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IF(D306="X",0,IF(E306="X",0,VLOOKUP(E306,'43'!$K$3:$L$16,2,FALSE)))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IF(D307="X",0,IF(E307="X",0,VLOOKUP(E307,'43'!$K$3:$L$16,2,FALSE)))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IF(D308="X",0,IF(E308="X",0,VLOOKUP(E308,'43'!$K$3:$L$16,2,FALSE)))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IF(D309="X",0,IF(E309="X",0,VLOOKUP(E309,'43'!$K$3:$L$16,2,FALSE)))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IF(D310="X",0,IF(E310="X",0,VLOOKUP(E310,'43'!$K$3:$L$16,2,FALSE)))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IF(D311="X",0,IF(E311="X",0,VLOOKUP(E311,'43'!$K$3:$L$16,2,FALSE)))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IF(D312="X",0,IF(E312="X",0,VLOOKUP(E312,'43'!$K$3:$L$16,2,FALSE)))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IF(D313="X",0,IF(E313="X",0,VLOOKUP(E313,'43'!$K$3:$L$16,2,FALSE)))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IF(D314="X",0,IF(E314="X",0,VLOOKUP(E314,'43'!$K$3:$L$16,2,FALSE)))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IF(D315="X",0,IF(E315="X",0,VLOOKUP(E315,'43'!$K$3:$L$16,2,FALSE)))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IF(D316="X",0,IF(E316="X",0,VLOOKUP(E316,'43'!$K$3:$L$16,2,FALSE)))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IF(D317="X",0,IF(E317="X",0,VLOOKUP(E317,'43'!$K$3:$L$16,2,FALSE)))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IF(D318="X",0,IF(E318="X",0,VLOOKUP(E318,'43'!$K$3:$L$16,2,FALSE)))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IF(D319="X",0,IF(E319="X",0,VLOOKUP(E319,'43'!$K$3:$L$16,2,FALSE)))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IF(D320="X",0,IF(E320="X",0,VLOOKUP(E320,'43'!$K$3:$L$16,2,FALSE)))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IF(D321="X",0,IF(E321="X",0,VLOOKUP(E321,'43'!$K$3:$L$16,2,FALSE)))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IF(D322="X",0,IF(E322="X",0,VLOOKUP(E322,'43'!$K$3:$L$16,2,FALSE)))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IF(D323="X",0,IF(E323="X",0,VLOOKUP(E323,'43'!$K$3:$L$16,2,FALSE)))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IF(D324="X",0,IF(E324="X",0,VLOOKUP(E324,'43'!$K$3:$L$16,2,FALSE)))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IF(D325="X",0,IF(E325="X",0,VLOOKUP(E325,'43'!$K$3:$L$16,2,FALSE)))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IF(D326="X",0,IF(E326="X",0,VLOOKUP(E326,'43'!$K$3:$L$16,2,FALSE)))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IF(D327="X",0,IF(E327="X",0,VLOOKUP(E327,'43'!$K$3:$L$16,2,FALSE)))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IF(D328="X",0,IF(E328="X",0,VLOOKUP(E328,'43'!$K$3:$L$16,2,FALSE)))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IF(D329="X",0,IF(E329="X",0,VLOOKUP(E329,'43'!$K$3:$L$16,2,FALSE)))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IF(D330="X",0,IF(E330="X",0,VLOOKUP(E330,'43'!$K$3:$L$16,2,FALSE)))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IF(D331="X",0,IF(E331="X",0,VLOOKUP(E331,'43'!$K$3:$L$16,2,FALSE)))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IF(D332="X",0,IF(E332="X",0,VLOOKUP(E332,'43'!$K$3:$L$16,2,FALSE)))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IF(D333="X",0,IF(E333="X",0,VLOOKUP(E333,'43'!$K$3:$L$16,2,FALSE)))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IF(D334="X",0,IF(E334="X",0,VLOOKUP(E334,'43'!$K$3:$L$16,2,FALSE)))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IF(D335="X",0,IF(E335="X",0,VLOOKUP(E335,'43'!$K$3:$L$16,2,FALSE)))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IF(D336="X",0,IF(E336="X",0,VLOOKUP(E336,'43'!$K$3:$L$16,2,FALSE)))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IF(D337="X",0,IF(E337="X",0,VLOOKUP(E337,'43'!$K$3:$L$16,2,FALSE)))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IF(D338="X",0,IF(E338="X",0,VLOOKUP(E338,'43'!$K$3:$L$16,2,FALSE)))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IF(D339="X",0,IF(E339="X",0,VLOOKUP(E339,'43'!$K$3:$L$16,2,FALSE)))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IF(D340="X",0,IF(E340="X",0,VLOOKUP(E340,'43'!$K$3:$L$16,2,FALSE)))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IF(D341="X",0,IF(E341="X",0,VLOOKUP(E341,'43'!$K$3:$L$16,2,FALSE)))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IF(D342="X",0,IF(E342="X",0,VLOOKUP(E342,'43'!$K$3:$L$16,2,FALSE)))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IF(D343="X",0,IF(E343="X",0,VLOOKUP(E343,'43'!$K$3:$L$16,2,FALSE)))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IF(D344="X",0,IF(E344="X",0,VLOOKUP(E344,'43'!$K$3:$L$16,2,FALSE)))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IF(D345="X",0,IF(E345="X",0,VLOOKUP(E345,'43'!$K$3:$L$16,2,FALSE)))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IF(D346="X",0,IF(E346="X",0,VLOOKUP(E346,'43'!$K$3:$L$16,2,FALSE)))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IF(D347="X",0,IF(E347="X",0,VLOOKUP(E347,'43'!$K$3:$L$16,2,FALSE)))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IF(D348="X",0,IF(E348="X",0,VLOOKUP(E348,'43'!$K$3:$L$16,2,FALSE)))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IF(D349="X",0,IF(E349="X",0,VLOOKUP(E349,'43'!$K$3:$L$16,2,FALSE)))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IF(D350="X",0,IF(E350="X",0,VLOOKUP(E350,'43'!$K$3:$L$16,2,FALSE)))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IF(D351="X",0,IF(E351="X",0,VLOOKUP(E351,'43'!$K$3:$L$16,2,FALSE)))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IF(D352="X",0,IF(E352="X",0,VLOOKUP(E352,'43'!$K$3:$L$16,2,FALSE)))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IF(D353="X",0,IF(E353="X",0,VLOOKUP(E353,'43'!$K$3:$L$16,2,FALSE)))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IF(D354="X",0,IF(E354="X",0,VLOOKUP(E354,'43'!$K$3:$L$16,2,FALSE)))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IF(D355="X",0,IF(E355="X",0,VLOOKUP(E355,'43'!$K$3:$L$16,2,FALSE)))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IF(D356="X",0,IF(E356="X",0,VLOOKUP(E356,'43'!$K$3:$L$16,2,FALSE)))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IF(D357="X",0,IF(E357="X",0,VLOOKUP(E357,'43'!$K$3:$L$16,2,FALSE)))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IF(D358="X",0,IF(E358="X",0,VLOOKUP(E358,'43'!$K$3:$L$16,2,FALSE)))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IF(D359="X",0,IF(E359="X",0,VLOOKUP(E359,'43'!$K$3:$L$16,2,FALSE)))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IF(D360="X",0,IF(E360="X",0,VLOOKUP(E360,'43'!$K$3:$L$16,2,FALSE)))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IF(D361="X",0,IF(E361="X",0,VLOOKUP(E361,'43'!$K$3:$L$16,2,FALSE)))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IF(D362="X",0,IF(E362="X",0,VLOOKUP(E362,'43'!$K$3:$L$16,2,FALSE)))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IF(D363="X",0,IF(E363="X",0,VLOOKUP(E363,'43'!$K$3:$L$16,2,FALSE)))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IF(D364="X",0,IF(E364="X",0,VLOOKUP(E364,'43'!$K$3:$L$16,2,FALSE)))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IF(D365="X",0,IF(E365="X",0,VLOOKUP(E365,'43'!$K$3:$L$16,2,FALSE)))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IF(D366="X",0,IF(E366="X",0,VLOOKUP(E366,'43'!$K$3:$L$16,2,FALSE)))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IF(D367="X",0,IF(E367="X",0,VLOOKUP(E367,'43'!$K$3:$L$16,2,FALSE)))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IF(D368="X",0,IF(E368="X",0,VLOOKUP(E368,'43'!$K$3:$L$16,2,FALSE)))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IF(D369="X",0,IF(E369="X",0,VLOOKUP(E369,'43'!$K$3:$L$16,2,FALSE)))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IF(D370="X",0,IF(E370="X",0,VLOOKUP(E370,'43'!$K$3:$L$16,2,FALSE)))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IF(D371="X",0,IF(E371="X",0,VLOOKUP(E371,'43'!$K$3:$L$16,2,FALSE)))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IF(D372="X",0,IF(E372="X",0,VLOOKUP(E372,'43'!$K$3:$L$16,2,FALSE)))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IF(D373="X",0,IF(E373="X",0,VLOOKUP(E373,'43'!$K$3:$L$16,2,FALSE)))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IF(D374="X",0,IF(E374="X",0,VLOOKUP(E374,'43'!$K$3:$L$16,2,FALSE)))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IF(D375="X",0,IF(E375="X",0,VLOOKUP(E375,'43'!$K$3:$L$16,2,FALSE)))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IF(D376="X",0,IF(E376="X",0,VLOOKUP(E376,'43'!$K$3:$L$16,2,FALSE)))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IF(D377="X",0,IF(E377="X",0,VLOOKUP(E377,'43'!$K$3:$L$16,2,FALSE)))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IF(D378="X",0,IF(E378="X",0,VLOOKUP(E378,'43'!$K$3:$L$16,2,FALSE)))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IF(D379="X",0,IF(E379="X",0,VLOOKUP(E379,'43'!$K$3:$L$16,2,FALSE)))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IF(D380="X",0,IF(E380="X",0,VLOOKUP(E380,'43'!$K$3:$L$16,2,FALSE)))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IF(D381="X",0,IF(E381="X",0,VLOOKUP(E381,'43'!$K$3:$L$16,2,FALSE)))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IF(D382="X",0,IF(E382="X",0,VLOOKUP(E382,'43'!$K$3:$L$16,2,FALSE)))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IF(D383="X",0,IF(E383="X",0,VLOOKUP(E383,'43'!$K$3:$L$16,2,FALSE)))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IF(D384="X",0,IF(E384="X",0,VLOOKUP(E384,'43'!$K$3:$L$16,2,FALSE)))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IF(D385="X",0,IF(E385="X",0,VLOOKUP(E385,'43'!$K$3:$L$16,2,FALSE)))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IF(D386="X",0,IF(E386="X",0,VLOOKUP(E386,'43'!$K$3:$L$16,2,FALSE)))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IF(D387="X",0,IF(E387="X",0,VLOOKUP(E387,'43'!$K$3:$L$16,2,FALSE)))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IF(D388="X",0,IF(E388="X",0,VLOOKUP(E388,'43'!$K$3:$L$16,2,FALSE)))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IF(D389="X",0,IF(E389="X",0,VLOOKUP(E389,'43'!$K$3:$L$16,2,FALSE)))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IF(D390="X",0,IF(E390="X",0,VLOOKUP(E390,'43'!$K$3:$L$16,2,FALSE)))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IF(D391="X",0,IF(E391="X",0,VLOOKUP(E391,'43'!$K$3:$L$16,2,FALSE)))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IF(D392="X",0,IF(E392="X",0,VLOOKUP(E392,'43'!$K$3:$L$16,2,FALSE)))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IF(D393="X",0,IF(E393="X",0,VLOOKUP(E393,'43'!$K$3:$L$16,2,FALSE)))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IF(D394="X",0,IF(E394="X",0,VLOOKUP(E394,'43'!$K$3:$L$16,2,FALSE)))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IF(D395="X",0,IF(E395="X",0,VLOOKUP(E395,'43'!$K$3:$L$16,2,FALSE)))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IF(D396="X",0,IF(E396="X",0,VLOOKUP(E396,'43'!$K$3:$L$16,2,FALSE)))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IF(D397="X",0,IF(E397="X",0,VLOOKUP(E397,'43'!$K$3:$L$16,2,FALSE)))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IF(D398="X",0,IF(E398="X",0,VLOOKUP(E398,'43'!$K$3:$L$16,2,FALSE)))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IF(D399="X",0,IF(E399="X",0,VLOOKUP(E399,'43'!$K$3:$L$16,2,FALSE)))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IF(D400="X",0,IF(E400="X",0,VLOOKUP(E400,'43'!$K$3:$L$16,2,FALSE)))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IF(D401="X",0,IF(E401="X",0,VLOOKUP(E401,'43'!$K$3:$L$16,2,FALSE)))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IF(D402="X",0,IF(E402="X",0,VLOOKUP(E402,'43'!$K$3:$L$16,2,FALSE)))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IF(D403="X",0,IF(E403="X",0,VLOOKUP(E403,'43'!$K$3:$L$16,2,FALSE)))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IF(D404="X",0,IF(E404="X",0,VLOOKUP(E404,'43'!$K$3:$L$16,2,FALSE)))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IF(D405="X",0,IF(E405="X",0,VLOOKUP(E405,'43'!$K$3:$L$16,2,FALSE)))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IF(D406="X",0,IF(E406="X",0,VLOOKUP(E406,'43'!$K$3:$L$16,2,FALSE)))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IF(D407="X",0,IF(E407="X",0,VLOOKUP(E407,'43'!$K$3:$L$16,2,FALSE)))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IF(D408="X",0,IF(E408="X",0,VLOOKUP(E408,'43'!$K$3:$L$16,2,FALSE)))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IF(D409="X",0,IF(E409="X",0,VLOOKUP(E409,'43'!$K$3:$L$16,2,FALSE)))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IF(D410="X",0,IF(E410="X",0,VLOOKUP(E410,'43'!$K$3:$L$16,2,FALSE)))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IF(D411="X",0,IF(E411="X",0,VLOOKUP(E411,'43'!$K$3:$L$16,2,FALSE)))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IF(D412="X",0,IF(E412="X",0,VLOOKUP(E412,'43'!$K$3:$L$16,2,FALSE)))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IF(D413="X",0,IF(E413="X",0,VLOOKUP(E413,'43'!$K$3:$L$16,2,FALSE)))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IF(D414="X",0,IF(E414="X",0,VLOOKUP(E414,'43'!$K$3:$L$16,2,FALSE)))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IF(D415="X",0,IF(E415="X",0,VLOOKUP(E415,'43'!$K$3:$L$16,2,FALSE)))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IF(D416="X",0,IF(E416="X",0,VLOOKUP(E416,'43'!$K$3:$L$16,2,FALSE)))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IF(D417="X",0,IF(E417="X",0,VLOOKUP(E417,'43'!$K$3:$L$16,2,FALSE)))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IF(D418="X",0,IF(E418="X",0,VLOOKUP(E418,'43'!$K$3:$L$16,2,FALSE)))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IF(D419="X",0,IF(E419="X",0,VLOOKUP(E419,'43'!$K$3:$L$16,2,FALSE)))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IF(D420="X",0,IF(E420="X",0,VLOOKUP(E420,'43'!$K$3:$L$16,2,FALSE)))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IF(D421="X",0,IF(E421="X",0,VLOOKUP(E421,'43'!$K$3:$L$16,2,FALSE)))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IF(D422="X",0,IF(E422="X",0,VLOOKUP(E422,'43'!$K$3:$L$16,2,FALSE)))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IF(D423="X",0,IF(E423="X",0,VLOOKUP(E423,'43'!$K$3:$L$16,2,FALSE)))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IF(D424="X",0,IF(E424="X",0,VLOOKUP(E424,'43'!$K$3:$L$16,2,FALSE)))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IF(D425="X",0,IF(E425="X",0,VLOOKUP(E425,'43'!$K$3:$L$16,2,FALSE)))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IF(D426="X",0,IF(E426="X",0,VLOOKUP(E426,'43'!$K$3:$L$16,2,FALSE)))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IF(D427="X",0,IF(E427="X",0,VLOOKUP(E427,'43'!$K$3:$L$16,2,FALSE)))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IF(D428="X",0,IF(E428="X",0,VLOOKUP(E428,'43'!$K$3:$L$16,2,FALSE)))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IF(D429="X",0,IF(E429="X",0,VLOOKUP(E429,'43'!$K$3:$L$16,2,FALSE)))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IF(D430="X",0,IF(E430="X",0,VLOOKUP(E430,'43'!$K$3:$L$16,2,FALSE)))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IF(D431="X",0,IF(E431="X",0,VLOOKUP(E431,'43'!$K$3:$L$16,2,FALSE)))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IF(D432="X",0,IF(E432="X",0,VLOOKUP(E432,'43'!$K$3:$L$16,2,FALSE)))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IF(D433="X",0,IF(E433="X",0,VLOOKUP(E433,'43'!$K$3:$L$16,2,FALSE)))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IF(D434="X",0,IF(E434="X",0,VLOOKUP(E434,'43'!$K$3:$L$16,2,FALSE)))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IF(D435="X",0,IF(E435="X",0,VLOOKUP(E435,'43'!$K$3:$L$16,2,FALSE)))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IF(D436="X",0,IF(E436="X",0,VLOOKUP(E436,'43'!$K$3:$L$16,2,FALSE)))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IF(D437="X",0,IF(E437="X",0,VLOOKUP(E437,'43'!$K$3:$L$16,2,FALSE)))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IF(D438="X",0,IF(E438="X",0,VLOOKUP(E438,'43'!$K$3:$L$16,2,FALSE)))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IF(D439="X",0,IF(E439="X",0,VLOOKUP(E439,'43'!$K$3:$L$16,2,FALSE)))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IF(D440="X",0,IF(E440="X",0,VLOOKUP(E440,'43'!$K$3:$L$16,2,FALSE)))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IF(D441="X",0,IF(E441="X",0,VLOOKUP(E441,'43'!$K$3:$L$16,2,FALSE)))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IF(D442="X",0,IF(E442="X",0,VLOOKUP(E442,'43'!$K$3:$L$16,2,FALSE)))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IF(D443="X",0,IF(E443="X",0,VLOOKUP(E443,'43'!$K$3:$L$16,2,FALSE)))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IF(D444="X",0,IF(E444="X",0,VLOOKUP(E444,'43'!$K$3:$L$16,2,FALSE)))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IF(D445="X",0,IF(E445="X",0,VLOOKUP(E445,'43'!$K$3:$L$16,2,FALSE)))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IF(D446="X",0,IF(E446="X",0,VLOOKUP(E446,'43'!$K$3:$L$16,2,FALSE)))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IF(D447="X",0,IF(E447="X",0,VLOOKUP(E447,'43'!$K$3:$L$16,2,FALSE)))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IF(D448="X",0,IF(E448="X",0,VLOOKUP(E448,'43'!$K$3:$L$16,2,FALSE)))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IF(D449="X",0,IF(E449="X",0,VLOOKUP(E449,'43'!$K$3:$L$16,2,FALSE)))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IF(D450="X",0,IF(E450="X",0,VLOOKUP(E450,'43'!$K$3:$L$16,2,FALSE)))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IF(D451="X",0,IF(E451="X",0,VLOOKUP(E451,'43'!$K$3:$L$16,2,FALSE)))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IF(D452="X",0,IF(E452="X",0,VLOOKUP(E452,'43'!$K$3:$L$16,2,FALSE)))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IF(D453="X",0,IF(E453="X",0,VLOOKUP(E453,'43'!$K$3:$L$16,2,FALSE)))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IF(D454="X",0,IF(E454="X",0,VLOOKUP(E454,'43'!$K$3:$L$16,2,FALSE)))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IF(D455="X",0,IF(E455="X",0,VLOOKUP(E455,'43'!$K$3:$L$16,2,FALSE)))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IF(D456="X",0,IF(E456="X",0,VLOOKUP(E456,'43'!$K$3:$L$16,2,FALSE)))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IF(D457="X",0,IF(E457="X",0,VLOOKUP(E457,'43'!$K$3:$L$16,2,FALSE)))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IF(D458="X",0,IF(E458="X",0,VLOOKUP(E458,'43'!$K$3:$L$16,2,FALSE)))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IF(D459="X",0,IF(E459="X",0,VLOOKUP(E459,'43'!$K$3:$L$16,2,FALSE)))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IF(D460="X",0,IF(E460="X",0,VLOOKUP(E460,'43'!$K$3:$L$16,2,FALSE)))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IF(D461="X",0,IF(E461="X",0,VLOOKUP(E461,'43'!$K$3:$L$16,2,FALSE)))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IF(D462="X",0,IF(E462="X",0,VLOOKUP(E462,'43'!$K$3:$L$16,2,FALSE)))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IF(D463="X",0,IF(E463="X",0,VLOOKUP(E463,'43'!$K$3:$L$16,2,FALSE)))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IF(D464="X",0,IF(E464="X",0,VLOOKUP(E464,'43'!$K$3:$L$16,2,FALSE)))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IF(D465="X",0,IF(E465="X",0,VLOOKUP(E465,'43'!$K$3:$L$16,2,FALSE)))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IF(D466="X",0,IF(E466="X",0,VLOOKUP(E466,'43'!$K$3:$L$16,2,FALSE)))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IF(D467="X",0,IF(E467="X",0,VLOOKUP(E467,'43'!$K$3:$L$16,2,FALSE)))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IF(D468="X",0,IF(E468="X",0,VLOOKUP(E468,'43'!$K$3:$L$16,2,FALSE)))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IF(D469="X",0,IF(E469="X",0,VLOOKUP(E469,'43'!$K$3:$L$16,2,FALSE)))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IF(D470="X",0,IF(E470="X",0,VLOOKUP(E470,'43'!$K$3:$L$16,2,FALSE)))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IF(D471="X",0,IF(E471="X",0,VLOOKUP(E471,'43'!$K$3:$L$16,2,FALSE)))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IF(D472="X",0,IF(E472="X",0,VLOOKUP(E472,'43'!$K$3:$L$16,2,FALSE)))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IF(D473="X",0,IF(E473="X",0,VLOOKUP(E473,'43'!$K$3:$L$16,2,FALSE)))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IF(D474="X",0,IF(E474="X",0,VLOOKUP(E474,'43'!$K$3:$L$16,2,FALSE)))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IF(D475="X",0,IF(E475="X",0,VLOOKUP(E475,'43'!$K$3:$L$16,2,FALSE)))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IF(D476="X",0,IF(E476="X",0,VLOOKUP(E476,'43'!$K$3:$L$16,2,FALSE)))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IF(D477="X",0,IF(E477="X",0,VLOOKUP(E477,'43'!$K$3:$L$16,2,FALSE)))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IF(D478="X",0,IF(E478="X",0,VLOOKUP(E478,'43'!$K$3:$L$16,2,FALSE)))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IF(D479="X",0,IF(E479="X",0,VLOOKUP(E479,'43'!$K$3:$L$16,2,FALSE)))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IF(D480="X",0,IF(E480="X",0,VLOOKUP(E480,'43'!$K$3:$L$16,2,FALSE)))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IF(D481="X",0,IF(E481="X",0,VLOOKUP(E481,'43'!$K$3:$L$16,2,FALSE)))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IF(D482="X",0,IF(E482="X",0,VLOOKUP(E482,'43'!$K$3:$L$16,2,FALSE)))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IF(D483="X",0,IF(E483="X",0,VLOOKUP(E483,'43'!$K$3:$L$16,2,FALSE)))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IF(D484="X",0,IF(E484="X",0,VLOOKUP(E484,'43'!$K$3:$L$16,2,FALSE)))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IF(D485="X",0,IF(E485="X",0,VLOOKUP(E485,'43'!$K$3:$L$16,2,FALSE)))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IF(D486="X",0,IF(E486="X",0,VLOOKUP(E486,'43'!$K$3:$L$16,2,FALSE)))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IF(D487="X",0,IF(E487="X",0,VLOOKUP(E487,'43'!$K$3:$L$16,2,FALSE)))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IF(D488="X",0,IF(E488="X",0,VLOOKUP(E488,'43'!$K$3:$L$16,2,FALSE)))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IF(D489="X",0,IF(E489="X",0,VLOOKUP(E489,'43'!$K$3:$L$16,2,FALSE)))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IF(D490="X",0,IF(E490="X",0,VLOOKUP(E490,'43'!$K$3:$L$16,2,FALSE)))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IF(D491="X",0,IF(E491="X",0,VLOOKUP(E491,'43'!$K$3:$L$16,2,FALSE)))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IF(D492="X",0,IF(E492="X",0,VLOOKUP(E492,'43'!$K$3:$L$16,2,FALSE)))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IF(D493="X",0,IF(E493="X",0,VLOOKUP(E493,'43'!$K$3:$L$16,2,FALSE)))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IF(D494="X",0,IF(E494="X",0,VLOOKUP(E494,'43'!$K$3:$L$16,2,FALSE)))</f>
        <v>#N/A</v>
      </c>
      <c r="P494" s="108" t="e">
        <f t="shared" si="15"/>
        <v>#N/A</v>
      </c>
    </row>
    <row r="495" spans="3:23" ht="15.75" thickBot="1">
      <c r="C495" s="109" t="s">
        <v>135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136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IF('43'!K3="", "Vrije categorie",'43'!K3)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IF('43'!K4="", "Vrije categorie",'43'!K4)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IF('43'!K5="", "Vrije categorie",'43'!K5)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IF('43'!K6="", "Vrije categorie",'43'!K6)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IF('43'!K7="", "Vrije categorie",'43'!K7)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IF('43'!K8="", "Vrije categorie",'43'!K8)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IF('43'!K9="", "Vrije categorie",'43'!K9)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IF('43'!K10="", "Vrije categorie",'43'!K10)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IF('43'!K11="", "Vrije categorie",'43'!K11)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IF('43'!K12="", "Vrije categorie",'43'!K12)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IF('43'!K13="", "Vrije categorie",'43'!K13)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IF('43'!K14="", "Vrije categorie",'43'!K14)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IF('43'!K15="", "Vrije categorie",'43'!K15)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138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OZjr7k1KeAHOf8hgi9ZyJJ5GJhIjrqi6UWdVmFqapISIsvCMR84xFGTGLAAsQfwfo4wlWO1R5sbLbXJItaAubg==" saltValue="ZnzHRO+J4evmEV4Ivmaye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52C2-F32C-4D35-969C-7B7D32203B17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'44a'!P499/M3</f>
        <v>#N/A</v>
      </c>
    </row>
    <row r="4" spans="1:14">
      <c r="A4" s="42" t="s">
        <v>82</v>
      </c>
      <c r="B4" s="195" t="e">
        <f>VLOOKUP(H5,'Kosten VSR (her)controles'!A5:E54,3)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'44a'!P500/M4</f>
        <v>#N/A</v>
      </c>
    </row>
    <row r="5" spans="1:14">
      <c r="A5" s="43" t="s">
        <v>83</v>
      </c>
      <c r="B5" s="196" t="e">
        <f>VLOOKUP(H5,'Kosten VSR (her)controles'!A5:E54,4)</f>
        <v>#N/A</v>
      </c>
      <c r="C5" s="196"/>
      <c r="D5" s="196"/>
      <c r="E5" s="196"/>
      <c r="F5" s="192" t="s">
        <v>85</v>
      </c>
      <c r="G5" s="192"/>
      <c r="H5" s="39">
        <f>'Kosten VSR (her)controles'!A48</f>
        <v>0</v>
      </c>
      <c r="K5" s="60" t="s">
        <v>58</v>
      </c>
      <c r="L5" s="72"/>
      <c r="M5" s="133"/>
      <c r="N5" s="113" t="e">
        <f>'44a'!P501/M5</f>
        <v>#N/A</v>
      </c>
    </row>
    <row r="6" spans="1:14">
      <c r="A6" s="44" t="s">
        <v>84</v>
      </c>
      <c r="B6" s="197" t="e">
        <f>VLOOKUP(H5,'Kosten VSR (her)controles'!A5:E54,5)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'44a'!P502/M6</f>
        <v>#N/A</v>
      </c>
    </row>
    <row r="7" spans="1:14">
      <c r="K7" s="60" t="s">
        <v>55</v>
      </c>
      <c r="L7" s="72"/>
      <c r="M7" s="133"/>
      <c r="N7" s="113" t="e">
        <f>'44a'!P503/M7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'44a'!P504/M8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'44a'!P505/M9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'44a'!P506/M10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'44a'!P507/M11</f>
        <v>#N/A</v>
      </c>
    </row>
    <row r="12" spans="1:14">
      <c r="F12" s="33" t="s">
        <v>64</v>
      </c>
      <c r="G12" s="33" t="s">
        <v>90</v>
      </c>
      <c r="H12" s="33"/>
      <c r="K12" s="60" t="s">
        <v>63</v>
      </c>
      <c r="L12" s="72"/>
      <c r="M12" s="133"/>
      <c r="N12" s="113" t="e">
        <f>'44a'!P508/M12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'44a'!N512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'44a'!P509/M13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04"/>
      <c r="N14" s="113"/>
    </row>
    <row r="15" spans="1:14">
      <c r="K15" s="60"/>
      <c r="L15" s="72"/>
      <c r="M15" s="104"/>
      <c r="N15" s="113"/>
    </row>
    <row r="16" spans="1:14">
      <c r="A16" t="s">
        <v>127</v>
      </c>
      <c r="K16" s="62"/>
      <c r="L16" s="73"/>
      <c r="M16" s="105"/>
      <c r="N16" s="114"/>
    </row>
    <row r="17" spans="1:9">
      <c r="A17" s="188" t="s">
        <v>128</v>
      </c>
      <c r="B17" s="188"/>
      <c r="C17" s="188"/>
      <c r="D17" s="70" t="e">
        <f>'44a'!P512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 t="s">
        <v>151</v>
      </c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'44a'!G512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'44a'!F512-E27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152</v>
      </c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'44a'!S495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'44a'!R495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'44a'!T495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'44a'!U495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51">
        <f>'44a'!V495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51">
        <f>'44a'!W495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'44a'!N505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Yfcld9APq/pC8poHeOdQtEdqtE1IvgoWzuxt565Nx2BfmQmQVzQdJ+sPC2lRcaeiFC/JGJ03zKbdOwMIt8iUHg==" saltValue="5sH0tWQRmeQoRzt3S7M4x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6AF7-A9BD-4581-8AA1-2F6342A82610}">
  <sheetPr>
    <tabColor rgb="FF173583"/>
  </sheetPr>
  <dimension ref="A1:Z532"/>
  <sheetViews>
    <sheetView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'44'!H5</f>
        <v>0</v>
      </c>
      <c r="B1" s="219" t="s">
        <v>82</v>
      </c>
      <c r="C1" s="220"/>
      <c r="D1" s="221" t="e">
        <f>VLOOKUP(A1,'Kosten VSR (her)controles'!A5:J54,3)</f>
        <v>#N/A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e">
        <f>CONCATENATE(VLOOKUP(A1,'Kosten VSR (her)controles'!A5:K54,4)," te ",VLOOKUP(A1,'Kosten VSR (her)controles'!A5:K54,5))</f>
        <v>#N/A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IF(D4="X",0,IF(E4="X",0,VLOOKUP(E4,'44'!$K$3:$L$16,2,FALSE)))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IF(D5="X",0,IF(E5="X",0,VLOOKUP(E5,'44'!$K$3:$L$16,2,FALSE)))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IF(D6="X",0,IF(E6="X",0,VLOOKUP(E6,'44'!$K$3:$L$16,2,FALSE)))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IF(D7="X",0,IF(E7="X",0,VLOOKUP(E7,'44'!$K$3:$L$16,2,FALSE)))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IF(D8="X",0,IF(E8="X",0,VLOOKUP(E8,'44'!$K$3:$L$16,2,FALSE)))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IF(D9="X",0,IF(E9="X",0,VLOOKUP(E9,'44'!$K$3:$L$16,2,FALSE)))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IF(D10="X",0,IF(E10="X",0,VLOOKUP(E10,'44'!$K$3:$L$16,2,FALSE)))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IF(D11="X",0,IF(E11="X",0,VLOOKUP(E11,'44'!$K$3:$L$16,2,FALSE)))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IF(D12="X",0,IF(E12="X",0,VLOOKUP(E12,'44'!$K$3:$L$16,2,FALSE)))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IF(D13="X",0,IF(E13="X",0,VLOOKUP(E13,'44'!$K$3:$L$16,2,FALSE)))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IF(D14="X",0,IF(E14="X",0,VLOOKUP(E14,'44'!$K$3:$L$16,2,FALSE)))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IF(D15="X",0,IF(E15="X",0,VLOOKUP(E15,'44'!$K$3:$L$16,2,FALSE)))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IF(D16="X",0,IF(E16="X",0,VLOOKUP(E16,'44'!$K$3:$L$16,2,FALSE)))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IF(D17="X",0,IF(E17="X",0,VLOOKUP(E17,'44'!$K$3:$L$16,2,FALSE)))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IF(D18="X",0,IF(E18="X",0,VLOOKUP(E18,'44'!$K$3:$L$16,2,FALSE)))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IF(D19="X",0,IF(E19="X",0,VLOOKUP(E19,'44'!$K$3:$L$16,2,FALSE)))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IF(D20="X",0,IF(E20="X",0,VLOOKUP(E20,'44'!$K$3:$L$16,2,FALSE)))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IF(D21="X",0,IF(E21="X",0,VLOOKUP(E21,'44'!$K$3:$L$16,2,FALSE)))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IF(D22="X",0,IF(E22="X",0,VLOOKUP(E22,'44'!$K$3:$L$16,2,FALSE)))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IF(D23="X",0,IF(E23="X",0,VLOOKUP(E23,'44'!$K$3:$L$16,2,FALSE)))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IF(D24="X",0,IF(E24="X",0,VLOOKUP(E24,'44'!$K$3:$L$16,2,FALSE)))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IF(D25="X",0,IF(E25="X",0,VLOOKUP(E25,'44'!$K$3:$L$16,2,FALSE)))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IF(D26="X",0,IF(E26="X",0,VLOOKUP(E26,'44'!$K$3:$L$16,2,FALSE)))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IF(D27="X",0,IF(E27="X",0,VLOOKUP(E27,'44'!$K$3:$L$16,2,FALSE)))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IF(D28="X",0,IF(E28="X",0,VLOOKUP(E28,'44'!$K$3:$L$16,2,FALSE)))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IF(D29="X",0,IF(E29="X",0,VLOOKUP(E29,'44'!$K$3:$L$16,2,FALSE)))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IF(D30="X",0,IF(E30="X",0,VLOOKUP(E30,'44'!$K$3:$L$16,2,FALSE)))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IF(D31="X",0,IF(E31="X",0,VLOOKUP(E31,'44'!$K$3:$L$16,2,FALSE)))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IF(D32="X",0,IF(E32="X",0,VLOOKUP(E32,'44'!$K$3:$L$16,2,FALSE)))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IF(D33="X",0,IF(E33="X",0,VLOOKUP(E33,'44'!$K$3:$L$16,2,FALSE)))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IF(D34="X",0,IF(E34="X",0,VLOOKUP(E34,'44'!$K$3:$L$16,2,FALSE)))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IF(D35="X",0,IF(E35="X",0,VLOOKUP(E35,'44'!$K$3:$L$16,2,FALSE)))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IF(D36="X",0,IF(E36="X",0,VLOOKUP(E36,'44'!$K$3:$L$16,2,FALSE)))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IF(D37="X",0,IF(E37="X",0,VLOOKUP(E37,'44'!$K$3:$L$16,2,FALSE)))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IF(D38="X",0,IF(E38="X",0,VLOOKUP(E38,'44'!$K$3:$L$16,2,FALSE)))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IF(D39="X",0,IF(E39="X",0,VLOOKUP(E39,'44'!$K$3:$L$16,2,FALSE)))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IF(D40="X",0,IF(E40="X",0,VLOOKUP(E40,'44'!$K$3:$L$16,2,FALSE)))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IF(D41="X",0,IF(E41="X",0,VLOOKUP(E41,'44'!$K$3:$L$16,2,FALSE)))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IF(D42="X",0,IF(E42="X",0,VLOOKUP(E42,'44'!$K$3:$L$16,2,FALSE)))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IF(D43="X",0,IF(E43="X",0,VLOOKUP(E43,'44'!$K$3:$L$16,2,FALSE)))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IF(D44="X",0,IF(E44="X",0,VLOOKUP(E44,'44'!$K$3:$L$16,2,FALSE)))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IF(D45="X",0,IF(E45="X",0,VLOOKUP(E45,'44'!$K$3:$L$16,2,FALSE)))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IF(D46="X",0,IF(E46="X",0,VLOOKUP(E46,'44'!$K$3:$L$16,2,FALSE)))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IF(D47="X",0,IF(E47="X",0,VLOOKUP(E47,'44'!$K$3:$L$16,2,FALSE)))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IF(D48="X",0,IF(E48="X",0,VLOOKUP(E48,'44'!$K$3:$L$16,2,FALSE)))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IF(D49="X",0,IF(E49="X",0,VLOOKUP(E49,'44'!$K$3:$L$16,2,FALSE)))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IF(D50="X",0,IF(E50="X",0,VLOOKUP(E50,'44'!$K$3:$L$16,2,FALSE)))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IF(D51="X",0,IF(E51="X",0,VLOOKUP(E51,'44'!$K$3:$L$16,2,FALSE)))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IF(D52="X",0,IF(E52="X",0,VLOOKUP(E52,'44'!$K$3:$L$16,2,FALSE)))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IF(D53="X",0,IF(E53="X",0,VLOOKUP(E53,'44'!$K$3:$L$16,2,FALSE)))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IF(D54="X",0,IF(E54="X",0,VLOOKUP(E54,'44'!$K$3:$L$16,2,FALSE)))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IF(D55="X",0,IF(E55="X",0,VLOOKUP(E55,'44'!$K$3:$L$16,2,FALSE)))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IF(D56="X",0,IF(E56="X",0,VLOOKUP(E56,'44'!$K$3:$L$16,2,FALSE)))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IF(D57="X",0,IF(E57="X",0,VLOOKUP(E57,'44'!$K$3:$L$16,2,FALSE)))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IF(D58="X",0,IF(E58="X",0,VLOOKUP(E58,'44'!$K$3:$L$16,2,FALSE)))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IF(D59="X",0,IF(E59="X",0,VLOOKUP(E59,'44'!$K$3:$L$16,2,FALSE)))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IF(D60="X",0,IF(E60="X",0,VLOOKUP(E60,'44'!$K$3:$L$16,2,FALSE)))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IF(D61="X",0,IF(E61="X",0,VLOOKUP(E61,'44'!$K$3:$L$16,2,FALSE)))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IF(D62="X",0,IF(E62="X",0,VLOOKUP(E62,'44'!$K$3:$L$16,2,FALSE)))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IF(D63="X",0,IF(E63="X",0,VLOOKUP(E63,'44'!$K$3:$L$16,2,FALSE)))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IF(D64="X",0,IF(E64="X",0,VLOOKUP(E64,'44'!$K$3:$L$16,2,FALSE)))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IF(D65="X",0,IF(E65="X",0,VLOOKUP(E65,'44'!$K$3:$L$16,2,FALSE)))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IF(D66="X",0,IF(E66="X",0,VLOOKUP(E66,'44'!$K$3:$L$16,2,FALSE)))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IF(D67="X",0,IF(E67="X",0,VLOOKUP(E67,'44'!$K$3:$L$16,2,FALSE)))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IF(D68="X",0,IF(E68="X",0,VLOOKUP(E68,'44'!$K$3:$L$16,2,FALSE)))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IF(D69="X",0,IF(E69="X",0,VLOOKUP(E69,'44'!$K$3:$L$16,2,FALSE)))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IF(D70="X",0,IF(E70="X",0,VLOOKUP(E70,'44'!$K$3:$L$16,2,FALSE)))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IF(D71="X",0,IF(E71="X",0,VLOOKUP(E71,'44'!$K$3:$L$16,2,FALSE)))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IF(D72="X",0,IF(E72="X",0,VLOOKUP(E72,'44'!$K$3:$L$16,2,FALSE)))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IF(D73="X",0,IF(E73="X",0,VLOOKUP(E73,'44'!$K$3:$L$16,2,FALSE)))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IF(D74="X",0,IF(E74="X",0,VLOOKUP(E74,'44'!$K$3:$L$16,2,FALSE)))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IF(D75="X",0,IF(E75="X",0,VLOOKUP(E75,'44'!$K$3:$L$16,2,FALSE)))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IF(D76="X",0,IF(E76="X",0,VLOOKUP(E76,'44'!$K$3:$L$16,2,FALSE)))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IF(D77="X",0,IF(E77="X",0,VLOOKUP(E77,'44'!$K$3:$L$16,2,FALSE)))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IF(D78="X",0,IF(E78="X",0,VLOOKUP(E78,'44'!$K$3:$L$16,2,FALSE)))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IF(D79="X",0,IF(E79="X",0,VLOOKUP(E79,'44'!$K$3:$L$16,2,FALSE)))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IF(D80="X",0,IF(E80="X",0,VLOOKUP(E80,'44'!$K$3:$L$16,2,FALSE)))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IF(D81="X",0,IF(E81="X",0,VLOOKUP(E81,'44'!$K$3:$L$16,2,FALSE)))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IF(D82="X",0,IF(E82="X",0,VLOOKUP(E82,'44'!$K$3:$L$16,2,FALSE)))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IF(D83="X",0,IF(E83="X",0,VLOOKUP(E83,'44'!$K$3:$L$16,2,FALSE)))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IF(D84="X",0,IF(E84="X",0,VLOOKUP(E84,'44'!$K$3:$L$16,2,FALSE)))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IF(D85="X",0,IF(E85="X",0,VLOOKUP(E85,'44'!$K$3:$L$16,2,FALSE)))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IF(D86="X",0,IF(E86="X",0,VLOOKUP(E86,'44'!$K$3:$L$16,2,FALSE)))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IF(D87="X",0,IF(E87="X",0,VLOOKUP(E87,'44'!$K$3:$L$16,2,FALSE)))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IF(D88="X",0,IF(E88="X",0,VLOOKUP(E88,'44'!$K$3:$L$16,2,FALSE)))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IF(D89="X",0,IF(E89="X",0,VLOOKUP(E89,'44'!$K$3:$L$16,2,FALSE)))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IF(D90="X",0,IF(E90="X",0,VLOOKUP(E90,'44'!$K$3:$L$16,2,FALSE)))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IF(D91="X",0,IF(E91="X",0,VLOOKUP(E91,'44'!$K$3:$L$16,2,FALSE)))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IF(D92="X",0,IF(E92="X",0,VLOOKUP(E92,'44'!$K$3:$L$16,2,FALSE)))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IF(D93="X",0,IF(E93="X",0,VLOOKUP(E93,'44'!$K$3:$L$16,2,FALSE)))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IF(D94="X",0,IF(E94="X",0,VLOOKUP(E94,'44'!$K$3:$L$16,2,FALSE)))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IF(D95="X",0,IF(E95="X",0,VLOOKUP(E95,'44'!$K$3:$L$16,2,FALSE)))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IF(D96="X",0,IF(E96="X",0,VLOOKUP(E96,'44'!$K$3:$L$16,2,FALSE)))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IF(D97="X",0,IF(E97="X",0,VLOOKUP(E97,'44'!$K$3:$L$16,2,FALSE)))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IF(D98="X",0,IF(E98="X",0,VLOOKUP(E98,'44'!$K$3:$L$16,2,FALSE)))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IF(D99="X",0,IF(E99="X",0,VLOOKUP(E99,'44'!$K$3:$L$16,2,FALSE)))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IF(D100="X",0,IF(E100="X",0,VLOOKUP(E100,'44'!$K$3:$L$16,2,FALSE)))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IF(D101="X",0,IF(E101="X",0,VLOOKUP(E101,'44'!$K$3:$L$16,2,FALSE)))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IF(D102="X",0,IF(E102="X",0,VLOOKUP(E102,'44'!$K$3:$L$16,2,FALSE)))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IF(D103="X",0,IF(E103="X",0,VLOOKUP(E103,'44'!$K$3:$L$16,2,FALSE)))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IF(D104="X",0,IF(E104="X",0,VLOOKUP(E104,'44'!$K$3:$L$16,2,FALSE)))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IF(D105="X",0,IF(E105="X",0,VLOOKUP(E105,'44'!$K$3:$L$16,2,FALSE)))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IF(D106="X",0,IF(E106="X",0,VLOOKUP(E106,'44'!$K$3:$L$16,2,FALSE)))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IF(D107="X",0,IF(E107="X",0,VLOOKUP(E107,'44'!$K$3:$L$16,2,FALSE)))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IF(D108="X",0,IF(E108="X",0,VLOOKUP(E108,'44'!$K$3:$L$16,2,FALSE)))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IF(D109="X",0,IF(E109="X",0,VLOOKUP(E109,'44'!$K$3:$L$16,2,FALSE)))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IF(D110="X",0,IF(E110="X",0,VLOOKUP(E110,'44'!$K$3:$L$16,2,FALSE)))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IF(D111="X",0,IF(E111="X",0,VLOOKUP(E111,'44'!$K$3:$L$16,2,FALSE)))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IF(D112="X",0,IF(E112="X",0,VLOOKUP(E112,'44'!$K$3:$L$16,2,FALSE)))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IF(D113="X",0,IF(E113="X",0,VLOOKUP(E113,'44'!$K$3:$L$16,2,FALSE)))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IF(D114="X",0,IF(E114="X",0,VLOOKUP(E114,'44'!$K$3:$L$16,2,FALSE)))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IF(D115="X",0,IF(E115="X",0,VLOOKUP(E115,'44'!$K$3:$L$16,2,FALSE)))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IF(D116="X",0,IF(E116="X",0,VLOOKUP(E116,'44'!$K$3:$L$16,2,FALSE)))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IF(D117="X",0,IF(E117="X",0,VLOOKUP(E117,'44'!$K$3:$L$16,2,FALSE)))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IF(D118="X",0,IF(E118="X",0,VLOOKUP(E118,'44'!$K$3:$L$16,2,FALSE)))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IF(D119="X",0,IF(E119="X",0,VLOOKUP(E119,'44'!$K$3:$L$16,2,FALSE)))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IF(D120="X",0,IF(E120="X",0,VLOOKUP(E120,'44'!$K$3:$L$16,2,FALSE)))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IF(D121="X",0,IF(E121="X",0,VLOOKUP(E121,'44'!$K$3:$L$16,2,FALSE)))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IF(D122="X",0,IF(E122="X",0,VLOOKUP(E122,'44'!$K$3:$L$16,2,FALSE)))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IF(D123="X",0,IF(E123="X",0,VLOOKUP(E123,'44'!$K$3:$L$16,2,FALSE)))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IF(D124="X",0,IF(E124="X",0,VLOOKUP(E124,'44'!$K$3:$L$16,2,FALSE)))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IF(D125="X",0,IF(E125="X",0,VLOOKUP(E125,'44'!$K$3:$L$16,2,FALSE)))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IF(D126="X",0,IF(E126="X",0,VLOOKUP(E126,'44'!$K$3:$L$16,2,FALSE)))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IF(D127="X",0,IF(E127="X",0,VLOOKUP(E127,'44'!$K$3:$L$16,2,FALSE)))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IF(D128="X",0,IF(E128="X",0,VLOOKUP(E128,'44'!$K$3:$L$16,2,FALSE)))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IF(D129="X",0,IF(E129="X",0,VLOOKUP(E129,'44'!$K$3:$L$16,2,FALSE)))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IF(D130="X",0,IF(E130="X",0,VLOOKUP(E130,'44'!$K$3:$L$16,2,FALSE)))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IF(D131="X",0,IF(E131="X",0,VLOOKUP(E131,'44'!$K$3:$L$16,2,FALSE)))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IF(D132="X",0,IF(E132="X",0,VLOOKUP(E132,'44'!$K$3:$L$16,2,FALSE)))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IF(D133="X",0,IF(E133="X",0,VLOOKUP(E133,'44'!$K$3:$L$16,2,FALSE)))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IF(D134="X",0,IF(E134="X",0,VLOOKUP(E134,'44'!$K$3:$L$16,2,FALSE)))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IF(D135="X",0,IF(E135="X",0,VLOOKUP(E135,'44'!$K$3:$L$16,2,FALSE)))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IF(D136="X",0,IF(E136="X",0,VLOOKUP(E136,'44'!$K$3:$L$16,2,FALSE)))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IF(D137="X",0,IF(E137="X",0,VLOOKUP(E137,'44'!$K$3:$L$16,2,FALSE)))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IF(D138="X",0,IF(E138="X",0,VLOOKUP(E138,'44'!$K$3:$L$16,2,FALSE)))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IF(D139="X",0,IF(E139="X",0,VLOOKUP(E139,'44'!$K$3:$L$16,2,FALSE)))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IF(D140="X",0,IF(E140="X",0,VLOOKUP(E140,'44'!$K$3:$L$16,2,FALSE)))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IF(D141="X",0,IF(E141="X",0,VLOOKUP(E141,'44'!$K$3:$L$16,2,FALSE)))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IF(D142="X",0,IF(E142="X",0,VLOOKUP(E142,'44'!$K$3:$L$16,2,FALSE)))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IF(D143="X",0,IF(E143="X",0,VLOOKUP(E143,'44'!$K$3:$L$16,2,FALSE)))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IF(D144="X",0,IF(E144="X",0,VLOOKUP(E144,'44'!$K$3:$L$16,2,FALSE)))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IF(D145="X",0,IF(E145="X",0,VLOOKUP(E145,'44'!$K$3:$L$16,2,FALSE)))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IF(D146="X",0,IF(E146="X",0,VLOOKUP(E146,'44'!$K$3:$L$16,2,FALSE)))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IF(D147="X",0,IF(E147="X",0,VLOOKUP(E147,'44'!$K$3:$L$16,2,FALSE)))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IF(D148="X",0,IF(E148="X",0,VLOOKUP(E148,'44'!$K$3:$L$16,2,FALSE)))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IF(D149="X",0,IF(E149="X",0,VLOOKUP(E149,'44'!$K$3:$L$16,2,FALSE)))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IF(D150="X",0,IF(E150="X",0,VLOOKUP(E150,'44'!$K$3:$L$16,2,FALSE)))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IF(D151="X",0,IF(E151="X",0,VLOOKUP(E151,'44'!$K$3:$L$16,2,FALSE)))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IF(D152="X",0,IF(E152="X",0,VLOOKUP(E152,'44'!$K$3:$L$16,2,FALSE)))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IF(D153="X",0,IF(E153="X",0,VLOOKUP(E153,'44'!$K$3:$L$16,2,FALSE)))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IF(D154="X",0,IF(E154="X",0,VLOOKUP(E154,'44'!$K$3:$L$16,2,FALSE)))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IF(D155="X",0,IF(E155="X",0,VLOOKUP(E155,'44'!$K$3:$L$16,2,FALSE)))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IF(D156="X",0,IF(E156="X",0,VLOOKUP(E156,'44'!$K$3:$L$16,2,FALSE)))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IF(D157="X",0,IF(E157="X",0,VLOOKUP(E157,'44'!$K$3:$L$16,2,FALSE)))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IF(D158="X",0,IF(E158="X",0,VLOOKUP(E158,'44'!$K$3:$L$16,2,FALSE)))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IF(D159="X",0,IF(E159="X",0,VLOOKUP(E159,'44'!$K$3:$L$16,2,FALSE)))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IF(D160="X",0,IF(E160="X",0,VLOOKUP(E160,'44'!$K$3:$L$16,2,FALSE)))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IF(D161="X",0,IF(E161="X",0,VLOOKUP(E161,'44'!$K$3:$L$16,2,FALSE)))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IF(D162="X",0,IF(E162="X",0,VLOOKUP(E162,'44'!$K$3:$L$16,2,FALSE)))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IF(D163="X",0,IF(E163="X",0,VLOOKUP(E163,'44'!$K$3:$L$16,2,FALSE)))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IF(D164="X",0,IF(E164="X",0,VLOOKUP(E164,'44'!$K$3:$L$16,2,FALSE)))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IF(D165="X",0,IF(E165="X",0,VLOOKUP(E165,'44'!$K$3:$L$16,2,FALSE)))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IF(D166="X",0,IF(E166="X",0,VLOOKUP(E166,'44'!$K$3:$L$16,2,FALSE)))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IF(D167="X",0,IF(E167="X",0,VLOOKUP(E167,'44'!$K$3:$L$16,2,FALSE)))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IF(D168="X",0,IF(E168="X",0,VLOOKUP(E168,'44'!$K$3:$L$16,2,FALSE)))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IF(D169="X",0,IF(E169="X",0,VLOOKUP(E169,'44'!$K$3:$L$16,2,FALSE)))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IF(D170="X",0,IF(E170="X",0,VLOOKUP(E170,'44'!$K$3:$L$16,2,FALSE)))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IF(D171="X",0,IF(E171="X",0,VLOOKUP(E171,'44'!$K$3:$L$16,2,FALSE)))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IF(D172="X",0,IF(E172="X",0,VLOOKUP(E172,'44'!$K$3:$L$16,2,FALSE)))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IF(D173="X",0,IF(E173="X",0,VLOOKUP(E173,'44'!$K$3:$L$16,2,FALSE)))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IF(D174="X",0,IF(E174="X",0,VLOOKUP(E174,'44'!$K$3:$L$16,2,FALSE)))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IF(D175="X",0,IF(E175="X",0,VLOOKUP(E175,'44'!$K$3:$L$16,2,FALSE)))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IF(D176="X",0,IF(E176="X",0,VLOOKUP(E176,'44'!$K$3:$L$16,2,FALSE)))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IF(D177="X",0,IF(E177="X",0,VLOOKUP(E177,'44'!$K$3:$L$16,2,FALSE)))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IF(D178="X",0,IF(E178="X",0,VLOOKUP(E178,'44'!$K$3:$L$16,2,FALSE)))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IF(D179="X",0,IF(E179="X",0,VLOOKUP(E179,'44'!$K$3:$L$16,2,FALSE)))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IF(D180="X",0,IF(E180="X",0,VLOOKUP(E180,'44'!$K$3:$L$16,2,FALSE)))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IF(D181="X",0,IF(E181="X",0,VLOOKUP(E181,'44'!$K$3:$L$16,2,FALSE)))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IF(D182="X",0,IF(E182="X",0,VLOOKUP(E182,'44'!$K$3:$L$16,2,FALSE)))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IF(D183="X",0,IF(E183="X",0,VLOOKUP(E183,'44'!$K$3:$L$16,2,FALSE)))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IF(D184="X",0,IF(E184="X",0,VLOOKUP(E184,'44'!$K$3:$L$16,2,FALSE)))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IF(D185="X",0,IF(E185="X",0,VLOOKUP(E185,'44'!$K$3:$L$16,2,FALSE)))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IF(D186="X",0,IF(E186="X",0,VLOOKUP(E186,'44'!$K$3:$L$16,2,FALSE)))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IF(D187="X",0,IF(E187="X",0,VLOOKUP(E187,'44'!$K$3:$L$16,2,FALSE)))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IF(D188="X",0,IF(E188="X",0,VLOOKUP(E188,'44'!$K$3:$L$16,2,FALSE)))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IF(D189="X",0,IF(E189="X",0,VLOOKUP(E189,'44'!$K$3:$L$16,2,FALSE)))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IF(D190="X",0,IF(E190="X",0,VLOOKUP(E190,'44'!$K$3:$L$16,2,FALSE)))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IF(D191="X",0,IF(E191="X",0,VLOOKUP(E191,'44'!$K$3:$L$16,2,FALSE)))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IF(D192="X",0,IF(E192="X",0,VLOOKUP(E192,'44'!$K$3:$L$16,2,FALSE)))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IF(D193="X",0,IF(E193="X",0,VLOOKUP(E193,'44'!$K$3:$L$16,2,FALSE)))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IF(D194="X",0,IF(E194="X",0,VLOOKUP(E194,'44'!$K$3:$L$16,2,FALSE)))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IF(D195="X",0,IF(E195="X",0,VLOOKUP(E195,'44'!$K$3:$L$16,2,FALSE)))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IF(D196="X",0,IF(E196="X",0,VLOOKUP(E196,'44'!$K$3:$L$16,2,FALSE)))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IF(D197="X",0,IF(E197="X",0,VLOOKUP(E197,'44'!$K$3:$L$16,2,FALSE)))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IF(D198="X",0,IF(E198="X",0,VLOOKUP(E198,'44'!$K$3:$L$16,2,FALSE)))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IF(D199="X",0,IF(E199="X",0,VLOOKUP(E199,'44'!$K$3:$L$16,2,FALSE)))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IF(D200="X",0,IF(E200="X",0,VLOOKUP(E200,'44'!$K$3:$L$16,2,FALSE)))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IF(D201="X",0,IF(E201="X",0,VLOOKUP(E201,'44'!$K$3:$L$16,2,FALSE)))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IF(D202="X",0,IF(E202="X",0,VLOOKUP(E202,'44'!$K$3:$L$16,2,FALSE)))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IF(D203="X",0,IF(E203="X",0,VLOOKUP(E203,'44'!$K$3:$L$16,2,FALSE)))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IF(D204="X",0,IF(E204="X",0,VLOOKUP(E204,'44'!$K$3:$L$16,2,FALSE)))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IF(D205="X",0,IF(E205="X",0,VLOOKUP(E205,'44'!$K$3:$L$16,2,FALSE)))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IF(D206="X",0,IF(E206="X",0,VLOOKUP(E206,'44'!$K$3:$L$16,2,FALSE)))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IF(D207="X",0,IF(E207="X",0,VLOOKUP(E207,'44'!$K$3:$L$16,2,FALSE)))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IF(D208="X",0,IF(E208="X",0,VLOOKUP(E208,'44'!$K$3:$L$16,2,FALSE)))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IF(D209="X",0,IF(E209="X",0,VLOOKUP(E209,'44'!$K$3:$L$16,2,FALSE)))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IF(D210="X",0,IF(E210="X",0,VLOOKUP(E210,'44'!$K$3:$L$16,2,FALSE)))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IF(D211="X",0,IF(E211="X",0,VLOOKUP(E211,'44'!$K$3:$L$16,2,FALSE)))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IF(D212="X",0,IF(E212="X",0,VLOOKUP(E212,'44'!$K$3:$L$16,2,FALSE)))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IF(D213="X",0,IF(E213="X",0,VLOOKUP(E213,'44'!$K$3:$L$16,2,FALSE)))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IF(D214="X",0,IF(E214="X",0,VLOOKUP(E214,'44'!$K$3:$L$16,2,FALSE)))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IF(D215="X",0,IF(E215="X",0,VLOOKUP(E215,'44'!$K$3:$L$16,2,FALSE)))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IF(D216="X",0,IF(E216="X",0,VLOOKUP(E216,'44'!$K$3:$L$16,2,FALSE)))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IF(D217="X",0,IF(E217="X",0,VLOOKUP(E217,'44'!$K$3:$L$16,2,FALSE)))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IF(D218="X",0,IF(E218="X",0,VLOOKUP(E218,'44'!$K$3:$L$16,2,FALSE)))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IF(D219="X",0,IF(E219="X",0,VLOOKUP(E219,'44'!$K$3:$L$16,2,FALSE)))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IF(D220="X",0,IF(E220="X",0,VLOOKUP(E220,'44'!$K$3:$L$16,2,FALSE)))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IF(D221="X",0,IF(E221="X",0,VLOOKUP(E221,'44'!$K$3:$L$16,2,FALSE)))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IF(D222="X",0,IF(E222="X",0,VLOOKUP(E222,'44'!$K$3:$L$16,2,FALSE)))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IF(D223="X",0,IF(E223="X",0,VLOOKUP(E223,'44'!$K$3:$L$16,2,FALSE)))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IF(D224="X",0,IF(E224="X",0,VLOOKUP(E224,'44'!$K$3:$L$16,2,FALSE)))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IF(D225="X",0,IF(E225="X",0,VLOOKUP(E225,'44'!$K$3:$L$16,2,FALSE)))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IF(D226="X",0,IF(E226="X",0,VLOOKUP(E226,'44'!$K$3:$L$16,2,FALSE)))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IF(D227="X",0,IF(E227="X",0,VLOOKUP(E227,'44'!$K$3:$L$16,2,FALSE)))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IF(D228="X",0,IF(E228="X",0,VLOOKUP(E228,'44'!$K$3:$L$16,2,FALSE)))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IF(D229="X",0,IF(E229="X",0,VLOOKUP(E229,'44'!$K$3:$L$16,2,FALSE)))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IF(D230="X",0,IF(E230="X",0,VLOOKUP(E230,'44'!$K$3:$L$16,2,FALSE)))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IF(D231="X",0,IF(E231="X",0,VLOOKUP(E231,'44'!$K$3:$L$16,2,FALSE)))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IF(D232="X",0,IF(E232="X",0,VLOOKUP(E232,'44'!$K$3:$L$16,2,FALSE)))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IF(D233="X",0,IF(E233="X",0,VLOOKUP(E233,'44'!$K$3:$L$16,2,FALSE)))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IF(D234="X",0,IF(E234="X",0,VLOOKUP(E234,'44'!$K$3:$L$16,2,FALSE)))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IF(D235="X",0,IF(E235="X",0,VLOOKUP(E235,'44'!$K$3:$L$16,2,FALSE)))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IF(D236="X",0,IF(E236="X",0,VLOOKUP(E236,'44'!$K$3:$L$16,2,FALSE)))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IF(D237="X",0,IF(E237="X",0,VLOOKUP(E237,'44'!$K$3:$L$16,2,FALSE)))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IF(D238="X",0,IF(E238="X",0,VLOOKUP(E238,'44'!$K$3:$L$16,2,FALSE)))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IF(D239="X",0,IF(E239="X",0,VLOOKUP(E239,'44'!$K$3:$L$16,2,FALSE)))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IF(D240="X",0,IF(E240="X",0,VLOOKUP(E240,'44'!$K$3:$L$16,2,FALSE)))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IF(D241="X",0,IF(E241="X",0,VLOOKUP(E241,'44'!$K$3:$L$16,2,FALSE)))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IF(D242="X",0,IF(E242="X",0,VLOOKUP(E242,'44'!$K$3:$L$16,2,FALSE)))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IF(D243="X",0,IF(E243="X",0,VLOOKUP(E243,'44'!$K$3:$L$16,2,FALSE)))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IF(D244="X",0,IF(E244="X",0,VLOOKUP(E244,'44'!$K$3:$L$16,2,FALSE)))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IF(D245="X",0,IF(E245="X",0,VLOOKUP(E245,'44'!$K$3:$L$16,2,FALSE)))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IF(D246="X",0,IF(E246="X",0,VLOOKUP(E246,'44'!$K$3:$L$16,2,FALSE)))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IF(D247="X",0,IF(E247="X",0,VLOOKUP(E247,'44'!$K$3:$L$16,2,FALSE)))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IF(D248="X",0,IF(E248="X",0,VLOOKUP(E248,'44'!$K$3:$L$16,2,FALSE)))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IF(D249="X",0,IF(E249="X",0,VLOOKUP(E249,'44'!$K$3:$L$16,2,FALSE)))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IF(D250="X",0,IF(E250="X",0,VLOOKUP(E250,'44'!$K$3:$L$16,2,FALSE)))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IF(D251="X",0,IF(E251="X",0,VLOOKUP(E251,'44'!$K$3:$L$16,2,FALSE)))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IF(D252="X",0,IF(E252="X",0,VLOOKUP(E252,'44'!$K$3:$L$16,2,FALSE)))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IF(D253="X",0,IF(E253="X",0,VLOOKUP(E253,'44'!$K$3:$L$16,2,FALSE)))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IF(D254="X",0,IF(E254="X",0,VLOOKUP(E254,'44'!$K$3:$L$16,2,FALSE)))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IF(D255="X",0,IF(E255="X",0,VLOOKUP(E255,'44'!$K$3:$L$16,2,FALSE)))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IF(D256="X",0,IF(E256="X",0,VLOOKUP(E256,'44'!$K$3:$L$16,2,FALSE)))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IF(D257="X",0,IF(E257="X",0,VLOOKUP(E257,'44'!$K$3:$L$16,2,FALSE)))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IF(D258="X",0,IF(E258="X",0,VLOOKUP(E258,'44'!$K$3:$L$16,2,FALSE)))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IF(D259="X",0,IF(E259="X",0,VLOOKUP(E259,'44'!$K$3:$L$16,2,FALSE)))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IF(D260="X",0,IF(E260="X",0,VLOOKUP(E260,'44'!$K$3:$L$16,2,FALSE)))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IF(D261="X",0,IF(E261="X",0,VLOOKUP(E261,'44'!$K$3:$L$16,2,FALSE)))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IF(D262="X",0,IF(E262="X",0,VLOOKUP(E262,'44'!$K$3:$L$16,2,FALSE)))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IF(D263="X",0,IF(E263="X",0,VLOOKUP(E263,'44'!$K$3:$L$16,2,FALSE)))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IF(D264="X",0,IF(E264="X",0,VLOOKUP(E264,'44'!$K$3:$L$16,2,FALSE)))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IF(D265="X",0,IF(E265="X",0,VLOOKUP(E265,'44'!$K$3:$L$16,2,FALSE)))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IF(D266="X",0,IF(E266="X",0,VLOOKUP(E266,'44'!$K$3:$L$16,2,FALSE)))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IF(D267="X",0,IF(E267="X",0,VLOOKUP(E267,'44'!$K$3:$L$16,2,FALSE)))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IF(D268="X",0,IF(E268="X",0,VLOOKUP(E268,'44'!$K$3:$L$16,2,FALSE)))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IF(D269="X",0,IF(E269="X",0,VLOOKUP(E269,'44'!$K$3:$L$16,2,FALSE)))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IF(D270="X",0,IF(E270="X",0,VLOOKUP(E270,'44'!$K$3:$L$16,2,FALSE)))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IF(D271="X",0,IF(E271="X",0,VLOOKUP(E271,'44'!$K$3:$L$16,2,FALSE)))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IF(D272="X",0,IF(E272="X",0,VLOOKUP(E272,'44'!$K$3:$L$16,2,FALSE)))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IF(D273="X",0,IF(E273="X",0,VLOOKUP(E273,'44'!$K$3:$L$16,2,FALSE)))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IF(D274="X",0,IF(E274="X",0,VLOOKUP(E274,'44'!$K$3:$L$16,2,FALSE)))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IF(D275="X",0,IF(E275="X",0,VLOOKUP(E275,'44'!$K$3:$L$16,2,FALSE)))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IF(D276="X",0,IF(E276="X",0,VLOOKUP(E276,'44'!$K$3:$L$16,2,FALSE)))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IF(D277="X",0,IF(E277="X",0,VLOOKUP(E277,'44'!$K$3:$L$16,2,FALSE)))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IF(D278="X",0,IF(E278="X",0,VLOOKUP(E278,'44'!$K$3:$L$16,2,FALSE)))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IF(D279="X",0,IF(E279="X",0,VLOOKUP(E279,'44'!$K$3:$L$16,2,FALSE)))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IF(D280="X",0,IF(E280="X",0,VLOOKUP(E280,'44'!$K$3:$L$16,2,FALSE)))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IF(D281="X",0,IF(E281="X",0,VLOOKUP(E281,'44'!$K$3:$L$16,2,FALSE)))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IF(D282="X",0,IF(E282="X",0,VLOOKUP(E282,'44'!$K$3:$L$16,2,FALSE)))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IF(D283="X",0,IF(E283="X",0,VLOOKUP(E283,'44'!$K$3:$L$16,2,FALSE)))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IF(D284="X",0,IF(E284="X",0,VLOOKUP(E284,'44'!$K$3:$L$16,2,FALSE)))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IF(D285="X",0,IF(E285="X",0,VLOOKUP(E285,'44'!$K$3:$L$16,2,FALSE)))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IF(D286="X",0,IF(E286="X",0,VLOOKUP(E286,'44'!$K$3:$L$16,2,FALSE)))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IF(D287="X",0,IF(E287="X",0,VLOOKUP(E287,'44'!$K$3:$L$16,2,FALSE)))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IF(D288="X",0,IF(E288="X",0,VLOOKUP(E288,'44'!$K$3:$L$16,2,FALSE)))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IF(D289="X",0,IF(E289="X",0,VLOOKUP(E289,'44'!$K$3:$L$16,2,FALSE)))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IF(D290="X",0,IF(E290="X",0,VLOOKUP(E290,'44'!$K$3:$L$16,2,FALSE)))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IF(D291="X",0,IF(E291="X",0,VLOOKUP(E291,'44'!$K$3:$L$16,2,FALSE)))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IF(D292="X",0,IF(E292="X",0,VLOOKUP(E292,'44'!$K$3:$L$16,2,FALSE)))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IF(D293="X",0,IF(E293="X",0,VLOOKUP(E293,'44'!$K$3:$L$16,2,FALSE)))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IF(D294="X",0,IF(E294="X",0,VLOOKUP(E294,'44'!$K$3:$L$16,2,FALSE)))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IF(D295="X",0,IF(E295="X",0,VLOOKUP(E295,'44'!$K$3:$L$16,2,FALSE)))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IF(D296="X",0,IF(E296="X",0,VLOOKUP(E296,'44'!$K$3:$L$16,2,FALSE)))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IF(D297="X",0,IF(E297="X",0,VLOOKUP(E297,'44'!$K$3:$L$16,2,FALSE)))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IF(D298="X",0,IF(E298="X",0,VLOOKUP(E298,'44'!$K$3:$L$16,2,FALSE)))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IF(D299="X",0,IF(E299="X",0,VLOOKUP(E299,'44'!$K$3:$L$16,2,FALSE)))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IF(D300="X",0,IF(E300="X",0,VLOOKUP(E300,'44'!$K$3:$L$16,2,FALSE)))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IF(D301="X",0,IF(E301="X",0,VLOOKUP(E301,'44'!$K$3:$L$16,2,FALSE)))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IF(D302="X",0,IF(E302="X",0,VLOOKUP(E302,'44'!$K$3:$L$16,2,FALSE)))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IF(D303="X",0,IF(E303="X",0,VLOOKUP(E303,'44'!$K$3:$L$16,2,FALSE)))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IF(D304="X",0,IF(E304="X",0,VLOOKUP(E304,'44'!$K$3:$L$16,2,FALSE)))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IF(D305="X",0,IF(E305="X",0,VLOOKUP(E305,'44'!$K$3:$L$16,2,FALSE)))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IF(D306="X",0,IF(E306="X",0,VLOOKUP(E306,'44'!$K$3:$L$16,2,FALSE)))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IF(D307="X",0,IF(E307="X",0,VLOOKUP(E307,'44'!$K$3:$L$16,2,FALSE)))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IF(D308="X",0,IF(E308="X",0,VLOOKUP(E308,'44'!$K$3:$L$16,2,FALSE)))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IF(D309="X",0,IF(E309="X",0,VLOOKUP(E309,'44'!$K$3:$L$16,2,FALSE)))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IF(D310="X",0,IF(E310="X",0,VLOOKUP(E310,'44'!$K$3:$L$16,2,FALSE)))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IF(D311="X",0,IF(E311="X",0,VLOOKUP(E311,'44'!$K$3:$L$16,2,FALSE)))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IF(D312="X",0,IF(E312="X",0,VLOOKUP(E312,'44'!$K$3:$L$16,2,FALSE)))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IF(D313="X",0,IF(E313="X",0,VLOOKUP(E313,'44'!$K$3:$L$16,2,FALSE)))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IF(D314="X",0,IF(E314="X",0,VLOOKUP(E314,'44'!$K$3:$L$16,2,FALSE)))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IF(D315="X",0,IF(E315="X",0,VLOOKUP(E315,'44'!$K$3:$L$16,2,FALSE)))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IF(D316="X",0,IF(E316="X",0,VLOOKUP(E316,'44'!$K$3:$L$16,2,FALSE)))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IF(D317="X",0,IF(E317="X",0,VLOOKUP(E317,'44'!$K$3:$L$16,2,FALSE)))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IF(D318="X",0,IF(E318="X",0,VLOOKUP(E318,'44'!$K$3:$L$16,2,FALSE)))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IF(D319="X",0,IF(E319="X",0,VLOOKUP(E319,'44'!$K$3:$L$16,2,FALSE)))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IF(D320="X",0,IF(E320="X",0,VLOOKUP(E320,'44'!$K$3:$L$16,2,FALSE)))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IF(D321="X",0,IF(E321="X",0,VLOOKUP(E321,'44'!$K$3:$L$16,2,FALSE)))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IF(D322="X",0,IF(E322="X",0,VLOOKUP(E322,'44'!$K$3:$L$16,2,FALSE)))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IF(D323="X",0,IF(E323="X",0,VLOOKUP(E323,'44'!$K$3:$L$16,2,FALSE)))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IF(D324="X",0,IF(E324="X",0,VLOOKUP(E324,'44'!$K$3:$L$16,2,FALSE)))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IF(D325="X",0,IF(E325="X",0,VLOOKUP(E325,'44'!$K$3:$L$16,2,FALSE)))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IF(D326="X",0,IF(E326="X",0,VLOOKUP(E326,'44'!$K$3:$L$16,2,FALSE)))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IF(D327="X",0,IF(E327="X",0,VLOOKUP(E327,'44'!$K$3:$L$16,2,FALSE)))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IF(D328="X",0,IF(E328="X",0,VLOOKUP(E328,'44'!$K$3:$L$16,2,FALSE)))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IF(D329="X",0,IF(E329="X",0,VLOOKUP(E329,'44'!$K$3:$L$16,2,FALSE)))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IF(D330="X",0,IF(E330="X",0,VLOOKUP(E330,'44'!$K$3:$L$16,2,FALSE)))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IF(D331="X",0,IF(E331="X",0,VLOOKUP(E331,'44'!$K$3:$L$16,2,FALSE)))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IF(D332="X",0,IF(E332="X",0,VLOOKUP(E332,'44'!$K$3:$L$16,2,FALSE)))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IF(D333="X",0,IF(E333="X",0,VLOOKUP(E333,'44'!$K$3:$L$16,2,FALSE)))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IF(D334="X",0,IF(E334="X",0,VLOOKUP(E334,'44'!$K$3:$L$16,2,FALSE)))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IF(D335="X",0,IF(E335="X",0,VLOOKUP(E335,'44'!$K$3:$L$16,2,FALSE)))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IF(D336="X",0,IF(E336="X",0,VLOOKUP(E336,'44'!$K$3:$L$16,2,FALSE)))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IF(D337="X",0,IF(E337="X",0,VLOOKUP(E337,'44'!$K$3:$L$16,2,FALSE)))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IF(D338="X",0,IF(E338="X",0,VLOOKUP(E338,'44'!$K$3:$L$16,2,FALSE)))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IF(D339="X",0,IF(E339="X",0,VLOOKUP(E339,'44'!$K$3:$L$16,2,FALSE)))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IF(D340="X",0,IF(E340="X",0,VLOOKUP(E340,'44'!$K$3:$L$16,2,FALSE)))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IF(D341="X",0,IF(E341="X",0,VLOOKUP(E341,'44'!$K$3:$L$16,2,FALSE)))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IF(D342="X",0,IF(E342="X",0,VLOOKUP(E342,'44'!$K$3:$L$16,2,FALSE)))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IF(D343="X",0,IF(E343="X",0,VLOOKUP(E343,'44'!$K$3:$L$16,2,FALSE)))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IF(D344="X",0,IF(E344="X",0,VLOOKUP(E344,'44'!$K$3:$L$16,2,FALSE)))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IF(D345="X",0,IF(E345="X",0,VLOOKUP(E345,'44'!$K$3:$L$16,2,FALSE)))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IF(D346="X",0,IF(E346="X",0,VLOOKUP(E346,'44'!$K$3:$L$16,2,FALSE)))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IF(D347="X",0,IF(E347="X",0,VLOOKUP(E347,'44'!$K$3:$L$16,2,FALSE)))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IF(D348="X",0,IF(E348="X",0,VLOOKUP(E348,'44'!$K$3:$L$16,2,FALSE)))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IF(D349="X",0,IF(E349="X",0,VLOOKUP(E349,'44'!$K$3:$L$16,2,FALSE)))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IF(D350="X",0,IF(E350="X",0,VLOOKUP(E350,'44'!$K$3:$L$16,2,FALSE)))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IF(D351="X",0,IF(E351="X",0,VLOOKUP(E351,'44'!$K$3:$L$16,2,FALSE)))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IF(D352="X",0,IF(E352="X",0,VLOOKUP(E352,'44'!$K$3:$L$16,2,FALSE)))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IF(D353="X",0,IF(E353="X",0,VLOOKUP(E353,'44'!$K$3:$L$16,2,FALSE)))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IF(D354="X",0,IF(E354="X",0,VLOOKUP(E354,'44'!$K$3:$L$16,2,FALSE)))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IF(D355="X",0,IF(E355="X",0,VLOOKUP(E355,'44'!$K$3:$L$16,2,FALSE)))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IF(D356="X",0,IF(E356="X",0,VLOOKUP(E356,'44'!$K$3:$L$16,2,FALSE)))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IF(D357="X",0,IF(E357="X",0,VLOOKUP(E357,'44'!$K$3:$L$16,2,FALSE)))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IF(D358="X",0,IF(E358="X",0,VLOOKUP(E358,'44'!$K$3:$L$16,2,FALSE)))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IF(D359="X",0,IF(E359="X",0,VLOOKUP(E359,'44'!$K$3:$L$16,2,FALSE)))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IF(D360="X",0,IF(E360="X",0,VLOOKUP(E360,'44'!$K$3:$L$16,2,FALSE)))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IF(D361="X",0,IF(E361="X",0,VLOOKUP(E361,'44'!$K$3:$L$16,2,FALSE)))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IF(D362="X",0,IF(E362="X",0,VLOOKUP(E362,'44'!$K$3:$L$16,2,FALSE)))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IF(D363="X",0,IF(E363="X",0,VLOOKUP(E363,'44'!$K$3:$L$16,2,FALSE)))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IF(D364="X",0,IF(E364="X",0,VLOOKUP(E364,'44'!$K$3:$L$16,2,FALSE)))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IF(D365="X",0,IF(E365="X",0,VLOOKUP(E365,'44'!$K$3:$L$16,2,FALSE)))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IF(D366="X",0,IF(E366="X",0,VLOOKUP(E366,'44'!$K$3:$L$16,2,FALSE)))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IF(D367="X",0,IF(E367="X",0,VLOOKUP(E367,'44'!$K$3:$L$16,2,FALSE)))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IF(D368="X",0,IF(E368="X",0,VLOOKUP(E368,'44'!$K$3:$L$16,2,FALSE)))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IF(D369="X",0,IF(E369="X",0,VLOOKUP(E369,'44'!$K$3:$L$16,2,FALSE)))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IF(D370="X",0,IF(E370="X",0,VLOOKUP(E370,'44'!$K$3:$L$16,2,FALSE)))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IF(D371="X",0,IF(E371="X",0,VLOOKUP(E371,'44'!$K$3:$L$16,2,FALSE)))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IF(D372="X",0,IF(E372="X",0,VLOOKUP(E372,'44'!$K$3:$L$16,2,FALSE)))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IF(D373="X",0,IF(E373="X",0,VLOOKUP(E373,'44'!$K$3:$L$16,2,FALSE)))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IF(D374="X",0,IF(E374="X",0,VLOOKUP(E374,'44'!$K$3:$L$16,2,FALSE)))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IF(D375="X",0,IF(E375="X",0,VLOOKUP(E375,'44'!$K$3:$L$16,2,FALSE)))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IF(D376="X",0,IF(E376="X",0,VLOOKUP(E376,'44'!$K$3:$L$16,2,FALSE)))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IF(D377="X",0,IF(E377="X",0,VLOOKUP(E377,'44'!$K$3:$L$16,2,FALSE)))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IF(D378="X",0,IF(E378="X",0,VLOOKUP(E378,'44'!$K$3:$L$16,2,FALSE)))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IF(D379="X",0,IF(E379="X",0,VLOOKUP(E379,'44'!$K$3:$L$16,2,FALSE)))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IF(D380="X",0,IF(E380="X",0,VLOOKUP(E380,'44'!$K$3:$L$16,2,FALSE)))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IF(D381="X",0,IF(E381="X",0,VLOOKUP(E381,'44'!$K$3:$L$16,2,FALSE)))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IF(D382="X",0,IF(E382="X",0,VLOOKUP(E382,'44'!$K$3:$L$16,2,FALSE)))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IF(D383="X",0,IF(E383="X",0,VLOOKUP(E383,'44'!$K$3:$L$16,2,FALSE)))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IF(D384="X",0,IF(E384="X",0,VLOOKUP(E384,'44'!$K$3:$L$16,2,FALSE)))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IF(D385="X",0,IF(E385="X",0,VLOOKUP(E385,'44'!$K$3:$L$16,2,FALSE)))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IF(D386="X",0,IF(E386="X",0,VLOOKUP(E386,'44'!$K$3:$L$16,2,FALSE)))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IF(D387="X",0,IF(E387="X",0,VLOOKUP(E387,'44'!$K$3:$L$16,2,FALSE)))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IF(D388="X",0,IF(E388="X",0,VLOOKUP(E388,'44'!$K$3:$L$16,2,FALSE)))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IF(D389="X",0,IF(E389="X",0,VLOOKUP(E389,'44'!$K$3:$L$16,2,FALSE)))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IF(D390="X",0,IF(E390="X",0,VLOOKUP(E390,'44'!$K$3:$L$16,2,FALSE)))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IF(D391="X",0,IF(E391="X",0,VLOOKUP(E391,'44'!$K$3:$L$16,2,FALSE)))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IF(D392="X",0,IF(E392="X",0,VLOOKUP(E392,'44'!$K$3:$L$16,2,FALSE)))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IF(D393="X",0,IF(E393="X",0,VLOOKUP(E393,'44'!$K$3:$L$16,2,FALSE)))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IF(D394="X",0,IF(E394="X",0,VLOOKUP(E394,'44'!$K$3:$L$16,2,FALSE)))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IF(D395="X",0,IF(E395="X",0,VLOOKUP(E395,'44'!$K$3:$L$16,2,FALSE)))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IF(D396="X",0,IF(E396="X",0,VLOOKUP(E396,'44'!$K$3:$L$16,2,FALSE)))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IF(D397="X",0,IF(E397="X",0,VLOOKUP(E397,'44'!$K$3:$L$16,2,FALSE)))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IF(D398="X",0,IF(E398="X",0,VLOOKUP(E398,'44'!$K$3:$L$16,2,FALSE)))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IF(D399="X",0,IF(E399="X",0,VLOOKUP(E399,'44'!$K$3:$L$16,2,FALSE)))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IF(D400="X",0,IF(E400="X",0,VLOOKUP(E400,'44'!$K$3:$L$16,2,FALSE)))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IF(D401="X",0,IF(E401="X",0,VLOOKUP(E401,'44'!$K$3:$L$16,2,FALSE)))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IF(D402="X",0,IF(E402="X",0,VLOOKUP(E402,'44'!$K$3:$L$16,2,FALSE)))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IF(D403="X",0,IF(E403="X",0,VLOOKUP(E403,'44'!$K$3:$L$16,2,FALSE)))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IF(D404="X",0,IF(E404="X",0,VLOOKUP(E404,'44'!$K$3:$L$16,2,FALSE)))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IF(D405="X",0,IF(E405="X",0,VLOOKUP(E405,'44'!$K$3:$L$16,2,FALSE)))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IF(D406="X",0,IF(E406="X",0,VLOOKUP(E406,'44'!$K$3:$L$16,2,FALSE)))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IF(D407="X",0,IF(E407="X",0,VLOOKUP(E407,'44'!$K$3:$L$16,2,FALSE)))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IF(D408="X",0,IF(E408="X",0,VLOOKUP(E408,'44'!$K$3:$L$16,2,FALSE)))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IF(D409="X",0,IF(E409="X",0,VLOOKUP(E409,'44'!$K$3:$L$16,2,FALSE)))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IF(D410="X",0,IF(E410="X",0,VLOOKUP(E410,'44'!$K$3:$L$16,2,FALSE)))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IF(D411="X",0,IF(E411="X",0,VLOOKUP(E411,'44'!$K$3:$L$16,2,FALSE)))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IF(D412="X",0,IF(E412="X",0,VLOOKUP(E412,'44'!$K$3:$L$16,2,FALSE)))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IF(D413="X",0,IF(E413="X",0,VLOOKUP(E413,'44'!$K$3:$L$16,2,FALSE)))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IF(D414="X",0,IF(E414="X",0,VLOOKUP(E414,'44'!$K$3:$L$16,2,FALSE)))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IF(D415="X",0,IF(E415="X",0,VLOOKUP(E415,'44'!$K$3:$L$16,2,FALSE)))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IF(D416="X",0,IF(E416="X",0,VLOOKUP(E416,'44'!$K$3:$L$16,2,FALSE)))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IF(D417="X",0,IF(E417="X",0,VLOOKUP(E417,'44'!$K$3:$L$16,2,FALSE)))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IF(D418="X",0,IF(E418="X",0,VLOOKUP(E418,'44'!$K$3:$L$16,2,FALSE)))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IF(D419="X",0,IF(E419="X",0,VLOOKUP(E419,'44'!$K$3:$L$16,2,FALSE)))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IF(D420="X",0,IF(E420="X",0,VLOOKUP(E420,'44'!$K$3:$L$16,2,FALSE)))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IF(D421="X",0,IF(E421="X",0,VLOOKUP(E421,'44'!$K$3:$L$16,2,FALSE)))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IF(D422="X",0,IF(E422="X",0,VLOOKUP(E422,'44'!$K$3:$L$16,2,FALSE)))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IF(D423="X",0,IF(E423="X",0,VLOOKUP(E423,'44'!$K$3:$L$16,2,FALSE)))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IF(D424="X",0,IF(E424="X",0,VLOOKUP(E424,'44'!$K$3:$L$16,2,FALSE)))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IF(D425="X",0,IF(E425="X",0,VLOOKUP(E425,'44'!$K$3:$L$16,2,FALSE)))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IF(D426="X",0,IF(E426="X",0,VLOOKUP(E426,'44'!$K$3:$L$16,2,FALSE)))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IF(D427="X",0,IF(E427="X",0,VLOOKUP(E427,'44'!$K$3:$L$16,2,FALSE)))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IF(D428="X",0,IF(E428="X",0,VLOOKUP(E428,'44'!$K$3:$L$16,2,FALSE)))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IF(D429="X",0,IF(E429="X",0,VLOOKUP(E429,'44'!$K$3:$L$16,2,FALSE)))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IF(D430="X",0,IF(E430="X",0,VLOOKUP(E430,'44'!$K$3:$L$16,2,FALSE)))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IF(D431="X",0,IF(E431="X",0,VLOOKUP(E431,'44'!$K$3:$L$16,2,FALSE)))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IF(D432="X",0,IF(E432="X",0,VLOOKUP(E432,'44'!$K$3:$L$16,2,FALSE)))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IF(D433="X",0,IF(E433="X",0,VLOOKUP(E433,'44'!$K$3:$L$16,2,FALSE)))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IF(D434="X",0,IF(E434="X",0,VLOOKUP(E434,'44'!$K$3:$L$16,2,FALSE)))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IF(D435="X",0,IF(E435="X",0,VLOOKUP(E435,'44'!$K$3:$L$16,2,FALSE)))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IF(D436="X",0,IF(E436="X",0,VLOOKUP(E436,'44'!$K$3:$L$16,2,FALSE)))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IF(D437="X",0,IF(E437="X",0,VLOOKUP(E437,'44'!$K$3:$L$16,2,FALSE)))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IF(D438="X",0,IF(E438="X",0,VLOOKUP(E438,'44'!$K$3:$L$16,2,FALSE)))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IF(D439="X",0,IF(E439="X",0,VLOOKUP(E439,'44'!$K$3:$L$16,2,FALSE)))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IF(D440="X",0,IF(E440="X",0,VLOOKUP(E440,'44'!$K$3:$L$16,2,FALSE)))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IF(D441="X",0,IF(E441="X",0,VLOOKUP(E441,'44'!$K$3:$L$16,2,FALSE)))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IF(D442="X",0,IF(E442="X",0,VLOOKUP(E442,'44'!$K$3:$L$16,2,FALSE)))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IF(D443="X",0,IF(E443="X",0,VLOOKUP(E443,'44'!$K$3:$L$16,2,FALSE)))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IF(D444="X",0,IF(E444="X",0,VLOOKUP(E444,'44'!$K$3:$L$16,2,FALSE)))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IF(D445="X",0,IF(E445="X",0,VLOOKUP(E445,'44'!$K$3:$L$16,2,FALSE)))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IF(D446="X",0,IF(E446="X",0,VLOOKUP(E446,'44'!$K$3:$L$16,2,FALSE)))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IF(D447="X",0,IF(E447="X",0,VLOOKUP(E447,'44'!$K$3:$L$16,2,FALSE)))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IF(D448="X",0,IF(E448="X",0,VLOOKUP(E448,'44'!$K$3:$L$16,2,FALSE)))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IF(D449="X",0,IF(E449="X",0,VLOOKUP(E449,'44'!$K$3:$L$16,2,FALSE)))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IF(D450="X",0,IF(E450="X",0,VLOOKUP(E450,'44'!$K$3:$L$16,2,FALSE)))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IF(D451="X",0,IF(E451="X",0,VLOOKUP(E451,'44'!$K$3:$L$16,2,FALSE)))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IF(D452="X",0,IF(E452="X",0,VLOOKUP(E452,'44'!$K$3:$L$16,2,FALSE)))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IF(D453="X",0,IF(E453="X",0,VLOOKUP(E453,'44'!$K$3:$L$16,2,FALSE)))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IF(D454="X",0,IF(E454="X",0,VLOOKUP(E454,'44'!$K$3:$L$16,2,FALSE)))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IF(D455="X",0,IF(E455="X",0,VLOOKUP(E455,'44'!$K$3:$L$16,2,FALSE)))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IF(D456="X",0,IF(E456="X",0,VLOOKUP(E456,'44'!$K$3:$L$16,2,FALSE)))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IF(D457="X",0,IF(E457="X",0,VLOOKUP(E457,'44'!$K$3:$L$16,2,FALSE)))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IF(D458="X",0,IF(E458="X",0,VLOOKUP(E458,'44'!$K$3:$L$16,2,FALSE)))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IF(D459="X",0,IF(E459="X",0,VLOOKUP(E459,'44'!$K$3:$L$16,2,FALSE)))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IF(D460="X",0,IF(E460="X",0,VLOOKUP(E460,'44'!$K$3:$L$16,2,FALSE)))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IF(D461="X",0,IF(E461="X",0,VLOOKUP(E461,'44'!$K$3:$L$16,2,FALSE)))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IF(D462="X",0,IF(E462="X",0,VLOOKUP(E462,'44'!$K$3:$L$16,2,FALSE)))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IF(D463="X",0,IF(E463="X",0,VLOOKUP(E463,'44'!$K$3:$L$16,2,FALSE)))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IF(D464="X",0,IF(E464="X",0,VLOOKUP(E464,'44'!$K$3:$L$16,2,FALSE)))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IF(D465="X",0,IF(E465="X",0,VLOOKUP(E465,'44'!$K$3:$L$16,2,FALSE)))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IF(D466="X",0,IF(E466="X",0,VLOOKUP(E466,'44'!$K$3:$L$16,2,FALSE)))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IF(D467="X",0,IF(E467="X",0,VLOOKUP(E467,'44'!$K$3:$L$16,2,FALSE)))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IF(D468="X",0,IF(E468="X",0,VLOOKUP(E468,'44'!$K$3:$L$16,2,FALSE)))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IF(D469="X",0,IF(E469="X",0,VLOOKUP(E469,'44'!$K$3:$L$16,2,FALSE)))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IF(D470="X",0,IF(E470="X",0,VLOOKUP(E470,'44'!$K$3:$L$16,2,FALSE)))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IF(D471="X",0,IF(E471="X",0,VLOOKUP(E471,'44'!$K$3:$L$16,2,FALSE)))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IF(D472="X",0,IF(E472="X",0,VLOOKUP(E472,'44'!$K$3:$L$16,2,FALSE)))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IF(D473="X",0,IF(E473="X",0,VLOOKUP(E473,'44'!$K$3:$L$16,2,FALSE)))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IF(D474="X",0,IF(E474="X",0,VLOOKUP(E474,'44'!$K$3:$L$16,2,FALSE)))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IF(D475="X",0,IF(E475="X",0,VLOOKUP(E475,'44'!$K$3:$L$16,2,FALSE)))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IF(D476="X",0,IF(E476="X",0,VLOOKUP(E476,'44'!$K$3:$L$16,2,FALSE)))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IF(D477="X",0,IF(E477="X",0,VLOOKUP(E477,'44'!$K$3:$L$16,2,FALSE)))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IF(D478="X",0,IF(E478="X",0,VLOOKUP(E478,'44'!$K$3:$L$16,2,FALSE)))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IF(D479="X",0,IF(E479="X",0,VLOOKUP(E479,'44'!$K$3:$L$16,2,FALSE)))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IF(D480="X",0,IF(E480="X",0,VLOOKUP(E480,'44'!$K$3:$L$16,2,FALSE)))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IF(D481="X",0,IF(E481="X",0,VLOOKUP(E481,'44'!$K$3:$L$16,2,FALSE)))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IF(D482="X",0,IF(E482="X",0,VLOOKUP(E482,'44'!$K$3:$L$16,2,FALSE)))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IF(D483="X",0,IF(E483="X",0,VLOOKUP(E483,'44'!$K$3:$L$16,2,FALSE)))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IF(D484="X",0,IF(E484="X",0,VLOOKUP(E484,'44'!$K$3:$L$16,2,FALSE)))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IF(D485="X",0,IF(E485="X",0,VLOOKUP(E485,'44'!$K$3:$L$16,2,FALSE)))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IF(D486="X",0,IF(E486="X",0,VLOOKUP(E486,'44'!$K$3:$L$16,2,FALSE)))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IF(D487="X",0,IF(E487="X",0,VLOOKUP(E487,'44'!$K$3:$L$16,2,FALSE)))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IF(D488="X",0,IF(E488="X",0,VLOOKUP(E488,'44'!$K$3:$L$16,2,FALSE)))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IF(D489="X",0,IF(E489="X",0,VLOOKUP(E489,'44'!$K$3:$L$16,2,FALSE)))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IF(D490="X",0,IF(E490="X",0,VLOOKUP(E490,'44'!$K$3:$L$16,2,FALSE)))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IF(D491="X",0,IF(E491="X",0,VLOOKUP(E491,'44'!$K$3:$L$16,2,FALSE)))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IF(D492="X",0,IF(E492="X",0,VLOOKUP(E492,'44'!$K$3:$L$16,2,FALSE)))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IF(D493="X",0,IF(E493="X",0,VLOOKUP(E493,'44'!$K$3:$L$16,2,FALSE)))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IF(D494="X",0,IF(E494="X",0,VLOOKUP(E494,'44'!$K$3:$L$16,2,FALSE)))</f>
        <v>#N/A</v>
      </c>
      <c r="P494" s="108" t="e">
        <f t="shared" si="15"/>
        <v>#N/A</v>
      </c>
    </row>
    <row r="495" spans="3:23" ht="15.75" thickBot="1">
      <c r="C495" s="109" t="s">
        <v>135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136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IF('44'!K3="", "Vrije categorie",'44'!K3)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IF('44'!K4="", "Vrije categorie",'44'!K4)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IF('44'!K5="", "Vrije categorie",'44'!K5)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IF('44'!K6="", "Vrije categorie",'44'!K6)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IF('44'!K7="", "Vrije categorie",'44'!K7)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IF('44'!K8="", "Vrije categorie",'44'!K8)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IF('44'!K9="", "Vrije categorie",'44'!K9)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IF('44'!K10="", "Vrije categorie",'44'!K10)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IF('44'!K11="", "Vrije categorie",'44'!K11)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IF('44'!K12="", "Vrije categorie",'44'!K12)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IF('44'!K13="", "Vrije categorie",'44'!K13)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IF('44'!K14="", "Vrije categorie",'44'!K14)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IF('44'!K15="", "Vrije categorie",'44'!K15)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138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aZd7VoNhUFMCWCeI2NCwTT2oUy3ZI3MQB52726o/GUu4u3wKhsmPuNkB5SAi80lVHlABH02TjeVXjWegRriyMg==" saltValue="bWXF52ZAaAeS75VAM53jp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F5C7F-3AA0-43DB-9B7D-D6CA1969DA79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'45a'!P499/M3</f>
        <v>#N/A</v>
      </c>
    </row>
    <row r="4" spans="1:14">
      <c r="A4" s="42" t="s">
        <v>82</v>
      </c>
      <c r="B4" s="195" t="e">
        <f>VLOOKUP(H5,'Kosten VSR (her)controles'!A5:E54,3)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'45a'!P500/M4</f>
        <v>#N/A</v>
      </c>
    </row>
    <row r="5" spans="1:14">
      <c r="A5" s="43" t="s">
        <v>83</v>
      </c>
      <c r="B5" s="196" t="e">
        <f>VLOOKUP(H5,'Kosten VSR (her)controles'!A5:E54,4)</f>
        <v>#N/A</v>
      </c>
      <c r="C5" s="196"/>
      <c r="D5" s="196"/>
      <c r="E5" s="196"/>
      <c r="F5" s="192" t="s">
        <v>85</v>
      </c>
      <c r="G5" s="192"/>
      <c r="H5" s="39">
        <f>'Kosten VSR (her)controles'!A49</f>
        <v>0</v>
      </c>
      <c r="K5" s="60" t="s">
        <v>58</v>
      </c>
      <c r="L5" s="72"/>
      <c r="M5" s="133"/>
      <c r="N5" s="113" t="e">
        <f>'45a'!P501/M5</f>
        <v>#N/A</v>
      </c>
    </row>
    <row r="6" spans="1:14">
      <c r="A6" s="44" t="s">
        <v>84</v>
      </c>
      <c r="B6" s="197" t="e">
        <f>VLOOKUP(H5,'Kosten VSR (her)controles'!A5:E54,5)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'45a'!P502/M6</f>
        <v>#N/A</v>
      </c>
    </row>
    <row r="7" spans="1:14">
      <c r="K7" s="60" t="s">
        <v>55</v>
      </c>
      <c r="L7" s="72"/>
      <c r="M7" s="133"/>
      <c r="N7" s="113" t="e">
        <f>'45a'!P503/M7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'45a'!P504/M8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'45a'!P505/M9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'45a'!P506/M10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'45a'!P507/M11</f>
        <v>#N/A</v>
      </c>
    </row>
    <row r="12" spans="1:14">
      <c r="F12" s="33" t="s">
        <v>64</v>
      </c>
      <c r="G12" s="33" t="s">
        <v>90</v>
      </c>
      <c r="K12" s="60" t="s">
        <v>63</v>
      </c>
      <c r="L12" s="72"/>
      <c r="M12" s="133"/>
      <c r="N12" s="113" t="e">
        <f>'45a'!P508/M12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'45a'!N512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'45a'!P509/M13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127</v>
      </c>
      <c r="K16" s="62"/>
      <c r="L16" s="73"/>
      <c r="M16" s="134"/>
      <c r="N16" s="114"/>
    </row>
    <row r="17" spans="1:9">
      <c r="A17" s="188" t="s">
        <v>128</v>
      </c>
      <c r="B17" s="188"/>
      <c r="C17" s="188"/>
      <c r="D17" s="70" t="e">
        <f>'45a'!P512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'45a'!G512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'45a'!F512-E27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'45a'!S495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'45a'!R495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'45a'!T495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'45a'!U495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51">
        <f>'45a'!V495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51">
        <f>'45a'!W495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'45a'!N505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x62V4q1PTCpKudTinpGni11NHy7rrkG3iLqurJYy4DSs38Y/OvtAxuL9jyPhlk9FA50Jjil/8Gy2QUpIM28+2w==" saltValue="zB9relYQzCV06GKRfjgQt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B07E-BA67-4563-BD06-C714D479F44B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'45'!H5</f>
        <v>0</v>
      </c>
      <c r="B1" s="219" t="s">
        <v>82</v>
      </c>
      <c r="C1" s="220"/>
      <c r="D1" s="221" t="e">
        <f>VLOOKUP(A1,'Kosten VSR (her)controles'!A5:J54,3)</f>
        <v>#N/A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e">
        <f>CONCATENATE(VLOOKUP(A1,'Kosten VSR (her)controles'!A5:K54,4)," te ",VLOOKUP(A1,'Kosten VSR (her)controles'!A5:K54,5))</f>
        <v>#N/A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IF(D4="X",0,IF(E4="X",0,VLOOKUP(E4,'45'!$K$3:$L$16,2,FALSE)))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IF(D5="X",0,IF(E5="X",0,VLOOKUP(E5,'45'!$K$3:$L$16,2,FALSE)))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IF(D6="X",0,IF(E6="X",0,VLOOKUP(E6,'45'!$K$3:$L$16,2,FALSE)))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IF(D7="X",0,IF(E7="X",0,VLOOKUP(E7,'45'!$K$3:$L$16,2,FALSE)))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IF(D8="X",0,IF(E8="X",0,VLOOKUP(E8,'45'!$K$3:$L$16,2,FALSE)))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IF(D9="X",0,IF(E9="X",0,VLOOKUP(E9,'45'!$K$3:$L$16,2,FALSE)))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IF(D10="X",0,IF(E10="X",0,VLOOKUP(E10,'45'!$K$3:$L$16,2,FALSE)))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IF(D11="X",0,IF(E11="X",0,VLOOKUP(E11,'45'!$K$3:$L$16,2,FALSE)))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IF(D12="X",0,IF(E12="X",0,VLOOKUP(E12,'45'!$K$3:$L$16,2,FALSE)))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IF(D13="X",0,IF(E13="X",0,VLOOKUP(E13,'45'!$K$3:$L$16,2,FALSE)))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IF(D14="X",0,IF(E14="X",0,VLOOKUP(E14,'45'!$K$3:$L$16,2,FALSE)))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IF(D15="X",0,IF(E15="X",0,VLOOKUP(E15,'45'!$K$3:$L$16,2,FALSE)))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IF(D16="X",0,IF(E16="X",0,VLOOKUP(E16,'45'!$K$3:$L$16,2,FALSE)))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IF(D17="X",0,IF(E17="X",0,VLOOKUP(E17,'45'!$K$3:$L$16,2,FALSE)))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IF(D18="X",0,IF(E18="X",0,VLOOKUP(E18,'45'!$K$3:$L$16,2,FALSE)))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IF(D19="X",0,IF(E19="X",0,VLOOKUP(E19,'45'!$K$3:$L$16,2,FALSE)))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IF(D20="X",0,IF(E20="X",0,VLOOKUP(E20,'45'!$K$3:$L$16,2,FALSE)))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IF(D21="X",0,IF(E21="X",0,VLOOKUP(E21,'45'!$K$3:$L$16,2,FALSE)))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IF(D22="X",0,IF(E22="X",0,VLOOKUP(E22,'45'!$K$3:$L$16,2,FALSE)))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IF(D23="X",0,IF(E23="X",0,VLOOKUP(E23,'45'!$K$3:$L$16,2,FALSE)))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IF(D24="X",0,IF(E24="X",0,VLOOKUP(E24,'45'!$K$3:$L$16,2,FALSE)))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IF(D25="X",0,IF(E25="X",0,VLOOKUP(E25,'45'!$K$3:$L$16,2,FALSE)))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IF(D26="X",0,IF(E26="X",0,VLOOKUP(E26,'45'!$K$3:$L$16,2,FALSE)))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IF(D27="X",0,IF(E27="X",0,VLOOKUP(E27,'45'!$K$3:$L$16,2,FALSE)))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IF(D28="X",0,IF(E28="X",0,VLOOKUP(E28,'45'!$K$3:$L$16,2,FALSE)))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IF(D29="X",0,IF(E29="X",0,VLOOKUP(E29,'45'!$K$3:$L$16,2,FALSE)))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IF(D30="X",0,IF(E30="X",0,VLOOKUP(E30,'45'!$K$3:$L$16,2,FALSE)))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IF(D31="X",0,IF(E31="X",0,VLOOKUP(E31,'45'!$K$3:$L$16,2,FALSE)))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IF(D32="X",0,IF(E32="X",0,VLOOKUP(E32,'45'!$K$3:$L$16,2,FALSE)))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IF(D33="X",0,IF(E33="X",0,VLOOKUP(E33,'45'!$K$3:$L$16,2,FALSE)))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IF(D34="X",0,IF(E34="X",0,VLOOKUP(E34,'45'!$K$3:$L$16,2,FALSE)))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IF(D35="X",0,IF(E35="X",0,VLOOKUP(E35,'45'!$K$3:$L$16,2,FALSE)))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IF(D36="X",0,IF(E36="X",0,VLOOKUP(E36,'45'!$K$3:$L$16,2,FALSE)))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IF(D37="X",0,IF(E37="X",0,VLOOKUP(E37,'45'!$K$3:$L$16,2,FALSE)))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IF(D38="X",0,IF(E38="X",0,VLOOKUP(E38,'45'!$K$3:$L$16,2,FALSE)))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IF(D39="X",0,IF(E39="X",0,VLOOKUP(E39,'45'!$K$3:$L$16,2,FALSE)))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IF(D40="X",0,IF(E40="X",0,VLOOKUP(E40,'45'!$K$3:$L$16,2,FALSE)))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IF(D41="X",0,IF(E41="X",0,VLOOKUP(E41,'45'!$K$3:$L$16,2,FALSE)))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IF(D42="X",0,IF(E42="X",0,VLOOKUP(E42,'45'!$K$3:$L$16,2,FALSE)))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IF(D43="X",0,IF(E43="X",0,VLOOKUP(E43,'45'!$K$3:$L$16,2,FALSE)))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IF(D44="X",0,IF(E44="X",0,VLOOKUP(E44,'45'!$K$3:$L$16,2,FALSE)))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IF(D45="X",0,IF(E45="X",0,VLOOKUP(E45,'45'!$K$3:$L$16,2,FALSE)))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IF(D46="X",0,IF(E46="X",0,VLOOKUP(E46,'45'!$K$3:$L$16,2,FALSE)))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IF(D47="X",0,IF(E47="X",0,VLOOKUP(E47,'45'!$K$3:$L$16,2,FALSE)))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IF(D48="X",0,IF(E48="X",0,VLOOKUP(E48,'45'!$K$3:$L$16,2,FALSE)))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IF(D49="X",0,IF(E49="X",0,VLOOKUP(E49,'45'!$K$3:$L$16,2,FALSE)))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IF(D50="X",0,IF(E50="X",0,VLOOKUP(E50,'45'!$K$3:$L$16,2,FALSE)))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IF(D51="X",0,IF(E51="X",0,VLOOKUP(E51,'45'!$K$3:$L$16,2,FALSE)))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IF(D52="X",0,IF(E52="X",0,VLOOKUP(E52,'45'!$K$3:$L$16,2,FALSE)))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IF(D53="X",0,IF(E53="X",0,VLOOKUP(E53,'45'!$K$3:$L$16,2,FALSE)))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IF(D54="X",0,IF(E54="X",0,VLOOKUP(E54,'45'!$K$3:$L$16,2,FALSE)))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IF(D55="X",0,IF(E55="X",0,VLOOKUP(E55,'45'!$K$3:$L$16,2,FALSE)))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IF(D56="X",0,IF(E56="X",0,VLOOKUP(E56,'45'!$K$3:$L$16,2,FALSE)))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IF(D57="X",0,IF(E57="X",0,VLOOKUP(E57,'45'!$K$3:$L$16,2,FALSE)))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IF(D58="X",0,IF(E58="X",0,VLOOKUP(E58,'45'!$K$3:$L$16,2,FALSE)))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IF(D59="X",0,IF(E59="X",0,VLOOKUP(E59,'45'!$K$3:$L$16,2,FALSE)))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IF(D60="X",0,IF(E60="X",0,VLOOKUP(E60,'45'!$K$3:$L$16,2,FALSE)))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IF(D61="X",0,IF(E61="X",0,VLOOKUP(E61,'45'!$K$3:$L$16,2,FALSE)))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IF(D62="X",0,IF(E62="X",0,VLOOKUP(E62,'45'!$K$3:$L$16,2,FALSE)))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IF(D63="X",0,IF(E63="X",0,VLOOKUP(E63,'45'!$K$3:$L$16,2,FALSE)))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IF(D64="X",0,IF(E64="X",0,VLOOKUP(E64,'45'!$K$3:$L$16,2,FALSE)))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IF(D65="X",0,IF(E65="X",0,VLOOKUP(E65,'45'!$K$3:$L$16,2,FALSE)))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IF(D66="X",0,IF(E66="X",0,VLOOKUP(E66,'45'!$K$3:$L$16,2,FALSE)))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IF(D67="X",0,IF(E67="X",0,VLOOKUP(E67,'45'!$K$3:$L$16,2,FALSE)))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IF(D68="X",0,IF(E68="X",0,VLOOKUP(E68,'45'!$K$3:$L$16,2,FALSE)))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IF(D69="X",0,IF(E69="X",0,VLOOKUP(E69,'45'!$K$3:$L$16,2,FALSE)))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IF(D70="X",0,IF(E70="X",0,VLOOKUP(E70,'45'!$K$3:$L$16,2,FALSE)))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IF(D71="X",0,IF(E71="X",0,VLOOKUP(E71,'45'!$K$3:$L$16,2,FALSE)))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IF(D72="X",0,IF(E72="X",0,VLOOKUP(E72,'45'!$K$3:$L$16,2,FALSE)))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IF(D73="X",0,IF(E73="X",0,VLOOKUP(E73,'45'!$K$3:$L$16,2,FALSE)))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IF(D74="X",0,IF(E74="X",0,VLOOKUP(E74,'45'!$K$3:$L$16,2,FALSE)))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IF(D75="X",0,IF(E75="X",0,VLOOKUP(E75,'45'!$K$3:$L$16,2,FALSE)))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IF(D76="X",0,IF(E76="X",0,VLOOKUP(E76,'45'!$K$3:$L$16,2,FALSE)))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IF(D77="X",0,IF(E77="X",0,VLOOKUP(E77,'45'!$K$3:$L$16,2,FALSE)))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IF(D78="X",0,IF(E78="X",0,VLOOKUP(E78,'45'!$K$3:$L$16,2,FALSE)))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IF(D79="X",0,IF(E79="X",0,VLOOKUP(E79,'45'!$K$3:$L$16,2,FALSE)))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IF(D80="X",0,IF(E80="X",0,VLOOKUP(E80,'45'!$K$3:$L$16,2,FALSE)))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IF(D81="X",0,IF(E81="X",0,VLOOKUP(E81,'45'!$K$3:$L$16,2,FALSE)))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IF(D82="X",0,IF(E82="X",0,VLOOKUP(E82,'45'!$K$3:$L$16,2,FALSE)))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IF(D83="X",0,IF(E83="X",0,VLOOKUP(E83,'45'!$K$3:$L$16,2,FALSE)))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IF(D84="X",0,IF(E84="X",0,VLOOKUP(E84,'45'!$K$3:$L$16,2,FALSE)))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IF(D85="X",0,IF(E85="X",0,VLOOKUP(E85,'45'!$K$3:$L$16,2,FALSE)))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IF(D86="X",0,IF(E86="X",0,VLOOKUP(E86,'45'!$K$3:$L$16,2,FALSE)))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IF(D87="X",0,IF(E87="X",0,VLOOKUP(E87,'45'!$K$3:$L$16,2,FALSE)))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IF(D88="X",0,IF(E88="X",0,VLOOKUP(E88,'45'!$K$3:$L$16,2,FALSE)))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IF(D89="X",0,IF(E89="X",0,VLOOKUP(E89,'45'!$K$3:$L$16,2,FALSE)))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IF(D90="X",0,IF(E90="X",0,VLOOKUP(E90,'45'!$K$3:$L$16,2,FALSE)))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IF(D91="X",0,IF(E91="X",0,VLOOKUP(E91,'45'!$K$3:$L$16,2,FALSE)))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IF(D92="X",0,IF(E92="X",0,VLOOKUP(E92,'45'!$K$3:$L$16,2,FALSE)))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IF(D93="X",0,IF(E93="X",0,VLOOKUP(E93,'45'!$K$3:$L$16,2,FALSE)))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IF(D94="X",0,IF(E94="X",0,VLOOKUP(E94,'45'!$K$3:$L$16,2,FALSE)))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IF(D95="X",0,IF(E95="X",0,VLOOKUP(E95,'45'!$K$3:$L$16,2,FALSE)))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IF(D96="X",0,IF(E96="X",0,VLOOKUP(E96,'45'!$K$3:$L$16,2,FALSE)))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IF(D97="X",0,IF(E97="X",0,VLOOKUP(E97,'45'!$K$3:$L$16,2,FALSE)))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IF(D98="X",0,IF(E98="X",0,VLOOKUP(E98,'45'!$K$3:$L$16,2,FALSE)))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IF(D99="X",0,IF(E99="X",0,VLOOKUP(E99,'45'!$K$3:$L$16,2,FALSE)))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IF(D100="X",0,IF(E100="X",0,VLOOKUP(E100,'45'!$K$3:$L$16,2,FALSE)))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IF(D101="X",0,IF(E101="X",0,VLOOKUP(E101,'45'!$K$3:$L$16,2,FALSE)))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IF(D102="X",0,IF(E102="X",0,VLOOKUP(E102,'45'!$K$3:$L$16,2,FALSE)))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IF(D103="X",0,IF(E103="X",0,VLOOKUP(E103,'45'!$K$3:$L$16,2,FALSE)))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IF(D104="X",0,IF(E104="X",0,VLOOKUP(E104,'45'!$K$3:$L$16,2,FALSE)))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IF(D105="X",0,IF(E105="X",0,VLOOKUP(E105,'45'!$K$3:$L$16,2,FALSE)))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IF(D106="X",0,IF(E106="X",0,VLOOKUP(E106,'45'!$K$3:$L$16,2,FALSE)))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IF(D107="X",0,IF(E107="X",0,VLOOKUP(E107,'45'!$K$3:$L$16,2,FALSE)))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IF(D108="X",0,IF(E108="X",0,VLOOKUP(E108,'45'!$K$3:$L$16,2,FALSE)))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IF(D109="X",0,IF(E109="X",0,VLOOKUP(E109,'45'!$K$3:$L$16,2,FALSE)))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IF(D110="X",0,IF(E110="X",0,VLOOKUP(E110,'45'!$K$3:$L$16,2,FALSE)))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IF(D111="X",0,IF(E111="X",0,VLOOKUP(E111,'45'!$K$3:$L$16,2,FALSE)))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IF(D112="X",0,IF(E112="X",0,VLOOKUP(E112,'45'!$K$3:$L$16,2,FALSE)))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IF(D113="X",0,IF(E113="X",0,VLOOKUP(E113,'45'!$K$3:$L$16,2,FALSE)))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IF(D114="X",0,IF(E114="X",0,VLOOKUP(E114,'45'!$K$3:$L$16,2,FALSE)))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IF(D115="X",0,IF(E115="X",0,VLOOKUP(E115,'45'!$K$3:$L$16,2,FALSE)))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IF(D116="X",0,IF(E116="X",0,VLOOKUP(E116,'45'!$K$3:$L$16,2,FALSE)))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IF(D117="X",0,IF(E117="X",0,VLOOKUP(E117,'45'!$K$3:$L$16,2,FALSE)))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IF(D118="X",0,IF(E118="X",0,VLOOKUP(E118,'45'!$K$3:$L$16,2,FALSE)))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IF(D119="X",0,IF(E119="X",0,VLOOKUP(E119,'45'!$K$3:$L$16,2,FALSE)))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IF(D120="X",0,IF(E120="X",0,VLOOKUP(E120,'45'!$K$3:$L$16,2,FALSE)))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IF(D121="X",0,IF(E121="X",0,VLOOKUP(E121,'45'!$K$3:$L$16,2,FALSE)))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IF(D122="X",0,IF(E122="X",0,VLOOKUP(E122,'45'!$K$3:$L$16,2,FALSE)))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IF(D123="X",0,IF(E123="X",0,VLOOKUP(E123,'45'!$K$3:$L$16,2,FALSE)))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IF(D124="X",0,IF(E124="X",0,VLOOKUP(E124,'45'!$K$3:$L$16,2,FALSE)))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IF(D125="X",0,IF(E125="X",0,VLOOKUP(E125,'45'!$K$3:$L$16,2,FALSE)))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IF(D126="X",0,IF(E126="X",0,VLOOKUP(E126,'45'!$K$3:$L$16,2,FALSE)))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IF(D127="X",0,IF(E127="X",0,VLOOKUP(E127,'45'!$K$3:$L$16,2,FALSE)))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IF(D128="X",0,IF(E128="X",0,VLOOKUP(E128,'45'!$K$3:$L$16,2,FALSE)))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IF(D129="X",0,IF(E129="X",0,VLOOKUP(E129,'45'!$K$3:$L$16,2,FALSE)))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IF(D130="X",0,IF(E130="X",0,VLOOKUP(E130,'45'!$K$3:$L$16,2,FALSE)))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IF(D131="X",0,IF(E131="X",0,VLOOKUP(E131,'45'!$K$3:$L$16,2,FALSE)))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IF(D132="X",0,IF(E132="X",0,VLOOKUP(E132,'45'!$K$3:$L$16,2,FALSE)))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IF(D133="X",0,IF(E133="X",0,VLOOKUP(E133,'45'!$K$3:$L$16,2,FALSE)))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IF(D134="X",0,IF(E134="X",0,VLOOKUP(E134,'45'!$K$3:$L$16,2,FALSE)))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IF(D135="X",0,IF(E135="X",0,VLOOKUP(E135,'45'!$K$3:$L$16,2,FALSE)))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IF(D136="X",0,IF(E136="X",0,VLOOKUP(E136,'45'!$K$3:$L$16,2,FALSE)))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IF(D137="X",0,IF(E137="X",0,VLOOKUP(E137,'45'!$K$3:$L$16,2,FALSE)))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IF(D138="X",0,IF(E138="X",0,VLOOKUP(E138,'45'!$K$3:$L$16,2,FALSE)))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IF(D139="X",0,IF(E139="X",0,VLOOKUP(E139,'45'!$K$3:$L$16,2,FALSE)))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IF(D140="X",0,IF(E140="X",0,VLOOKUP(E140,'45'!$K$3:$L$16,2,FALSE)))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IF(D141="X",0,IF(E141="X",0,VLOOKUP(E141,'45'!$K$3:$L$16,2,FALSE)))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IF(D142="X",0,IF(E142="X",0,VLOOKUP(E142,'45'!$K$3:$L$16,2,FALSE)))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IF(D143="X",0,IF(E143="X",0,VLOOKUP(E143,'45'!$K$3:$L$16,2,FALSE)))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IF(D144="X",0,IF(E144="X",0,VLOOKUP(E144,'45'!$K$3:$L$16,2,FALSE)))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IF(D145="X",0,IF(E145="X",0,VLOOKUP(E145,'45'!$K$3:$L$16,2,FALSE)))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IF(D146="X",0,IF(E146="X",0,VLOOKUP(E146,'45'!$K$3:$L$16,2,FALSE)))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IF(D147="X",0,IF(E147="X",0,VLOOKUP(E147,'45'!$K$3:$L$16,2,FALSE)))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IF(D148="X",0,IF(E148="X",0,VLOOKUP(E148,'45'!$K$3:$L$16,2,FALSE)))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IF(D149="X",0,IF(E149="X",0,VLOOKUP(E149,'45'!$K$3:$L$16,2,FALSE)))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IF(D150="X",0,IF(E150="X",0,VLOOKUP(E150,'45'!$K$3:$L$16,2,FALSE)))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IF(D151="X",0,IF(E151="X",0,VLOOKUP(E151,'45'!$K$3:$L$16,2,FALSE)))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IF(D152="X",0,IF(E152="X",0,VLOOKUP(E152,'45'!$K$3:$L$16,2,FALSE)))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IF(D153="X",0,IF(E153="X",0,VLOOKUP(E153,'45'!$K$3:$L$16,2,FALSE)))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IF(D154="X",0,IF(E154="X",0,VLOOKUP(E154,'45'!$K$3:$L$16,2,FALSE)))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IF(D155="X",0,IF(E155="X",0,VLOOKUP(E155,'45'!$K$3:$L$16,2,FALSE)))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IF(D156="X",0,IF(E156="X",0,VLOOKUP(E156,'45'!$K$3:$L$16,2,FALSE)))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IF(D157="X",0,IF(E157="X",0,VLOOKUP(E157,'45'!$K$3:$L$16,2,FALSE)))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IF(D158="X",0,IF(E158="X",0,VLOOKUP(E158,'45'!$K$3:$L$16,2,FALSE)))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IF(D159="X",0,IF(E159="X",0,VLOOKUP(E159,'45'!$K$3:$L$16,2,FALSE)))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IF(D160="X",0,IF(E160="X",0,VLOOKUP(E160,'45'!$K$3:$L$16,2,FALSE)))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IF(D161="X",0,IF(E161="X",0,VLOOKUP(E161,'45'!$K$3:$L$16,2,FALSE)))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IF(D162="X",0,IF(E162="X",0,VLOOKUP(E162,'45'!$K$3:$L$16,2,FALSE)))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IF(D163="X",0,IF(E163="X",0,VLOOKUP(E163,'45'!$K$3:$L$16,2,FALSE)))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IF(D164="X",0,IF(E164="X",0,VLOOKUP(E164,'45'!$K$3:$L$16,2,FALSE)))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IF(D165="X",0,IF(E165="X",0,VLOOKUP(E165,'45'!$K$3:$L$16,2,FALSE)))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IF(D166="X",0,IF(E166="X",0,VLOOKUP(E166,'45'!$K$3:$L$16,2,FALSE)))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IF(D167="X",0,IF(E167="X",0,VLOOKUP(E167,'45'!$K$3:$L$16,2,FALSE)))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IF(D168="X",0,IF(E168="X",0,VLOOKUP(E168,'45'!$K$3:$L$16,2,FALSE)))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IF(D169="X",0,IF(E169="X",0,VLOOKUP(E169,'45'!$K$3:$L$16,2,FALSE)))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IF(D170="X",0,IF(E170="X",0,VLOOKUP(E170,'45'!$K$3:$L$16,2,FALSE)))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IF(D171="X",0,IF(E171="X",0,VLOOKUP(E171,'45'!$K$3:$L$16,2,FALSE)))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IF(D172="X",0,IF(E172="X",0,VLOOKUP(E172,'45'!$K$3:$L$16,2,FALSE)))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IF(D173="X",0,IF(E173="X",0,VLOOKUP(E173,'45'!$K$3:$L$16,2,FALSE)))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IF(D174="X",0,IF(E174="X",0,VLOOKUP(E174,'45'!$K$3:$L$16,2,FALSE)))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IF(D175="X",0,IF(E175="X",0,VLOOKUP(E175,'45'!$K$3:$L$16,2,FALSE)))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IF(D176="X",0,IF(E176="X",0,VLOOKUP(E176,'45'!$K$3:$L$16,2,FALSE)))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IF(D177="X",0,IF(E177="X",0,VLOOKUP(E177,'45'!$K$3:$L$16,2,FALSE)))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IF(D178="X",0,IF(E178="X",0,VLOOKUP(E178,'45'!$K$3:$L$16,2,FALSE)))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IF(D179="X",0,IF(E179="X",0,VLOOKUP(E179,'45'!$K$3:$L$16,2,FALSE)))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IF(D180="X",0,IF(E180="X",0,VLOOKUP(E180,'45'!$K$3:$L$16,2,FALSE)))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IF(D181="X",0,IF(E181="X",0,VLOOKUP(E181,'45'!$K$3:$L$16,2,FALSE)))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IF(D182="X",0,IF(E182="X",0,VLOOKUP(E182,'45'!$K$3:$L$16,2,FALSE)))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IF(D183="X",0,IF(E183="X",0,VLOOKUP(E183,'45'!$K$3:$L$16,2,FALSE)))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IF(D184="X",0,IF(E184="X",0,VLOOKUP(E184,'45'!$K$3:$L$16,2,FALSE)))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IF(D185="X",0,IF(E185="X",0,VLOOKUP(E185,'45'!$K$3:$L$16,2,FALSE)))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IF(D186="X",0,IF(E186="X",0,VLOOKUP(E186,'45'!$K$3:$L$16,2,FALSE)))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IF(D187="X",0,IF(E187="X",0,VLOOKUP(E187,'45'!$K$3:$L$16,2,FALSE)))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IF(D188="X",0,IF(E188="X",0,VLOOKUP(E188,'45'!$K$3:$L$16,2,FALSE)))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IF(D189="X",0,IF(E189="X",0,VLOOKUP(E189,'45'!$K$3:$L$16,2,FALSE)))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IF(D190="X",0,IF(E190="X",0,VLOOKUP(E190,'45'!$K$3:$L$16,2,FALSE)))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IF(D191="X",0,IF(E191="X",0,VLOOKUP(E191,'45'!$K$3:$L$16,2,FALSE)))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IF(D192="X",0,IF(E192="X",0,VLOOKUP(E192,'45'!$K$3:$L$16,2,FALSE)))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IF(D193="X",0,IF(E193="X",0,VLOOKUP(E193,'45'!$K$3:$L$16,2,FALSE)))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IF(D194="X",0,IF(E194="X",0,VLOOKUP(E194,'45'!$K$3:$L$16,2,FALSE)))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IF(D195="X",0,IF(E195="X",0,VLOOKUP(E195,'45'!$K$3:$L$16,2,FALSE)))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IF(D196="X",0,IF(E196="X",0,VLOOKUP(E196,'45'!$K$3:$L$16,2,FALSE)))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IF(D197="X",0,IF(E197="X",0,VLOOKUP(E197,'45'!$K$3:$L$16,2,FALSE)))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IF(D198="X",0,IF(E198="X",0,VLOOKUP(E198,'45'!$K$3:$L$16,2,FALSE)))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IF(D199="X",0,IF(E199="X",0,VLOOKUP(E199,'45'!$K$3:$L$16,2,FALSE)))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IF(D200="X",0,IF(E200="X",0,VLOOKUP(E200,'45'!$K$3:$L$16,2,FALSE)))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IF(D201="X",0,IF(E201="X",0,VLOOKUP(E201,'45'!$K$3:$L$16,2,FALSE)))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IF(D202="X",0,IF(E202="X",0,VLOOKUP(E202,'45'!$K$3:$L$16,2,FALSE)))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IF(D203="X",0,IF(E203="X",0,VLOOKUP(E203,'45'!$K$3:$L$16,2,FALSE)))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IF(D204="X",0,IF(E204="X",0,VLOOKUP(E204,'45'!$K$3:$L$16,2,FALSE)))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IF(D205="X",0,IF(E205="X",0,VLOOKUP(E205,'45'!$K$3:$L$16,2,FALSE)))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IF(D206="X",0,IF(E206="X",0,VLOOKUP(E206,'45'!$K$3:$L$16,2,FALSE)))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IF(D207="X",0,IF(E207="X",0,VLOOKUP(E207,'45'!$K$3:$L$16,2,FALSE)))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IF(D208="X",0,IF(E208="X",0,VLOOKUP(E208,'45'!$K$3:$L$16,2,FALSE)))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IF(D209="X",0,IF(E209="X",0,VLOOKUP(E209,'45'!$K$3:$L$16,2,FALSE)))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IF(D210="X",0,IF(E210="X",0,VLOOKUP(E210,'45'!$K$3:$L$16,2,FALSE)))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IF(D211="X",0,IF(E211="X",0,VLOOKUP(E211,'45'!$K$3:$L$16,2,FALSE)))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IF(D212="X",0,IF(E212="X",0,VLOOKUP(E212,'45'!$K$3:$L$16,2,FALSE)))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IF(D213="X",0,IF(E213="X",0,VLOOKUP(E213,'45'!$K$3:$L$16,2,FALSE)))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IF(D214="X",0,IF(E214="X",0,VLOOKUP(E214,'45'!$K$3:$L$16,2,FALSE)))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IF(D215="X",0,IF(E215="X",0,VLOOKUP(E215,'45'!$K$3:$L$16,2,FALSE)))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IF(D216="X",0,IF(E216="X",0,VLOOKUP(E216,'45'!$K$3:$L$16,2,FALSE)))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IF(D217="X",0,IF(E217="X",0,VLOOKUP(E217,'45'!$K$3:$L$16,2,FALSE)))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IF(D218="X",0,IF(E218="X",0,VLOOKUP(E218,'45'!$K$3:$L$16,2,FALSE)))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IF(D219="X",0,IF(E219="X",0,VLOOKUP(E219,'45'!$K$3:$L$16,2,FALSE)))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IF(D220="X",0,IF(E220="X",0,VLOOKUP(E220,'45'!$K$3:$L$16,2,FALSE)))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IF(D221="X",0,IF(E221="X",0,VLOOKUP(E221,'45'!$K$3:$L$16,2,FALSE)))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IF(D222="X",0,IF(E222="X",0,VLOOKUP(E222,'45'!$K$3:$L$16,2,FALSE)))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IF(D223="X",0,IF(E223="X",0,VLOOKUP(E223,'45'!$K$3:$L$16,2,FALSE)))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IF(D224="X",0,IF(E224="X",0,VLOOKUP(E224,'45'!$K$3:$L$16,2,FALSE)))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IF(D225="X",0,IF(E225="X",0,VLOOKUP(E225,'45'!$K$3:$L$16,2,FALSE)))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IF(D226="X",0,IF(E226="X",0,VLOOKUP(E226,'45'!$K$3:$L$16,2,FALSE)))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IF(D227="X",0,IF(E227="X",0,VLOOKUP(E227,'45'!$K$3:$L$16,2,FALSE)))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IF(D228="X",0,IF(E228="X",0,VLOOKUP(E228,'45'!$K$3:$L$16,2,FALSE)))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IF(D229="X",0,IF(E229="X",0,VLOOKUP(E229,'45'!$K$3:$L$16,2,FALSE)))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IF(D230="X",0,IF(E230="X",0,VLOOKUP(E230,'45'!$K$3:$L$16,2,FALSE)))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IF(D231="X",0,IF(E231="X",0,VLOOKUP(E231,'45'!$K$3:$L$16,2,FALSE)))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IF(D232="X",0,IF(E232="X",0,VLOOKUP(E232,'45'!$K$3:$L$16,2,FALSE)))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IF(D233="X",0,IF(E233="X",0,VLOOKUP(E233,'45'!$K$3:$L$16,2,FALSE)))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IF(D234="X",0,IF(E234="X",0,VLOOKUP(E234,'45'!$K$3:$L$16,2,FALSE)))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IF(D235="X",0,IF(E235="X",0,VLOOKUP(E235,'45'!$K$3:$L$16,2,FALSE)))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IF(D236="X",0,IF(E236="X",0,VLOOKUP(E236,'45'!$K$3:$L$16,2,FALSE)))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IF(D237="X",0,IF(E237="X",0,VLOOKUP(E237,'45'!$K$3:$L$16,2,FALSE)))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IF(D238="X",0,IF(E238="X",0,VLOOKUP(E238,'45'!$K$3:$L$16,2,FALSE)))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IF(D239="X",0,IF(E239="X",0,VLOOKUP(E239,'45'!$K$3:$L$16,2,FALSE)))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IF(D240="X",0,IF(E240="X",0,VLOOKUP(E240,'45'!$K$3:$L$16,2,FALSE)))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IF(D241="X",0,IF(E241="X",0,VLOOKUP(E241,'45'!$K$3:$L$16,2,FALSE)))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IF(D242="X",0,IF(E242="X",0,VLOOKUP(E242,'45'!$K$3:$L$16,2,FALSE)))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IF(D243="X",0,IF(E243="X",0,VLOOKUP(E243,'45'!$K$3:$L$16,2,FALSE)))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IF(D244="X",0,IF(E244="X",0,VLOOKUP(E244,'45'!$K$3:$L$16,2,FALSE)))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IF(D245="X",0,IF(E245="X",0,VLOOKUP(E245,'45'!$K$3:$L$16,2,FALSE)))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IF(D246="X",0,IF(E246="X",0,VLOOKUP(E246,'45'!$K$3:$L$16,2,FALSE)))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IF(D247="X",0,IF(E247="X",0,VLOOKUP(E247,'45'!$K$3:$L$16,2,FALSE)))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IF(D248="X",0,IF(E248="X",0,VLOOKUP(E248,'45'!$K$3:$L$16,2,FALSE)))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IF(D249="X",0,IF(E249="X",0,VLOOKUP(E249,'45'!$K$3:$L$16,2,FALSE)))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IF(D250="X",0,IF(E250="X",0,VLOOKUP(E250,'45'!$K$3:$L$16,2,FALSE)))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IF(D251="X",0,IF(E251="X",0,VLOOKUP(E251,'45'!$K$3:$L$16,2,FALSE)))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IF(D252="X",0,IF(E252="X",0,VLOOKUP(E252,'45'!$K$3:$L$16,2,FALSE)))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IF(D253="X",0,IF(E253="X",0,VLOOKUP(E253,'45'!$K$3:$L$16,2,FALSE)))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IF(D254="X",0,IF(E254="X",0,VLOOKUP(E254,'45'!$K$3:$L$16,2,FALSE)))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IF(D255="X",0,IF(E255="X",0,VLOOKUP(E255,'45'!$K$3:$L$16,2,FALSE)))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IF(D256="X",0,IF(E256="X",0,VLOOKUP(E256,'45'!$K$3:$L$16,2,FALSE)))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IF(D257="X",0,IF(E257="X",0,VLOOKUP(E257,'45'!$K$3:$L$16,2,FALSE)))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IF(D258="X",0,IF(E258="X",0,VLOOKUP(E258,'45'!$K$3:$L$16,2,FALSE)))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IF(D259="X",0,IF(E259="X",0,VLOOKUP(E259,'45'!$K$3:$L$16,2,FALSE)))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IF(D260="X",0,IF(E260="X",0,VLOOKUP(E260,'45'!$K$3:$L$16,2,FALSE)))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IF(D261="X",0,IF(E261="X",0,VLOOKUP(E261,'45'!$K$3:$L$16,2,FALSE)))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IF(D262="X",0,IF(E262="X",0,VLOOKUP(E262,'45'!$K$3:$L$16,2,FALSE)))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IF(D263="X",0,IF(E263="X",0,VLOOKUP(E263,'45'!$K$3:$L$16,2,FALSE)))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IF(D264="X",0,IF(E264="X",0,VLOOKUP(E264,'45'!$K$3:$L$16,2,FALSE)))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IF(D265="X",0,IF(E265="X",0,VLOOKUP(E265,'45'!$K$3:$L$16,2,FALSE)))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IF(D266="X",0,IF(E266="X",0,VLOOKUP(E266,'45'!$K$3:$L$16,2,FALSE)))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IF(D267="X",0,IF(E267="X",0,VLOOKUP(E267,'45'!$K$3:$L$16,2,FALSE)))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IF(D268="X",0,IF(E268="X",0,VLOOKUP(E268,'45'!$K$3:$L$16,2,FALSE)))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IF(D269="X",0,IF(E269="X",0,VLOOKUP(E269,'45'!$K$3:$L$16,2,FALSE)))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IF(D270="X",0,IF(E270="X",0,VLOOKUP(E270,'45'!$K$3:$L$16,2,FALSE)))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IF(D271="X",0,IF(E271="X",0,VLOOKUP(E271,'45'!$K$3:$L$16,2,FALSE)))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IF(D272="X",0,IF(E272="X",0,VLOOKUP(E272,'45'!$K$3:$L$16,2,FALSE)))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IF(D273="X",0,IF(E273="X",0,VLOOKUP(E273,'45'!$K$3:$L$16,2,FALSE)))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IF(D274="X",0,IF(E274="X",0,VLOOKUP(E274,'45'!$K$3:$L$16,2,FALSE)))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IF(D275="X",0,IF(E275="X",0,VLOOKUP(E275,'45'!$K$3:$L$16,2,FALSE)))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IF(D276="X",0,IF(E276="X",0,VLOOKUP(E276,'45'!$K$3:$L$16,2,FALSE)))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IF(D277="X",0,IF(E277="X",0,VLOOKUP(E277,'45'!$K$3:$L$16,2,FALSE)))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IF(D278="X",0,IF(E278="X",0,VLOOKUP(E278,'45'!$K$3:$L$16,2,FALSE)))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IF(D279="X",0,IF(E279="X",0,VLOOKUP(E279,'45'!$K$3:$L$16,2,FALSE)))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IF(D280="X",0,IF(E280="X",0,VLOOKUP(E280,'45'!$K$3:$L$16,2,FALSE)))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IF(D281="X",0,IF(E281="X",0,VLOOKUP(E281,'45'!$K$3:$L$16,2,FALSE)))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IF(D282="X",0,IF(E282="X",0,VLOOKUP(E282,'45'!$K$3:$L$16,2,FALSE)))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IF(D283="X",0,IF(E283="X",0,VLOOKUP(E283,'45'!$K$3:$L$16,2,FALSE)))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IF(D284="X",0,IF(E284="X",0,VLOOKUP(E284,'45'!$K$3:$L$16,2,FALSE)))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IF(D285="X",0,IF(E285="X",0,VLOOKUP(E285,'45'!$K$3:$L$16,2,FALSE)))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IF(D286="X",0,IF(E286="X",0,VLOOKUP(E286,'45'!$K$3:$L$16,2,FALSE)))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IF(D287="X",0,IF(E287="X",0,VLOOKUP(E287,'45'!$K$3:$L$16,2,FALSE)))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IF(D288="X",0,IF(E288="X",0,VLOOKUP(E288,'45'!$K$3:$L$16,2,FALSE)))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IF(D289="X",0,IF(E289="X",0,VLOOKUP(E289,'45'!$K$3:$L$16,2,FALSE)))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IF(D290="X",0,IF(E290="X",0,VLOOKUP(E290,'45'!$K$3:$L$16,2,FALSE)))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IF(D291="X",0,IF(E291="X",0,VLOOKUP(E291,'45'!$K$3:$L$16,2,FALSE)))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IF(D292="X",0,IF(E292="X",0,VLOOKUP(E292,'45'!$K$3:$L$16,2,FALSE)))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IF(D293="X",0,IF(E293="X",0,VLOOKUP(E293,'45'!$K$3:$L$16,2,FALSE)))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IF(D294="X",0,IF(E294="X",0,VLOOKUP(E294,'45'!$K$3:$L$16,2,FALSE)))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IF(D295="X",0,IF(E295="X",0,VLOOKUP(E295,'45'!$K$3:$L$16,2,FALSE)))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IF(D296="X",0,IF(E296="X",0,VLOOKUP(E296,'45'!$K$3:$L$16,2,FALSE)))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IF(D297="X",0,IF(E297="X",0,VLOOKUP(E297,'45'!$K$3:$L$16,2,FALSE)))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IF(D298="X",0,IF(E298="X",0,VLOOKUP(E298,'45'!$K$3:$L$16,2,FALSE)))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IF(D299="X",0,IF(E299="X",0,VLOOKUP(E299,'45'!$K$3:$L$16,2,FALSE)))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IF(D300="X",0,IF(E300="X",0,VLOOKUP(E300,'45'!$K$3:$L$16,2,FALSE)))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IF(D301="X",0,IF(E301="X",0,VLOOKUP(E301,'45'!$K$3:$L$16,2,FALSE)))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IF(D302="X",0,IF(E302="X",0,VLOOKUP(E302,'45'!$K$3:$L$16,2,FALSE)))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IF(D303="X",0,IF(E303="X",0,VLOOKUP(E303,'45'!$K$3:$L$16,2,FALSE)))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IF(D304="X",0,IF(E304="X",0,VLOOKUP(E304,'45'!$K$3:$L$16,2,FALSE)))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IF(D305="X",0,IF(E305="X",0,VLOOKUP(E305,'45'!$K$3:$L$16,2,FALSE)))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IF(D306="X",0,IF(E306="X",0,VLOOKUP(E306,'45'!$K$3:$L$16,2,FALSE)))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IF(D307="X",0,IF(E307="X",0,VLOOKUP(E307,'45'!$K$3:$L$16,2,FALSE)))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IF(D308="X",0,IF(E308="X",0,VLOOKUP(E308,'45'!$K$3:$L$16,2,FALSE)))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IF(D309="X",0,IF(E309="X",0,VLOOKUP(E309,'45'!$K$3:$L$16,2,FALSE)))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IF(D310="X",0,IF(E310="X",0,VLOOKUP(E310,'45'!$K$3:$L$16,2,FALSE)))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IF(D311="X",0,IF(E311="X",0,VLOOKUP(E311,'45'!$K$3:$L$16,2,FALSE)))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IF(D312="X",0,IF(E312="X",0,VLOOKUP(E312,'45'!$K$3:$L$16,2,FALSE)))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IF(D313="X",0,IF(E313="X",0,VLOOKUP(E313,'45'!$K$3:$L$16,2,FALSE)))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IF(D314="X",0,IF(E314="X",0,VLOOKUP(E314,'45'!$K$3:$L$16,2,FALSE)))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IF(D315="X",0,IF(E315="X",0,VLOOKUP(E315,'45'!$K$3:$L$16,2,FALSE)))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IF(D316="X",0,IF(E316="X",0,VLOOKUP(E316,'45'!$K$3:$L$16,2,FALSE)))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IF(D317="X",0,IF(E317="X",0,VLOOKUP(E317,'45'!$K$3:$L$16,2,FALSE)))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IF(D318="X",0,IF(E318="X",0,VLOOKUP(E318,'45'!$K$3:$L$16,2,FALSE)))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IF(D319="X",0,IF(E319="X",0,VLOOKUP(E319,'45'!$K$3:$L$16,2,FALSE)))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IF(D320="X",0,IF(E320="X",0,VLOOKUP(E320,'45'!$K$3:$L$16,2,FALSE)))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IF(D321="X",0,IF(E321="X",0,VLOOKUP(E321,'45'!$K$3:$L$16,2,FALSE)))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IF(D322="X",0,IF(E322="X",0,VLOOKUP(E322,'45'!$K$3:$L$16,2,FALSE)))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IF(D323="X",0,IF(E323="X",0,VLOOKUP(E323,'45'!$K$3:$L$16,2,FALSE)))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IF(D324="X",0,IF(E324="X",0,VLOOKUP(E324,'45'!$K$3:$L$16,2,FALSE)))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IF(D325="X",0,IF(E325="X",0,VLOOKUP(E325,'45'!$K$3:$L$16,2,FALSE)))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IF(D326="X",0,IF(E326="X",0,VLOOKUP(E326,'45'!$K$3:$L$16,2,FALSE)))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IF(D327="X",0,IF(E327="X",0,VLOOKUP(E327,'45'!$K$3:$L$16,2,FALSE)))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IF(D328="X",0,IF(E328="X",0,VLOOKUP(E328,'45'!$K$3:$L$16,2,FALSE)))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IF(D329="X",0,IF(E329="X",0,VLOOKUP(E329,'45'!$K$3:$L$16,2,FALSE)))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IF(D330="X",0,IF(E330="X",0,VLOOKUP(E330,'45'!$K$3:$L$16,2,FALSE)))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IF(D331="X",0,IF(E331="X",0,VLOOKUP(E331,'45'!$K$3:$L$16,2,FALSE)))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IF(D332="X",0,IF(E332="X",0,VLOOKUP(E332,'45'!$K$3:$L$16,2,FALSE)))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IF(D333="X",0,IF(E333="X",0,VLOOKUP(E333,'45'!$K$3:$L$16,2,FALSE)))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IF(D334="X",0,IF(E334="X",0,VLOOKUP(E334,'45'!$K$3:$L$16,2,FALSE)))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IF(D335="X",0,IF(E335="X",0,VLOOKUP(E335,'45'!$K$3:$L$16,2,FALSE)))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IF(D336="X",0,IF(E336="X",0,VLOOKUP(E336,'45'!$K$3:$L$16,2,FALSE)))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IF(D337="X",0,IF(E337="X",0,VLOOKUP(E337,'45'!$K$3:$L$16,2,FALSE)))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IF(D338="X",0,IF(E338="X",0,VLOOKUP(E338,'45'!$K$3:$L$16,2,FALSE)))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IF(D339="X",0,IF(E339="X",0,VLOOKUP(E339,'45'!$K$3:$L$16,2,FALSE)))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IF(D340="X",0,IF(E340="X",0,VLOOKUP(E340,'45'!$K$3:$L$16,2,FALSE)))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IF(D341="X",0,IF(E341="X",0,VLOOKUP(E341,'45'!$K$3:$L$16,2,FALSE)))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IF(D342="X",0,IF(E342="X",0,VLOOKUP(E342,'45'!$K$3:$L$16,2,FALSE)))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IF(D343="X",0,IF(E343="X",0,VLOOKUP(E343,'45'!$K$3:$L$16,2,FALSE)))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IF(D344="X",0,IF(E344="X",0,VLOOKUP(E344,'45'!$K$3:$L$16,2,FALSE)))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IF(D345="X",0,IF(E345="X",0,VLOOKUP(E345,'45'!$K$3:$L$16,2,FALSE)))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IF(D346="X",0,IF(E346="X",0,VLOOKUP(E346,'45'!$K$3:$L$16,2,FALSE)))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IF(D347="X",0,IF(E347="X",0,VLOOKUP(E347,'45'!$K$3:$L$16,2,FALSE)))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IF(D348="X",0,IF(E348="X",0,VLOOKUP(E348,'45'!$K$3:$L$16,2,FALSE)))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IF(D349="X",0,IF(E349="X",0,VLOOKUP(E349,'45'!$K$3:$L$16,2,FALSE)))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IF(D350="X",0,IF(E350="X",0,VLOOKUP(E350,'45'!$K$3:$L$16,2,FALSE)))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IF(D351="X",0,IF(E351="X",0,VLOOKUP(E351,'45'!$K$3:$L$16,2,FALSE)))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IF(D352="X",0,IF(E352="X",0,VLOOKUP(E352,'45'!$K$3:$L$16,2,FALSE)))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IF(D353="X",0,IF(E353="X",0,VLOOKUP(E353,'45'!$K$3:$L$16,2,FALSE)))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IF(D354="X",0,IF(E354="X",0,VLOOKUP(E354,'45'!$K$3:$L$16,2,FALSE)))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IF(D355="X",0,IF(E355="X",0,VLOOKUP(E355,'45'!$K$3:$L$16,2,FALSE)))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IF(D356="X",0,IF(E356="X",0,VLOOKUP(E356,'45'!$K$3:$L$16,2,FALSE)))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IF(D357="X",0,IF(E357="X",0,VLOOKUP(E357,'45'!$K$3:$L$16,2,FALSE)))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IF(D358="X",0,IF(E358="X",0,VLOOKUP(E358,'45'!$K$3:$L$16,2,FALSE)))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IF(D359="X",0,IF(E359="X",0,VLOOKUP(E359,'45'!$K$3:$L$16,2,FALSE)))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IF(D360="X",0,IF(E360="X",0,VLOOKUP(E360,'45'!$K$3:$L$16,2,FALSE)))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IF(D361="X",0,IF(E361="X",0,VLOOKUP(E361,'45'!$K$3:$L$16,2,FALSE)))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IF(D362="X",0,IF(E362="X",0,VLOOKUP(E362,'45'!$K$3:$L$16,2,FALSE)))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IF(D363="X",0,IF(E363="X",0,VLOOKUP(E363,'45'!$K$3:$L$16,2,FALSE)))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IF(D364="X",0,IF(E364="X",0,VLOOKUP(E364,'45'!$K$3:$L$16,2,FALSE)))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IF(D365="X",0,IF(E365="X",0,VLOOKUP(E365,'45'!$K$3:$L$16,2,FALSE)))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IF(D366="X",0,IF(E366="X",0,VLOOKUP(E366,'45'!$K$3:$L$16,2,FALSE)))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IF(D367="X",0,IF(E367="X",0,VLOOKUP(E367,'45'!$K$3:$L$16,2,FALSE)))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IF(D368="X",0,IF(E368="X",0,VLOOKUP(E368,'45'!$K$3:$L$16,2,FALSE)))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IF(D369="X",0,IF(E369="X",0,VLOOKUP(E369,'45'!$K$3:$L$16,2,FALSE)))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IF(D370="X",0,IF(E370="X",0,VLOOKUP(E370,'45'!$K$3:$L$16,2,FALSE)))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IF(D371="X",0,IF(E371="X",0,VLOOKUP(E371,'45'!$K$3:$L$16,2,FALSE)))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IF(D372="X",0,IF(E372="X",0,VLOOKUP(E372,'45'!$K$3:$L$16,2,FALSE)))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IF(D373="X",0,IF(E373="X",0,VLOOKUP(E373,'45'!$K$3:$L$16,2,FALSE)))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IF(D374="X",0,IF(E374="X",0,VLOOKUP(E374,'45'!$K$3:$L$16,2,FALSE)))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IF(D375="X",0,IF(E375="X",0,VLOOKUP(E375,'45'!$K$3:$L$16,2,FALSE)))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IF(D376="X",0,IF(E376="X",0,VLOOKUP(E376,'45'!$K$3:$L$16,2,FALSE)))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IF(D377="X",0,IF(E377="X",0,VLOOKUP(E377,'45'!$K$3:$L$16,2,FALSE)))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IF(D378="X",0,IF(E378="X",0,VLOOKUP(E378,'45'!$K$3:$L$16,2,FALSE)))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IF(D379="X",0,IF(E379="X",0,VLOOKUP(E379,'45'!$K$3:$L$16,2,FALSE)))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IF(D380="X",0,IF(E380="X",0,VLOOKUP(E380,'45'!$K$3:$L$16,2,FALSE)))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IF(D381="X",0,IF(E381="X",0,VLOOKUP(E381,'45'!$K$3:$L$16,2,FALSE)))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IF(D382="X",0,IF(E382="X",0,VLOOKUP(E382,'45'!$K$3:$L$16,2,FALSE)))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IF(D383="X",0,IF(E383="X",0,VLOOKUP(E383,'45'!$K$3:$L$16,2,FALSE)))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IF(D384="X",0,IF(E384="X",0,VLOOKUP(E384,'45'!$K$3:$L$16,2,FALSE)))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IF(D385="X",0,IF(E385="X",0,VLOOKUP(E385,'45'!$K$3:$L$16,2,FALSE)))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IF(D386="X",0,IF(E386="X",0,VLOOKUP(E386,'45'!$K$3:$L$16,2,FALSE)))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IF(D387="X",0,IF(E387="X",0,VLOOKUP(E387,'45'!$K$3:$L$16,2,FALSE)))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IF(D388="X",0,IF(E388="X",0,VLOOKUP(E388,'45'!$K$3:$L$16,2,FALSE)))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IF(D389="X",0,IF(E389="X",0,VLOOKUP(E389,'45'!$K$3:$L$16,2,FALSE)))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IF(D390="X",0,IF(E390="X",0,VLOOKUP(E390,'45'!$K$3:$L$16,2,FALSE)))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IF(D391="X",0,IF(E391="X",0,VLOOKUP(E391,'45'!$K$3:$L$16,2,FALSE)))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IF(D392="X",0,IF(E392="X",0,VLOOKUP(E392,'45'!$K$3:$L$16,2,FALSE)))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IF(D393="X",0,IF(E393="X",0,VLOOKUP(E393,'45'!$K$3:$L$16,2,FALSE)))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IF(D394="X",0,IF(E394="X",0,VLOOKUP(E394,'45'!$K$3:$L$16,2,FALSE)))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IF(D395="X",0,IF(E395="X",0,VLOOKUP(E395,'45'!$K$3:$L$16,2,FALSE)))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IF(D396="X",0,IF(E396="X",0,VLOOKUP(E396,'45'!$K$3:$L$16,2,FALSE)))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IF(D397="X",0,IF(E397="X",0,VLOOKUP(E397,'45'!$K$3:$L$16,2,FALSE)))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IF(D398="X",0,IF(E398="X",0,VLOOKUP(E398,'45'!$K$3:$L$16,2,FALSE)))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IF(D399="X",0,IF(E399="X",0,VLOOKUP(E399,'45'!$K$3:$L$16,2,FALSE)))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IF(D400="X",0,IF(E400="X",0,VLOOKUP(E400,'45'!$K$3:$L$16,2,FALSE)))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IF(D401="X",0,IF(E401="X",0,VLOOKUP(E401,'45'!$K$3:$L$16,2,FALSE)))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IF(D402="X",0,IF(E402="X",0,VLOOKUP(E402,'45'!$K$3:$L$16,2,FALSE)))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IF(D403="X",0,IF(E403="X",0,VLOOKUP(E403,'45'!$K$3:$L$16,2,FALSE)))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IF(D404="X",0,IF(E404="X",0,VLOOKUP(E404,'45'!$K$3:$L$16,2,FALSE)))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IF(D405="X",0,IF(E405="X",0,VLOOKUP(E405,'45'!$K$3:$L$16,2,FALSE)))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IF(D406="X",0,IF(E406="X",0,VLOOKUP(E406,'45'!$K$3:$L$16,2,FALSE)))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IF(D407="X",0,IF(E407="X",0,VLOOKUP(E407,'45'!$K$3:$L$16,2,FALSE)))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IF(D408="X",0,IF(E408="X",0,VLOOKUP(E408,'45'!$K$3:$L$16,2,FALSE)))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IF(D409="X",0,IF(E409="X",0,VLOOKUP(E409,'45'!$K$3:$L$16,2,FALSE)))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IF(D410="X",0,IF(E410="X",0,VLOOKUP(E410,'45'!$K$3:$L$16,2,FALSE)))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IF(D411="X",0,IF(E411="X",0,VLOOKUP(E411,'45'!$K$3:$L$16,2,FALSE)))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IF(D412="X",0,IF(E412="X",0,VLOOKUP(E412,'45'!$K$3:$L$16,2,FALSE)))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IF(D413="X",0,IF(E413="X",0,VLOOKUP(E413,'45'!$K$3:$L$16,2,FALSE)))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IF(D414="X",0,IF(E414="X",0,VLOOKUP(E414,'45'!$K$3:$L$16,2,FALSE)))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IF(D415="X",0,IF(E415="X",0,VLOOKUP(E415,'45'!$K$3:$L$16,2,FALSE)))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IF(D416="X",0,IF(E416="X",0,VLOOKUP(E416,'45'!$K$3:$L$16,2,FALSE)))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IF(D417="X",0,IF(E417="X",0,VLOOKUP(E417,'45'!$K$3:$L$16,2,FALSE)))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IF(D418="X",0,IF(E418="X",0,VLOOKUP(E418,'45'!$K$3:$L$16,2,FALSE)))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IF(D419="X",0,IF(E419="X",0,VLOOKUP(E419,'45'!$K$3:$L$16,2,FALSE)))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IF(D420="X",0,IF(E420="X",0,VLOOKUP(E420,'45'!$K$3:$L$16,2,FALSE)))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IF(D421="X",0,IF(E421="X",0,VLOOKUP(E421,'45'!$K$3:$L$16,2,FALSE)))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IF(D422="X",0,IF(E422="X",0,VLOOKUP(E422,'45'!$K$3:$L$16,2,FALSE)))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IF(D423="X",0,IF(E423="X",0,VLOOKUP(E423,'45'!$K$3:$L$16,2,FALSE)))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IF(D424="X",0,IF(E424="X",0,VLOOKUP(E424,'45'!$K$3:$L$16,2,FALSE)))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IF(D425="X",0,IF(E425="X",0,VLOOKUP(E425,'45'!$K$3:$L$16,2,FALSE)))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IF(D426="X",0,IF(E426="X",0,VLOOKUP(E426,'45'!$K$3:$L$16,2,FALSE)))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IF(D427="X",0,IF(E427="X",0,VLOOKUP(E427,'45'!$K$3:$L$16,2,FALSE)))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IF(D428="X",0,IF(E428="X",0,VLOOKUP(E428,'45'!$K$3:$L$16,2,FALSE)))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IF(D429="X",0,IF(E429="X",0,VLOOKUP(E429,'45'!$K$3:$L$16,2,FALSE)))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IF(D430="X",0,IF(E430="X",0,VLOOKUP(E430,'45'!$K$3:$L$16,2,FALSE)))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IF(D431="X",0,IF(E431="X",0,VLOOKUP(E431,'45'!$K$3:$L$16,2,FALSE)))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IF(D432="X",0,IF(E432="X",0,VLOOKUP(E432,'45'!$K$3:$L$16,2,FALSE)))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IF(D433="X",0,IF(E433="X",0,VLOOKUP(E433,'45'!$K$3:$L$16,2,FALSE)))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IF(D434="X",0,IF(E434="X",0,VLOOKUP(E434,'45'!$K$3:$L$16,2,FALSE)))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IF(D435="X",0,IF(E435="X",0,VLOOKUP(E435,'45'!$K$3:$L$16,2,FALSE)))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IF(D436="X",0,IF(E436="X",0,VLOOKUP(E436,'45'!$K$3:$L$16,2,FALSE)))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IF(D437="X",0,IF(E437="X",0,VLOOKUP(E437,'45'!$K$3:$L$16,2,FALSE)))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IF(D438="X",0,IF(E438="X",0,VLOOKUP(E438,'45'!$K$3:$L$16,2,FALSE)))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IF(D439="X",0,IF(E439="X",0,VLOOKUP(E439,'45'!$K$3:$L$16,2,FALSE)))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IF(D440="X",0,IF(E440="X",0,VLOOKUP(E440,'45'!$K$3:$L$16,2,FALSE)))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IF(D441="X",0,IF(E441="X",0,VLOOKUP(E441,'45'!$K$3:$L$16,2,FALSE)))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IF(D442="X",0,IF(E442="X",0,VLOOKUP(E442,'45'!$K$3:$L$16,2,FALSE)))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IF(D443="X",0,IF(E443="X",0,VLOOKUP(E443,'45'!$K$3:$L$16,2,FALSE)))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IF(D444="X",0,IF(E444="X",0,VLOOKUP(E444,'45'!$K$3:$L$16,2,FALSE)))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IF(D445="X",0,IF(E445="X",0,VLOOKUP(E445,'45'!$K$3:$L$16,2,FALSE)))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IF(D446="X",0,IF(E446="X",0,VLOOKUP(E446,'45'!$K$3:$L$16,2,FALSE)))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IF(D447="X",0,IF(E447="X",0,VLOOKUP(E447,'45'!$K$3:$L$16,2,FALSE)))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IF(D448="X",0,IF(E448="X",0,VLOOKUP(E448,'45'!$K$3:$L$16,2,FALSE)))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IF(D449="X",0,IF(E449="X",0,VLOOKUP(E449,'45'!$K$3:$L$16,2,FALSE)))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IF(D450="X",0,IF(E450="X",0,VLOOKUP(E450,'45'!$K$3:$L$16,2,FALSE)))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IF(D451="X",0,IF(E451="X",0,VLOOKUP(E451,'45'!$K$3:$L$16,2,FALSE)))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IF(D452="X",0,IF(E452="X",0,VLOOKUP(E452,'45'!$K$3:$L$16,2,FALSE)))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IF(D453="X",0,IF(E453="X",0,VLOOKUP(E453,'45'!$K$3:$L$16,2,FALSE)))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IF(D454="X",0,IF(E454="X",0,VLOOKUP(E454,'45'!$K$3:$L$16,2,FALSE)))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IF(D455="X",0,IF(E455="X",0,VLOOKUP(E455,'45'!$K$3:$L$16,2,FALSE)))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IF(D456="X",0,IF(E456="X",0,VLOOKUP(E456,'45'!$K$3:$L$16,2,FALSE)))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IF(D457="X",0,IF(E457="X",0,VLOOKUP(E457,'45'!$K$3:$L$16,2,FALSE)))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IF(D458="X",0,IF(E458="X",0,VLOOKUP(E458,'45'!$K$3:$L$16,2,FALSE)))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IF(D459="X",0,IF(E459="X",0,VLOOKUP(E459,'45'!$K$3:$L$16,2,FALSE)))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IF(D460="X",0,IF(E460="X",0,VLOOKUP(E460,'45'!$K$3:$L$16,2,FALSE)))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IF(D461="X",0,IF(E461="X",0,VLOOKUP(E461,'45'!$K$3:$L$16,2,FALSE)))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IF(D462="X",0,IF(E462="X",0,VLOOKUP(E462,'45'!$K$3:$L$16,2,FALSE)))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IF(D463="X",0,IF(E463="X",0,VLOOKUP(E463,'45'!$K$3:$L$16,2,FALSE)))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IF(D464="X",0,IF(E464="X",0,VLOOKUP(E464,'45'!$K$3:$L$16,2,FALSE)))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IF(D465="X",0,IF(E465="X",0,VLOOKUP(E465,'45'!$K$3:$L$16,2,FALSE)))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IF(D466="X",0,IF(E466="X",0,VLOOKUP(E466,'45'!$K$3:$L$16,2,FALSE)))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IF(D467="X",0,IF(E467="X",0,VLOOKUP(E467,'45'!$K$3:$L$16,2,FALSE)))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IF(D468="X",0,IF(E468="X",0,VLOOKUP(E468,'45'!$K$3:$L$16,2,FALSE)))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IF(D469="X",0,IF(E469="X",0,VLOOKUP(E469,'45'!$K$3:$L$16,2,FALSE)))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IF(D470="X",0,IF(E470="X",0,VLOOKUP(E470,'45'!$K$3:$L$16,2,FALSE)))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IF(D471="X",0,IF(E471="X",0,VLOOKUP(E471,'45'!$K$3:$L$16,2,FALSE)))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IF(D472="X",0,IF(E472="X",0,VLOOKUP(E472,'45'!$K$3:$L$16,2,FALSE)))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IF(D473="X",0,IF(E473="X",0,VLOOKUP(E473,'45'!$K$3:$L$16,2,FALSE)))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IF(D474="X",0,IF(E474="X",0,VLOOKUP(E474,'45'!$K$3:$L$16,2,FALSE)))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IF(D475="X",0,IF(E475="X",0,VLOOKUP(E475,'45'!$K$3:$L$16,2,FALSE)))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IF(D476="X",0,IF(E476="X",0,VLOOKUP(E476,'45'!$K$3:$L$16,2,FALSE)))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IF(D477="X",0,IF(E477="X",0,VLOOKUP(E477,'45'!$K$3:$L$16,2,FALSE)))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IF(D478="X",0,IF(E478="X",0,VLOOKUP(E478,'45'!$K$3:$L$16,2,FALSE)))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IF(D479="X",0,IF(E479="X",0,VLOOKUP(E479,'45'!$K$3:$L$16,2,FALSE)))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IF(D480="X",0,IF(E480="X",0,VLOOKUP(E480,'45'!$K$3:$L$16,2,FALSE)))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IF(D481="X",0,IF(E481="X",0,VLOOKUP(E481,'45'!$K$3:$L$16,2,FALSE)))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IF(D482="X",0,IF(E482="X",0,VLOOKUP(E482,'45'!$K$3:$L$16,2,FALSE)))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IF(D483="X",0,IF(E483="X",0,VLOOKUP(E483,'45'!$K$3:$L$16,2,FALSE)))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IF(D484="X",0,IF(E484="X",0,VLOOKUP(E484,'45'!$K$3:$L$16,2,FALSE)))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IF(D485="X",0,IF(E485="X",0,VLOOKUP(E485,'45'!$K$3:$L$16,2,FALSE)))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IF(D486="X",0,IF(E486="X",0,VLOOKUP(E486,'45'!$K$3:$L$16,2,FALSE)))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IF(D487="X",0,IF(E487="X",0,VLOOKUP(E487,'45'!$K$3:$L$16,2,FALSE)))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IF(D488="X",0,IF(E488="X",0,VLOOKUP(E488,'45'!$K$3:$L$16,2,FALSE)))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IF(D489="X",0,IF(E489="X",0,VLOOKUP(E489,'45'!$K$3:$L$16,2,FALSE)))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IF(D490="X",0,IF(E490="X",0,VLOOKUP(E490,'45'!$K$3:$L$16,2,FALSE)))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IF(D491="X",0,IF(E491="X",0,VLOOKUP(E491,'45'!$K$3:$L$16,2,FALSE)))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IF(D492="X",0,IF(E492="X",0,VLOOKUP(E492,'45'!$K$3:$L$16,2,FALSE)))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IF(D493="X",0,IF(E493="X",0,VLOOKUP(E493,'45'!$K$3:$L$16,2,FALSE)))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IF(D494="X",0,IF(E494="X",0,VLOOKUP(E494,'45'!$K$3:$L$16,2,FALSE)))</f>
        <v>#N/A</v>
      </c>
      <c r="P494" s="108" t="e">
        <f t="shared" si="15"/>
        <v>#N/A</v>
      </c>
    </row>
    <row r="495" spans="3:23" ht="15.75" thickBot="1">
      <c r="C495" s="109" t="s">
        <v>135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136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IF('45'!K3="", "Vrije categorie",'45'!K3)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IF('45'!K4="", "Vrije categorie",'45'!K4)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IF('45'!K5="", "Vrije categorie",'45'!K5)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IF('45'!K6="", "Vrije categorie",'45'!K6)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IF('45'!K7="", "Vrije categorie",'45'!K7)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IF('45'!K8="", "Vrije categorie",'45'!K8)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IF('45'!K9="", "Vrije categorie",'45'!K9)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IF('45'!K10="", "Vrije categorie",'45'!K10)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IF('45'!K11="", "Vrije categorie",'45'!K11)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IF('45'!K12="", "Vrije categorie",'45'!K12)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IF('45'!K13="", "Vrije categorie",'45'!K13)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IF('45'!K14="", "Vrije categorie",'45'!K14)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IF('45'!K15="", "Vrije categorie",'45'!K15)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138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ji49SJpjmGxv72Hw7xGNFTTkvhs8M7riXOqx1Pvm+FJzXBXry/en3W12aAgbwOARsPFaI6Mb8Q7RM/4+AE/XGQ==" saltValue="+jSZsjc0VuXYzOzmEYxeu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05A2-1E78-4002-858C-548C01B5AC24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'46a'!P499/M3</f>
        <v>#N/A</v>
      </c>
    </row>
    <row r="4" spans="1:14">
      <c r="A4" s="42" t="s">
        <v>82</v>
      </c>
      <c r="B4" s="195" t="e">
        <f>VLOOKUP(H5,'Kosten VSR (her)controles'!A5:E54,3)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'46a'!P500/M4</f>
        <v>#N/A</v>
      </c>
    </row>
    <row r="5" spans="1:14">
      <c r="A5" s="43" t="s">
        <v>83</v>
      </c>
      <c r="B5" s="196" t="e">
        <f>VLOOKUP(H5,'Kosten VSR (her)controles'!A5:E54,4)</f>
        <v>#N/A</v>
      </c>
      <c r="C5" s="196"/>
      <c r="D5" s="196"/>
      <c r="E5" s="196"/>
      <c r="F5" s="192" t="s">
        <v>85</v>
      </c>
      <c r="G5" s="192"/>
      <c r="H5" s="39">
        <f>'Kosten VSR (her)controles'!A50</f>
        <v>0</v>
      </c>
      <c r="K5" s="60" t="s">
        <v>58</v>
      </c>
      <c r="L5" s="72"/>
      <c r="M5" s="133"/>
      <c r="N5" s="113" t="e">
        <f>'46a'!P501/M5</f>
        <v>#N/A</v>
      </c>
    </row>
    <row r="6" spans="1:14">
      <c r="A6" s="44" t="s">
        <v>84</v>
      </c>
      <c r="B6" s="197" t="e">
        <f>VLOOKUP(H5,'Kosten VSR (her)controles'!A5:E54,5)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'46a'!P502/M6</f>
        <v>#N/A</v>
      </c>
    </row>
    <row r="7" spans="1:14">
      <c r="K7" s="60" t="s">
        <v>55</v>
      </c>
      <c r="L7" s="72"/>
      <c r="M7" s="133"/>
      <c r="N7" s="113" t="e">
        <f>'46a'!P503/M7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'46a'!P504/M8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'46a'!P505/M9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'46a'!P506/M10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'46a'!P507/M11</f>
        <v>#N/A</v>
      </c>
    </row>
    <row r="12" spans="1:14">
      <c r="F12" s="33" t="s">
        <v>64</v>
      </c>
      <c r="G12" s="33" t="s">
        <v>90</v>
      </c>
      <c r="K12" s="60" t="s">
        <v>63</v>
      </c>
      <c r="L12" s="72"/>
      <c r="M12" s="133"/>
      <c r="N12" s="113" t="e">
        <f>'46a'!P508/M12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'46a'!N512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'46a'!P509/M13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127</v>
      </c>
      <c r="K16" s="62"/>
      <c r="L16" s="73"/>
      <c r="M16" s="134"/>
      <c r="N16" s="114"/>
    </row>
    <row r="17" spans="1:9">
      <c r="A17" s="188" t="s">
        <v>128</v>
      </c>
      <c r="B17" s="188"/>
      <c r="C17" s="188"/>
      <c r="D17" s="70" t="e">
        <f>'46a'!P512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'46a'!G512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'46a'!F512-E27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'46a'!S495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'46a'!R495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'46a'!T495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'46a'!U495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51">
        <f>'46a'!V495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51">
        <f>'46a'!W495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'46a'!N505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nar1viu1AeuMFT/TqHaNXM7PMB973JZa0pK5MllaTKIoCWda8kz40LE0TAJqaVtjDRuO2+l4lrba9V9JBIztIg==" saltValue="MewRKTcY5gj7ILfIrHH3B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D340-CD6C-4E6B-8E9B-092533C5D570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'46'!H5</f>
        <v>0</v>
      </c>
      <c r="B1" s="219" t="s">
        <v>82</v>
      </c>
      <c r="C1" s="220"/>
      <c r="D1" s="221" t="e">
        <f>VLOOKUP(A1,'Kosten VSR (her)controles'!A5:J54,3)</f>
        <v>#N/A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e">
        <f>CONCATENATE(VLOOKUP(A1,'Kosten VSR (her)controles'!A5:K54,4)," te ",VLOOKUP(A1,'Kosten VSR (her)controles'!A5:K54,5))</f>
        <v>#N/A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IF(D4="X",0,IF(E4="X",0,VLOOKUP(E4,'46'!$K$3:$L$16,2,FALSE)))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IF(D5="X",0,IF(E5="X",0,VLOOKUP(E5,'46'!$K$3:$L$16,2,FALSE)))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IF(D6="X",0,IF(E6="X",0,VLOOKUP(E6,'46'!$K$3:$L$16,2,FALSE)))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IF(D7="X",0,IF(E7="X",0,VLOOKUP(E7,'46'!$K$3:$L$16,2,FALSE)))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IF(D8="X",0,IF(E8="X",0,VLOOKUP(E8,'46'!$K$3:$L$16,2,FALSE)))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IF(D9="X",0,IF(E9="X",0,VLOOKUP(E9,'46'!$K$3:$L$16,2,FALSE)))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IF(D10="X",0,IF(E10="X",0,VLOOKUP(E10,'46'!$K$3:$L$16,2,FALSE)))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IF(D11="X",0,IF(E11="X",0,VLOOKUP(E11,'46'!$K$3:$L$16,2,FALSE)))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IF(D12="X",0,IF(E12="X",0,VLOOKUP(E12,'46'!$K$3:$L$16,2,FALSE)))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IF(D13="X",0,IF(E13="X",0,VLOOKUP(E13,'46'!$K$3:$L$16,2,FALSE)))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IF(D14="X",0,IF(E14="X",0,VLOOKUP(E14,'46'!$K$3:$L$16,2,FALSE)))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IF(D15="X",0,IF(E15="X",0,VLOOKUP(E15,'46'!$K$3:$L$16,2,FALSE)))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IF(D16="X",0,IF(E16="X",0,VLOOKUP(E16,'46'!$K$3:$L$16,2,FALSE)))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IF(D17="X",0,IF(E17="X",0,VLOOKUP(E17,'46'!$K$3:$L$16,2,FALSE)))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IF(D18="X",0,IF(E18="X",0,VLOOKUP(E18,'46'!$K$3:$L$16,2,FALSE)))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IF(D19="X",0,IF(E19="X",0,VLOOKUP(E19,'46'!$K$3:$L$16,2,FALSE)))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IF(D20="X",0,IF(E20="X",0,VLOOKUP(E20,'46'!$K$3:$L$16,2,FALSE)))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IF(D21="X",0,IF(E21="X",0,VLOOKUP(E21,'46'!$K$3:$L$16,2,FALSE)))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IF(D22="X",0,IF(E22="X",0,VLOOKUP(E22,'46'!$K$3:$L$16,2,FALSE)))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IF(D23="X",0,IF(E23="X",0,VLOOKUP(E23,'46'!$K$3:$L$16,2,FALSE)))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IF(D24="X",0,IF(E24="X",0,VLOOKUP(E24,'46'!$K$3:$L$16,2,FALSE)))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IF(D25="X",0,IF(E25="X",0,VLOOKUP(E25,'46'!$K$3:$L$16,2,FALSE)))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IF(D26="X",0,IF(E26="X",0,VLOOKUP(E26,'46'!$K$3:$L$16,2,FALSE)))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IF(D27="X",0,IF(E27="X",0,VLOOKUP(E27,'46'!$K$3:$L$16,2,FALSE)))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IF(D28="X",0,IF(E28="X",0,VLOOKUP(E28,'46'!$K$3:$L$16,2,FALSE)))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IF(D29="X",0,IF(E29="X",0,VLOOKUP(E29,'46'!$K$3:$L$16,2,FALSE)))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IF(D30="X",0,IF(E30="X",0,VLOOKUP(E30,'46'!$K$3:$L$16,2,FALSE)))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IF(D31="X",0,IF(E31="X",0,VLOOKUP(E31,'46'!$K$3:$L$16,2,FALSE)))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IF(D32="X",0,IF(E32="X",0,VLOOKUP(E32,'46'!$K$3:$L$16,2,FALSE)))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IF(D33="X",0,IF(E33="X",0,VLOOKUP(E33,'46'!$K$3:$L$16,2,FALSE)))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IF(D34="X",0,IF(E34="X",0,VLOOKUP(E34,'46'!$K$3:$L$16,2,FALSE)))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IF(D35="X",0,IF(E35="X",0,VLOOKUP(E35,'46'!$K$3:$L$16,2,FALSE)))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IF(D36="X",0,IF(E36="X",0,VLOOKUP(E36,'46'!$K$3:$L$16,2,FALSE)))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IF(D37="X",0,IF(E37="X",0,VLOOKUP(E37,'46'!$K$3:$L$16,2,FALSE)))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IF(D38="X",0,IF(E38="X",0,VLOOKUP(E38,'46'!$K$3:$L$16,2,FALSE)))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IF(D39="X",0,IF(E39="X",0,VLOOKUP(E39,'46'!$K$3:$L$16,2,FALSE)))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IF(D40="X",0,IF(E40="X",0,VLOOKUP(E40,'46'!$K$3:$L$16,2,FALSE)))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IF(D41="X",0,IF(E41="X",0,VLOOKUP(E41,'46'!$K$3:$L$16,2,FALSE)))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IF(D42="X",0,IF(E42="X",0,VLOOKUP(E42,'46'!$K$3:$L$16,2,FALSE)))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IF(D43="X",0,IF(E43="X",0,VLOOKUP(E43,'46'!$K$3:$L$16,2,FALSE)))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IF(D44="X",0,IF(E44="X",0,VLOOKUP(E44,'46'!$K$3:$L$16,2,FALSE)))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IF(D45="X",0,IF(E45="X",0,VLOOKUP(E45,'46'!$K$3:$L$16,2,FALSE)))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IF(D46="X",0,IF(E46="X",0,VLOOKUP(E46,'46'!$K$3:$L$16,2,FALSE)))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IF(D47="X",0,IF(E47="X",0,VLOOKUP(E47,'46'!$K$3:$L$16,2,FALSE)))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IF(D48="X",0,IF(E48="X",0,VLOOKUP(E48,'46'!$K$3:$L$16,2,FALSE)))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IF(D49="X",0,IF(E49="X",0,VLOOKUP(E49,'46'!$K$3:$L$16,2,FALSE)))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IF(D50="X",0,IF(E50="X",0,VLOOKUP(E50,'46'!$K$3:$L$16,2,FALSE)))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IF(D51="X",0,IF(E51="X",0,VLOOKUP(E51,'46'!$K$3:$L$16,2,FALSE)))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IF(D52="X",0,IF(E52="X",0,VLOOKUP(E52,'46'!$K$3:$L$16,2,FALSE)))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IF(D53="X",0,IF(E53="X",0,VLOOKUP(E53,'46'!$K$3:$L$16,2,FALSE)))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IF(D54="X",0,IF(E54="X",0,VLOOKUP(E54,'46'!$K$3:$L$16,2,FALSE)))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IF(D55="X",0,IF(E55="X",0,VLOOKUP(E55,'46'!$K$3:$L$16,2,FALSE)))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IF(D56="X",0,IF(E56="X",0,VLOOKUP(E56,'46'!$K$3:$L$16,2,FALSE)))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IF(D57="X",0,IF(E57="X",0,VLOOKUP(E57,'46'!$K$3:$L$16,2,FALSE)))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IF(D58="X",0,IF(E58="X",0,VLOOKUP(E58,'46'!$K$3:$L$16,2,FALSE)))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IF(D59="X",0,IF(E59="X",0,VLOOKUP(E59,'46'!$K$3:$L$16,2,FALSE)))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IF(D60="X",0,IF(E60="X",0,VLOOKUP(E60,'46'!$K$3:$L$16,2,FALSE)))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IF(D61="X",0,IF(E61="X",0,VLOOKUP(E61,'46'!$K$3:$L$16,2,FALSE)))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IF(D62="X",0,IF(E62="X",0,VLOOKUP(E62,'46'!$K$3:$L$16,2,FALSE)))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IF(D63="X",0,IF(E63="X",0,VLOOKUP(E63,'46'!$K$3:$L$16,2,FALSE)))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IF(D64="X",0,IF(E64="X",0,VLOOKUP(E64,'46'!$K$3:$L$16,2,FALSE)))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IF(D65="X",0,IF(E65="X",0,VLOOKUP(E65,'46'!$K$3:$L$16,2,FALSE)))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IF(D66="X",0,IF(E66="X",0,VLOOKUP(E66,'46'!$K$3:$L$16,2,FALSE)))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IF(D67="X",0,IF(E67="X",0,VLOOKUP(E67,'46'!$K$3:$L$16,2,FALSE)))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IF(D68="X",0,IF(E68="X",0,VLOOKUP(E68,'46'!$K$3:$L$16,2,FALSE)))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IF(D69="X",0,IF(E69="X",0,VLOOKUP(E69,'46'!$K$3:$L$16,2,FALSE)))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IF(D70="X",0,IF(E70="X",0,VLOOKUP(E70,'46'!$K$3:$L$16,2,FALSE)))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IF(D71="X",0,IF(E71="X",0,VLOOKUP(E71,'46'!$K$3:$L$16,2,FALSE)))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IF(D72="X",0,IF(E72="X",0,VLOOKUP(E72,'46'!$K$3:$L$16,2,FALSE)))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IF(D73="X",0,IF(E73="X",0,VLOOKUP(E73,'46'!$K$3:$L$16,2,FALSE)))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IF(D74="X",0,IF(E74="X",0,VLOOKUP(E74,'46'!$K$3:$L$16,2,FALSE)))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IF(D75="X",0,IF(E75="X",0,VLOOKUP(E75,'46'!$K$3:$L$16,2,FALSE)))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IF(D76="X",0,IF(E76="X",0,VLOOKUP(E76,'46'!$K$3:$L$16,2,FALSE)))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IF(D77="X",0,IF(E77="X",0,VLOOKUP(E77,'46'!$K$3:$L$16,2,FALSE)))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IF(D78="X",0,IF(E78="X",0,VLOOKUP(E78,'46'!$K$3:$L$16,2,FALSE)))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IF(D79="X",0,IF(E79="X",0,VLOOKUP(E79,'46'!$K$3:$L$16,2,FALSE)))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IF(D80="X",0,IF(E80="X",0,VLOOKUP(E80,'46'!$K$3:$L$16,2,FALSE)))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IF(D81="X",0,IF(E81="X",0,VLOOKUP(E81,'46'!$K$3:$L$16,2,FALSE)))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IF(D82="X",0,IF(E82="X",0,VLOOKUP(E82,'46'!$K$3:$L$16,2,FALSE)))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IF(D83="X",0,IF(E83="X",0,VLOOKUP(E83,'46'!$K$3:$L$16,2,FALSE)))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IF(D84="X",0,IF(E84="X",0,VLOOKUP(E84,'46'!$K$3:$L$16,2,FALSE)))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IF(D85="X",0,IF(E85="X",0,VLOOKUP(E85,'46'!$K$3:$L$16,2,FALSE)))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IF(D86="X",0,IF(E86="X",0,VLOOKUP(E86,'46'!$K$3:$L$16,2,FALSE)))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IF(D87="X",0,IF(E87="X",0,VLOOKUP(E87,'46'!$K$3:$L$16,2,FALSE)))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IF(D88="X",0,IF(E88="X",0,VLOOKUP(E88,'46'!$K$3:$L$16,2,FALSE)))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IF(D89="X",0,IF(E89="X",0,VLOOKUP(E89,'46'!$K$3:$L$16,2,FALSE)))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IF(D90="X",0,IF(E90="X",0,VLOOKUP(E90,'46'!$K$3:$L$16,2,FALSE)))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IF(D91="X",0,IF(E91="X",0,VLOOKUP(E91,'46'!$K$3:$L$16,2,FALSE)))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IF(D92="X",0,IF(E92="X",0,VLOOKUP(E92,'46'!$K$3:$L$16,2,FALSE)))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IF(D93="X",0,IF(E93="X",0,VLOOKUP(E93,'46'!$K$3:$L$16,2,FALSE)))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IF(D94="X",0,IF(E94="X",0,VLOOKUP(E94,'46'!$K$3:$L$16,2,FALSE)))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IF(D95="X",0,IF(E95="X",0,VLOOKUP(E95,'46'!$K$3:$L$16,2,FALSE)))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IF(D96="X",0,IF(E96="X",0,VLOOKUP(E96,'46'!$K$3:$L$16,2,FALSE)))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IF(D97="X",0,IF(E97="X",0,VLOOKUP(E97,'46'!$K$3:$L$16,2,FALSE)))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IF(D98="X",0,IF(E98="X",0,VLOOKUP(E98,'46'!$K$3:$L$16,2,FALSE)))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IF(D99="X",0,IF(E99="X",0,VLOOKUP(E99,'46'!$K$3:$L$16,2,FALSE)))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IF(D100="X",0,IF(E100="X",0,VLOOKUP(E100,'46'!$K$3:$L$16,2,FALSE)))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IF(D101="X",0,IF(E101="X",0,VLOOKUP(E101,'46'!$K$3:$L$16,2,FALSE)))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IF(D102="X",0,IF(E102="X",0,VLOOKUP(E102,'46'!$K$3:$L$16,2,FALSE)))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IF(D103="X",0,IF(E103="X",0,VLOOKUP(E103,'46'!$K$3:$L$16,2,FALSE)))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IF(D104="X",0,IF(E104="X",0,VLOOKUP(E104,'46'!$K$3:$L$16,2,FALSE)))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IF(D105="X",0,IF(E105="X",0,VLOOKUP(E105,'46'!$K$3:$L$16,2,FALSE)))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IF(D106="X",0,IF(E106="X",0,VLOOKUP(E106,'46'!$K$3:$L$16,2,FALSE)))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IF(D107="X",0,IF(E107="X",0,VLOOKUP(E107,'46'!$K$3:$L$16,2,FALSE)))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IF(D108="X",0,IF(E108="X",0,VLOOKUP(E108,'46'!$K$3:$L$16,2,FALSE)))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IF(D109="X",0,IF(E109="X",0,VLOOKUP(E109,'46'!$K$3:$L$16,2,FALSE)))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IF(D110="X",0,IF(E110="X",0,VLOOKUP(E110,'46'!$K$3:$L$16,2,FALSE)))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IF(D111="X",0,IF(E111="X",0,VLOOKUP(E111,'46'!$K$3:$L$16,2,FALSE)))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IF(D112="X",0,IF(E112="X",0,VLOOKUP(E112,'46'!$K$3:$L$16,2,FALSE)))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IF(D113="X",0,IF(E113="X",0,VLOOKUP(E113,'46'!$K$3:$L$16,2,FALSE)))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IF(D114="X",0,IF(E114="X",0,VLOOKUP(E114,'46'!$K$3:$L$16,2,FALSE)))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IF(D115="X",0,IF(E115="X",0,VLOOKUP(E115,'46'!$K$3:$L$16,2,FALSE)))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IF(D116="X",0,IF(E116="X",0,VLOOKUP(E116,'46'!$K$3:$L$16,2,FALSE)))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IF(D117="X",0,IF(E117="X",0,VLOOKUP(E117,'46'!$K$3:$L$16,2,FALSE)))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IF(D118="X",0,IF(E118="X",0,VLOOKUP(E118,'46'!$K$3:$L$16,2,FALSE)))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IF(D119="X",0,IF(E119="X",0,VLOOKUP(E119,'46'!$K$3:$L$16,2,FALSE)))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IF(D120="X",0,IF(E120="X",0,VLOOKUP(E120,'46'!$K$3:$L$16,2,FALSE)))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IF(D121="X",0,IF(E121="X",0,VLOOKUP(E121,'46'!$K$3:$L$16,2,FALSE)))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IF(D122="X",0,IF(E122="X",0,VLOOKUP(E122,'46'!$K$3:$L$16,2,FALSE)))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IF(D123="X",0,IF(E123="X",0,VLOOKUP(E123,'46'!$K$3:$L$16,2,FALSE)))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IF(D124="X",0,IF(E124="X",0,VLOOKUP(E124,'46'!$K$3:$L$16,2,FALSE)))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IF(D125="X",0,IF(E125="X",0,VLOOKUP(E125,'46'!$K$3:$L$16,2,FALSE)))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IF(D126="X",0,IF(E126="X",0,VLOOKUP(E126,'46'!$K$3:$L$16,2,FALSE)))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IF(D127="X",0,IF(E127="X",0,VLOOKUP(E127,'46'!$K$3:$L$16,2,FALSE)))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IF(D128="X",0,IF(E128="X",0,VLOOKUP(E128,'46'!$K$3:$L$16,2,FALSE)))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IF(D129="X",0,IF(E129="X",0,VLOOKUP(E129,'46'!$K$3:$L$16,2,FALSE)))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IF(D130="X",0,IF(E130="X",0,VLOOKUP(E130,'46'!$K$3:$L$16,2,FALSE)))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IF(D131="X",0,IF(E131="X",0,VLOOKUP(E131,'46'!$K$3:$L$16,2,FALSE)))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IF(D132="X",0,IF(E132="X",0,VLOOKUP(E132,'46'!$K$3:$L$16,2,FALSE)))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IF(D133="X",0,IF(E133="X",0,VLOOKUP(E133,'46'!$K$3:$L$16,2,FALSE)))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IF(D134="X",0,IF(E134="X",0,VLOOKUP(E134,'46'!$K$3:$L$16,2,FALSE)))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IF(D135="X",0,IF(E135="X",0,VLOOKUP(E135,'46'!$K$3:$L$16,2,FALSE)))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IF(D136="X",0,IF(E136="X",0,VLOOKUP(E136,'46'!$K$3:$L$16,2,FALSE)))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IF(D137="X",0,IF(E137="X",0,VLOOKUP(E137,'46'!$K$3:$L$16,2,FALSE)))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IF(D138="X",0,IF(E138="X",0,VLOOKUP(E138,'46'!$K$3:$L$16,2,FALSE)))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IF(D139="X",0,IF(E139="X",0,VLOOKUP(E139,'46'!$K$3:$L$16,2,FALSE)))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IF(D140="X",0,IF(E140="X",0,VLOOKUP(E140,'46'!$K$3:$L$16,2,FALSE)))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IF(D141="X",0,IF(E141="X",0,VLOOKUP(E141,'46'!$K$3:$L$16,2,FALSE)))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IF(D142="X",0,IF(E142="X",0,VLOOKUP(E142,'46'!$K$3:$L$16,2,FALSE)))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IF(D143="X",0,IF(E143="X",0,VLOOKUP(E143,'46'!$K$3:$L$16,2,FALSE)))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IF(D144="X",0,IF(E144="X",0,VLOOKUP(E144,'46'!$K$3:$L$16,2,FALSE)))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IF(D145="X",0,IF(E145="X",0,VLOOKUP(E145,'46'!$K$3:$L$16,2,FALSE)))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IF(D146="X",0,IF(E146="X",0,VLOOKUP(E146,'46'!$K$3:$L$16,2,FALSE)))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IF(D147="X",0,IF(E147="X",0,VLOOKUP(E147,'46'!$K$3:$L$16,2,FALSE)))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IF(D148="X",0,IF(E148="X",0,VLOOKUP(E148,'46'!$K$3:$L$16,2,FALSE)))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IF(D149="X",0,IF(E149="X",0,VLOOKUP(E149,'46'!$K$3:$L$16,2,FALSE)))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IF(D150="X",0,IF(E150="X",0,VLOOKUP(E150,'46'!$K$3:$L$16,2,FALSE)))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IF(D151="X",0,IF(E151="X",0,VLOOKUP(E151,'46'!$K$3:$L$16,2,FALSE)))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IF(D152="X",0,IF(E152="X",0,VLOOKUP(E152,'46'!$K$3:$L$16,2,FALSE)))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IF(D153="X",0,IF(E153="X",0,VLOOKUP(E153,'46'!$K$3:$L$16,2,FALSE)))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IF(D154="X",0,IF(E154="X",0,VLOOKUP(E154,'46'!$K$3:$L$16,2,FALSE)))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IF(D155="X",0,IF(E155="X",0,VLOOKUP(E155,'46'!$K$3:$L$16,2,FALSE)))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IF(D156="X",0,IF(E156="X",0,VLOOKUP(E156,'46'!$K$3:$L$16,2,FALSE)))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IF(D157="X",0,IF(E157="X",0,VLOOKUP(E157,'46'!$K$3:$L$16,2,FALSE)))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IF(D158="X",0,IF(E158="X",0,VLOOKUP(E158,'46'!$K$3:$L$16,2,FALSE)))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IF(D159="X",0,IF(E159="X",0,VLOOKUP(E159,'46'!$K$3:$L$16,2,FALSE)))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IF(D160="X",0,IF(E160="X",0,VLOOKUP(E160,'46'!$K$3:$L$16,2,FALSE)))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IF(D161="X",0,IF(E161="X",0,VLOOKUP(E161,'46'!$K$3:$L$16,2,FALSE)))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IF(D162="X",0,IF(E162="X",0,VLOOKUP(E162,'46'!$K$3:$L$16,2,FALSE)))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IF(D163="X",0,IF(E163="X",0,VLOOKUP(E163,'46'!$K$3:$L$16,2,FALSE)))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IF(D164="X",0,IF(E164="X",0,VLOOKUP(E164,'46'!$K$3:$L$16,2,FALSE)))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IF(D165="X",0,IF(E165="X",0,VLOOKUP(E165,'46'!$K$3:$L$16,2,FALSE)))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IF(D166="X",0,IF(E166="X",0,VLOOKUP(E166,'46'!$K$3:$L$16,2,FALSE)))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IF(D167="X",0,IF(E167="X",0,VLOOKUP(E167,'46'!$K$3:$L$16,2,FALSE)))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IF(D168="X",0,IF(E168="X",0,VLOOKUP(E168,'46'!$K$3:$L$16,2,FALSE)))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IF(D169="X",0,IF(E169="X",0,VLOOKUP(E169,'46'!$K$3:$L$16,2,FALSE)))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IF(D170="X",0,IF(E170="X",0,VLOOKUP(E170,'46'!$K$3:$L$16,2,FALSE)))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IF(D171="X",0,IF(E171="X",0,VLOOKUP(E171,'46'!$K$3:$L$16,2,FALSE)))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IF(D172="X",0,IF(E172="X",0,VLOOKUP(E172,'46'!$K$3:$L$16,2,FALSE)))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IF(D173="X",0,IF(E173="X",0,VLOOKUP(E173,'46'!$K$3:$L$16,2,FALSE)))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IF(D174="X",0,IF(E174="X",0,VLOOKUP(E174,'46'!$K$3:$L$16,2,FALSE)))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IF(D175="X",0,IF(E175="X",0,VLOOKUP(E175,'46'!$K$3:$L$16,2,FALSE)))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IF(D176="X",0,IF(E176="X",0,VLOOKUP(E176,'46'!$K$3:$L$16,2,FALSE)))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IF(D177="X",0,IF(E177="X",0,VLOOKUP(E177,'46'!$K$3:$L$16,2,FALSE)))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IF(D178="X",0,IF(E178="X",0,VLOOKUP(E178,'46'!$K$3:$L$16,2,FALSE)))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IF(D179="X",0,IF(E179="X",0,VLOOKUP(E179,'46'!$K$3:$L$16,2,FALSE)))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IF(D180="X",0,IF(E180="X",0,VLOOKUP(E180,'46'!$K$3:$L$16,2,FALSE)))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IF(D181="X",0,IF(E181="X",0,VLOOKUP(E181,'46'!$K$3:$L$16,2,FALSE)))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IF(D182="X",0,IF(E182="X",0,VLOOKUP(E182,'46'!$K$3:$L$16,2,FALSE)))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IF(D183="X",0,IF(E183="X",0,VLOOKUP(E183,'46'!$K$3:$L$16,2,FALSE)))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IF(D184="X",0,IF(E184="X",0,VLOOKUP(E184,'46'!$K$3:$L$16,2,FALSE)))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IF(D185="X",0,IF(E185="X",0,VLOOKUP(E185,'46'!$K$3:$L$16,2,FALSE)))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IF(D186="X",0,IF(E186="X",0,VLOOKUP(E186,'46'!$K$3:$L$16,2,FALSE)))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IF(D187="X",0,IF(E187="X",0,VLOOKUP(E187,'46'!$K$3:$L$16,2,FALSE)))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IF(D188="X",0,IF(E188="X",0,VLOOKUP(E188,'46'!$K$3:$L$16,2,FALSE)))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IF(D189="X",0,IF(E189="X",0,VLOOKUP(E189,'46'!$K$3:$L$16,2,FALSE)))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IF(D190="X",0,IF(E190="X",0,VLOOKUP(E190,'46'!$K$3:$L$16,2,FALSE)))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IF(D191="X",0,IF(E191="X",0,VLOOKUP(E191,'46'!$K$3:$L$16,2,FALSE)))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IF(D192="X",0,IF(E192="X",0,VLOOKUP(E192,'46'!$K$3:$L$16,2,FALSE)))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IF(D193="X",0,IF(E193="X",0,VLOOKUP(E193,'46'!$K$3:$L$16,2,FALSE)))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IF(D194="X",0,IF(E194="X",0,VLOOKUP(E194,'46'!$K$3:$L$16,2,FALSE)))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IF(D195="X",0,IF(E195="X",0,VLOOKUP(E195,'46'!$K$3:$L$16,2,FALSE)))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IF(D196="X",0,IF(E196="X",0,VLOOKUP(E196,'46'!$K$3:$L$16,2,FALSE)))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IF(D197="X",0,IF(E197="X",0,VLOOKUP(E197,'46'!$K$3:$L$16,2,FALSE)))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IF(D198="X",0,IF(E198="X",0,VLOOKUP(E198,'46'!$K$3:$L$16,2,FALSE)))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IF(D199="X",0,IF(E199="X",0,VLOOKUP(E199,'46'!$K$3:$L$16,2,FALSE)))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IF(D200="X",0,IF(E200="X",0,VLOOKUP(E200,'46'!$K$3:$L$16,2,FALSE)))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IF(D201="X",0,IF(E201="X",0,VLOOKUP(E201,'46'!$K$3:$L$16,2,FALSE)))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IF(D202="X",0,IF(E202="X",0,VLOOKUP(E202,'46'!$K$3:$L$16,2,FALSE)))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IF(D203="X",0,IF(E203="X",0,VLOOKUP(E203,'46'!$K$3:$L$16,2,FALSE)))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IF(D204="X",0,IF(E204="X",0,VLOOKUP(E204,'46'!$K$3:$L$16,2,FALSE)))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IF(D205="X",0,IF(E205="X",0,VLOOKUP(E205,'46'!$K$3:$L$16,2,FALSE)))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IF(D206="X",0,IF(E206="X",0,VLOOKUP(E206,'46'!$K$3:$L$16,2,FALSE)))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IF(D207="X",0,IF(E207="X",0,VLOOKUP(E207,'46'!$K$3:$L$16,2,FALSE)))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IF(D208="X",0,IF(E208="X",0,VLOOKUP(E208,'46'!$K$3:$L$16,2,FALSE)))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IF(D209="X",0,IF(E209="X",0,VLOOKUP(E209,'46'!$K$3:$L$16,2,FALSE)))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IF(D210="X",0,IF(E210="X",0,VLOOKUP(E210,'46'!$K$3:$L$16,2,FALSE)))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IF(D211="X",0,IF(E211="X",0,VLOOKUP(E211,'46'!$K$3:$L$16,2,FALSE)))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IF(D212="X",0,IF(E212="X",0,VLOOKUP(E212,'46'!$K$3:$L$16,2,FALSE)))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IF(D213="X",0,IF(E213="X",0,VLOOKUP(E213,'46'!$K$3:$L$16,2,FALSE)))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IF(D214="X",0,IF(E214="X",0,VLOOKUP(E214,'46'!$K$3:$L$16,2,FALSE)))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IF(D215="X",0,IF(E215="X",0,VLOOKUP(E215,'46'!$K$3:$L$16,2,FALSE)))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IF(D216="X",0,IF(E216="X",0,VLOOKUP(E216,'46'!$K$3:$L$16,2,FALSE)))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IF(D217="X",0,IF(E217="X",0,VLOOKUP(E217,'46'!$K$3:$L$16,2,FALSE)))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IF(D218="X",0,IF(E218="X",0,VLOOKUP(E218,'46'!$K$3:$L$16,2,FALSE)))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IF(D219="X",0,IF(E219="X",0,VLOOKUP(E219,'46'!$K$3:$L$16,2,FALSE)))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IF(D220="X",0,IF(E220="X",0,VLOOKUP(E220,'46'!$K$3:$L$16,2,FALSE)))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IF(D221="X",0,IF(E221="X",0,VLOOKUP(E221,'46'!$K$3:$L$16,2,FALSE)))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IF(D222="X",0,IF(E222="X",0,VLOOKUP(E222,'46'!$K$3:$L$16,2,FALSE)))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IF(D223="X",0,IF(E223="X",0,VLOOKUP(E223,'46'!$K$3:$L$16,2,FALSE)))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IF(D224="X",0,IF(E224="X",0,VLOOKUP(E224,'46'!$K$3:$L$16,2,FALSE)))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IF(D225="X",0,IF(E225="X",0,VLOOKUP(E225,'46'!$K$3:$L$16,2,FALSE)))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IF(D226="X",0,IF(E226="X",0,VLOOKUP(E226,'46'!$K$3:$L$16,2,FALSE)))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IF(D227="X",0,IF(E227="X",0,VLOOKUP(E227,'46'!$K$3:$L$16,2,FALSE)))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IF(D228="X",0,IF(E228="X",0,VLOOKUP(E228,'46'!$K$3:$L$16,2,FALSE)))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IF(D229="X",0,IF(E229="X",0,VLOOKUP(E229,'46'!$K$3:$L$16,2,FALSE)))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IF(D230="X",0,IF(E230="X",0,VLOOKUP(E230,'46'!$K$3:$L$16,2,FALSE)))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IF(D231="X",0,IF(E231="X",0,VLOOKUP(E231,'46'!$K$3:$L$16,2,FALSE)))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IF(D232="X",0,IF(E232="X",0,VLOOKUP(E232,'46'!$K$3:$L$16,2,FALSE)))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IF(D233="X",0,IF(E233="X",0,VLOOKUP(E233,'46'!$K$3:$L$16,2,FALSE)))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IF(D234="X",0,IF(E234="X",0,VLOOKUP(E234,'46'!$K$3:$L$16,2,FALSE)))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IF(D235="X",0,IF(E235="X",0,VLOOKUP(E235,'46'!$K$3:$L$16,2,FALSE)))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IF(D236="X",0,IF(E236="X",0,VLOOKUP(E236,'46'!$K$3:$L$16,2,FALSE)))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IF(D237="X",0,IF(E237="X",0,VLOOKUP(E237,'46'!$K$3:$L$16,2,FALSE)))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IF(D238="X",0,IF(E238="X",0,VLOOKUP(E238,'46'!$K$3:$L$16,2,FALSE)))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IF(D239="X",0,IF(E239="X",0,VLOOKUP(E239,'46'!$K$3:$L$16,2,FALSE)))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IF(D240="X",0,IF(E240="X",0,VLOOKUP(E240,'46'!$K$3:$L$16,2,FALSE)))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IF(D241="X",0,IF(E241="X",0,VLOOKUP(E241,'46'!$K$3:$L$16,2,FALSE)))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IF(D242="X",0,IF(E242="X",0,VLOOKUP(E242,'46'!$K$3:$L$16,2,FALSE)))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IF(D243="X",0,IF(E243="X",0,VLOOKUP(E243,'46'!$K$3:$L$16,2,FALSE)))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IF(D244="X",0,IF(E244="X",0,VLOOKUP(E244,'46'!$K$3:$L$16,2,FALSE)))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IF(D245="X",0,IF(E245="X",0,VLOOKUP(E245,'46'!$K$3:$L$16,2,FALSE)))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IF(D246="X",0,IF(E246="X",0,VLOOKUP(E246,'46'!$K$3:$L$16,2,FALSE)))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IF(D247="X",0,IF(E247="X",0,VLOOKUP(E247,'46'!$K$3:$L$16,2,FALSE)))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IF(D248="X",0,IF(E248="X",0,VLOOKUP(E248,'46'!$K$3:$L$16,2,FALSE)))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IF(D249="X",0,IF(E249="X",0,VLOOKUP(E249,'46'!$K$3:$L$16,2,FALSE)))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IF(D250="X",0,IF(E250="X",0,VLOOKUP(E250,'46'!$K$3:$L$16,2,FALSE)))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IF(D251="X",0,IF(E251="X",0,VLOOKUP(E251,'46'!$K$3:$L$16,2,FALSE)))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IF(D252="X",0,IF(E252="X",0,VLOOKUP(E252,'46'!$K$3:$L$16,2,FALSE)))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IF(D253="X",0,IF(E253="X",0,VLOOKUP(E253,'46'!$K$3:$L$16,2,FALSE)))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IF(D254="X",0,IF(E254="X",0,VLOOKUP(E254,'46'!$K$3:$L$16,2,FALSE)))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IF(D255="X",0,IF(E255="X",0,VLOOKUP(E255,'46'!$K$3:$L$16,2,FALSE)))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IF(D256="X",0,IF(E256="X",0,VLOOKUP(E256,'46'!$K$3:$L$16,2,FALSE)))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IF(D257="X",0,IF(E257="X",0,VLOOKUP(E257,'46'!$K$3:$L$16,2,FALSE)))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IF(D258="X",0,IF(E258="X",0,VLOOKUP(E258,'46'!$K$3:$L$16,2,FALSE)))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IF(D259="X",0,IF(E259="X",0,VLOOKUP(E259,'46'!$K$3:$L$16,2,FALSE)))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IF(D260="X",0,IF(E260="X",0,VLOOKUP(E260,'46'!$K$3:$L$16,2,FALSE)))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IF(D261="X",0,IF(E261="X",0,VLOOKUP(E261,'46'!$K$3:$L$16,2,FALSE)))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IF(D262="X",0,IF(E262="X",0,VLOOKUP(E262,'46'!$K$3:$L$16,2,FALSE)))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IF(D263="X",0,IF(E263="X",0,VLOOKUP(E263,'46'!$K$3:$L$16,2,FALSE)))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IF(D264="X",0,IF(E264="X",0,VLOOKUP(E264,'46'!$K$3:$L$16,2,FALSE)))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IF(D265="X",0,IF(E265="X",0,VLOOKUP(E265,'46'!$K$3:$L$16,2,FALSE)))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IF(D266="X",0,IF(E266="X",0,VLOOKUP(E266,'46'!$K$3:$L$16,2,FALSE)))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IF(D267="X",0,IF(E267="X",0,VLOOKUP(E267,'46'!$K$3:$L$16,2,FALSE)))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IF(D268="X",0,IF(E268="X",0,VLOOKUP(E268,'46'!$K$3:$L$16,2,FALSE)))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IF(D269="X",0,IF(E269="X",0,VLOOKUP(E269,'46'!$K$3:$L$16,2,FALSE)))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IF(D270="X",0,IF(E270="X",0,VLOOKUP(E270,'46'!$K$3:$L$16,2,FALSE)))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IF(D271="X",0,IF(E271="X",0,VLOOKUP(E271,'46'!$K$3:$L$16,2,FALSE)))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IF(D272="X",0,IF(E272="X",0,VLOOKUP(E272,'46'!$K$3:$L$16,2,FALSE)))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IF(D273="X",0,IF(E273="X",0,VLOOKUP(E273,'46'!$K$3:$L$16,2,FALSE)))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IF(D274="X",0,IF(E274="X",0,VLOOKUP(E274,'46'!$K$3:$L$16,2,FALSE)))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IF(D275="X",0,IF(E275="X",0,VLOOKUP(E275,'46'!$K$3:$L$16,2,FALSE)))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IF(D276="X",0,IF(E276="X",0,VLOOKUP(E276,'46'!$K$3:$L$16,2,FALSE)))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IF(D277="X",0,IF(E277="X",0,VLOOKUP(E277,'46'!$K$3:$L$16,2,FALSE)))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IF(D278="X",0,IF(E278="X",0,VLOOKUP(E278,'46'!$K$3:$L$16,2,FALSE)))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IF(D279="X",0,IF(E279="X",0,VLOOKUP(E279,'46'!$K$3:$L$16,2,FALSE)))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IF(D280="X",0,IF(E280="X",0,VLOOKUP(E280,'46'!$K$3:$L$16,2,FALSE)))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IF(D281="X",0,IF(E281="X",0,VLOOKUP(E281,'46'!$K$3:$L$16,2,FALSE)))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IF(D282="X",0,IF(E282="X",0,VLOOKUP(E282,'46'!$K$3:$L$16,2,FALSE)))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IF(D283="X",0,IF(E283="X",0,VLOOKUP(E283,'46'!$K$3:$L$16,2,FALSE)))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IF(D284="X",0,IF(E284="X",0,VLOOKUP(E284,'46'!$K$3:$L$16,2,FALSE)))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IF(D285="X",0,IF(E285="X",0,VLOOKUP(E285,'46'!$K$3:$L$16,2,FALSE)))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IF(D286="X",0,IF(E286="X",0,VLOOKUP(E286,'46'!$K$3:$L$16,2,FALSE)))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IF(D287="X",0,IF(E287="X",0,VLOOKUP(E287,'46'!$K$3:$L$16,2,FALSE)))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IF(D288="X",0,IF(E288="X",0,VLOOKUP(E288,'46'!$K$3:$L$16,2,FALSE)))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IF(D289="X",0,IF(E289="X",0,VLOOKUP(E289,'46'!$K$3:$L$16,2,FALSE)))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IF(D290="X",0,IF(E290="X",0,VLOOKUP(E290,'46'!$K$3:$L$16,2,FALSE)))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IF(D291="X",0,IF(E291="X",0,VLOOKUP(E291,'46'!$K$3:$L$16,2,FALSE)))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IF(D292="X",0,IF(E292="X",0,VLOOKUP(E292,'46'!$K$3:$L$16,2,FALSE)))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IF(D293="X",0,IF(E293="X",0,VLOOKUP(E293,'46'!$K$3:$L$16,2,FALSE)))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IF(D294="X",0,IF(E294="X",0,VLOOKUP(E294,'46'!$K$3:$L$16,2,FALSE)))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IF(D295="X",0,IF(E295="X",0,VLOOKUP(E295,'46'!$K$3:$L$16,2,FALSE)))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IF(D296="X",0,IF(E296="X",0,VLOOKUP(E296,'46'!$K$3:$L$16,2,FALSE)))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IF(D297="X",0,IF(E297="X",0,VLOOKUP(E297,'46'!$K$3:$L$16,2,FALSE)))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IF(D298="X",0,IF(E298="X",0,VLOOKUP(E298,'46'!$K$3:$L$16,2,FALSE)))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IF(D299="X",0,IF(E299="X",0,VLOOKUP(E299,'46'!$K$3:$L$16,2,FALSE)))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IF(D300="X",0,IF(E300="X",0,VLOOKUP(E300,'46'!$K$3:$L$16,2,FALSE)))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IF(D301="X",0,IF(E301="X",0,VLOOKUP(E301,'46'!$K$3:$L$16,2,FALSE)))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IF(D302="X",0,IF(E302="X",0,VLOOKUP(E302,'46'!$K$3:$L$16,2,FALSE)))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IF(D303="X",0,IF(E303="X",0,VLOOKUP(E303,'46'!$K$3:$L$16,2,FALSE)))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IF(D304="X",0,IF(E304="X",0,VLOOKUP(E304,'46'!$K$3:$L$16,2,FALSE)))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IF(D305="X",0,IF(E305="X",0,VLOOKUP(E305,'46'!$K$3:$L$16,2,FALSE)))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IF(D306="X",0,IF(E306="X",0,VLOOKUP(E306,'46'!$K$3:$L$16,2,FALSE)))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IF(D307="X",0,IF(E307="X",0,VLOOKUP(E307,'46'!$K$3:$L$16,2,FALSE)))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IF(D308="X",0,IF(E308="X",0,VLOOKUP(E308,'46'!$K$3:$L$16,2,FALSE)))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IF(D309="X",0,IF(E309="X",0,VLOOKUP(E309,'46'!$K$3:$L$16,2,FALSE)))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IF(D310="X",0,IF(E310="X",0,VLOOKUP(E310,'46'!$K$3:$L$16,2,FALSE)))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IF(D311="X",0,IF(E311="X",0,VLOOKUP(E311,'46'!$K$3:$L$16,2,FALSE)))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IF(D312="X",0,IF(E312="X",0,VLOOKUP(E312,'46'!$K$3:$L$16,2,FALSE)))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IF(D313="X",0,IF(E313="X",0,VLOOKUP(E313,'46'!$K$3:$L$16,2,FALSE)))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IF(D314="X",0,IF(E314="X",0,VLOOKUP(E314,'46'!$K$3:$L$16,2,FALSE)))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IF(D315="X",0,IF(E315="X",0,VLOOKUP(E315,'46'!$K$3:$L$16,2,FALSE)))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IF(D316="X",0,IF(E316="X",0,VLOOKUP(E316,'46'!$K$3:$L$16,2,FALSE)))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IF(D317="X",0,IF(E317="X",0,VLOOKUP(E317,'46'!$K$3:$L$16,2,FALSE)))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IF(D318="X",0,IF(E318="X",0,VLOOKUP(E318,'46'!$K$3:$L$16,2,FALSE)))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IF(D319="X",0,IF(E319="X",0,VLOOKUP(E319,'46'!$K$3:$L$16,2,FALSE)))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IF(D320="X",0,IF(E320="X",0,VLOOKUP(E320,'46'!$K$3:$L$16,2,FALSE)))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IF(D321="X",0,IF(E321="X",0,VLOOKUP(E321,'46'!$K$3:$L$16,2,FALSE)))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IF(D322="X",0,IF(E322="X",0,VLOOKUP(E322,'46'!$K$3:$L$16,2,FALSE)))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IF(D323="X",0,IF(E323="X",0,VLOOKUP(E323,'46'!$K$3:$L$16,2,FALSE)))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IF(D324="X",0,IF(E324="X",0,VLOOKUP(E324,'46'!$K$3:$L$16,2,FALSE)))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IF(D325="X",0,IF(E325="X",0,VLOOKUP(E325,'46'!$K$3:$L$16,2,FALSE)))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IF(D326="X",0,IF(E326="X",0,VLOOKUP(E326,'46'!$K$3:$L$16,2,FALSE)))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IF(D327="X",0,IF(E327="X",0,VLOOKUP(E327,'46'!$K$3:$L$16,2,FALSE)))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IF(D328="X",0,IF(E328="X",0,VLOOKUP(E328,'46'!$K$3:$L$16,2,FALSE)))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IF(D329="X",0,IF(E329="X",0,VLOOKUP(E329,'46'!$K$3:$L$16,2,FALSE)))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IF(D330="X",0,IF(E330="X",0,VLOOKUP(E330,'46'!$K$3:$L$16,2,FALSE)))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IF(D331="X",0,IF(E331="X",0,VLOOKUP(E331,'46'!$K$3:$L$16,2,FALSE)))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IF(D332="X",0,IF(E332="X",0,VLOOKUP(E332,'46'!$K$3:$L$16,2,FALSE)))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IF(D333="X",0,IF(E333="X",0,VLOOKUP(E333,'46'!$K$3:$L$16,2,FALSE)))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IF(D334="X",0,IF(E334="X",0,VLOOKUP(E334,'46'!$K$3:$L$16,2,FALSE)))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IF(D335="X",0,IF(E335="X",0,VLOOKUP(E335,'46'!$K$3:$L$16,2,FALSE)))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IF(D336="X",0,IF(E336="X",0,VLOOKUP(E336,'46'!$K$3:$L$16,2,FALSE)))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IF(D337="X",0,IF(E337="X",0,VLOOKUP(E337,'46'!$K$3:$L$16,2,FALSE)))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IF(D338="X",0,IF(E338="X",0,VLOOKUP(E338,'46'!$K$3:$L$16,2,FALSE)))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IF(D339="X",0,IF(E339="X",0,VLOOKUP(E339,'46'!$K$3:$L$16,2,FALSE)))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IF(D340="X",0,IF(E340="X",0,VLOOKUP(E340,'46'!$K$3:$L$16,2,FALSE)))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IF(D341="X",0,IF(E341="X",0,VLOOKUP(E341,'46'!$K$3:$L$16,2,FALSE)))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IF(D342="X",0,IF(E342="X",0,VLOOKUP(E342,'46'!$K$3:$L$16,2,FALSE)))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IF(D343="X",0,IF(E343="X",0,VLOOKUP(E343,'46'!$K$3:$L$16,2,FALSE)))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IF(D344="X",0,IF(E344="X",0,VLOOKUP(E344,'46'!$K$3:$L$16,2,FALSE)))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IF(D345="X",0,IF(E345="X",0,VLOOKUP(E345,'46'!$K$3:$L$16,2,FALSE)))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IF(D346="X",0,IF(E346="X",0,VLOOKUP(E346,'46'!$K$3:$L$16,2,FALSE)))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IF(D347="X",0,IF(E347="X",0,VLOOKUP(E347,'46'!$K$3:$L$16,2,FALSE)))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IF(D348="X",0,IF(E348="X",0,VLOOKUP(E348,'46'!$K$3:$L$16,2,FALSE)))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IF(D349="X",0,IF(E349="X",0,VLOOKUP(E349,'46'!$K$3:$L$16,2,FALSE)))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IF(D350="X",0,IF(E350="X",0,VLOOKUP(E350,'46'!$K$3:$L$16,2,FALSE)))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IF(D351="X",0,IF(E351="X",0,VLOOKUP(E351,'46'!$K$3:$L$16,2,FALSE)))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IF(D352="X",0,IF(E352="X",0,VLOOKUP(E352,'46'!$K$3:$L$16,2,FALSE)))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IF(D353="X",0,IF(E353="X",0,VLOOKUP(E353,'46'!$K$3:$L$16,2,FALSE)))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IF(D354="X",0,IF(E354="X",0,VLOOKUP(E354,'46'!$K$3:$L$16,2,FALSE)))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IF(D355="X",0,IF(E355="X",0,VLOOKUP(E355,'46'!$K$3:$L$16,2,FALSE)))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IF(D356="X",0,IF(E356="X",0,VLOOKUP(E356,'46'!$K$3:$L$16,2,FALSE)))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IF(D357="X",0,IF(E357="X",0,VLOOKUP(E357,'46'!$K$3:$L$16,2,FALSE)))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IF(D358="X",0,IF(E358="X",0,VLOOKUP(E358,'46'!$K$3:$L$16,2,FALSE)))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IF(D359="X",0,IF(E359="X",0,VLOOKUP(E359,'46'!$K$3:$L$16,2,FALSE)))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IF(D360="X",0,IF(E360="X",0,VLOOKUP(E360,'46'!$K$3:$L$16,2,FALSE)))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IF(D361="X",0,IF(E361="X",0,VLOOKUP(E361,'46'!$K$3:$L$16,2,FALSE)))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IF(D362="X",0,IF(E362="X",0,VLOOKUP(E362,'46'!$K$3:$L$16,2,FALSE)))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IF(D363="X",0,IF(E363="X",0,VLOOKUP(E363,'46'!$K$3:$L$16,2,FALSE)))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IF(D364="X",0,IF(E364="X",0,VLOOKUP(E364,'46'!$K$3:$L$16,2,FALSE)))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IF(D365="X",0,IF(E365="X",0,VLOOKUP(E365,'46'!$K$3:$L$16,2,FALSE)))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IF(D366="X",0,IF(E366="X",0,VLOOKUP(E366,'46'!$K$3:$L$16,2,FALSE)))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IF(D367="X",0,IF(E367="X",0,VLOOKUP(E367,'46'!$K$3:$L$16,2,FALSE)))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IF(D368="X",0,IF(E368="X",0,VLOOKUP(E368,'46'!$K$3:$L$16,2,FALSE)))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IF(D369="X",0,IF(E369="X",0,VLOOKUP(E369,'46'!$K$3:$L$16,2,FALSE)))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IF(D370="X",0,IF(E370="X",0,VLOOKUP(E370,'46'!$K$3:$L$16,2,FALSE)))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IF(D371="X",0,IF(E371="X",0,VLOOKUP(E371,'46'!$K$3:$L$16,2,FALSE)))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IF(D372="X",0,IF(E372="X",0,VLOOKUP(E372,'46'!$K$3:$L$16,2,FALSE)))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IF(D373="X",0,IF(E373="X",0,VLOOKUP(E373,'46'!$K$3:$L$16,2,FALSE)))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IF(D374="X",0,IF(E374="X",0,VLOOKUP(E374,'46'!$K$3:$L$16,2,FALSE)))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IF(D375="X",0,IF(E375="X",0,VLOOKUP(E375,'46'!$K$3:$L$16,2,FALSE)))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IF(D376="X",0,IF(E376="X",0,VLOOKUP(E376,'46'!$K$3:$L$16,2,FALSE)))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IF(D377="X",0,IF(E377="X",0,VLOOKUP(E377,'46'!$K$3:$L$16,2,FALSE)))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IF(D378="X",0,IF(E378="X",0,VLOOKUP(E378,'46'!$K$3:$L$16,2,FALSE)))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IF(D379="X",0,IF(E379="X",0,VLOOKUP(E379,'46'!$K$3:$L$16,2,FALSE)))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IF(D380="X",0,IF(E380="X",0,VLOOKUP(E380,'46'!$K$3:$L$16,2,FALSE)))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IF(D381="X",0,IF(E381="X",0,VLOOKUP(E381,'46'!$K$3:$L$16,2,FALSE)))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IF(D382="X",0,IF(E382="X",0,VLOOKUP(E382,'46'!$K$3:$L$16,2,FALSE)))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IF(D383="X",0,IF(E383="X",0,VLOOKUP(E383,'46'!$K$3:$L$16,2,FALSE)))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IF(D384="X",0,IF(E384="X",0,VLOOKUP(E384,'46'!$K$3:$L$16,2,FALSE)))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IF(D385="X",0,IF(E385="X",0,VLOOKUP(E385,'46'!$K$3:$L$16,2,FALSE)))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IF(D386="X",0,IF(E386="X",0,VLOOKUP(E386,'46'!$K$3:$L$16,2,FALSE)))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IF(D387="X",0,IF(E387="X",0,VLOOKUP(E387,'46'!$K$3:$L$16,2,FALSE)))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IF(D388="X",0,IF(E388="X",0,VLOOKUP(E388,'46'!$K$3:$L$16,2,FALSE)))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IF(D389="X",0,IF(E389="X",0,VLOOKUP(E389,'46'!$K$3:$L$16,2,FALSE)))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IF(D390="X",0,IF(E390="X",0,VLOOKUP(E390,'46'!$K$3:$L$16,2,FALSE)))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IF(D391="X",0,IF(E391="X",0,VLOOKUP(E391,'46'!$K$3:$L$16,2,FALSE)))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IF(D392="X",0,IF(E392="X",0,VLOOKUP(E392,'46'!$K$3:$L$16,2,FALSE)))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IF(D393="X",0,IF(E393="X",0,VLOOKUP(E393,'46'!$K$3:$L$16,2,FALSE)))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IF(D394="X",0,IF(E394="X",0,VLOOKUP(E394,'46'!$K$3:$L$16,2,FALSE)))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IF(D395="X",0,IF(E395="X",0,VLOOKUP(E395,'46'!$K$3:$L$16,2,FALSE)))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IF(D396="X",0,IF(E396="X",0,VLOOKUP(E396,'46'!$K$3:$L$16,2,FALSE)))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IF(D397="X",0,IF(E397="X",0,VLOOKUP(E397,'46'!$K$3:$L$16,2,FALSE)))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IF(D398="X",0,IF(E398="X",0,VLOOKUP(E398,'46'!$K$3:$L$16,2,FALSE)))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IF(D399="X",0,IF(E399="X",0,VLOOKUP(E399,'46'!$K$3:$L$16,2,FALSE)))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IF(D400="X",0,IF(E400="X",0,VLOOKUP(E400,'46'!$K$3:$L$16,2,FALSE)))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IF(D401="X",0,IF(E401="X",0,VLOOKUP(E401,'46'!$K$3:$L$16,2,FALSE)))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IF(D402="X",0,IF(E402="X",0,VLOOKUP(E402,'46'!$K$3:$L$16,2,FALSE)))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IF(D403="X",0,IF(E403="X",0,VLOOKUP(E403,'46'!$K$3:$L$16,2,FALSE)))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IF(D404="X",0,IF(E404="X",0,VLOOKUP(E404,'46'!$K$3:$L$16,2,FALSE)))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IF(D405="X",0,IF(E405="X",0,VLOOKUP(E405,'46'!$K$3:$L$16,2,FALSE)))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IF(D406="X",0,IF(E406="X",0,VLOOKUP(E406,'46'!$K$3:$L$16,2,FALSE)))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IF(D407="X",0,IF(E407="X",0,VLOOKUP(E407,'46'!$K$3:$L$16,2,FALSE)))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IF(D408="X",0,IF(E408="X",0,VLOOKUP(E408,'46'!$K$3:$L$16,2,FALSE)))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IF(D409="X",0,IF(E409="X",0,VLOOKUP(E409,'46'!$K$3:$L$16,2,FALSE)))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IF(D410="X",0,IF(E410="X",0,VLOOKUP(E410,'46'!$K$3:$L$16,2,FALSE)))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IF(D411="X",0,IF(E411="X",0,VLOOKUP(E411,'46'!$K$3:$L$16,2,FALSE)))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IF(D412="X",0,IF(E412="X",0,VLOOKUP(E412,'46'!$K$3:$L$16,2,FALSE)))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IF(D413="X",0,IF(E413="X",0,VLOOKUP(E413,'46'!$K$3:$L$16,2,FALSE)))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IF(D414="X",0,IF(E414="X",0,VLOOKUP(E414,'46'!$K$3:$L$16,2,FALSE)))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IF(D415="X",0,IF(E415="X",0,VLOOKUP(E415,'46'!$K$3:$L$16,2,FALSE)))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IF(D416="X",0,IF(E416="X",0,VLOOKUP(E416,'46'!$K$3:$L$16,2,FALSE)))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IF(D417="X",0,IF(E417="X",0,VLOOKUP(E417,'46'!$K$3:$L$16,2,FALSE)))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IF(D418="X",0,IF(E418="X",0,VLOOKUP(E418,'46'!$K$3:$L$16,2,FALSE)))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IF(D419="X",0,IF(E419="X",0,VLOOKUP(E419,'46'!$K$3:$L$16,2,FALSE)))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IF(D420="X",0,IF(E420="X",0,VLOOKUP(E420,'46'!$K$3:$L$16,2,FALSE)))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IF(D421="X",0,IF(E421="X",0,VLOOKUP(E421,'46'!$K$3:$L$16,2,FALSE)))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IF(D422="X",0,IF(E422="X",0,VLOOKUP(E422,'46'!$K$3:$L$16,2,FALSE)))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IF(D423="X",0,IF(E423="X",0,VLOOKUP(E423,'46'!$K$3:$L$16,2,FALSE)))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IF(D424="X",0,IF(E424="X",0,VLOOKUP(E424,'46'!$K$3:$L$16,2,FALSE)))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IF(D425="X",0,IF(E425="X",0,VLOOKUP(E425,'46'!$K$3:$L$16,2,FALSE)))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IF(D426="X",0,IF(E426="X",0,VLOOKUP(E426,'46'!$K$3:$L$16,2,FALSE)))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IF(D427="X",0,IF(E427="X",0,VLOOKUP(E427,'46'!$K$3:$L$16,2,FALSE)))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IF(D428="X",0,IF(E428="X",0,VLOOKUP(E428,'46'!$K$3:$L$16,2,FALSE)))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IF(D429="X",0,IF(E429="X",0,VLOOKUP(E429,'46'!$K$3:$L$16,2,FALSE)))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IF(D430="X",0,IF(E430="X",0,VLOOKUP(E430,'46'!$K$3:$L$16,2,FALSE)))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IF(D431="X",0,IF(E431="X",0,VLOOKUP(E431,'46'!$K$3:$L$16,2,FALSE)))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IF(D432="X",0,IF(E432="X",0,VLOOKUP(E432,'46'!$K$3:$L$16,2,FALSE)))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IF(D433="X",0,IF(E433="X",0,VLOOKUP(E433,'46'!$K$3:$L$16,2,FALSE)))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IF(D434="X",0,IF(E434="X",0,VLOOKUP(E434,'46'!$K$3:$L$16,2,FALSE)))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IF(D435="X",0,IF(E435="X",0,VLOOKUP(E435,'46'!$K$3:$L$16,2,FALSE)))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IF(D436="X",0,IF(E436="X",0,VLOOKUP(E436,'46'!$K$3:$L$16,2,FALSE)))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IF(D437="X",0,IF(E437="X",0,VLOOKUP(E437,'46'!$K$3:$L$16,2,FALSE)))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IF(D438="X",0,IF(E438="X",0,VLOOKUP(E438,'46'!$K$3:$L$16,2,FALSE)))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IF(D439="X",0,IF(E439="X",0,VLOOKUP(E439,'46'!$K$3:$L$16,2,FALSE)))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IF(D440="X",0,IF(E440="X",0,VLOOKUP(E440,'46'!$K$3:$L$16,2,FALSE)))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IF(D441="X",0,IF(E441="X",0,VLOOKUP(E441,'46'!$K$3:$L$16,2,FALSE)))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IF(D442="X",0,IF(E442="X",0,VLOOKUP(E442,'46'!$K$3:$L$16,2,FALSE)))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IF(D443="X",0,IF(E443="X",0,VLOOKUP(E443,'46'!$K$3:$L$16,2,FALSE)))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IF(D444="X",0,IF(E444="X",0,VLOOKUP(E444,'46'!$K$3:$L$16,2,FALSE)))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IF(D445="X",0,IF(E445="X",0,VLOOKUP(E445,'46'!$K$3:$L$16,2,FALSE)))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IF(D446="X",0,IF(E446="X",0,VLOOKUP(E446,'46'!$K$3:$L$16,2,FALSE)))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IF(D447="X",0,IF(E447="X",0,VLOOKUP(E447,'46'!$K$3:$L$16,2,FALSE)))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IF(D448="X",0,IF(E448="X",0,VLOOKUP(E448,'46'!$K$3:$L$16,2,FALSE)))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IF(D449="X",0,IF(E449="X",0,VLOOKUP(E449,'46'!$K$3:$L$16,2,FALSE)))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IF(D450="X",0,IF(E450="X",0,VLOOKUP(E450,'46'!$K$3:$L$16,2,FALSE)))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IF(D451="X",0,IF(E451="X",0,VLOOKUP(E451,'46'!$K$3:$L$16,2,FALSE)))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IF(D452="X",0,IF(E452="X",0,VLOOKUP(E452,'46'!$K$3:$L$16,2,FALSE)))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IF(D453="X",0,IF(E453="X",0,VLOOKUP(E453,'46'!$K$3:$L$16,2,FALSE)))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IF(D454="X",0,IF(E454="X",0,VLOOKUP(E454,'46'!$K$3:$L$16,2,FALSE)))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IF(D455="X",0,IF(E455="X",0,VLOOKUP(E455,'46'!$K$3:$L$16,2,FALSE)))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IF(D456="X",0,IF(E456="X",0,VLOOKUP(E456,'46'!$K$3:$L$16,2,FALSE)))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IF(D457="X",0,IF(E457="X",0,VLOOKUP(E457,'46'!$K$3:$L$16,2,FALSE)))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IF(D458="X",0,IF(E458="X",0,VLOOKUP(E458,'46'!$K$3:$L$16,2,FALSE)))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IF(D459="X",0,IF(E459="X",0,VLOOKUP(E459,'46'!$K$3:$L$16,2,FALSE)))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IF(D460="X",0,IF(E460="X",0,VLOOKUP(E460,'46'!$K$3:$L$16,2,FALSE)))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IF(D461="X",0,IF(E461="X",0,VLOOKUP(E461,'46'!$K$3:$L$16,2,FALSE)))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IF(D462="X",0,IF(E462="X",0,VLOOKUP(E462,'46'!$K$3:$L$16,2,FALSE)))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IF(D463="X",0,IF(E463="X",0,VLOOKUP(E463,'46'!$K$3:$L$16,2,FALSE)))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IF(D464="X",0,IF(E464="X",0,VLOOKUP(E464,'46'!$K$3:$L$16,2,FALSE)))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IF(D465="X",0,IF(E465="X",0,VLOOKUP(E465,'46'!$K$3:$L$16,2,FALSE)))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IF(D466="X",0,IF(E466="X",0,VLOOKUP(E466,'46'!$K$3:$L$16,2,FALSE)))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IF(D467="X",0,IF(E467="X",0,VLOOKUP(E467,'46'!$K$3:$L$16,2,FALSE)))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IF(D468="X",0,IF(E468="X",0,VLOOKUP(E468,'46'!$K$3:$L$16,2,FALSE)))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IF(D469="X",0,IF(E469="X",0,VLOOKUP(E469,'46'!$K$3:$L$16,2,FALSE)))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IF(D470="X",0,IF(E470="X",0,VLOOKUP(E470,'46'!$K$3:$L$16,2,FALSE)))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IF(D471="X",0,IF(E471="X",0,VLOOKUP(E471,'46'!$K$3:$L$16,2,FALSE)))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IF(D472="X",0,IF(E472="X",0,VLOOKUP(E472,'46'!$K$3:$L$16,2,FALSE)))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IF(D473="X",0,IF(E473="X",0,VLOOKUP(E473,'46'!$K$3:$L$16,2,FALSE)))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IF(D474="X",0,IF(E474="X",0,VLOOKUP(E474,'46'!$K$3:$L$16,2,FALSE)))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IF(D475="X",0,IF(E475="X",0,VLOOKUP(E475,'46'!$K$3:$L$16,2,FALSE)))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IF(D476="X",0,IF(E476="X",0,VLOOKUP(E476,'46'!$K$3:$L$16,2,FALSE)))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IF(D477="X",0,IF(E477="X",0,VLOOKUP(E477,'46'!$K$3:$L$16,2,FALSE)))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IF(D478="X",0,IF(E478="X",0,VLOOKUP(E478,'46'!$K$3:$L$16,2,FALSE)))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IF(D479="X",0,IF(E479="X",0,VLOOKUP(E479,'46'!$K$3:$L$16,2,FALSE)))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IF(D480="X",0,IF(E480="X",0,VLOOKUP(E480,'46'!$K$3:$L$16,2,FALSE)))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IF(D481="X",0,IF(E481="X",0,VLOOKUP(E481,'46'!$K$3:$L$16,2,FALSE)))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IF(D482="X",0,IF(E482="X",0,VLOOKUP(E482,'46'!$K$3:$L$16,2,FALSE)))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IF(D483="X",0,IF(E483="X",0,VLOOKUP(E483,'46'!$K$3:$L$16,2,FALSE)))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IF(D484="X",0,IF(E484="X",0,VLOOKUP(E484,'46'!$K$3:$L$16,2,FALSE)))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IF(D485="X",0,IF(E485="X",0,VLOOKUP(E485,'46'!$K$3:$L$16,2,FALSE)))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IF(D486="X",0,IF(E486="X",0,VLOOKUP(E486,'46'!$K$3:$L$16,2,FALSE)))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IF(D487="X",0,IF(E487="X",0,VLOOKUP(E487,'46'!$K$3:$L$16,2,FALSE)))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IF(D488="X",0,IF(E488="X",0,VLOOKUP(E488,'46'!$K$3:$L$16,2,FALSE)))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IF(D489="X",0,IF(E489="X",0,VLOOKUP(E489,'46'!$K$3:$L$16,2,FALSE)))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IF(D490="X",0,IF(E490="X",0,VLOOKUP(E490,'46'!$K$3:$L$16,2,FALSE)))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IF(D491="X",0,IF(E491="X",0,VLOOKUP(E491,'46'!$K$3:$L$16,2,FALSE)))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IF(D492="X",0,IF(E492="X",0,VLOOKUP(E492,'46'!$K$3:$L$16,2,FALSE)))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IF(D493="X",0,IF(E493="X",0,VLOOKUP(E493,'46'!$K$3:$L$16,2,FALSE)))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IF(D494="X",0,IF(E494="X",0,VLOOKUP(E494,'46'!$K$3:$L$16,2,FALSE)))</f>
        <v>#N/A</v>
      </c>
      <c r="P494" s="108" t="e">
        <f t="shared" si="15"/>
        <v>#N/A</v>
      </c>
    </row>
    <row r="495" spans="3:23" ht="15.75" thickBot="1">
      <c r="C495" s="109" t="s">
        <v>135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136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IF('46'!K3="", "Vrije categorie",'46'!K3)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IF('46'!K4="", "Vrije categorie",'46'!K4)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IF('46'!K5="", "Vrije categorie",'46'!K5)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IF('46'!K6="", "Vrije categorie",'46'!K6)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IF('46'!K7="", "Vrije categorie",'46'!K7)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IF('46'!K8="", "Vrije categorie",'46'!K8)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IF('46'!K9="", "Vrije categorie",'46'!K9)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IF('46'!K10="", "Vrije categorie",'46'!K10)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IF('46'!K11="", "Vrije categorie",'46'!K11)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IF('46'!K12="", "Vrije categorie",'46'!K12)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IF('46'!K13="", "Vrije categorie",'46'!K13)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IF('46'!K14="", "Vrije categorie",'46'!K14)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IF('46'!K15="", "Vrije categorie",'46'!K15)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138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EtFwWye1HNFrUrDrappeaZr2BWeyIO1MoJ00JNJWPTzVhdQIx2qWH28mOQ/0xlV7MwuF0Y+TUA4P8yyQgzJd+Q==" saltValue="5qnJVlr6BtBwEtSB8KG3u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E2C0-BB25-495E-AF23-0B5C135664E4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'47a'!P499/M3</f>
        <v>#N/A</v>
      </c>
    </row>
    <row r="4" spans="1:14">
      <c r="A4" s="42" t="s">
        <v>82</v>
      </c>
      <c r="B4" s="195" t="e">
        <f>VLOOKUP(H5,'Kosten VSR (her)controles'!A5:E54,3)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'47a'!P500/M4</f>
        <v>#N/A</v>
      </c>
    </row>
    <row r="5" spans="1:14">
      <c r="A5" s="43" t="s">
        <v>83</v>
      </c>
      <c r="B5" s="196" t="e">
        <f>VLOOKUP(H5,'Kosten VSR (her)controles'!A5:E54,4)</f>
        <v>#N/A</v>
      </c>
      <c r="C5" s="196"/>
      <c r="D5" s="196"/>
      <c r="E5" s="196"/>
      <c r="F5" s="192" t="s">
        <v>85</v>
      </c>
      <c r="G5" s="192"/>
      <c r="H5" s="39">
        <f>'Kosten VSR (her)controles'!A51</f>
        <v>0</v>
      </c>
      <c r="K5" s="60" t="s">
        <v>58</v>
      </c>
      <c r="L5" s="72"/>
      <c r="M5" s="133"/>
      <c r="N5" s="113" t="e">
        <f>'47a'!P501/M5</f>
        <v>#N/A</v>
      </c>
    </row>
    <row r="6" spans="1:14">
      <c r="A6" s="44" t="s">
        <v>84</v>
      </c>
      <c r="B6" s="197" t="e">
        <f>VLOOKUP(H5,'Kosten VSR (her)controles'!A5:E54,5)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'47a'!P502/M6</f>
        <v>#N/A</v>
      </c>
    </row>
    <row r="7" spans="1:14">
      <c r="K7" s="60" t="s">
        <v>55</v>
      </c>
      <c r="L7" s="72"/>
      <c r="M7" s="133"/>
      <c r="N7" s="113" t="e">
        <f>'47a'!P503/M7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'47a'!P504/M8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'47a'!P505/M9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'47a'!P506/M10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'47a'!P507/M11</f>
        <v>#N/A</v>
      </c>
    </row>
    <row r="12" spans="1:14">
      <c r="F12" s="33" t="s">
        <v>64</v>
      </c>
      <c r="G12" s="33" t="s">
        <v>90</v>
      </c>
      <c r="K12" s="60" t="s">
        <v>63</v>
      </c>
      <c r="L12" s="72"/>
      <c r="M12" s="133"/>
      <c r="N12" s="113" t="e">
        <f>'47a'!P508/M12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'47a'!N512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'47a'!P509/M13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127</v>
      </c>
      <c r="K16" s="62"/>
      <c r="L16" s="73"/>
      <c r="M16" s="134"/>
      <c r="N16" s="114"/>
    </row>
    <row r="17" spans="1:9">
      <c r="A17" s="188" t="s">
        <v>128</v>
      </c>
      <c r="B17" s="188"/>
      <c r="C17" s="188"/>
      <c r="D17" s="70" t="e">
        <f>'47a'!P512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'47a'!G512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'47a'!F512-E27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'47a'!S495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'47a'!R495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'47a'!T495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'47a'!U495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51">
        <f>'47a'!V495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51">
        <f>'47a'!W495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'47a'!N505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XWMwemGFS4bQe5aqhTNXuVNpjqn02obPTvJEzTwk5nLTFVt91pGV8PbIyM4JOCYdOV7A5IMLmXtq6KvzbdZYpA==" saltValue="uymKto2dR0W7aWhq680Tk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543E-A37F-4EF8-9771-9537C22295BB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6"/>
  </cols>
  <sheetData>
    <row r="1" spans="1:24">
      <c r="A1">
        <f>'47'!H5</f>
        <v>0</v>
      </c>
      <c r="B1" s="219" t="s">
        <v>82</v>
      </c>
      <c r="C1" s="220"/>
      <c r="D1" s="221" t="e">
        <f>VLOOKUP(A1,'Kosten VSR (her)controles'!A5:J54,3)</f>
        <v>#N/A</v>
      </c>
      <c r="E1" s="222"/>
      <c r="F1" s="222"/>
      <c r="G1" s="222"/>
      <c r="H1" s="222"/>
      <c r="I1" s="222"/>
      <c r="J1" s="223"/>
      <c r="K1" s="68"/>
      <c r="X1" s="156" t="s">
        <v>201</v>
      </c>
    </row>
    <row r="2" spans="1:24">
      <c r="B2" s="219" t="s">
        <v>98</v>
      </c>
      <c r="C2" s="220"/>
      <c r="D2" s="221" t="e">
        <f>CONCATENATE(VLOOKUP(A1,'Kosten VSR (her)controles'!A5:K54,4)," te ",VLOOKUP(A1,'Kosten VSR (her)controles'!A5:K54,5))</f>
        <v>#N/A</v>
      </c>
      <c r="E2" s="222"/>
      <c r="F2" s="222"/>
      <c r="G2" s="222"/>
      <c r="H2" s="222"/>
      <c r="I2" s="222"/>
      <c r="J2" s="223"/>
      <c r="K2" s="68"/>
    </row>
    <row r="3" spans="1:24" ht="30">
      <c r="A3" s="33" t="s">
        <v>110</v>
      </c>
      <c r="B3" s="33" t="s">
        <v>99</v>
      </c>
      <c r="C3" s="33" t="s">
        <v>72</v>
      </c>
      <c r="D3" s="33" t="s">
        <v>100</v>
      </c>
      <c r="E3" s="33" t="s">
        <v>101</v>
      </c>
      <c r="F3" s="33" t="s">
        <v>70</v>
      </c>
      <c r="G3" s="33" t="s">
        <v>68</v>
      </c>
      <c r="H3" s="33" t="s">
        <v>69</v>
      </c>
      <c r="I3" s="33" t="s">
        <v>67</v>
      </c>
      <c r="J3" s="66" t="s">
        <v>153</v>
      </c>
      <c r="K3" s="33" t="s">
        <v>154</v>
      </c>
      <c r="L3" s="33" t="s">
        <v>111</v>
      </c>
      <c r="M3" s="33" t="s">
        <v>111</v>
      </c>
      <c r="N3" s="33" t="s">
        <v>64</v>
      </c>
      <c r="O3" s="33" t="s">
        <v>112</v>
      </c>
      <c r="P3" s="33" t="s">
        <v>102</v>
      </c>
      <c r="R3" s="66" t="s">
        <v>103</v>
      </c>
      <c r="S3" s="66" t="s">
        <v>104</v>
      </c>
      <c r="T3" s="33" t="s">
        <v>105</v>
      </c>
      <c r="U3" s="33" t="s">
        <v>106</v>
      </c>
      <c r="V3" s="33" t="s">
        <v>107</v>
      </c>
      <c r="W3" s="33" t="s">
        <v>108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IF(D4="X",0,IF(E4="X",0,VLOOKUP(E4,'47'!$K$3:$L$16,2,FALSE)))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IF(D5="X",0,IF(E5="X",0,VLOOKUP(E5,'47'!$K$3:$L$16,2,FALSE)))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IF(D6="X",0,IF(E6="X",0,VLOOKUP(E6,'47'!$K$3:$L$16,2,FALSE)))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IF(D7="X",0,IF(E7="X",0,VLOOKUP(E7,'47'!$K$3:$L$16,2,FALSE)))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IF(D8="X",0,IF(E8="X",0,VLOOKUP(E8,'47'!$K$3:$L$16,2,FALSE)))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IF(D9="X",0,IF(E9="X",0,VLOOKUP(E9,'47'!$K$3:$L$16,2,FALSE)))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IF(D10="X",0,IF(E10="X",0,VLOOKUP(E10,'47'!$K$3:$L$16,2,FALSE)))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IF(D11="X",0,IF(E11="X",0,VLOOKUP(E11,'47'!$K$3:$L$16,2,FALSE)))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IF(D12="X",0,IF(E12="X",0,VLOOKUP(E12,'47'!$K$3:$L$16,2,FALSE)))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IF(D13="X",0,IF(E13="X",0,VLOOKUP(E13,'47'!$K$3:$L$16,2,FALSE)))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IF(D14="X",0,IF(E14="X",0,VLOOKUP(E14,'47'!$K$3:$L$16,2,FALSE)))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IF(D15="X",0,IF(E15="X",0,VLOOKUP(E15,'47'!$K$3:$L$16,2,FALSE)))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IF(D16="X",0,IF(E16="X",0,VLOOKUP(E16,'47'!$K$3:$L$16,2,FALSE)))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IF(D17="X",0,IF(E17="X",0,VLOOKUP(E17,'47'!$K$3:$L$16,2,FALSE)))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IF(D18="X",0,IF(E18="X",0,VLOOKUP(E18,'47'!$K$3:$L$16,2,FALSE)))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IF(D19="X",0,IF(E19="X",0,VLOOKUP(E19,'47'!$K$3:$L$16,2,FALSE)))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IF(D20="X",0,IF(E20="X",0,VLOOKUP(E20,'47'!$K$3:$L$16,2,FALSE)))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IF(D21="X",0,IF(E21="X",0,VLOOKUP(E21,'47'!$K$3:$L$16,2,FALSE)))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IF(D22="X",0,IF(E22="X",0,VLOOKUP(E22,'47'!$K$3:$L$16,2,FALSE)))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IF(D23="X",0,IF(E23="X",0,VLOOKUP(E23,'47'!$K$3:$L$16,2,FALSE)))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IF(D24="X",0,IF(E24="X",0,VLOOKUP(E24,'47'!$K$3:$L$16,2,FALSE)))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IF(D25="X",0,IF(E25="X",0,VLOOKUP(E25,'47'!$K$3:$L$16,2,FALSE)))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IF(D26="X",0,IF(E26="X",0,VLOOKUP(E26,'47'!$K$3:$L$16,2,FALSE)))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IF(D27="X",0,IF(E27="X",0,VLOOKUP(E27,'47'!$K$3:$L$16,2,FALSE)))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IF(D28="X",0,IF(E28="X",0,VLOOKUP(E28,'47'!$K$3:$L$16,2,FALSE)))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IF(D29="X",0,IF(E29="X",0,VLOOKUP(E29,'47'!$K$3:$L$16,2,FALSE)))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IF(D30="X",0,IF(E30="X",0,VLOOKUP(E30,'47'!$K$3:$L$16,2,FALSE)))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IF(D31="X",0,IF(E31="X",0,VLOOKUP(E31,'47'!$K$3:$L$16,2,FALSE)))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IF(D32="X",0,IF(E32="X",0,VLOOKUP(E32,'47'!$K$3:$L$16,2,FALSE)))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IF(D33="X",0,IF(E33="X",0,VLOOKUP(E33,'47'!$K$3:$L$16,2,FALSE)))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IF(D34="X",0,IF(E34="X",0,VLOOKUP(E34,'47'!$K$3:$L$16,2,FALSE)))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IF(D35="X",0,IF(E35="X",0,VLOOKUP(E35,'47'!$K$3:$L$16,2,FALSE)))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IF(D36="X",0,IF(E36="X",0,VLOOKUP(E36,'47'!$K$3:$L$16,2,FALSE)))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IF(D37="X",0,IF(E37="X",0,VLOOKUP(E37,'47'!$K$3:$L$16,2,FALSE)))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IF(D38="X",0,IF(E38="X",0,VLOOKUP(E38,'47'!$K$3:$L$16,2,FALSE)))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IF(D39="X",0,IF(E39="X",0,VLOOKUP(E39,'47'!$K$3:$L$16,2,FALSE)))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IF(D40="X",0,IF(E40="X",0,VLOOKUP(E40,'47'!$K$3:$L$16,2,FALSE)))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IF(D41="X",0,IF(E41="X",0,VLOOKUP(E41,'47'!$K$3:$L$16,2,FALSE)))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IF(D42="X",0,IF(E42="X",0,VLOOKUP(E42,'47'!$K$3:$L$16,2,FALSE)))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IF(D43="X",0,IF(E43="X",0,VLOOKUP(E43,'47'!$K$3:$L$16,2,FALSE)))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IF(D44="X",0,IF(E44="X",0,VLOOKUP(E44,'47'!$K$3:$L$16,2,FALSE)))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IF(D45="X",0,IF(E45="X",0,VLOOKUP(E45,'47'!$K$3:$L$16,2,FALSE)))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IF(D46="X",0,IF(E46="X",0,VLOOKUP(E46,'47'!$K$3:$L$16,2,FALSE)))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IF(D47="X",0,IF(E47="X",0,VLOOKUP(E47,'47'!$K$3:$L$16,2,FALSE)))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IF(D48="X",0,IF(E48="X",0,VLOOKUP(E48,'47'!$K$3:$L$16,2,FALSE)))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IF(D49="X",0,IF(E49="X",0,VLOOKUP(E49,'47'!$K$3:$L$16,2,FALSE)))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IF(D50="X",0,IF(E50="X",0,VLOOKUP(E50,'47'!$K$3:$L$16,2,FALSE)))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IF(D51="X",0,IF(E51="X",0,VLOOKUP(E51,'47'!$K$3:$L$16,2,FALSE)))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IF(D52="X",0,IF(E52="X",0,VLOOKUP(E52,'47'!$K$3:$L$16,2,FALSE)))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IF(D53="X",0,IF(E53="X",0,VLOOKUP(E53,'47'!$K$3:$L$16,2,FALSE)))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IF(D54="X",0,IF(E54="X",0,VLOOKUP(E54,'47'!$K$3:$L$16,2,FALSE)))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IF(D55="X",0,IF(E55="X",0,VLOOKUP(E55,'47'!$K$3:$L$16,2,FALSE)))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IF(D56="X",0,IF(E56="X",0,VLOOKUP(E56,'47'!$K$3:$L$16,2,FALSE)))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IF(D57="X",0,IF(E57="X",0,VLOOKUP(E57,'47'!$K$3:$L$16,2,FALSE)))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IF(D58="X",0,IF(E58="X",0,VLOOKUP(E58,'47'!$K$3:$L$16,2,FALSE)))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IF(D59="X",0,IF(E59="X",0,VLOOKUP(E59,'47'!$K$3:$L$16,2,FALSE)))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IF(D60="X",0,IF(E60="X",0,VLOOKUP(E60,'47'!$K$3:$L$16,2,FALSE)))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IF(D61="X",0,IF(E61="X",0,VLOOKUP(E61,'47'!$K$3:$L$16,2,FALSE)))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IF(D62="X",0,IF(E62="X",0,VLOOKUP(E62,'47'!$K$3:$L$16,2,FALSE)))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IF(D63="X",0,IF(E63="X",0,VLOOKUP(E63,'47'!$K$3:$L$16,2,FALSE)))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IF(D64="X",0,IF(E64="X",0,VLOOKUP(E64,'47'!$K$3:$L$16,2,FALSE)))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IF(D65="X",0,IF(E65="X",0,VLOOKUP(E65,'47'!$K$3:$L$16,2,FALSE)))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IF(D66="X",0,IF(E66="X",0,VLOOKUP(E66,'47'!$K$3:$L$16,2,FALSE)))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IF(D67="X",0,IF(E67="X",0,VLOOKUP(E67,'47'!$K$3:$L$16,2,FALSE)))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IF(D68="X",0,IF(E68="X",0,VLOOKUP(E68,'47'!$K$3:$L$16,2,FALSE)))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IF(D69="X",0,IF(E69="X",0,VLOOKUP(E69,'47'!$K$3:$L$16,2,FALSE)))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IF(D70="X",0,IF(E70="X",0,VLOOKUP(E70,'47'!$K$3:$L$16,2,FALSE)))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IF(D71="X",0,IF(E71="X",0,VLOOKUP(E71,'47'!$K$3:$L$16,2,FALSE)))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IF(D72="X",0,IF(E72="X",0,VLOOKUP(E72,'47'!$K$3:$L$16,2,FALSE)))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IF(D73="X",0,IF(E73="X",0,VLOOKUP(E73,'47'!$K$3:$L$16,2,FALSE)))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IF(D74="X",0,IF(E74="X",0,VLOOKUP(E74,'47'!$K$3:$L$16,2,FALSE)))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IF(D75="X",0,IF(E75="X",0,VLOOKUP(E75,'47'!$K$3:$L$16,2,FALSE)))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IF(D76="X",0,IF(E76="X",0,VLOOKUP(E76,'47'!$K$3:$L$16,2,FALSE)))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IF(D77="X",0,IF(E77="X",0,VLOOKUP(E77,'47'!$K$3:$L$16,2,FALSE)))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IF(D78="X",0,IF(E78="X",0,VLOOKUP(E78,'47'!$K$3:$L$16,2,FALSE)))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IF(D79="X",0,IF(E79="X",0,VLOOKUP(E79,'47'!$K$3:$L$16,2,FALSE)))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IF(D80="X",0,IF(E80="X",0,VLOOKUP(E80,'47'!$K$3:$L$16,2,FALSE)))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IF(D81="X",0,IF(E81="X",0,VLOOKUP(E81,'47'!$K$3:$L$16,2,FALSE)))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IF(D82="X",0,IF(E82="X",0,VLOOKUP(E82,'47'!$K$3:$L$16,2,FALSE)))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IF(D83="X",0,IF(E83="X",0,VLOOKUP(E83,'47'!$K$3:$L$16,2,FALSE)))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IF(D84="X",0,IF(E84="X",0,VLOOKUP(E84,'47'!$K$3:$L$16,2,FALSE)))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IF(D85="X",0,IF(E85="X",0,VLOOKUP(E85,'47'!$K$3:$L$16,2,FALSE)))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IF(D86="X",0,IF(E86="X",0,VLOOKUP(E86,'47'!$K$3:$L$16,2,FALSE)))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IF(D87="X",0,IF(E87="X",0,VLOOKUP(E87,'47'!$K$3:$L$16,2,FALSE)))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IF(D88="X",0,IF(E88="X",0,VLOOKUP(E88,'47'!$K$3:$L$16,2,FALSE)))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IF(D89="X",0,IF(E89="X",0,VLOOKUP(E89,'47'!$K$3:$L$16,2,FALSE)))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IF(D90="X",0,IF(E90="X",0,VLOOKUP(E90,'47'!$K$3:$L$16,2,FALSE)))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IF(D91="X",0,IF(E91="X",0,VLOOKUP(E91,'47'!$K$3:$L$16,2,FALSE)))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IF(D92="X",0,IF(E92="X",0,VLOOKUP(E92,'47'!$K$3:$L$16,2,FALSE)))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IF(D93="X",0,IF(E93="X",0,VLOOKUP(E93,'47'!$K$3:$L$16,2,FALSE)))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IF(D94="X",0,IF(E94="X",0,VLOOKUP(E94,'47'!$K$3:$L$16,2,FALSE)))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IF(D95="X",0,IF(E95="X",0,VLOOKUP(E95,'47'!$K$3:$L$16,2,FALSE)))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IF(D96="X",0,IF(E96="X",0,VLOOKUP(E96,'47'!$K$3:$L$16,2,FALSE)))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IF(D97="X",0,IF(E97="X",0,VLOOKUP(E97,'47'!$K$3:$L$16,2,FALSE)))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IF(D98="X",0,IF(E98="X",0,VLOOKUP(E98,'47'!$K$3:$L$16,2,FALSE)))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IF(D99="X",0,IF(E99="X",0,VLOOKUP(E99,'47'!$K$3:$L$16,2,FALSE)))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IF(D100="X",0,IF(E100="X",0,VLOOKUP(E100,'47'!$K$3:$L$16,2,FALSE)))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IF(D101="X",0,IF(E101="X",0,VLOOKUP(E101,'47'!$K$3:$L$16,2,FALSE)))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IF(D102="X",0,IF(E102="X",0,VLOOKUP(E102,'47'!$K$3:$L$16,2,FALSE)))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IF(D103="X",0,IF(E103="X",0,VLOOKUP(E103,'47'!$K$3:$L$16,2,FALSE)))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IF(D104="X",0,IF(E104="X",0,VLOOKUP(E104,'47'!$K$3:$L$16,2,FALSE)))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IF(D105="X",0,IF(E105="X",0,VLOOKUP(E105,'47'!$K$3:$L$16,2,FALSE)))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IF(D106="X",0,IF(E106="X",0,VLOOKUP(E106,'47'!$K$3:$L$16,2,FALSE)))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IF(D107="X",0,IF(E107="X",0,VLOOKUP(E107,'47'!$K$3:$L$16,2,FALSE)))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IF(D108="X",0,IF(E108="X",0,VLOOKUP(E108,'47'!$K$3:$L$16,2,FALSE)))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IF(D109="X",0,IF(E109="X",0,VLOOKUP(E109,'47'!$K$3:$L$16,2,FALSE)))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IF(D110="X",0,IF(E110="X",0,VLOOKUP(E110,'47'!$K$3:$L$16,2,FALSE)))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IF(D111="X",0,IF(E111="X",0,VLOOKUP(E111,'47'!$K$3:$L$16,2,FALSE)))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IF(D112="X",0,IF(E112="X",0,VLOOKUP(E112,'47'!$K$3:$L$16,2,FALSE)))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IF(D113="X",0,IF(E113="X",0,VLOOKUP(E113,'47'!$K$3:$L$16,2,FALSE)))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IF(D114="X",0,IF(E114="X",0,VLOOKUP(E114,'47'!$K$3:$L$16,2,FALSE)))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IF(D115="X",0,IF(E115="X",0,VLOOKUP(E115,'47'!$K$3:$L$16,2,FALSE)))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IF(D116="X",0,IF(E116="X",0,VLOOKUP(E116,'47'!$K$3:$L$16,2,FALSE)))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IF(D117="X",0,IF(E117="X",0,VLOOKUP(E117,'47'!$K$3:$L$16,2,FALSE)))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IF(D118="X",0,IF(E118="X",0,VLOOKUP(E118,'47'!$K$3:$L$16,2,FALSE)))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IF(D119="X",0,IF(E119="X",0,VLOOKUP(E119,'47'!$K$3:$L$16,2,FALSE)))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IF(D120="X",0,IF(E120="X",0,VLOOKUP(E120,'47'!$K$3:$L$16,2,FALSE)))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IF(D121="X",0,IF(E121="X",0,VLOOKUP(E121,'47'!$K$3:$L$16,2,FALSE)))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IF(D122="X",0,IF(E122="X",0,VLOOKUP(E122,'47'!$K$3:$L$16,2,FALSE)))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IF(D123="X",0,IF(E123="X",0,VLOOKUP(E123,'47'!$K$3:$L$16,2,FALSE)))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IF(D124="X",0,IF(E124="X",0,VLOOKUP(E124,'47'!$K$3:$L$16,2,FALSE)))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IF(D125="X",0,IF(E125="X",0,VLOOKUP(E125,'47'!$K$3:$L$16,2,FALSE)))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IF(D126="X",0,IF(E126="X",0,VLOOKUP(E126,'47'!$K$3:$L$16,2,FALSE)))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IF(D127="X",0,IF(E127="X",0,VLOOKUP(E127,'47'!$K$3:$L$16,2,FALSE)))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IF(D128="X",0,IF(E128="X",0,VLOOKUP(E128,'47'!$K$3:$L$16,2,FALSE)))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IF(D129="X",0,IF(E129="X",0,VLOOKUP(E129,'47'!$K$3:$L$16,2,FALSE)))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IF(D130="X",0,IF(E130="X",0,VLOOKUP(E130,'47'!$K$3:$L$16,2,FALSE)))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IF(D131="X",0,IF(E131="X",0,VLOOKUP(E131,'47'!$K$3:$L$16,2,FALSE)))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IF(D132="X",0,IF(E132="X",0,VLOOKUP(E132,'47'!$K$3:$L$16,2,FALSE)))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IF(D133="X",0,IF(E133="X",0,VLOOKUP(E133,'47'!$K$3:$L$16,2,FALSE)))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IF(D134="X",0,IF(E134="X",0,VLOOKUP(E134,'47'!$K$3:$L$16,2,FALSE)))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IF(D135="X",0,IF(E135="X",0,VLOOKUP(E135,'47'!$K$3:$L$16,2,FALSE)))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IF(D136="X",0,IF(E136="X",0,VLOOKUP(E136,'47'!$K$3:$L$16,2,FALSE)))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IF(D137="X",0,IF(E137="X",0,VLOOKUP(E137,'47'!$K$3:$L$16,2,FALSE)))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IF(D138="X",0,IF(E138="X",0,VLOOKUP(E138,'47'!$K$3:$L$16,2,FALSE)))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IF(D139="X",0,IF(E139="X",0,VLOOKUP(E139,'47'!$K$3:$L$16,2,FALSE)))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IF(D140="X",0,IF(E140="X",0,VLOOKUP(E140,'47'!$K$3:$L$16,2,FALSE)))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IF(D141="X",0,IF(E141="X",0,VLOOKUP(E141,'47'!$K$3:$L$16,2,FALSE)))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IF(D142="X",0,IF(E142="X",0,VLOOKUP(E142,'47'!$K$3:$L$16,2,FALSE)))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IF(D143="X",0,IF(E143="X",0,VLOOKUP(E143,'47'!$K$3:$L$16,2,FALSE)))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IF(D144="X",0,IF(E144="X",0,VLOOKUP(E144,'47'!$K$3:$L$16,2,FALSE)))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IF(D145="X",0,IF(E145="X",0,VLOOKUP(E145,'47'!$K$3:$L$16,2,FALSE)))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IF(D146="X",0,IF(E146="X",0,VLOOKUP(E146,'47'!$K$3:$L$16,2,FALSE)))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IF(D147="X",0,IF(E147="X",0,VLOOKUP(E147,'47'!$K$3:$L$16,2,FALSE)))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IF(D148="X",0,IF(E148="X",0,VLOOKUP(E148,'47'!$K$3:$L$16,2,FALSE)))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IF(D149="X",0,IF(E149="X",0,VLOOKUP(E149,'47'!$K$3:$L$16,2,FALSE)))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IF(D150="X",0,IF(E150="X",0,VLOOKUP(E150,'47'!$K$3:$L$16,2,FALSE)))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IF(D151="X",0,IF(E151="X",0,VLOOKUP(E151,'47'!$K$3:$L$16,2,FALSE)))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IF(D152="X",0,IF(E152="X",0,VLOOKUP(E152,'47'!$K$3:$L$16,2,FALSE)))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IF(D153="X",0,IF(E153="X",0,VLOOKUP(E153,'47'!$K$3:$L$16,2,FALSE)))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IF(D154="X",0,IF(E154="X",0,VLOOKUP(E154,'47'!$K$3:$L$16,2,FALSE)))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IF(D155="X",0,IF(E155="X",0,VLOOKUP(E155,'47'!$K$3:$L$16,2,FALSE)))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IF(D156="X",0,IF(E156="X",0,VLOOKUP(E156,'47'!$K$3:$L$16,2,FALSE)))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IF(D157="X",0,IF(E157="X",0,VLOOKUP(E157,'47'!$K$3:$L$16,2,FALSE)))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IF(D158="X",0,IF(E158="X",0,VLOOKUP(E158,'47'!$K$3:$L$16,2,FALSE)))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IF(D159="X",0,IF(E159="X",0,VLOOKUP(E159,'47'!$K$3:$L$16,2,FALSE)))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IF(D160="X",0,IF(E160="X",0,VLOOKUP(E160,'47'!$K$3:$L$16,2,FALSE)))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IF(D161="X",0,IF(E161="X",0,VLOOKUP(E161,'47'!$K$3:$L$16,2,FALSE)))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IF(D162="X",0,IF(E162="X",0,VLOOKUP(E162,'47'!$K$3:$L$16,2,FALSE)))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IF(D163="X",0,IF(E163="X",0,VLOOKUP(E163,'47'!$K$3:$L$16,2,FALSE)))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IF(D164="X",0,IF(E164="X",0,VLOOKUP(E164,'47'!$K$3:$L$16,2,FALSE)))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IF(D165="X",0,IF(E165="X",0,VLOOKUP(E165,'47'!$K$3:$L$16,2,FALSE)))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IF(D166="X",0,IF(E166="X",0,VLOOKUP(E166,'47'!$K$3:$L$16,2,FALSE)))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IF(D167="X",0,IF(E167="X",0,VLOOKUP(E167,'47'!$K$3:$L$16,2,FALSE)))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IF(D168="X",0,IF(E168="X",0,VLOOKUP(E168,'47'!$K$3:$L$16,2,FALSE)))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IF(D169="X",0,IF(E169="X",0,VLOOKUP(E169,'47'!$K$3:$L$16,2,FALSE)))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IF(D170="X",0,IF(E170="X",0,VLOOKUP(E170,'47'!$K$3:$L$16,2,FALSE)))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IF(D171="X",0,IF(E171="X",0,VLOOKUP(E171,'47'!$K$3:$L$16,2,FALSE)))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IF(D172="X",0,IF(E172="X",0,VLOOKUP(E172,'47'!$K$3:$L$16,2,FALSE)))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IF(D173="X",0,IF(E173="X",0,VLOOKUP(E173,'47'!$K$3:$L$16,2,FALSE)))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IF(D174="X",0,IF(E174="X",0,VLOOKUP(E174,'47'!$K$3:$L$16,2,FALSE)))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IF(D175="X",0,IF(E175="X",0,VLOOKUP(E175,'47'!$K$3:$L$16,2,FALSE)))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IF(D176="X",0,IF(E176="X",0,VLOOKUP(E176,'47'!$K$3:$L$16,2,FALSE)))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IF(D177="X",0,IF(E177="X",0,VLOOKUP(E177,'47'!$K$3:$L$16,2,FALSE)))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IF(D178="X",0,IF(E178="X",0,VLOOKUP(E178,'47'!$K$3:$L$16,2,FALSE)))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IF(D179="X",0,IF(E179="X",0,VLOOKUP(E179,'47'!$K$3:$L$16,2,FALSE)))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IF(D180="X",0,IF(E180="X",0,VLOOKUP(E180,'47'!$K$3:$L$16,2,FALSE)))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IF(D181="X",0,IF(E181="X",0,VLOOKUP(E181,'47'!$K$3:$L$16,2,FALSE)))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IF(D182="X",0,IF(E182="X",0,VLOOKUP(E182,'47'!$K$3:$L$16,2,FALSE)))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IF(D183="X",0,IF(E183="X",0,VLOOKUP(E183,'47'!$K$3:$L$16,2,FALSE)))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IF(D184="X",0,IF(E184="X",0,VLOOKUP(E184,'47'!$K$3:$L$16,2,FALSE)))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IF(D185="X",0,IF(E185="X",0,VLOOKUP(E185,'47'!$K$3:$L$16,2,FALSE)))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IF(D186="X",0,IF(E186="X",0,VLOOKUP(E186,'47'!$K$3:$L$16,2,FALSE)))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IF(D187="X",0,IF(E187="X",0,VLOOKUP(E187,'47'!$K$3:$L$16,2,FALSE)))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IF(D188="X",0,IF(E188="X",0,VLOOKUP(E188,'47'!$K$3:$L$16,2,FALSE)))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IF(D189="X",0,IF(E189="X",0,VLOOKUP(E189,'47'!$K$3:$L$16,2,FALSE)))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IF(D190="X",0,IF(E190="X",0,VLOOKUP(E190,'47'!$K$3:$L$16,2,FALSE)))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IF(D191="X",0,IF(E191="X",0,VLOOKUP(E191,'47'!$K$3:$L$16,2,FALSE)))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IF(D192="X",0,IF(E192="X",0,VLOOKUP(E192,'47'!$K$3:$L$16,2,FALSE)))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IF(D193="X",0,IF(E193="X",0,VLOOKUP(E193,'47'!$K$3:$L$16,2,FALSE)))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IF(D194="X",0,IF(E194="X",0,VLOOKUP(E194,'47'!$K$3:$L$16,2,FALSE)))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IF(D195="X",0,IF(E195="X",0,VLOOKUP(E195,'47'!$K$3:$L$16,2,FALSE)))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IF(D196="X",0,IF(E196="X",0,VLOOKUP(E196,'47'!$K$3:$L$16,2,FALSE)))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IF(D197="X",0,IF(E197="X",0,VLOOKUP(E197,'47'!$K$3:$L$16,2,FALSE)))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IF(D198="X",0,IF(E198="X",0,VLOOKUP(E198,'47'!$K$3:$L$16,2,FALSE)))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IF(D199="X",0,IF(E199="X",0,VLOOKUP(E199,'47'!$K$3:$L$16,2,FALSE)))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IF(D200="X",0,IF(E200="X",0,VLOOKUP(E200,'47'!$K$3:$L$16,2,FALSE)))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IF(D201="X",0,IF(E201="X",0,VLOOKUP(E201,'47'!$K$3:$L$16,2,FALSE)))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IF(D202="X",0,IF(E202="X",0,VLOOKUP(E202,'47'!$K$3:$L$16,2,FALSE)))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IF(D203="X",0,IF(E203="X",0,VLOOKUP(E203,'47'!$K$3:$L$16,2,FALSE)))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IF(D204="X",0,IF(E204="X",0,VLOOKUP(E204,'47'!$K$3:$L$16,2,FALSE)))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IF(D205="X",0,IF(E205="X",0,VLOOKUP(E205,'47'!$K$3:$L$16,2,FALSE)))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IF(D206="X",0,IF(E206="X",0,VLOOKUP(E206,'47'!$K$3:$L$16,2,FALSE)))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IF(D207="X",0,IF(E207="X",0,VLOOKUP(E207,'47'!$K$3:$L$16,2,FALSE)))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IF(D208="X",0,IF(E208="X",0,VLOOKUP(E208,'47'!$K$3:$L$16,2,FALSE)))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IF(D209="X",0,IF(E209="X",0,VLOOKUP(E209,'47'!$K$3:$L$16,2,FALSE)))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IF(D210="X",0,IF(E210="X",0,VLOOKUP(E210,'47'!$K$3:$L$16,2,FALSE)))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IF(D211="X",0,IF(E211="X",0,VLOOKUP(E211,'47'!$K$3:$L$16,2,FALSE)))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IF(D212="X",0,IF(E212="X",0,VLOOKUP(E212,'47'!$K$3:$L$16,2,FALSE)))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IF(D213="X",0,IF(E213="X",0,VLOOKUP(E213,'47'!$K$3:$L$16,2,FALSE)))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IF(D214="X",0,IF(E214="X",0,VLOOKUP(E214,'47'!$K$3:$L$16,2,FALSE)))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IF(D215="X",0,IF(E215="X",0,VLOOKUP(E215,'47'!$K$3:$L$16,2,FALSE)))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IF(D216="X",0,IF(E216="X",0,VLOOKUP(E216,'47'!$K$3:$L$16,2,FALSE)))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IF(D217="X",0,IF(E217="X",0,VLOOKUP(E217,'47'!$K$3:$L$16,2,FALSE)))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IF(D218="X",0,IF(E218="X",0,VLOOKUP(E218,'47'!$K$3:$L$16,2,FALSE)))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IF(D219="X",0,IF(E219="X",0,VLOOKUP(E219,'47'!$K$3:$L$16,2,FALSE)))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IF(D220="X",0,IF(E220="X",0,VLOOKUP(E220,'47'!$K$3:$L$16,2,FALSE)))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IF(D221="X",0,IF(E221="X",0,VLOOKUP(E221,'47'!$K$3:$L$16,2,FALSE)))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IF(D222="X",0,IF(E222="X",0,VLOOKUP(E222,'47'!$K$3:$L$16,2,FALSE)))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IF(D223="X",0,IF(E223="X",0,VLOOKUP(E223,'47'!$K$3:$L$16,2,FALSE)))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IF(D224="X",0,IF(E224="X",0,VLOOKUP(E224,'47'!$K$3:$L$16,2,FALSE)))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IF(D225="X",0,IF(E225="X",0,VLOOKUP(E225,'47'!$K$3:$L$16,2,FALSE)))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IF(D226="X",0,IF(E226="X",0,VLOOKUP(E226,'47'!$K$3:$L$16,2,FALSE)))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IF(D227="X",0,IF(E227="X",0,VLOOKUP(E227,'47'!$K$3:$L$16,2,FALSE)))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IF(D228="X",0,IF(E228="X",0,VLOOKUP(E228,'47'!$K$3:$L$16,2,FALSE)))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IF(D229="X",0,IF(E229="X",0,VLOOKUP(E229,'47'!$K$3:$L$16,2,FALSE)))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IF(D230="X",0,IF(E230="X",0,VLOOKUP(E230,'47'!$K$3:$L$16,2,FALSE)))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IF(D231="X",0,IF(E231="X",0,VLOOKUP(E231,'47'!$K$3:$L$16,2,FALSE)))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IF(D232="X",0,IF(E232="X",0,VLOOKUP(E232,'47'!$K$3:$L$16,2,FALSE)))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IF(D233="X",0,IF(E233="X",0,VLOOKUP(E233,'47'!$K$3:$L$16,2,FALSE)))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IF(D234="X",0,IF(E234="X",0,VLOOKUP(E234,'47'!$K$3:$L$16,2,FALSE)))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IF(D235="X",0,IF(E235="X",0,VLOOKUP(E235,'47'!$K$3:$L$16,2,FALSE)))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IF(D236="X",0,IF(E236="X",0,VLOOKUP(E236,'47'!$K$3:$L$16,2,FALSE)))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IF(D237="X",0,IF(E237="X",0,VLOOKUP(E237,'47'!$K$3:$L$16,2,FALSE)))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IF(D238="X",0,IF(E238="X",0,VLOOKUP(E238,'47'!$K$3:$L$16,2,FALSE)))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IF(D239="X",0,IF(E239="X",0,VLOOKUP(E239,'47'!$K$3:$L$16,2,FALSE)))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IF(D240="X",0,IF(E240="X",0,VLOOKUP(E240,'47'!$K$3:$L$16,2,FALSE)))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IF(D241="X",0,IF(E241="X",0,VLOOKUP(E241,'47'!$K$3:$L$16,2,FALSE)))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IF(D242="X",0,IF(E242="X",0,VLOOKUP(E242,'47'!$K$3:$L$16,2,FALSE)))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IF(D243="X",0,IF(E243="X",0,VLOOKUP(E243,'47'!$K$3:$L$16,2,FALSE)))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IF(D244="X",0,IF(E244="X",0,VLOOKUP(E244,'47'!$K$3:$L$16,2,FALSE)))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IF(D245="X",0,IF(E245="X",0,VLOOKUP(E245,'47'!$K$3:$L$16,2,FALSE)))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IF(D246="X",0,IF(E246="X",0,VLOOKUP(E246,'47'!$K$3:$L$16,2,FALSE)))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IF(D247="X",0,IF(E247="X",0,VLOOKUP(E247,'47'!$K$3:$L$16,2,FALSE)))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IF(D248="X",0,IF(E248="X",0,VLOOKUP(E248,'47'!$K$3:$L$16,2,FALSE)))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IF(D249="X",0,IF(E249="X",0,VLOOKUP(E249,'47'!$K$3:$L$16,2,FALSE)))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IF(D250="X",0,IF(E250="X",0,VLOOKUP(E250,'47'!$K$3:$L$16,2,FALSE)))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IF(D251="X",0,IF(E251="X",0,VLOOKUP(E251,'47'!$K$3:$L$16,2,FALSE)))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IF(D252="X",0,IF(E252="X",0,VLOOKUP(E252,'47'!$K$3:$L$16,2,FALSE)))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IF(D253="X",0,IF(E253="X",0,VLOOKUP(E253,'47'!$K$3:$L$16,2,FALSE)))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IF(D254="X",0,IF(E254="X",0,VLOOKUP(E254,'47'!$K$3:$L$16,2,FALSE)))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IF(D255="X",0,IF(E255="X",0,VLOOKUP(E255,'47'!$K$3:$L$16,2,FALSE)))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IF(D256="X",0,IF(E256="X",0,VLOOKUP(E256,'47'!$K$3:$L$16,2,FALSE)))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IF(D257="X",0,IF(E257="X",0,VLOOKUP(E257,'47'!$K$3:$L$16,2,FALSE)))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IF(D258="X",0,IF(E258="X",0,VLOOKUP(E258,'47'!$K$3:$L$16,2,FALSE)))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IF(D259="X",0,IF(E259="X",0,VLOOKUP(E259,'47'!$K$3:$L$16,2,FALSE)))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IF(D260="X",0,IF(E260="X",0,VLOOKUP(E260,'47'!$K$3:$L$16,2,FALSE)))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IF(D261="X",0,IF(E261="X",0,VLOOKUP(E261,'47'!$K$3:$L$16,2,FALSE)))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IF(D262="X",0,IF(E262="X",0,VLOOKUP(E262,'47'!$K$3:$L$16,2,FALSE)))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IF(D263="X",0,IF(E263="X",0,VLOOKUP(E263,'47'!$K$3:$L$16,2,FALSE)))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IF(D264="X",0,IF(E264="X",0,VLOOKUP(E264,'47'!$K$3:$L$16,2,FALSE)))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IF(D265="X",0,IF(E265="X",0,VLOOKUP(E265,'47'!$K$3:$L$16,2,FALSE)))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IF(D266="X",0,IF(E266="X",0,VLOOKUP(E266,'47'!$K$3:$L$16,2,FALSE)))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IF(D267="X",0,IF(E267="X",0,VLOOKUP(E267,'47'!$K$3:$L$16,2,FALSE)))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IF(D268="X",0,IF(E268="X",0,VLOOKUP(E268,'47'!$K$3:$L$16,2,FALSE)))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IF(D269="X",0,IF(E269="X",0,VLOOKUP(E269,'47'!$K$3:$L$16,2,FALSE)))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IF(D270="X",0,IF(E270="X",0,VLOOKUP(E270,'47'!$K$3:$L$16,2,FALSE)))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IF(D271="X",0,IF(E271="X",0,VLOOKUP(E271,'47'!$K$3:$L$16,2,FALSE)))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IF(D272="X",0,IF(E272="X",0,VLOOKUP(E272,'47'!$K$3:$L$16,2,FALSE)))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IF(D273="X",0,IF(E273="X",0,VLOOKUP(E273,'47'!$K$3:$L$16,2,FALSE)))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IF(D274="X",0,IF(E274="X",0,VLOOKUP(E274,'47'!$K$3:$L$16,2,FALSE)))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IF(D275="X",0,IF(E275="X",0,VLOOKUP(E275,'47'!$K$3:$L$16,2,FALSE)))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IF(D276="X",0,IF(E276="X",0,VLOOKUP(E276,'47'!$K$3:$L$16,2,FALSE)))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IF(D277="X",0,IF(E277="X",0,VLOOKUP(E277,'47'!$K$3:$L$16,2,FALSE)))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IF(D278="X",0,IF(E278="X",0,VLOOKUP(E278,'47'!$K$3:$L$16,2,FALSE)))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IF(D279="X",0,IF(E279="X",0,VLOOKUP(E279,'47'!$K$3:$L$16,2,FALSE)))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IF(D280="X",0,IF(E280="X",0,VLOOKUP(E280,'47'!$K$3:$L$16,2,FALSE)))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IF(D281="X",0,IF(E281="X",0,VLOOKUP(E281,'47'!$K$3:$L$16,2,FALSE)))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IF(D282="X",0,IF(E282="X",0,VLOOKUP(E282,'47'!$K$3:$L$16,2,FALSE)))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IF(D283="X",0,IF(E283="X",0,VLOOKUP(E283,'47'!$K$3:$L$16,2,FALSE)))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IF(D284="X",0,IF(E284="X",0,VLOOKUP(E284,'47'!$K$3:$L$16,2,FALSE)))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IF(D285="X",0,IF(E285="X",0,VLOOKUP(E285,'47'!$K$3:$L$16,2,FALSE)))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IF(D286="X",0,IF(E286="X",0,VLOOKUP(E286,'47'!$K$3:$L$16,2,FALSE)))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IF(D287="X",0,IF(E287="X",0,VLOOKUP(E287,'47'!$K$3:$L$16,2,FALSE)))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IF(D288="X",0,IF(E288="X",0,VLOOKUP(E288,'47'!$K$3:$L$16,2,FALSE)))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IF(D289="X",0,IF(E289="X",0,VLOOKUP(E289,'47'!$K$3:$L$16,2,FALSE)))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IF(D290="X",0,IF(E290="X",0,VLOOKUP(E290,'47'!$K$3:$L$16,2,FALSE)))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IF(D291="X",0,IF(E291="X",0,VLOOKUP(E291,'47'!$K$3:$L$16,2,FALSE)))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IF(D292="X",0,IF(E292="X",0,VLOOKUP(E292,'47'!$K$3:$L$16,2,FALSE)))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IF(D293="X",0,IF(E293="X",0,VLOOKUP(E293,'47'!$K$3:$L$16,2,FALSE)))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IF(D294="X",0,IF(E294="X",0,VLOOKUP(E294,'47'!$K$3:$L$16,2,FALSE)))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IF(D295="X",0,IF(E295="X",0,VLOOKUP(E295,'47'!$K$3:$L$16,2,FALSE)))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IF(D296="X",0,IF(E296="X",0,VLOOKUP(E296,'47'!$K$3:$L$16,2,FALSE)))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IF(D297="X",0,IF(E297="X",0,VLOOKUP(E297,'47'!$K$3:$L$16,2,FALSE)))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IF(D298="X",0,IF(E298="X",0,VLOOKUP(E298,'47'!$K$3:$L$16,2,FALSE)))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IF(D299="X",0,IF(E299="X",0,VLOOKUP(E299,'47'!$K$3:$L$16,2,FALSE)))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IF(D300="X",0,IF(E300="X",0,VLOOKUP(E300,'47'!$K$3:$L$16,2,FALSE)))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IF(D301="X",0,IF(E301="X",0,VLOOKUP(E301,'47'!$K$3:$L$16,2,FALSE)))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IF(D302="X",0,IF(E302="X",0,VLOOKUP(E302,'47'!$K$3:$L$16,2,FALSE)))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IF(D303="X",0,IF(E303="X",0,VLOOKUP(E303,'47'!$K$3:$L$16,2,FALSE)))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IF(D304="X",0,IF(E304="X",0,VLOOKUP(E304,'47'!$K$3:$L$16,2,FALSE)))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IF(D305="X",0,IF(E305="X",0,VLOOKUP(E305,'47'!$K$3:$L$16,2,FALSE)))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IF(D306="X",0,IF(E306="X",0,VLOOKUP(E306,'47'!$K$3:$L$16,2,FALSE)))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IF(D307="X",0,IF(E307="X",0,VLOOKUP(E307,'47'!$K$3:$L$16,2,FALSE)))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IF(D308="X",0,IF(E308="X",0,VLOOKUP(E308,'47'!$K$3:$L$16,2,FALSE)))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IF(D309="X",0,IF(E309="X",0,VLOOKUP(E309,'47'!$K$3:$L$16,2,FALSE)))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IF(D310="X",0,IF(E310="X",0,VLOOKUP(E310,'47'!$K$3:$L$16,2,FALSE)))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IF(D311="X",0,IF(E311="X",0,VLOOKUP(E311,'47'!$K$3:$L$16,2,FALSE)))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IF(D312="X",0,IF(E312="X",0,VLOOKUP(E312,'47'!$K$3:$L$16,2,FALSE)))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IF(D313="X",0,IF(E313="X",0,VLOOKUP(E313,'47'!$K$3:$L$16,2,FALSE)))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IF(D314="X",0,IF(E314="X",0,VLOOKUP(E314,'47'!$K$3:$L$16,2,FALSE)))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IF(D315="X",0,IF(E315="X",0,VLOOKUP(E315,'47'!$K$3:$L$16,2,FALSE)))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IF(D316="X",0,IF(E316="X",0,VLOOKUP(E316,'47'!$K$3:$L$16,2,FALSE)))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IF(D317="X",0,IF(E317="X",0,VLOOKUP(E317,'47'!$K$3:$L$16,2,FALSE)))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IF(D318="X",0,IF(E318="X",0,VLOOKUP(E318,'47'!$K$3:$L$16,2,FALSE)))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IF(D319="X",0,IF(E319="X",0,VLOOKUP(E319,'47'!$K$3:$L$16,2,FALSE)))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IF(D320="X",0,IF(E320="X",0,VLOOKUP(E320,'47'!$K$3:$L$16,2,FALSE)))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IF(D321="X",0,IF(E321="X",0,VLOOKUP(E321,'47'!$K$3:$L$16,2,FALSE)))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IF(D322="X",0,IF(E322="X",0,VLOOKUP(E322,'47'!$K$3:$L$16,2,FALSE)))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IF(D323="X",0,IF(E323="X",0,VLOOKUP(E323,'47'!$K$3:$L$16,2,FALSE)))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IF(D324="X",0,IF(E324="X",0,VLOOKUP(E324,'47'!$K$3:$L$16,2,FALSE)))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IF(D325="X",0,IF(E325="X",0,VLOOKUP(E325,'47'!$K$3:$L$16,2,FALSE)))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IF(D326="X",0,IF(E326="X",0,VLOOKUP(E326,'47'!$K$3:$L$16,2,FALSE)))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IF(D327="X",0,IF(E327="X",0,VLOOKUP(E327,'47'!$K$3:$L$16,2,FALSE)))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IF(D328="X",0,IF(E328="X",0,VLOOKUP(E328,'47'!$K$3:$L$16,2,FALSE)))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IF(D329="X",0,IF(E329="X",0,VLOOKUP(E329,'47'!$K$3:$L$16,2,FALSE)))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IF(D330="X",0,IF(E330="X",0,VLOOKUP(E330,'47'!$K$3:$L$16,2,FALSE)))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IF(D331="X",0,IF(E331="X",0,VLOOKUP(E331,'47'!$K$3:$L$16,2,FALSE)))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IF(D332="X",0,IF(E332="X",0,VLOOKUP(E332,'47'!$K$3:$L$16,2,FALSE)))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IF(D333="X",0,IF(E333="X",0,VLOOKUP(E333,'47'!$K$3:$L$16,2,FALSE)))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IF(D334="X",0,IF(E334="X",0,VLOOKUP(E334,'47'!$K$3:$L$16,2,FALSE)))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IF(D335="X",0,IF(E335="X",0,VLOOKUP(E335,'47'!$K$3:$L$16,2,FALSE)))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IF(D336="X",0,IF(E336="X",0,VLOOKUP(E336,'47'!$K$3:$L$16,2,FALSE)))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IF(D337="X",0,IF(E337="X",0,VLOOKUP(E337,'47'!$K$3:$L$16,2,FALSE)))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IF(D338="X",0,IF(E338="X",0,VLOOKUP(E338,'47'!$K$3:$L$16,2,FALSE)))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IF(D339="X",0,IF(E339="X",0,VLOOKUP(E339,'47'!$K$3:$L$16,2,FALSE)))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IF(D340="X",0,IF(E340="X",0,VLOOKUP(E340,'47'!$K$3:$L$16,2,FALSE)))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IF(D341="X",0,IF(E341="X",0,VLOOKUP(E341,'47'!$K$3:$L$16,2,FALSE)))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IF(D342="X",0,IF(E342="X",0,VLOOKUP(E342,'47'!$K$3:$L$16,2,FALSE)))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IF(D343="X",0,IF(E343="X",0,VLOOKUP(E343,'47'!$K$3:$L$16,2,FALSE)))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IF(D344="X",0,IF(E344="X",0,VLOOKUP(E344,'47'!$K$3:$L$16,2,FALSE)))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IF(D345="X",0,IF(E345="X",0,VLOOKUP(E345,'47'!$K$3:$L$16,2,FALSE)))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IF(D346="X",0,IF(E346="X",0,VLOOKUP(E346,'47'!$K$3:$L$16,2,FALSE)))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IF(D347="X",0,IF(E347="X",0,VLOOKUP(E347,'47'!$K$3:$L$16,2,FALSE)))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IF(D348="X",0,IF(E348="X",0,VLOOKUP(E348,'47'!$K$3:$L$16,2,FALSE)))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IF(D349="X",0,IF(E349="X",0,VLOOKUP(E349,'47'!$K$3:$L$16,2,FALSE)))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IF(D350="X",0,IF(E350="X",0,VLOOKUP(E350,'47'!$K$3:$L$16,2,FALSE)))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IF(D351="X",0,IF(E351="X",0,VLOOKUP(E351,'47'!$K$3:$L$16,2,FALSE)))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IF(D352="X",0,IF(E352="X",0,VLOOKUP(E352,'47'!$K$3:$L$16,2,FALSE)))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IF(D353="X",0,IF(E353="X",0,VLOOKUP(E353,'47'!$K$3:$L$16,2,FALSE)))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IF(D354="X",0,IF(E354="X",0,VLOOKUP(E354,'47'!$K$3:$L$16,2,FALSE)))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IF(D355="X",0,IF(E355="X",0,VLOOKUP(E355,'47'!$K$3:$L$16,2,FALSE)))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IF(D356="X",0,IF(E356="X",0,VLOOKUP(E356,'47'!$K$3:$L$16,2,FALSE)))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IF(D357="X",0,IF(E357="X",0,VLOOKUP(E357,'47'!$K$3:$L$16,2,FALSE)))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IF(D358="X",0,IF(E358="X",0,VLOOKUP(E358,'47'!$K$3:$L$16,2,FALSE)))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IF(D359="X",0,IF(E359="X",0,VLOOKUP(E359,'47'!$K$3:$L$16,2,FALSE)))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IF(D360="X",0,IF(E360="X",0,VLOOKUP(E360,'47'!$K$3:$L$16,2,FALSE)))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IF(D361="X",0,IF(E361="X",0,VLOOKUP(E361,'47'!$K$3:$L$16,2,FALSE)))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IF(D362="X",0,IF(E362="X",0,VLOOKUP(E362,'47'!$K$3:$L$16,2,FALSE)))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IF(D363="X",0,IF(E363="X",0,VLOOKUP(E363,'47'!$K$3:$L$16,2,FALSE)))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IF(D364="X",0,IF(E364="X",0,VLOOKUP(E364,'47'!$K$3:$L$16,2,FALSE)))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IF(D365="X",0,IF(E365="X",0,VLOOKUP(E365,'47'!$K$3:$L$16,2,FALSE)))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IF(D366="X",0,IF(E366="X",0,VLOOKUP(E366,'47'!$K$3:$L$16,2,FALSE)))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IF(D367="X",0,IF(E367="X",0,VLOOKUP(E367,'47'!$K$3:$L$16,2,FALSE)))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IF(D368="X",0,IF(E368="X",0,VLOOKUP(E368,'47'!$K$3:$L$16,2,FALSE)))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IF(D369="X",0,IF(E369="X",0,VLOOKUP(E369,'47'!$K$3:$L$16,2,FALSE)))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IF(D370="X",0,IF(E370="X",0,VLOOKUP(E370,'47'!$K$3:$L$16,2,FALSE)))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IF(D371="X",0,IF(E371="X",0,VLOOKUP(E371,'47'!$K$3:$L$16,2,FALSE)))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IF(D372="X",0,IF(E372="X",0,VLOOKUP(E372,'47'!$K$3:$L$16,2,FALSE)))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IF(D373="X",0,IF(E373="X",0,VLOOKUP(E373,'47'!$K$3:$L$16,2,FALSE)))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IF(D374="X",0,IF(E374="X",0,VLOOKUP(E374,'47'!$K$3:$L$16,2,FALSE)))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IF(D375="X",0,IF(E375="X",0,VLOOKUP(E375,'47'!$K$3:$L$16,2,FALSE)))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IF(D376="X",0,IF(E376="X",0,VLOOKUP(E376,'47'!$K$3:$L$16,2,FALSE)))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IF(D377="X",0,IF(E377="X",0,VLOOKUP(E377,'47'!$K$3:$L$16,2,FALSE)))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IF(D378="X",0,IF(E378="X",0,VLOOKUP(E378,'47'!$K$3:$L$16,2,FALSE)))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IF(D379="X",0,IF(E379="X",0,VLOOKUP(E379,'47'!$K$3:$L$16,2,FALSE)))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IF(D380="X",0,IF(E380="X",0,VLOOKUP(E380,'47'!$K$3:$L$16,2,FALSE)))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IF(D381="X",0,IF(E381="X",0,VLOOKUP(E381,'47'!$K$3:$L$16,2,FALSE)))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IF(D382="X",0,IF(E382="X",0,VLOOKUP(E382,'47'!$K$3:$L$16,2,FALSE)))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IF(D383="X",0,IF(E383="X",0,VLOOKUP(E383,'47'!$K$3:$L$16,2,FALSE)))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IF(D384="X",0,IF(E384="X",0,VLOOKUP(E384,'47'!$K$3:$L$16,2,FALSE)))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IF(D385="X",0,IF(E385="X",0,VLOOKUP(E385,'47'!$K$3:$L$16,2,FALSE)))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IF(D386="X",0,IF(E386="X",0,VLOOKUP(E386,'47'!$K$3:$L$16,2,FALSE)))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IF(D387="X",0,IF(E387="X",0,VLOOKUP(E387,'47'!$K$3:$L$16,2,FALSE)))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IF(D388="X",0,IF(E388="X",0,VLOOKUP(E388,'47'!$K$3:$L$16,2,FALSE)))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IF(D389="X",0,IF(E389="X",0,VLOOKUP(E389,'47'!$K$3:$L$16,2,FALSE)))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IF(D390="X",0,IF(E390="X",0,VLOOKUP(E390,'47'!$K$3:$L$16,2,FALSE)))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IF(D391="X",0,IF(E391="X",0,VLOOKUP(E391,'47'!$K$3:$L$16,2,FALSE)))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IF(D392="X",0,IF(E392="X",0,VLOOKUP(E392,'47'!$K$3:$L$16,2,FALSE)))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IF(D393="X",0,IF(E393="X",0,VLOOKUP(E393,'47'!$K$3:$L$16,2,FALSE)))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IF(D394="X",0,IF(E394="X",0,VLOOKUP(E394,'47'!$K$3:$L$16,2,FALSE)))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IF(D395="X",0,IF(E395="X",0,VLOOKUP(E395,'47'!$K$3:$L$16,2,FALSE)))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IF(D396="X",0,IF(E396="X",0,VLOOKUP(E396,'47'!$K$3:$L$16,2,FALSE)))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IF(D397="X",0,IF(E397="X",0,VLOOKUP(E397,'47'!$K$3:$L$16,2,FALSE)))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IF(D398="X",0,IF(E398="X",0,VLOOKUP(E398,'47'!$K$3:$L$16,2,FALSE)))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IF(D399="X",0,IF(E399="X",0,VLOOKUP(E399,'47'!$K$3:$L$16,2,FALSE)))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IF(D400="X",0,IF(E400="X",0,VLOOKUP(E400,'47'!$K$3:$L$16,2,FALSE)))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IF(D401="X",0,IF(E401="X",0,VLOOKUP(E401,'47'!$K$3:$L$16,2,FALSE)))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IF(D402="X",0,IF(E402="X",0,VLOOKUP(E402,'47'!$K$3:$L$16,2,FALSE)))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IF(D403="X",0,IF(E403="X",0,VLOOKUP(E403,'47'!$K$3:$L$16,2,FALSE)))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IF(D404="X",0,IF(E404="X",0,VLOOKUP(E404,'47'!$K$3:$L$16,2,FALSE)))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IF(D405="X",0,IF(E405="X",0,VLOOKUP(E405,'47'!$K$3:$L$16,2,FALSE)))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IF(D406="X",0,IF(E406="X",0,VLOOKUP(E406,'47'!$K$3:$L$16,2,FALSE)))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IF(D407="X",0,IF(E407="X",0,VLOOKUP(E407,'47'!$K$3:$L$16,2,FALSE)))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IF(D408="X",0,IF(E408="X",0,VLOOKUP(E408,'47'!$K$3:$L$16,2,FALSE)))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IF(D409="X",0,IF(E409="X",0,VLOOKUP(E409,'47'!$K$3:$L$16,2,FALSE)))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IF(D410="X",0,IF(E410="X",0,VLOOKUP(E410,'47'!$K$3:$L$16,2,FALSE)))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IF(D411="X",0,IF(E411="X",0,VLOOKUP(E411,'47'!$K$3:$L$16,2,FALSE)))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IF(D412="X",0,IF(E412="X",0,VLOOKUP(E412,'47'!$K$3:$L$16,2,FALSE)))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IF(D413="X",0,IF(E413="X",0,VLOOKUP(E413,'47'!$K$3:$L$16,2,FALSE)))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IF(D414="X",0,IF(E414="X",0,VLOOKUP(E414,'47'!$K$3:$L$16,2,FALSE)))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IF(D415="X",0,IF(E415="X",0,VLOOKUP(E415,'47'!$K$3:$L$16,2,FALSE)))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IF(D416="X",0,IF(E416="X",0,VLOOKUP(E416,'47'!$K$3:$L$16,2,FALSE)))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IF(D417="X",0,IF(E417="X",0,VLOOKUP(E417,'47'!$K$3:$L$16,2,FALSE)))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IF(D418="X",0,IF(E418="X",0,VLOOKUP(E418,'47'!$K$3:$L$16,2,FALSE)))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IF(D419="X",0,IF(E419="X",0,VLOOKUP(E419,'47'!$K$3:$L$16,2,FALSE)))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IF(D420="X",0,IF(E420="X",0,VLOOKUP(E420,'47'!$K$3:$L$16,2,FALSE)))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IF(D421="X",0,IF(E421="X",0,VLOOKUP(E421,'47'!$K$3:$L$16,2,FALSE)))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IF(D422="X",0,IF(E422="X",0,VLOOKUP(E422,'47'!$K$3:$L$16,2,FALSE)))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IF(D423="X",0,IF(E423="X",0,VLOOKUP(E423,'47'!$K$3:$L$16,2,FALSE)))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IF(D424="X",0,IF(E424="X",0,VLOOKUP(E424,'47'!$K$3:$L$16,2,FALSE)))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IF(D425="X",0,IF(E425="X",0,VLOOKUP(E425,'47'!$K$3:$L$16,2,FALSE)))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IF(D426="X",0,IF(E426="X",0,VLOOKUP(E426,'47'!$K$3:$L$16,2,FALSE)))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IF(D427="X",0,IF(E427="X",0,VLOOKUP(E427,'47'!$K$3:$L$16,2,FALSE)))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IF(D428="X",0,IF(E428="X",0,VLOOKUP(E428,'47'!$K$3:$L$16,2,FALSE)))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IF(D429="X",0,IF(E429="X",0,VLOOKUP(E429,'47'!$K$3:$L$16,2,FALSE)))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IF(D430="X",0,IF(E430="X",0,VLOOKUP(E430,'47'!$K$3:$L$16,2,FALSE)))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IF(D431="X",0,IF(E431="X",0,VLOOKUP(E431,'47'!$K$3:$L$16,2,FALSE)))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IF(D432="X",0,IF(E432="X",0,VLOOKUP(E432,'47'!$K$3:$L$16,2,FALSE)))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IF(D433="X",0,IF(E433="X",0,VLOOKUP(E433,'47'!$K$3:$L$16,2,FALSE)))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IF(D434="X",0,IF(E434="X",0,VLOOKUP(E434,'47'!$K$3:$L$16,2,FALSE)))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IF(D435="X",0,IF(E435="X",0,VLOOKUP(E435,'47'!$K$3:$L$16,2,FALSE)))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IF(D436="X",0,IF(E436="X",0,VLOOKUP(E436,'47'!$K$3:$L$16,2,FALSE)))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IF(D437="X",0,IF(E437="X",0,VLOOKUP(E437,'47'!$K$3:$L$16,2,FALSE)))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IF(D438="X",0,IF(E438="X",0,VLOOKUP(E438,'47'!$K$3:$L$16,2,FALSE)))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IF(D439="X",0,IF(E439="X",0,VLOOKUP(E439,'47'!$K$3:$L$16,2,FALSE)))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IF(D440="X",0,IF(E440="X",0,VLOOKUP(E440,'47'!$K$3:$L$16,2,FALSE)))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IF(D441="X",0,IF(E441="X",0,VLOOKUP(E441,'47'!$K$3:$L$16,2,FALSE)))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IF(D442="X",0,IF(E442="X",0,VLOOKUP(E442,'47'!$K$3:$L$16,2,FALSE)))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IF(D443="X",0,IF(E443="X",0,VLOOKUP(E443,'47'!$K$3:$L$16,2,FALSE)))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IF(D444="X",0,IF(E444="X",0,VLOOKUP(E444,'47'!$K$3:$L$16,2,FALSE)))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IF(D445="X",0,IF(E445="X",0,VLOOKUP(E445,'47'!$K$3:$L$16,2,FALSE)))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IF(D446="X",0,IF(E446="X",0,VLOOKUP(E446,'47'!$K$3:$L$16,2,FALSE)))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IF(D447="X",0,IF(E447="X",0,VLOOKUP(E447,'47'!$K$3:$L$16,2,FALSE)))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IF(D448="X",0,IF(E448="X",0,VLOOKUP(E448,'47'!$K$3:$L$16,2,FALSE)))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IF(D449="X",0,IF(E449="X",0,VLOOKUP(E449,'47'!$K$3:$L$16,2,FALSE)))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IF(D450="X",0,IF(E450="X",0,VLOOKUP(E450,'47'!$K$3:$L$16,2,FALSE)))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IF(D451="X",0,IF(E451="X",0,VLOOKUP(E451,'47'!$K$3:$L$16,2,FALSE)))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IF(D452="X",0,IF(E452="X",0,VLOOKUP(E452,'47'!$K$3:$L$16,2,FALSE)))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IF(D453="X",0,IF(E453="X",0,VLOOKUP(E453,'47'!$K$3:$L$16,2,FALSE)))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IF(D454="X",0,IF(E454="X",0,VLOOKUP(E454,'47'!$K$3:$L$16,2,FALSE)))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IF(D455="X",0,IF(E455="X",0,VLOOKUP(E455,'47'!$K$3:$L$16,2,FALSE)))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IF(D456="X",0,IF(E456="X",0,VLOOKUP(E456,'47'!$K$3:$L$16,2,FALSE)))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IF(D457="X",0,IF(E457="X",0,VLOOKUP(E457,'47'!$K$3:$L$16,2,FALSE)))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IF(D458="X",0,IF(E458="X",0,VLOOKUP(E458,'47'!$K$3:$L$16,2,FALSE)))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IF(D459="X",0,IF(E459="X",0,VLOOKUP(E459,'47'!$K$3:$L$16,2,FALSE)))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IF(D460="X",0,IF(E460="X",0,VLOOKUP(E460,'47'!$K$3:$L$16,2,FALSE)))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IF(D461="X",0,IF(E461="X",0,VLOOKUP(E461,'47'!$K$3:$L$16,2,FALSE)))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IF(D462="X",0,IF(E462="X",0,VLOOKUP(E462,'47'!$K$3:$L$16,2,FALSE)))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IF(D463="X",0,IF(E463="X",0,VLOOKUP(E463,'47'!$K$3:$L$16,2,FALSE)))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IF(D464="X",0,IF(E464="X",0,VLOOKUP(E464,'47'!$K$3:$L$16,2,FALSE)))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IF(D465="X",0,IF(E465="X",0,VLOOKUP(E465,'47'!$K$3:$L$16,2,FALSE)))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IF(D466="X",0,IF(E466="X",0,VLOOKUP(E466,'47'!$K$3:$L$16,2,FALSE)))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IF(D467="X",0,IF(E467="X",0,VLOOKUP(E467,'47'!$K$3:$L$16,2,FALSE)))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IF(D468="X",0,IF(E468="X",0,VLOOKUP(E468,'47'!$K$3:$L$16,2,FALSE)))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IF(D469="X",0,IF(E469="X",0,VLOOKUP(E469,'47'!$K$3:$L$16,2,FALSE)))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IF(D470="X",0,IF(E470="X",0,VLOOKUP(E470,'47'!$K$3:$L$16,2,FALSE)))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IF(D471="X",0,IF(E471="X",0,VLOOKUP(E471,'47'!$K$3:$L$16,2,FALSE)))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IF(D472="X",0,IF(E472="X",0,VLOOKUP(E472,'47'!$K$3:$L$16,2,FALSE)))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IF(D473="X",0,IF(E473="X",0,VLOOKUP(E473,'47'!$K$3:$L$16,2,FALSE)))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IF(D474="X",0,IF(E474="X",0,VLOOKUP(E474,'47'!$K$3:$L$16,2,FALSE)))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IF(D475="X",0,IF(E475="X",0,VLOOKUP(E475,'47'!$K$3:$L$16,2,FALSE)))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IF(D476="X",0,IF(E476="X",0,VLOOKUP(E476,'47'!$K$3:$L$16,2,FALSE)))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IF(D477="X",0,IF(E477="X",0,VLOOKUP(E477,'47'!$K$3:$L$16,2,FALSE)))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IF(D478="X",0,IF(E478="X",0,VLOOKUP(E478,'47'!$K$3:$L$16,2,FALSE)))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IF(D479="X",0,IF(E479="X",0,VLOOKUP(E479,'47'!$K$3:$L$16,2,FALSE)))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IF(D480="X",0,IF(E480="X",0,VLOOKUP(E480,'47'!$K$3:$L$16,2,FALSE)))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IF(D481="X",0,IF(E481="X",0,VLOOKUP(E481,'47'!$K$3:$L$16,2,FALSE)))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IF(D482="X",0,IF(E482="X",0,VLOOKUP(E482,'47'!$K$3:$L$16,2,FALSE)))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IF(D483="X",0,IF(E483="X",0,VLOOKUP(E483,'47'!$K$3:$L$16,2,FALSE)))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IF(D484="X",0,IF(E484="X",0,VLOOKUP(E484,'47'!$K$3:$L$16,2,FALSE)))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IF(D485="X",0,IF(E485="X",0,VLOOKUP(E485,'47'!$K$3:$L$16,2,FALSE)))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IF(D486="X",0,IF(E486="X",0,VLOOKUP(E486,'47'!$K$3:$L$16,2,FALSE)))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IF(D487="X",0,IF(E487="X",0,VLOOKUP(E487,'47'!$K$3:$L$16,2,FALSE)))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IF(D488="X",0,IF(E488="X",0,VLOOKUP(E488,'47'!$K$3:$L$16,2,FALSE)))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IF(D489="X",0,IF(E489="X",0,VLOOKUP(E489,'47'!$K$3:$L$16,2,FALSE)))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IF(D490="X",0,IF(E490="X",0,VLOOKUP(E490,'47'!$K$3:$L$16,2,FALSE)))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IF(D491="X",0,IF(E491="X",0,VLOOKUP(E491,'47'!$K$3:$L$16,2,FALSE)))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IF(D492="X",0,IF(E492="X",0,VLOOKUP(E492,'47'!$K$3:$L$16,2,FALSE)))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IF(D493="X",0,IF(E493="X",0,VLOOKUP(E493,'47'!$K$3:$L$16,2,FALSE)))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IF(D494="X",0,IF(E494="X",0,VLOOKUP(E494,'47'!$K$3:$L$16,2,FALSE)))</f>
        <v>#N/A</v>
      </c>
      <c r="P494" s="108" t="e">
        <f t="shared" si="15"/>
        <v>#N/A</v>
      </c>
    </row>
    <row r="495" spans="3:23" ht="15.75" thickBot="1">
      <c r="C495" s="109" t="s">
        <v>135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136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134</v>
      </c>
      <c r="F498" s="33"/>
      <c r="G498" s="33"/>
      <c r="H498" s="33"/>
      <c r="I498" s="33"/>
      <c r="J498" s="33"/>
      <c r="K498" s="33"/>
      <c r="L498" s="33"/>
      <c r="M498" s="33"/>
      <c r="N498" s="81" t="s">
        <v>150</v>
      </c>
      <c r="O498" s="33"/>
      <c r="P498" s="81" t="s">
        <v>139</v>
      </c>
    </row>
    <row r="499" spans="3:16">
      <c r="C499" s="81" t="str">
        <f>IF('47'!K3="", "Vrije categorie",'47'!K3)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IF('47'!K4="", "Vrije categorie",'47'!K4)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IF('47'!K5="", "Vrije categorie",'47'!K5)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IF('47'!K6="", "Vrije categorie",'47'!K6)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IF('47'!K7="", "Vrije categorie",'47'!K7)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IF('47'!K8="", "Vrije categorie",'47'!K8)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IF('47'!K9="", "Vrije categorie",'47'!K9)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IF('47'!K10="", "Vrije categorie",'47'!K10)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IF('47'!K11="", "Vrije categorie",'47'!K11)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IF('47'!K12="", "Vrije categorie",'47'!K12)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IF('47'!K13="", "Vrije categorie",'47'!K13)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IF('47'!K14="", "Vrije categorie",'47'!K14)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IF('47'!K15="", "Vrije categorie",'47'!K15)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138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137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140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150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141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KL2t+KLknSWW3v/SJrH4awoBhEGBNQD4S+xaXh9XjpbqyyxzWscu55H2XzT+PdNgtpps9FqvJmpirzfG2zOI1A==" saltValue="1l+7n9mD9Fh4HquUhRJE0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0A43-77C8-4A9B-9708-163004A00C29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VSR (her)controles'!A2," ",'Kosten VSR (her)controles'!A3)</f>
        <v xml:space="preserve">Uitvoeringsbepaling 0, onderdeel van bestek </v>
      </c>
      <c r="E2" s="76"/>
      <c r="F2" s="76"/>
      <c r="G2" s="76"/>
      <c r="H2" s="77"/>
      <c r="I2" s="37"/>
      <c r="K2" t="s">
        <v>71</v>
      </c>
      <c r="L2" t="s">
        <v>132</v>
      </c>
      <c r="M2" s="65" t="s">
        <v>131</v>
      </c>
      <c r="N2" t="s">
        <v>147</v>
      </c>
    </row>
    <row r="3" spans="1:14">
      <c r="K3" s="58" t="s">
        <v>54</v>
      </c>
      <c r="L3" s="71"/>
      <c r="M3" s="132"/>
      <c r="N3" s="112" t="e">
        <f>'48a'!P499/M3</f>
        <v>#N/A</v>
      </c>
    </row>
    <row r="4" spans="1:14">
      <c r="A4" s="42" t="s">
        <v>82</v>
      </c>
      <c r="B4" s="195" t="e">
        <f>VLOOKUP(H5,'Kosten VSR (her)controles'!A5:E54,3)</f>
        <v>#N/A</v>
      </c>
      <c r="C4" s="195"/>
      <c r="D4" s="195"/>
      <c r="E4" s="195"/>
      <c r="F4" s="45"/>
      <c r="G4" s="45"/>
      <c r="H4" s="38"/>
      <c r="K4" s="60" t="s">
        <v>57</v>
      </c>
      <c r="L4" s="72"/>
      <c r="M4" s="133"/>
      <c r="N4" s="113" t="e">
        <f>'48a'!P500/M4</f>
        <v>#N/A</v>
      </c>
    </row>
    <row r="5" spans="1:14">
      <c r="A5" s="43" t="s">
        <v>83</v>
      </c>
      <c r="B5" s="196" t="e">
        <f>VLOOKUP(H5,'Kosten VSR (her)controles'!A5:E54,4)</f>
        <v>#N/A</v>
      </c>
      <c r="C5" s="196"/>
      <c r="D5" s="196"/>
      <c r="E5" s="196"/>
      <c r="F5" s="192" t="s">
        <v>85</v>
      </c>
      <c r="G5" s="192"/>
      <c r="H5" s="39">
        <f>'Kosten VSR (her)controles'!A52</f>
        <v>0</v>
      </c>
      <c r="K5" s="60" t="s">
        <v>58</v>
      </c>
      <c r="L5" s="72"/>
      <c r="M5" s="133"/>
      <c r="N5" s="113" t="e">
        <f>'48a'!P501/M5</f>
        <v>#N/A</v>
      </c>
    </row>
    <row r="6" spans="1:14">
      <c r="A6" s="44" t="s">
        <v>84</v>
      </c>
      <c r="B6" s="197" t="e">
        <f>VLOOKUP(H5,'Kosten VSR (her)controles'!A5:E54,5)</f>
        <v>#N/A</v>
      </c>
      <c r="C6" s="197"/>
      <c r="D6" s="197"/>
      <c r="E6" s="197"/>
      <c r="F6" s="193" t="s">
        <v>86</v>
      </c>
      <c r="G6" s="193"/>
      <c r="H6" s="40" t="str">
        <f>CONCATENATE(H5,"a")</f>
        <v>0a</v>
      </c>
      <c r="K6" s="60" t="s">
        <v>59</v>
      </c>
      <c r="L6" s="72"/>
      <c r="M6" s="133"/>
      <c r="N6" s="113" t="e">
        <f>'48a'!P502/M6</f>
        <v>#N/A</v>
      </c>
    </row>
    <row r="7" spans="1:14">
      <c r="K7" s="60" t="s">
        <v>55</v>
      </c>
      <c r="L7" s="72"/>
      <c r="M7" s="133"/>
      <c r="N7" s="113" t="e">
        <f>'48a'!P503/M7</f>
        <v>#N/A</v>
      </c>
    </row>
    <row r="8" spans="1:14">
      <c r="A8" s="11" t="s">
        <v>87</v>
      </c>
      <c r="B8" s="12"/>
      <c r="C8" s="12"/>
      <c r="D8" s="12"/>
      <c r="E8" s="41">
        <f>MAX(L3:L16)</f>
        <v>0</v>
      </c>
      <c r="K8" s="60" t="s">
        <v>60</v>
      </c>
      <c r="L8" s="72"/>
      <c r="M8" s="133"/>
      <c r="N8" s="113" t="e">
        <f>'48a'!P504/M8</f>
        <v>#N/A</v>
      </c>
    </row>
    <row r="9" spans="1:14">
      <c r="A9" s="11" t="s">
        <v>30</v>
      </c>
      <c r="B9" s="12"/>
      <c r="C9" s="12"/>
      <c r="D9" s="12"/>
      <c r="E9" s="152">
        <v>0.08</v>
      </c>
      <c r="K9" s="60" t="s">
        <v>149</v>
      </c>
      <c r="L9" s="72"/>
      <c r="M9" s="133"/>
      <c r="N9" s="113" t="e">
        <f>'48a'!P505/M9</f>
        <v>#N/A</v>
      </c>
    </row>
    <row r="10" spans="1:14">
      <c r="H10" s="33" t="s">
        <v>96</v>
      </c>
      <c r="K10" s="60" t="s">
        <v>61</v>
      </c>
      <c r="L10" s="72"/>
      <c r="M10" s="133"/>
      <c r="N10" s="113" t="e">
        <f>'48a'!P506/M10</f>
        <v>#N/A</v>
      </c>
    </row>
    <row r="11" spans="1:14">
      <c r="A11" s="11" t="s">
        <v>88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62</v>
      </c>
      <c r="L11" s="72"/>
      <c r="M11" s="133"/>
      <c r="N11" s="113" t="e">
        <f>'48a'!P507/M11</f>
        <v>#N/A</v>
      </c>
    </row>
    <row r="12" spans="1:14">
      <c r="F12" s="33" t="s">
        <v>64</v>
      </c>
      <c r="G12" s="33" t="s">
        <v>90</v>
      </c>
      <c r="K12" s="60" t="s">
        <v>63</v>
      </c>
      <c r="L12" s="72"/>
      <c r="M12" s="133"/>
      <c r="N12" s="113" t="e">
        <f>'48a'!P508/M12</f>
        <v>#N/A</v>
      </c>
    </row>
    <row r="13" spans="1:14">
      <c r="A13" s="12" t="s">
        <v>114</v>
      </c>
      <c r="B13" s="12"/>
      <c r="C13" s="12"/>
      <c r="D13" s="12"/>
      <c r="E13" s="13"/>
      <c r="F13" s="69">
        <f>'48a'!N512</f>
        <v>0</v>
      </c>
      <c r="G13" s="115"/>
      <c r="H13" s="49">
        <f>(F13*G13)*4</f>
        <v>0</v>
      </c>
      <c r="K13" s="60" t="s">
        <v>56</v>
      </c>
      <c r="L13" s="72"/>
      <c r="M13" s="133"/>
      <c r="N13" s="113" t="e">
        <f>'48a'!P509/M13</f>
        <v>#N/A</v>
      </c>
    </row>
    <row r="14" spans="1:14" ht="15.75">
      <c r="F14" s="47" t="s">
        <v>89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127</v>
      </c>
      <c r="K16" s="62"/>
      <c r="L16" s="73"/>
      <c r="M16" s="134"/>
      <c r="N16" s="114"/>
    </row>
    <row r="17" spans="1:9">
      <c r="A17" s="188" t="s">
        <v>128</v>
      </c>
      <c r="B17" s="188"/>
      <c r="C17" s="188"/>
      <c r="D17" s="70" t="e">
        <f>'48a'!P512</f>
        <v>#N/A</v>
      </c>
      <c r="E17" s="188" t="s">
        <v>129</v>
      </c>
      <c r="F17" s="188"/>
      <c r="G17" s="70" t="e">
        <f>D17/E8</f>
        <v>#N/A</v>
      </c>
      <c r="H17" s="67" t="s">
        <v>130</v>
      </c>
      <c r="I17" s="69" t="e">
        <f>D17/SUM(N3:N16)</f>
        <v>#N/A</v>
      </c>
    </row>
    <row r="20" spans="1:9">
      <c r="A20" s="50" t="s">
        <v>115</v>
      </c>
      <c r="E20" s="33" t="s">
        <v>64</v>
      </c>
      <c r="F20" s="33" t="s">
        <v>90</v>
      </c>
      <c r="G20" s="33" t="s">
        <v>91</v>
      </c>
      <c r="H20" s="33" t="s">
        <v>92</v>
      </c>
      <c r="I20" s="33" t="s">
        <v>96</v>
      </c>
    </row>
    <row r="21" spans="1:9">
      <c r="A21" s="125"/>
      <c r="B21" s="119"/>
      <c r="C21" s="119"/>
      <c r="D21" s="119"/>
      <c r="E21" s="194"/>
      <c r="F21" s="194"/>
      <c r="G21" s="194"/>
      <c r="H21" s="194"/>
      <c r="I21" s="120"/>
    </row>
    <row r="22" spans="1:9">
      <c r="A22" s="189" t="s">
        <v>117</v>
      </c>
      <c r="B22" s="190"/>
      <c r="C22" s="190"/>
      <c r="D22" s="191"/>
      <c r="E22" s="121">
        <f>'48a'!G512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07" t="s">
        <v>118</v>
      </c>
      <c r="B23" s="194"/>
      <c r="C23" s="194"/>
      <c r="D23" s="208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07" t="s">
        <v>119</v>
      </c>
      <c r="B24" s="194"/>
      <c r="C24" s="194"/>
      <c r="D24" s="208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07" t="s">
        <v>120</v>
      </c>
      <c r="B25" s="194"/>
      <c r="C25" s="194"/>
      <c r="D25" s="208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07" t="s">
        <v>65</v>
      </c>
      <c r="B26" s="194"/>
      <c r="C26" s="194"/>
      <c r="D26" s="208"/>
      <c r="E26" s="51">
        <f>'48a'!F512-E27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07" t="s">
        <v>66</v>
      </c>
      <c r="B27" s="194"/>
      <c r="C27" s="194"/>
      <c r="D27" s="218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194"/>
      <c r="F28" s="194"/>
      <c r="G28" s="194"/>
      <c r="H28" s="194"/>
      <c r="I28" s="120"/>
    </row>
    <row r="29" spans="1:9">
      <c r="A29" s="207" t="s">
        <v>121</v>
      </c>
      <c r="B29" s="194"/>
      <c r="C29" s="194"/>
      <c r="D29" s="191"/>
      <c r="E29" s="121">
        <f>'48a'!S495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07" t="s">
        <v>122</v>
      </c>
      <c r="B30" s="194"/>
      <c r="C30" s="194"/>
      <c r="D30" s="208"/>
      <c r="E30" s="51">
        <f>'48a'!R495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07" t="s">
        <v>123</v>
      </c>
      <c r="B31" s="194"/>
      <c r="C31" s="194"/>
      <c r="D31" s="208"/>
      <c r="E31" s="51">
        <f>'48a'!T495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07" t="s">
        <v>124</v>
      </c>
      <c r="B32" s="194"/>
      <c r="C32" s="194"/>
      <c r="D32" s="208"/>
      <c r="E32" s="51">
        <f>'48a'!U495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07" t="s">
        <v>113</v>
      </c>
      <c r="B33" s="194"/>
      <c r="C33" s="194"/>
      <c r="D33" s="208"/>
      <c r="E33" s="51">
        <f>'48a'!V495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07" t="s">
        <v>125</v>
      </c>
      <c r="B34" s="194"/>
      <c r="C34" s="194"/>
      <c r="D34" s="208"/>
      <c r="E34" s="51">
        <f>'48a'!W495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07"/>
      <c r="B35" s="194"/>
      <c r="C35" s="194"/>
      <c r="D35" s="208"/>
      <c r="E35" s="51"/>
      <c r="F35" s="88"/>
      <c r="G35" s="83"/>
      <c r="H35" s="61"/>
      <c r="I35" s="83"/>
    </row>
    <row r="36" spans="1:9">
      <c r="A36" s="207"/>
      <c r="B36" s="194"/>
      <c r="C36" s="194"/>
      <c r="D36" s="208"/>
      <c r="E36" s="51"/>
      <c r="F36" s="88"/>
      <c r="G36" s="83"/>
      <c r="H36" s="61"/>
      <c r="I36" s="83"/>
    </row>
    <row r="37" spans="1:9">
      <c r="A37" s="204"/>
      <c r="B37" s="205"/>
      <c r="C37" s="205"/>
      <c r="D37" s="206"/>
      <c r="E37" s="52"/>
      <c r="F37" s="89"/>
      <c r="G37" s="84"/>
      <c r="H37" s="63"/>
      <c r="I37" s="84"/>
    </row>
    <row r="38" spans="1:9" ht="15.75">
      <c r="H38" s="53" t="s">
        <v>89</v>
      </c>
      <c r="I38" s="54">
        <f>SUM(I22:I37)</f>
        <v>0</v>
      </c>
    </row>
    <row r="40" spans="1:9">
      <c r="A40" s="50" t="s">
        <v>93</v>
      </c>
      <c r="D40" t="s">
        <v>53</v>
      </c>
      <c r="E40" t="s">
        <v>94</v>
      </c>
      <c r="F40" t="s">
        <v>95</v>
      </c>
      <c r="G40" t="s">
        <v>91</v>
      </c>
      <c r="H40" t="s">
        <v>92</v>
      </c>
      <c r="I40" t="s">
        <v>96</v>
      </c>
    </row>
    <row r="41" spans="1:9">
      <c r="A41" s="202" t="s">
        <v>116</v>
      </c>
      <c r="B41" s="203"/>
      <c r="C41" s="203"/>
      <c r="D41" s="34" t="s">
        <v>64</v>
      </c>
      <c r="E41" s="111">
        <f>'48a'!N505</f>
        <v>0</v>
      </c>
      <c r="F41" s="85"/>
      <c r="G41" s="82">
        <f>E41*F41</f>
        <v>0</v>
      </c>
      <c r="H41" s="59" t="s">
        <v>126</v>
      </c>
      <c r="I41" s="82"/>
    </row>
    <row r="42" spans="1:9">
      <c r="A42" s="200"/>
      <c r="B42" s="201"/>
      <c r="C42" s="201"/>
      <c r="D42" s="35"/>
      <c r="E42" s="35"/>
      <c r="F42" s="86"/>
      <c r="G42" s="83"/>
      <c r="H42" s="61"/>
      <c r="I42" s="83"/>
    </row>
    <row r="43" spans="1:9">
      <c r="A43" s="200"/>
      <c r="B43" s="201"/>
      <c r="C43" s="201"/>
      <c r="D43" s="35"/>
      <c r="E43" s="35"/>
      <c r="F43" s="86"/>
      <c r="G43" s="83"/>
      <c r="H43" s="61"/>
      <c r="I43" s="83"/>
    </row>
    <row r="44" spans="1:9">
      <c r="A44" s="200"/>
      <c r="B44" s="201"/>
      <c r="C44" s="201"/>
      <c r="D44" s="35"/>
      <c r="E44" s="35"/>
      <c r="F44" s="86"/>
      <c r="G44" s="83"/>
      <c r="H44" s="61"/>
      <c r="I44" s="83"/>
    </row>
    <row r="45" spans="1:9">
      <c r="A45" s="200"/>
      <c r="B45" s="201"/>
      <c r="C45" s="201"/>
      <c r="D45" s="35"/>
      <c r="E45" s="35"/>
      <c r="F45" s="86"/>
      <c r="G45" s="83"/>
      <c r="H45" s="61"/>
      <c r="I45" s="83"/>
    </row>
    <row r="46" spans="1:9">
      <c r="A46" s="200"/>
      <c r="B46" s="201"/>
      <c r="C46" s="201"/>
      <c r="D46" s="35"/>
      <c r="E46" s="35"/>
      <c r="F46" s="86"/>
      <c r="G46" s="83"/>
      <c r="H46" s="61"/>
      <c r="I46" s="83"/>
    </row>
    <row r="47" spans="1:9">
      <c r="A47" s="200"/>
      <c r="B47" s="201"/>
      <c r="C47" s="201"/>
      <c r="D47" s="35"/>
      <c r="E47" s="35"/>
      <c r="F47" s="86"/>
      <c r="G47" s="83"/>
      <c r="H47" s="61"/>
      <c r="I47" s="83"/>
    </row>
    <row r="48" spans="1:9">
      <c r="A48" s="200"/>
      <c r="B48" s="201"/>
      <c r="C48" s="201"/>
      <c r="D48" s="35"/>
      <c r="E48" s="35"/>
      <c r="F48" s="86"/>
      <c r="G48" s="83"/>
      <c r="H48" s="61"/>
      <c r="I48" s="83"/>
    </row>
    <row r="49" spans="1:9">
      <c r="A49" s="200"/>
      <c r="B49" s="201"/>
      <c r="C49" s="201"/>
      <c r="D49" s="35"/>
      <c r="E49" s="35"/>
      <c r="F49" s="86"/>
      <c r="G49" s="83"/>
      <c r="H49" s="61"/>
      <c r="I49" s="83"/>
    </row>
    <row r="50" spans="1:9">
      <c r="A50" s="200"/>
      <c r="B50" s="201"/>
      <c r="C50" s="201"/>
      <c r="D50" s="35"/>
      <c r="E50" s="35"/>
      <c r="F50" s="86"/>
      <c r="G50" s="83"/>
      <c r="H50" s="61"/>
      <c r="I50" s="83"/>
    </row>
    <row r="51" spans="1:9">
      <c r="A51" s="198"/>
      <c r="B51" s="199"/>
      <c r="C51" s="199"/>
      <c r="D51" s="36"/>
      <c r="E51" s="36"/>
      <c r="F51" s="87"/>
      <c r="G51" s="84"/>
      <c r="H51" s="63"/>
      <c r="I51" s="84"/>
    </row>
    <row r="52" spans="1:9" ht="15.75">
      <c r="H52" s="53" t="s">
        <v>89</v>
      </c>
      <c r="I52" s="54">
        <f>SUM(I41:I51)</f>
        <v>0</v>
      </c>
    </row>
    <row r="54" spans="1:9" ht="15.75">
      <c r="A54" s="11" t="s">
        <v>97</v>
      </c>
      <c r="B54" s="12"/>
      <c r="C54" s="12"/>
      <c r="D54" s="12"/>
      <c r="E54" s="12"/>
      <c r="F54" s="12"/>
      <c r="G54" s="12"/>
      <c r="H54" s="55" t="s">
        <v>89</v>
      </c>
      <c r="I54" s="56" t="e">
        <f>SUM(H14+I38+I52)</f>
        <v>#N/A</v>
      </c>
    </row>
    <row r="56" spans="1:9" ht="15.75">
      <c r="A56" s="11" t="s">
        <v>148</v>
      </c>
      <c r="B56" s="12"/>
      <c r="C56" s="12"/>
      <c r="D56" s="12"/>
      <c r="E56" s="12"/>
      <c r="F56" s="12"/>
      <c r="G56" s="12"/>
      <c r="H56" s="55" t="s">
        <v>89</v>
      </c>
      <c r="I56" s="56" t="e">
        <f>H11/12</f>
        <v>#N/A</v>
      </c>
    </row>
    <row r="58" spans="1:9">
      <c r="A58" s="50" t="s">
        <v>155</v>
      </c>
    </row>
    <row r="59" spans="1:9">
      <c r="A59" s="209"/>
      <c r="B59" s="210"/>
      <c r="C59" s="210"/>
      <c r="D59" s="210"/>
      <c r="E59" s="210"/>
      <c r="F59" s="210"/>
      <c r="G59" s="210"/>
      <c r="H59" s="210"/>
      <c r="I59" s="211"/>
    </row>
    <row r="60" spans="1:9">
      <c r="A60" s="212"/>
      <c r="B60" s="213"/>
      <c r="C60" s="213"/>
      <c r="D60" s="213"/>
      <c r="E60" s="213"/>
      <c r="F60" s="213"/>
      <c r="G60" s="213"/>
      <c r="H60" s="213"/>
      <c r="I60" s="214"/>
    </row>
    <row r="61" spans="1:9">
      <c r="A61" s="212"/>
      <c r="B61" s="213"/>
      <c r="C61" s="213"/>
      <c r="D61" s="213"/>
      <c r="E61" s="213"/>
      <c r="F61" s="213"/>
      <c r="G61" s="213"/>
      <c r="H61" s="213"/>
      <c r="I61" s="214"/>
    </row>
    <row r="62" spans="1:9">
      <c r="A62" s="212"/>
      <c r="B62" s="213"/>
      <c r="C62" s="213"/>
      <c r="D62" s="213"/>
      <c r="E62" s="213"/>
      <c r="F62" s="213"/>
      <c r="G62" s="213"/>
      <c r="H62" s="213"/>
      <c r="I62" s="214"/>
    </row>
    <row r="63" spans="1:9">
      <c r="A63" s="215"/>
      <c r="B63" s="216"/>
      <c r="C63" s="216"/>
      <c r="D63" s="216"/>
      <c r="E63" s="216"/>
      <c r="F63" s="216"/>
      <c r="G63" s="216"/>
      <c r="H63" s="216"/>
      <c r="I63" s="217"/>
    </row>
  </sheetData>
  <sheetProtection algorithmName="SHA-512" hashValue="j1WC1ZmZ+zhITYmVCawtGNY8XEzoKL8zNANTEsriAeUCoHcTWiQtYz8XhJE3z+kAETs3qWXo/BnYp4vU9eBsag==" saltValue="qV2p+b/eVdUWBEEMRKt1D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620617454FB4E994FF5988DDACDB3" ma:contentTypeVersion="3" ma:contentTypeDescription="Een nieuw document maken." ma:contentTypeScope="" ma:versionID="ffbcedf48fd20025030595ade71f09d2">
  <xsd:schema xmlns:xsd="http://www.w3.org/2001/XMLSchema" xmlns:xs="http://www.w3.org/2001/XMLSchema" xmlns:p="http://schemas.microsoft.com/office/2006/metadata/properties" xmlns:ns2="70f9bcc2-12d9-4d12-9f79-fb979dcd7faf" targetNamespace="http://schemas.microsoft.com/office/2006/metadata/properties" ma:root="true" ma:fieldsID="28d2563d878c151d36f303e589b9049b" ns2:_="">
    <xsd:import namespace="70f9bcc2-12d9-4d12-9f79-fb979dcd7f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9bcc2-12d9-4d12-9f79-fb979dcd7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2B4D86-7C15-4A95-94AF-3022325D623A}">
  <ds:schemaRefs>
    <ds:schemaRef ds:uri="http://purl.org/dc/terms/"/>
    <ds:schemaRef ds:uri="http://schemas.openxmlformats.org/package/2006/metadata/core-properties"/>
    <ds:schemaRef ds:uri="3d81422e-5fa8-453e-af90-623fbabe749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52E73B3-A652-4D75-8A64-43F3768F2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9bcc2-12d9-4d12-9f79-fb979dcd7f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4E58DB-53C7-429E-B26C-CAA053D274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114</vt:i4>
      </vt:variant>
      <vt:variant>
        <vt:lpstr>Benoemde bereiken</vt:lpstr>
      </vt:variant>
      <vt:variant>
        <vt:i4>3</vt:i4>
      </vt:variant>
    </vt:vector>
  </HeadingPairs>
  <TitlesOfParts>
    <vt:vector size="117" baseType="lpstr">
      <vt:lpstr>basisgegevens</vt:lpstr>
      <vt:lpstr>uurtariefopbouw</vt:lpstr>
      <vt:lpstr>Kosten VSR (her)controles</vt:lpstr>
      <vt:lpstr>Totaalblad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29</vt:lpstr>
      <vt:lpstr>29a</vt:lpstr>
      <vt:lpstr>30</vt:lpstr>
      <vt:lpstr>30a</vt:lpstr>
      <vt:lpstr>31</vt:lpstr>
      <vt:lpstr>31a</vt:lpstr>
      <vt:lpstr>32</vt:lpstr>
      <vt:lpstr>32a</vt:lpstr>
      <vt:lpstr>33</vt:lpstr>
      <vt:lpstr>33a</vt:lpstr>
      <vt:lpstr>34</vt:lpstr>
      <vt:lpstr>34a</vt:lpstr>
      <vt:lpstr>35</vt:lpstr>
      <vt:lpstr>35a</vt:lpstr>
      <vt:lpstr>36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41</vt:lpstr>
      <vt:lpstr>41a</vt:lpstr>
      <vt:lpstr>42</vt:lpstr>
      <vt:lpstr>42a</vt:lpstr>
      <vt:lpstr>43</vt:lpstr>
      <vt:lpstr>43a</vt:lpstr>
      <vt:lpstr>44</vt:lpstr>
      <vt:lpstr>44a</vt:lpstr>
      <vt:lpstr>45</vt:lpstr>
      <vt:lpstr>45a</vt:lpstr>
      <vt:lpstr>46</vt:lpstr>
      <vt:lpstr>46a</vt:lpstr>
      <vt:lpstr>47</vt:lpstr>
      <vt:lpstr>47a</vt:lpstr>
      <vt:lpstr>48</vt:lpstr>
      <vt:lpstr>48a</vt:lpstr>
      <vt:lpstr>49</vt:lpstr>
      <vt:lpstr>49a</vt:lpstr>
      <vt:lpstr>50</vt:lpstr>
      <vt:lpstr>50a</vt:lpstr>
      <vt:lpstr>51</vt:lpstr>
      <vt:lpstr>51-1</vt:lpstr>
      <vt:lpstr>51-2</vt:lpstr>
      <vt:lpstr>51-3</vt:lpstr>
      <vt:lpstr>51-4</vt:lpstr>
      <vt:lpstr>51-5</vt:lpstr>
      <vt:lpstr>51a</vt:lpstr>
      <vt:lpstr>Factuurblad</vt:lpstr>
      <vt:lpstr>Registratie afkeur</vt:lpstr>
      <vt:lpstr>Wijzigingenblad</vt:lpstr>
      <vt:lpstr>Offertetarief</vt:lpstr>
      <vt:lpstr>opdrachtgever</vt:lpstr>
      <vt:lpstr>opdrachtnemer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Noordhof</dc:creator>
  <cp:lastModifiedBy>Lieke Buurman</cp:lastModifiedBy>
  <dcterms:created xsi:type="dcterms:W3CDTF">2022-03-02T07:05:40Z</dcterms:created>
  <dcterms:modified xsi:type="dcterms:W3CDTF">2024-05-21T08:03:11Z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0x0101006C7620617454FB4E994FF5988DDACDB3</vt:lpwstr>
  </property>
</Properties>
</file>