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inkoop\1.Inkoopteams\Lab team\1. O-SCHIJF Europese Aanbestedingen\Koelvries amsterdam umc\mappenstructuur_koel vries actueel\04.  Leidraad\"/>
    </mc:Choice>
  </mc:AlternateContent>
  <xr:revisionPtr revIDLastSave="0" documentId="13_ncr:1_{BE233853-4A8C-4309-9F94-087CD55253D2}" xr6:coauthVersionLast="47" xr6:coauthVersionMax="47" xr10:uidLastSave="{00000000-0000-0000-0000-000000000000}"/>
  <workbookProtection workbookAlgorithmName="SHA-512" workbookHashValue="grTaJs1EWNlA3Sk29GYit47L3A+8g0uTD5kx5pC3GE7EjZGbypM0GgDEhg5mqwZr3ph/I08izF/wvOFApxCGTg==" workbookSaltValue="LuQj5kR31NPOKoTG16bx3g==" workbookSpinCount="100000" lockStructure="1"/>
  <bookViews>
    <workbookView xWindow="28680" yWindow="-120" windowWidth="29040" windowHeight="15840" activeTab="1" xr2:uid="{00000000-000D-0000-FFFF-FFFF00000000}"/>
  </bookViews>
  <sheets>
    <sheet name="Instructie bij het invullen" sheetId="1" r:id="rId1"/>
    <sheet name="prijzenblad" sheetId="3" r:id="rId2"/>
    <sheet name="berekenin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3" l="1"/>
  <c r="G5" i="3"/>
  <c r="E3" i="4"/>
  <c r="E4" i="4"/>
  <c r="E5" i="4"/>
  <c r="E2" i="4"/>
  <c r="C3" i="4"/>
  <c r="C4" i="4"/>
  <c r="C2" i="4"/>
  <c r="E78" i="3"/>
  <c r="F77" i="3" s="1"/>
  <c r="G77" i="3"/>
  <c r="G41" i="3"/>
  <c r="G59" i="3"/>
  <c r="F8" i="3" l="1"/>
  <c r="F74" i="3"/>
  <c r="B10" i="4"/>
  <c r="F59" i="3" l="1"/>
  <c r="F41" i="3"/>
  <c r="G4" i="3"/>
  <c r="G12" i="3" l="1"/>
  <c r="G22" i="3" l="1"/>
  <c r="G21" i="3"/>
  <c r="G20" i="3"/>
  <c r="G13" i="3" l="1"/>
  <c r="G76" i="3" l="1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17" i="3"/>
  <c r="G16" i="3"/>
  <c r="G9" i="3"/>
  <c r="G8" i="3"/>
  <c r="G78" i="3" l="1"/>
  <c r="F76" i="3"/>
  <c r="F22" i="3"/>
  <c r="F20" i="3"/>
  <c r="F13" i="3"/>
  <c r="F12" i="3"/>
  <c r="F5" i="3"/>
  <c r="F21" i="3"/>
  <c r="F71" i="3"/>
  <c r="F64" i="3"/>
  <c r="F45" i="3"/>
  <c r="F28" i="3"/>
  <c r="F37" i="3"/>
  <c r="F35" i="3"/>
  <c r="F54" i="3"/>
  <c r="F47" i="3"/>
  <c r="F4" i="3"/>
  <c r="F26" i="3"/>
  <c r="F33" i="3"/>
  <c r="F43" i="3"/>
  <c r="F50" i="3"/>
  <c r="F58" i="3"/>
  <c r="F67" i="3"/>
  <c r="F75" i="3"/>
  <c r="F52" i="3"/>
  <c r="F62" i="3"/>
  <c r="F69" i="3"/>
  <c r="F17" i="3"/>
  <c r="F31" i="3"/>
  <c r="F39" i="3"/>
  <c r="F48" i="3"/>
  <c r="F56" i="3"/>
  <c r="F73" i="3"/>
  <c r="F9" i="3"/>
  <c r="F16" i="3"/>
  <c r="F25" i="3"/>
  <c r="F27" i="3"/>
  <c r="F29" i="3"/>
  <c r="F30" i="3"/>
  <c r="F32" i="3"/>
  <c r="F34" i="3"/>
  <c r="F36" i="3"/>
  <c r="F38" i="3"/>
  <c r="F40" i="3"/>
  <c r="F44" i="3"/>
  <c r="F46" i="3"/>
  <c r="F49" i="3"/>
  <c r="F51" i="3"/>
  <c r="F53" i="3"/>
  <c r="F55" i="3"/>
  <c r="F57" i="3"/>
  <c r="F61" i="3"/>
  <c r="F63" i="3"/>
  <c r="F65" i="3"/>
  <c r="F66" i="3"/>
  <c r="F68" i="3"/>
  <c r="F70" i="3"/>
  <c r="F72" i="3"/>
  <c r="F78" i="3" l="1"/>
</calcChain>
</file>

<file path=xl/sharedStrings.xml><?xml version="1.0" encoding="utf-8"?>
<sst xmlns="http://schemas.openxmlformats.org/spreadsheetml/2006/main" count="140" uniqueCount="87">
  <si>
    <t xml:space="preserve">Geachte leverancier, </t>
  </si>
  <si>
    <t>Vult u voor bedragen een prijs exclusief BTW in. De software berekend automatisch het bedrag inclusief BTW.</t>
  </si>
  <si>
    <t>Aantal x Prijs wordt automatisch berekend.</t>
  </si>
  <si>
    <t>Indien er geen kosten zijn vul dan €0,01 in.</t>
  </si>
  <si>
    <t xml:space="preserve">Vragen: </t>
  </si>
  <si>
    <t xml:space="preserve">Let op: </t>
  </si>
  <si>
    <t xml:space="preserve"> </t>
  </si>
  <si>
    <t>kosten glazen deur</t>
  </si>
  <si>
    <t>Kosten slot</t>
  </si>
  <si>
    <t>legschap kunststof</t>
  </si>
  <si>
    <t>plateau rvs</t>
  </si>
  <si>
    <t>draadrooster rvs</t>
  </si>
  <si>
    <t>lade kunststof/aluminium</t>
  </si>
  <si>
    <t>lade kunststof/aluminium met vakverdeling</t>
  </si>
  <si>
    <t>draadmand gecoat</t>
  </si>
  <si>
    <t>Prijs</t>
  </si>
  <si>
    <t>Wegingsfactor dus geen afname hoeveelheid</t>
  </si>
  <si>
    <t>Relatieve weging</t>
  </si>
  <si>
    <t>Totale gewogen prijs.</t>
  </si>
  <si>
    <t>buitenkant RVS</t>
  </si>
  <si>
    <t>Binnenkant RVS</t>
  </si>
  <si>
    <t>draadrooster gecoat, standaard wordt het tafelmodel geleverd met 2 gecoate roosters en een staand model met 5.</t>
  </si>
  <si>
    <t>lade rvs</t>
  </si>
  <si>
    <t>lade rvs met vakverdeling</t>
  </si>
  <si>
    <t>lade rvs met glazen front</t>
  </si>
  <si>
    <t>lade rvs met slot afsluitbaar</t>
  </si>
  <si>
    <t>Grand total</t>
  </si>
  <si>
    <t>Plus 5 semi prof; tabblad algemeen-semi prof</t>
  </si>
  <si>
    <t>Plus 5 prof laboratorium; tabblad laboratorium prof.</t>
  </si>
  <si>
    <t>Min 20/min 35; tabblad algemeen-semi prof.</t>
  </si>
  <si>
    <t>Min 20/min 35; tabblad laboratorium prof.</t>
  </si>
  <si>
    <t>Tafelmodel min 125 liter *</t>
  </si>
  <si>
    <t>PT 100 inbouw volgens specificatie UMC</t>
  </si>
  <si>
    <t xml:space="preserve">Onderdeel PRIJS </t>
  </si>
  <si>
    <t>laagste fictieve prijs</t>
  </si>
  <si>
    <t>kwaliteit</t>
  </si>
  <si>
    <t>prijs</t>
  </si>
  <si>
    <t>uitkomst</t>
  </si>
  <si>
    <t>ranking</t>
  </si>
  <si>
    <t>maximaal</t>
  </si>
  <si>
    <t>totaal</t>
  </si>
  <si>
    <t>Controleer goed of u het juiste heeft ingevuld! Bedragen mogen tijdens de aanbesteding niet meer gewijzigd worden tenzij overduidelijk een typefout (te beoordelen door UMC)</t>
  </si>
  <si>
    <t xml:space="preserve">  </t>
  </si>
  <si>
    <t>laagste inschrijfprijs = 300 punten</t>
  </si>
  <si>
    <t>De tweede laagste prijs wordt relatief beoordeeld ten opzichte van nummer 1:</t>
  </si>
  <si>
    <t>Leverancier 1 heeft inschrijfprijs 150 = 300 punten</t>
  </si>
  <si>
    <t>Leverancier 2 heeft inschrijfprijs 175 = 257 punten (300*150/175)</t>
  </si>
  <si>
    <t>Leverancier 3 heeft inschrijfprijs 200 = 225 punten (300*150/200)</t>
  </si>
  <si>
    <t>Aangeboden merk</t>
  </si>
  <si>
    <t>* bruto</t>
  </si>
  <si>
    <t>Kastmodel min 320  liter *</t>
  </si>
  <si>
    <t>Tafelmodel min 140 liter *</t>
  </si>
  <si>
    <t>Kastmodel min 498 liter *</t>
  </si>
  <si>
    <t>*bruto</t>
  </si>
  <si>
    <t>Kastmodel min 345 liter *</t>
  </si>
  <si>
    <t>Kastmodel min 620 liter *</t>
  </si>
  <si>
    <t>Kastmodel min 340 liter *</t>
  </si>
  <si>
    <t>Kosten inrichting voor klein model</t>
  </si>
  <si>
    <t>Kosten inrichting voor  midden model</t>
  </si>
  <si>
    <t>Kosten inrichting voor grootste model</t>
  </si>
  <si>
    <t>transportwielen</t>
  </si>
  <si>
    <t>Percentage Prijs</t>
  </si>
  <si>
    <t>percentage Kwaliteit</t>
  </si>
  <si>
    <t>60 procent</t>
  </si>
  <si>
    <t>40 procent</t>
  </si>
  <si>
    <t>punten voor prijs</t>
  </si>
  <si>
    <t>Tafelmodel min 179 liter *</t>
  </si>
  <si>
    <t>ok</t>
  </si>
  <si>
    <t>Medicijn/prof. koelkast; tabblad medicatie</t>
  </si>
  <si>
    <t>Aangeboden type</t>
  </si>
  <si>
    <t xml:space="preserve">Leverancier verklaard deze producten volgens ingevulde  prijzen te leveren </t>
  </si>
  <si>
    <t>functie</t>
  </si>
  <si>
    <t>datum</t>
  </si>
  <si>
    <t>handtekening tekenbevoegde</t>
  </si>
  <si>
    <t xml:space="preserve">Mocht u nog vragen hebben met betrekking tot het invullen van het prijzenblad, gebruik hiervoor de vraag en antwoord module van TenderNed. </t>
  </si>
  <si>
    <t>Vul op Prijzenblad naam tekenbevoegde in met handtekening, functie en datum voor akkoord ingevulde prijzen.</t>
  </si>
  <si>
    <t>aantal punten:  300</t>
  </si>
  <si>
    <t>leverancier a</t>
  </si>
  <si>
    <t>leverancier c</t>
  </si>
  <si>
    <t>leverancier d</t>
  </si>
  <si>
    <t>leverancier b</t>
  </si>
  <si>
    <t>Leverancier 4 heeft inschrijfprijs 400 = 113 punten</t>
  </si>
  <si>
    <t xml:space="preserve">In dit prijzenblad  de gele velden invullen. Kolom F is beschermd omdat deze formules bevat. </t>
  </si>
  <si>
    <t>Prijs Professioneel</t>
  </si>
  <si>
    <t>Prijs medicatie</t>
  </si>
  <si>
    <t>Tafelmodel min 120 liter *</t>
  </si>
  <si>
    <t>Tafelmodel min 120 liter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</si>
</sst>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Fill="1" applyBorder="1"/>
    <xf numFmtId="0" fontId="0" fillId="0" borderId="10" xfId="0" applyFont="1" applyBorder="1"/>
    <xf numFmtId="0" fontId="0" fillId="0" borderId="11" xfId="0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5" fillId="0" borderId="0" xfId="0" applyFont="1" applyAlignment="1">
      <alignment vertical="center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165" fontId="5" fillId="3" borderId="1" xfId="0" applyNumberFormat="1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4" borderId="0" xfId="0" applyFill="1" applyProtection="1">
      <protection locked="0"/>
    </xf>
    <xf numFmtId="0" fontId="3" fillId="5" borderId="0" xfId="0" applyFont="1" applyFill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wrapText="1"/>
    </xf>
    <xf numFmtId="0" fontId="3" fillId="7" borderId="1" xfId="0" applyFont="1" applyFill="1" applyBorder="1" applyAlignment="1" applyProtection="1">
      <alignment wrapText="1"/>
    </xf>
    <xf numFmtId="0" fontId="5" fillId="4" borderId="1" xfId="0" applyFont="1" applyFill="1" applyBorder="1" applyAlignment="1" applyProtection="1">
      <alignment wrapText="1"/>
    </xf>
    <xf numFmtId="0" fontId="0" fillId="0" borderId="1" xfId="0" applyBorder="1" applyProtection="1"/>
    <xf numFmtId="0" fontId="0" fillId="0" borderId="0" xfId="0" applyBorder="1" applyAlignment="1" applyProtection="1">
      <alignment wrapText="1"/>
    </xf>
    <xf numFmtId="0" fontId="3" fillId="5" borderId="1" xfId="0" applyFont="1" applyFill="1" applyBorder="1" applyAlignment="1" applyProtection="1">
      <alignment wrapText="1"/>
    </xf>
    <xf numFmtId="0" fontId="3" fillId="6" borderId="1" xfId="0" applyFont="1" applyFill="1" applyBorder="1" applyAlignment="1" applyProtection="1">
      <alignment wrapText="1"/>
    </xf>
    <xf numFmtId="0" fontId="3" fillId="5" borderId="0" xfId="0" applyFont="1" applyFill="1" applyAlignment="1" applyProtection="1">
      <alignment wrapText="1"/>
    </xf>
    <xf numFmtId="0" fontId="0" fillId="0" borderId="0" xfId="0" applyProtection="1"/>
    <xf numFmtId="0" fontId="2" fillId="0" borderId="0" xfId="0" applyFont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3" fillId="6" borderId="2" xfId="0" applyFont="1" applyFill="1" applyBorder="1" applyAlignment="1" applyProtection="1">
      <alignment wrapText="1"/>
    </xf>
    <xf numFmtId="165" fontId="0" fillId="0" borderId="0" xfId="0" applyNumberFormat="1" applyProtection="1"/>
    <xf numFmtId="3" fontId="0" fillId="0" borderId="0" xfId="0" applyNumberFormat="1" applyAlignment="1" applyProtection="1">
      <alignment horizontal="center"/>
    </xf>
    <xf numFmtId="10" fontId="1" fillId="0" borderId="0" xfId="1" applyNumberFormat="1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10" fontId="1" fillId="0" borderId="1" xfId="1" applyNumberFormat="1" applyFont="1" applyBorder="1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hidden="1"/>
    </xf>
    <xf numFmtId="10" fontId="3" fillId="7" borderId="1" xfId="1" applyNumberFormat="1" applyFont="1" applyFill="1" applyBorder="1" applyAlignment="1" applyProtection="1">
      <alignment wrapText="1"/>
      <protection hidden="1"/>
    </xf>
    <xf numFmtId="0" fontId="3" fillId="7" borderId="1" xfId="0" applyFont="1" applyFill="1" applyBorder="1" applyAlignment="1" applyProtection="1">
      <alignment wrapText="1"/>
      <protection hidden="1"/>
    </xf>
    <xf numFmtId="164" fontId="0" fillId="0" borderId="1" xfId="0" applyNumberFormat="1" applyBorder="1" applyAlignment="1" applyProtection="1">
      <alignment wrapText="1"/>
      <protection hidden="1"/>
    </xf>
    <xf numFmtId="10" fontId="1" fillId="0" borderId="0" xfId="1" applyNumberFormat="1" applyFont="1" applyBorder="1" applyAlignment="1" applyProtection="1">
      <alignment wrapText="1"/>
      <protection hidden="1"/>
    </xf>
    <xf numFmtId="164" fontId="0" fillId="0" borderId="0" xfId="0" applyNumberFormat="1" applyBorder="1" applyAlignment="1" applyProtection="1">
      <alignment wrapText="1"/>
      <protection hidden="1"/>
    </xf>
    <xf numFmtId="10" fontId="3" fillId="5" borderId="1" xfId="1" applyNumberFormat="1" applyFont="1" applyFill="1" applyBorder="1" applyAlignment="1" applyProtection="1">
      <alignment wrapText="1"/>
      <protection hidden="1"/>
    </xf>
    <xf numFmtId="0" fontId="3" fillId="5" borderId="1" xfId="0" applyFont="1" applyFill="1" applyBorder="1" applyAlignment="1" applyProtection="1">
      <alignment wrapText="1"/>
      <protection hidden="1"/>
    </xf>
    <xf numFmtId="164" fontId="3" fillId="5" borderId="1" xfId="0" applyNumberFormat="1" applyFont="1" applyFill="1" applyBorder="1" applyAlignment="1" applyProtection="1">
      <alignment wrapText="1"/>
      <protection hidden="1"/>
    </xf>
    <xf numFmtId="164" fontId="0" fillId="0" borderId="0" xfId="0" applyNumberFormat="1" applyAlignment="1" applyProtection="1">
      <alignment wrapText="1"/>
      <protection hidden="1"/>
    </xf>
    <xf numFmtId="10" fontId="3" fillId="6" borderId="1" xfId="1" applyNumberFormat="1" applyFont="1" applyFill="1" applyBorder="1" applyAlignment="1" applyProtection="1">
      <alignment wrapText="1"/>
      <protection hidden="1"/>
    </xf>
    <xf numFmtId="164" fontId="3" fillId="6" borderId="1" xfId="0" applyNumberFormat="1" applyFont="1" applyFill="1" applyBorder="1" applyAlignment="1" applyProtection="1">
      <alignment wrapText="1"/>
      <protection hidden="1"/>
    </xf>
    <xf numFmtId="9" fontId="3" fillId="5" borderId="0" xfId="1" applyFont="1" applyFill="1" applyAlignment="1" applyProtection="1">
      <alignment wrapText="1"/>
      <protection hidden="1"/>
    </xf>
    <xf numFmtId="164" fontId="4" fillId="2" borderId="0" xfId="0" applyNumberFormat="1" applyFont="1" applyFill="1" applyAlignment="1" applyProtection="1">
      <alignment wrapText="1"/>
      <protection hidden="1"/>
    </xf>
    <xf numFmtId="0" fontId="0" fillId="0" borderId="0" xfId="0" applyProtection="1">
      <protection hidden="1"/>
    </xf>
    <xf numFmtId="49" fontId="5" fillId="0" borderId="1" xfId="0" applyNumberFormat="1" applyFont="1" applyBorder="1" applyAlignment="1" applyProtection="1">
      <alignment wrapText="1"/>
    </xf>
    <xf numFmtId="165" fontId="5" fillId="0" borderId="0" xfId="0" applyNumberFormat="1" applyFont="1" applyProtection="1">
      <protection locked="0"/>
    </xf>
    <xf numFmtId="165" fontId="5" fillId="0" borderId="1" xfId="0" applyNumberFormat="1" applyFont="1" applyBorder="1" applyProtection="1">
      <protection locked="0"/>
    </xf>
    <xf numFmtId="165" fontId="4" fillId="7" borderId="1" xfId="0" applyNumberFormat="1" applyFont="1" applyFill="1" applyBorder="1" applyAlignment="1" applyProtection="1">
      <alignment wrapText="1"/>
      <protection locked="0"/>
    </xf>
    <xf numFmtId="165" fontId="5" fillId="3" borderId="1" xfId="0" applyNumberFormat="1" applyFont="1" applyFill="1" applyBorder="1" applyProtection="1">
      <protection locked="0"/>
    </xf>
    <xf numFmtId="165" fontId="5" fillId="4" borderId="0" xfId="0" applyNumberFormat="1" applyFont="1" applyFill="1" applyBorder="1" applyProtection="1">
      <protection locked="0"/>
    </xf>
    <xf numFmtId="165" fontId="4" fillId="5" borderId="2" xfId="0" applyNumberFormat="1" applyFont="1" applyFill="1" applyBorder="1" applyAlignment="1" applyProtection="1">
      <alignment wrapText="1"/>
      <protection locked="0"/>
    </xf>
    <xf numFmtId="165" fontId="5" fillId="0" borderId="0" xfId="0" applyNumberFormat="1" applyFont="1" applyAlignment="1" applyProtection="1">
      <alignment wrapText="1"/>
      <protection locked="0"/>
    </xf>
    <xf numFmtId="165" fontId="4" fillId="6" borderId="1" xfId="0" applyNumberFormat="1" applyFont="1" applyFill="1" applyBorder="1" applyAlignment="1" applyProtection="1">
      <alignment wrapText="1"/>
      <protection locked="0"/>
    </xf>
    <xf numFmtId="165" fontId="4" fillId="5" borderId="1" xfId="0" applyNumberFormat="1" applyFont="1" applyFill="1" applyBorder="1" applyAlignment="1" applyProtection="1">
      <alignment wrapText="1"/>
      <protection locked="0"/>
    </xf>
    <xf numFmtId="49" fontId="5" fillId="0" borderId="0" xfId="0" applyNumberFormat="1" applyFont="1" applyProtection="1">
      <protection locked="0"/>
    </xf>
    <xf numFmtId="49" fontId="4" fillId="7" borderId="1" xfId="0" applyNumberFormat="1" applyFont="1" applyFill="1" applyBorder="1" applyAlignment="1" applyProtection="1">
      <alignment wrapText="1"/>
      <protection locked="0"/>
    </xf>
    <xf numFmtId="49" fontId="5" fillId="3" borderId="1" xfId="0" applyNumberFormat="1" applyFont="1" applyFill="1" applyBorder="1" applyAlignment="1" applyProtection="1">
      <alignment wrapText="1"/>
      <protection locked="0"/>
    </xf>
    <xf numFmtId="49" fontId="5" fillId="4" borderId="0" xfId="0" applyNumberFormat="1" applyFont="1" applyFill="1" applyBorder="1" applyProtection="1">
      <protection locked="0"/>
    </xf>
    <xf numFmtId="49" fontId="4" fillId="5" borderId="2" xfId="0" applyNumberFormat="1" applyFont="1" applyFill="1" applyBorder="1" applyAlignment="1" applyProtection="1">
      <alignment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49" fontId="4" fillId="6" borderId="1" xfId="0" applyNumberFormat="1" applyFont="1" applyFill="1" applyBorder="1" applyAlignment="1" applyProtection="1">
      <alignment wrapText="1"/>
      <protection locked="0"/>
    </xf>
    <xf numFmtId="49" fontId="4" fillId="5" borderId="1" xfId="0" applyNumberFormat="1" applyFont="1" applyFill="1" applyBorder="1" applyAlignment="1" applyProtection="1">
      <alignment wrapText="1"/>
      <protection locked="0"/>
    </xf>
    <xf numFmtId="49" fontId="3" fillId="5" borderId="0" xfId="0" applyNumberFormat="1" applyFont="1" applyFill="1" applyAlignment="1" applyProtection="1">
      <alignment wrapText="1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1" fontId="0" fillId="0" borderId="1" xfId="0" applyNumberFormat="1" applyBorder="1"/>
    <xf numFmtId="0" fontId="6" fillId="0" borderId="6" xfId="0" applyFont="1" applyBorder="1" applyAlignment="1">
      <alignment wrapText="1"/>
    </xf>
    <xf numFmtId="1" fontId="0" fillId="0" borderId="14" xfId="0" applyNumberFormat="1" applyBorder="1"/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2" fillId="0" borderId="0" xfId="0" applyFont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14" fontId="5" fillId="3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wrapText="1"/>
    </xf>
    <xf numFmtId="0" fontId="8" fillId="0" borderId="0" xfId="0" applyFont="1" applyProtection="1"/>
    <xf numFmtId="165" fontId="5" fillId="4" borderId="1" xfId="0" applyNumberFormat="1" applyFont="1" applyFill="1" applyBorder="1" applyAlignment="1" applyProtection="1">
      <alignment wrapText="1"/>
      <protection locked="0"/>
    </xf>
    <xf numFmtId="165" fontId="5" fillId="4" borderId="1" xfId="0" applyNumberFormat="1" applyFont="1" applyFill="1" applyBorder="1" applyProtection="1">
      <protection locked="0"/>
    </xf>
    <xf numFmtId="3" fontId="5" fillId="4" borderId="1" xfId="0" applyNumberFormat="1" applyFont="1" applyFill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>
      <selection activeCell="X15" sqref="X15"/>
    </sheetView>
  </sheetViews>
  <sheetFormatPr defaultRowHeight="15" x14ac:dyDescent="0.25"/>
  <cols>
    <col min="1" max="1" width="9.140625" customWidth="1"/>
    <col min="257" max="257" width="9.140625" customWidth="1"/>
    <col min="513" max="513" width="9.140625" customWidth="1"/>
    <col min="769" max="769" width="9.140625" customWidth="1"/>
    <col min="1025" max="1025" width="9.140625" customWidth="1"/>
    <col min="1281" max="1281" width="9.140625" customWidth="1"/>
    <col min="1537" max="1537" width="9.140625" customWidth="1"/>
    <col min="1793" max="1793" width="9.140625" customWidth="1"/>
    <col min="2049" max="2049" width="9.140625" customWidth="1"/>
    <col min="2305" max="2305" width="9.140625" customWidth="1"/>
    <col min="2561" max="2561" width="9.140625" customWidth="1"/>
    <col min="2817" max="2817" width="9.140625" customWidth="1"/>
    <col min="3073" max="3073" width="9.140625" customWidth="1"/>
    <col min="3329" max="3329" width="9.140625" customWidth="1"/>
    <col min="3585" max="3585" width="9.140625" customWidth="1"/>
    <col min="3841" max="3841" width="9.140625" customWidth="1"/>
    <col min="4097" max="4097" width="9.140625" customWidth="1"/>
    <col min="4353" max="4353" width="9.140625" customWidth="1"/>
    <col min="4609" max="4609" width="9.140625" customWidth="1"/>
    <col min="4865" max="4865" width="9.140625" customWidth="1"/>
    <col min="5121" max="5121" width="9.140625" customWidth="1"/>
    <col min="5377" max="5377" width="9.140625" customWidth="1"/>
    <col min="5633" max="5633" width="9.140625" customWidth="1"/>
    <col min="5889" max="5889" width="9.140625" customWidth="1"/>
    <col min="6145" max="6145" width="9.140625" customWidth="1"/>
    <col min="6401" max="6401" width="9.140625" customWidth="1"/>
    <col min="6657" max="6657" width="9.140625" customWidth="1"/>
    <col min="6913" max="6913" width="9.140625" customWidth="1"/>
    <col min="7169" max="7169" width="9.140625" customWidth="1"/>
    <col min="7425" max="7425" width="9.140625" customWidth="1"/>
    <col min="7681" max="7681" width="9.140625" customWidth="1"/>
    <col min="7937" max="7937" width="9.140625" customWidth="1"/>
    <col min="8193" max="8193" width="9.140625" customWidth="1"/>
    <col min="8449" max="8449" width="9.140625" customWidth="1"/>
    <col min="8705" max="8705" width="9.140625" customWidth="1"/>
    <col min="8961" max="8961" width="9.140625" customWidth="1"/>
    <col min="9217" max="9217" width="9.140625" customWidth="1"/>
    <col min="9473" max="9473" width="9.140625" customWidth="1"/>
    <col min="9729" max="9729" width="9.140625" customWidth="1"/>
    <col min="9985" max="9985" width="9.140625" customWidth="1"/>
    <col min="10241" max="10241" width="9.140625" customWidth="1"/>
    <col min="10497" max="10497" width="9.140625" customWidth="1"/>
    <col min="10753" max="10753" width="9.140625" customWidth="1"/>
    <col min="11009" max="11009" width="9.140625" customWidth="1"/>
    <col min="11265" max="11265" width="9.140625" customWidth="1"/>
    <col min="11521" max="11521" width="9.140625" customWidth="1"/>
    <col min="11777" max="11777" width="9.140625" customWidth="1"/>
    <col min="12033" max="12033" width="9.140625" customWidth="1"/>
    <col min="12289" max="12289" width="9.140625" customWidth="1"/>
    <col min="12545" max="12545" width="9.140625" customWidth="1"/>
    <col min="12801" max="12801" width="9.140625" customWidth="1"/>
    <col min="13057" max="13057" width="9.140625" customWidth="1"/>
    <col min="13313" max="13313" width="9.140625" customWidth="1"/>
    <col min="13569" max="13569" width="9.140625" customWidth="1"/>
    <col min="13825" max="13825" width="9.140625" customWidth="1"/>
    <col min="14081" max="14081" width="9.140625" customWidth="1"/>
    <col min="14337" max="14337" width="9.140625" customWidth="1"/>
    <col min="14593" max="14593" width="9.140625" customWidth="1"/>
    <col min="14849" max="14849" width="9.140625" customWidth="1"/>
    <col min="15105" max="15105" width="9.140625" customWidth="1"/>
    <col min="15361" max="15361" width="9.140625" customWidth="1"/>
    <col min="15617" max="15617" width="9.140625" customWidth="1"/>
    <col min="15873" max="15873" width="9.140625" customWidth="1"/>
    <col min="16129" max="16129" width="9.140625" customWidth="1"/>
  </cols>
  <sheetData>
    <row r="1" spans="1:1" x14ac:dyDescent="0.25">
      <c r="A1" t="s">
        <v>0</v>
      </c>
    </row>
    <row r="3" spans="1:1" x14ac:dyDescent="0.25">
      <c r="A3" t="s">
        <v>82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9" spans="1:1" x14ac:dyDescent="0.25">
      <c r="A9" s="1" t="s">
        <v>4</v>
      </c>
    </row>
    <row r="10" spans="1:1" x14ac:dyDescent="0.25">
      <c r="A10" t="s">
        <v>74</v>
      </c>
    </row>
    <row r="12" spans="1:1" x14ac:dyDescent="0.25">
      <c r="A12" s="1" t="s">
        <v>5</v>
      </c>
    </row>
    <row r="13" spans="1:1" x14ac:dyDescent="0.25">
      <c r="A13" s="1" t="s">
        <v>41</v>
      </c>
    </row>
    <row r="14" spans="1:1" x14ac:dyDescent="0.25">
      <c r="A14" s="1" t="s">
        <v>75</v>
      </c>
    </row>
  </sheetData>
  <sheetProtection algorithmName="SHA-512" hashValue="kQcqQddk9tzpRnReOtJneVKHRUZRnuFSrZd6iVzCtW3cHvelXpNtx2KCtlELErKwqPb02+jtuI7Rk1DPQ1vp9w==" saltValue="f5ttUWVyhJreCk2B8jO17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6"/>
  <sheetViews>
    <sheetView tabSelected="1" topLeftCell="A19" zoomScale="90" zoomScaleNormal="90" workbookViewId="0">
      <selection activeCell="L30" sqref="L30"/>
    </sheetView>
  </sheetViews>
  <sheetFormatPr defaultRowHeight="15" x14ac:dyDescent="0.25"/>
  <cols>
    <col min="1" max="1" width="30.140625" style="35" customWidth="1"/>
    <col min="2" max="2" width="20.28515625" style="61" customWidth="1"/>
    <col min="3" max="4" width="26" style="70" customWidth="1"/>
    <col min="5" max="5" width="22.5703125" style="35" customWidth="1"/>
    <col min="6" max="6" width="17.7109375" style="59" customWidth="1"/>
    <col min="7" max="7" width="36.42578125" style="59" customWidth="1"/>
    <col min="8" max="8" width="23.7109375" style="85" hidden="1" customWidth="1"/>
    <col min="9" max="9" width="13.140625" style="21" customWidth="1"/>
    <col min="10" max="10" width="14.42578125" style="21" bestFit="1" customWidth="1"/>
    <col min="11" max="16384" width="9.140625" style="21"/>
  </cols>
  <sheetData>
    <row r="1" spans="1:10" x14ac:dyDescent="0.25">
      <c r="A1" s="36" t="s">
        <v>33</v>
      </c>
      <c r="E1" s="26"/>
      <c r="F1" s="42"/>
      <c r="G1" s="43"/>
      <c r="H1" s="84"/>
      <c r="I1" s="19"/>
      <c r="J1" s="20"/>
    </row>
    <row r="2" spans="1:10" ht="32.25" customHeight="1" x14ac:dyDescent="0.25">
      <c r="A2" s="27"/>
      <c r="B2" s="62" t="s">
        <v>15</v>
      </c>
      <c r="C2" s="60" t="s">
        <v>48</v>
      </c>
      <c r="D2" s="60" t="s">
        <v>69</v>
      </c>
      <c r="E2" s="27" t="s">
        <v>16</v>
      </c>
      <c r="F2" s="44" t="s">
        <v>17</v>
      </c>
      <c r="G2" s="45" t="s">
        <v>18</v>
      </c>
    </row>
    <row r="3" spans="1:10" ht="30" x14ac:dyDescent="0.25">
      <c r="A3" s="28" t="s">
        <v>68</v>
      </c>
      <c r="B3" s="63"/>
      <c r="C3" s="71"/>
      <c r="D3" s="71"/>
      <c r="E3" s="28"/>
      <c r="F3" s="46"/>
      <c r="G3" s="47"/>
    </row>
    <row r="4" spans="1:10" ht="21" customHeight="1" x14ac:dyDescent="0.25">
      <c r="A4" s="27" t="s">
        <v>55</v>
      </c>
      <c r="B4" s="22"/>
      <c r="C4" s="72"/>
      <c r="D4" s="72"/>
      <c r="E4" s="27">
        <v>100</v>
      </c>
      <c r="F4" s="44">
        <f>E4/$E$78</f>
        <v>0.12091898428053205</v>
      </c>
      <c r="G4" s="48">
        <f>E4*B4</f>
        <v>0</v>
      </c>
      <c r="H4" s="85" t="s">
        <v>67</v>
      </c>
    </row>
    <row r="5" spans="1:10" ht="17.25" customHeight="1" x14ac:dyDescent="0.25">
      <c r="A5" s="27" t="s">
        <v>85</v>
      </c>
      <c r="B5" s="64"/>
      <c r="C5" s="72"/>
      <c r="D5" s="72"/>
      <c r="E5" s="30">
        <v>50</v>
      </c>
      <c r="F5" s="44">
        <f>E5/$E$78</f>
        <v>6.0459492140266025E-2</v>
      </c>
      <c r="G5" s="48">
        <f>E5*B5</f>
        <v>0</v>
      </c>
      <c r="H5" s="85" t="s">
        <v>67</v>
      </c>
    </row>
    <row r="6" spans="1:10" ht="17.25" customHeight="1" x14ac:dyDescent="0.25">
      <c r="A6" s="31" t="s">
        <v>49</v>
      </c>
      <c r="B6" s="65"/>
      <c r="C6" s="73"/>
      <c r="D6" s="73"/>
      <c r="E6" s="31"/>
      <c r="F6" s="49"/>
      <c r="G6" s="50"/>
    </row>
    <row r="7" spans="1:10" ht="30" x14ac:dyDescent="0.25">
      <c r="A7" s="32" t="s">
        <v>27</v>
      </c>
      <c r="B7" s="66"/>
      <c r="C7" s="74"/>
      <c r="D7" s="74"/>
      <c r="E7" s="32"/>
      <c r="F7" s="51"/>
      <c r="G7" s="52"/>
    </row>
    <row r="8" spans="1:10" x14ac:dyDescent="0.25">
      <c r="A8" s="27" t="s">
        <v>50</v>
      </c>
      <c r="B8" s="64"/>
      <c r="C8" s="72"/>
      <c r="D8" s="72"/>
      <c r="E8" s="27">
        <v>140</v>
      </c>
      <c r="F8" s="44">
        <f>E8/$E$78</f>
        <v>0.16928657799274485</v>
      </c>
      <c r="G8" s="48">
        <f t="shared" ref="G8:G75" si="0">E8*B8</f>
        <v>0</v>
      </c>
      <c r="H8" s="85" t="s">
        <v>67</v>
      </c>
      <c r="I8" s="23"/>
    </row>
    <row r="9" spans="1:10" x14ac:dyDescent="0.25">
      <c r="A9" s="27" t="s">
        <v>66</v>
      </c>
      <c r="B9" s="64"/>
      <c r="C9" s="72"/>
      <c r="D9" s="72"/>
      <c r="E9" s="27">
        <v>60</v>
      </c>
      <c r="F9" s="44">
        <f>E9/$E$78</f>
        <v>7.2551390568319232E-2</v>
      </c>
      <c r="G9" s="48">
        <f t="shared" si="0"/>
        <v>0</v>
      </c>
      <c r="H9" s="85" t="s">
        <v>67</v>
      </c>
    </row>
    <row r="10" spans="1:10" x14ac:dyDescent="0.25">
      <c r="A10" s="31" t="s">
        <v>49</v>
      </c>
      <c r="B10" s="65"/>
      <c r="C10" s="73"/>
      <c r="D10" s="73"/>
      <c r="E10" s="31"/>
      <c r="F10" s="49"/>
      <c r="G10" s="50"/>
    </row>
    <row r="11" spans="1:10" ht="30" x14ac:dyDescent="0.25">
      <c r="A11" s="32" t="s">
        <v>28</v>
      </c>
      <c r="B11" s="66"/>
      <c r="C11" s="74"/>
      <c r="D11" s="74"/>
      <c r="E11" s="32"/>
      <c r="F11" s="51"/>
      <c r="G11" s="53"/>
    </row>
    <row r="12" spans="1:10" x14ac:dyDescent="0.25">
      <c r="A12" s="27" t="s">
        <v>54</v>
      </c>
      <c r="B12" s="64"/>
      <c r="C12" s="72"/>
      <c r="D12" s="72"/>
      <c r="E12" s="27">
        <v>40</v>
      </c>
      <c r="F12" s="44">
        <f>E12/$E$78</f>
        <v>4.8367593712212817E-2</v>
      </c>
      <c r="G12" s="48">
        <f t="shared" si="0"/>
        <v>0</v>
      </c>
      <c r="H12" s="85" t="s">
        <v>67</v>
      </c>
    </row>
    <row r="13" spans="1:10" x14ac:dyDescent="0.25">
      <c r="A13" s="37" t="s">
        <v>86</v>
      </c>
      <c r="B13" s="64"/>
      <c r="C13" s="72"/>
      <c r="D13" s="72"/>
      <c r="E13" s="27">
        <v>12</v>
      </c>
      <c r="F13" s="44">
        <f>E13/$E$78</f>
        <v>1.4510278113663845E-2</v>
      </c>
      <c r="G13" s="48">
        <f t="shared" si="0"/>
        <v>0</v>
      </c>
      <c r="H13" s="85" t="s">
        <v>67</v>
      </c>
    </row>
    <row r="14" spans="1:10" x14ac:dyDescent="0.25">
      <c r="A14" s="38" t="s">
        <v>53</v>
      </c>
      <c r="B14" s="67"/>
      <c r="C14" s="75"/>
      <c r="D14" s="75"/>
      <c r="E14" s="26"/>
      <c r="F14" s="42"/>
      <c r="G14" s="54"/>
    </row>
    <row r="15" spans="1:10" ht="30" x14ac:dyDescent="0.25">
      <c r="A15" s="39" t="s">
        <v>29</v>
      </c>
      <c r="B15" s="68"/>
      <c r="C15" s="76"/>
      <c r="D15" s="76"/>
      <c r="E15" s="33"/>
      <c r="F15" s="55"/>
      <c r="G15" s="56"/>
    </row>
    <row r="16" spans="1:10" x14ac:dyDescent="0.25">
      <c r="A16" s="27" t="s">
        <v>52</v>
      </c>
      <c r="B16" s="64"/>
      <c r="C16" s="72"/>
      <c r="D16" s="72"/>
      <c r="E16" s="27">
        <v>100</v>
      </c>
      <c r="F16" s="44">
        <f>E16/$E$78</f>
        <v>0.12091898428053205</v>
      </c>
      <c r="G16" s="48">
        <f t="shared" si="0"/>
        <v>0</v>
      </c>
      <c r="H16" s="86" t="s">
        <v>67</v>
      </c>
      <c r="I16" s="23"/>
    </row>
    <row r="17" spans="1:21" x14ac:dyDescent="0.25">
      <c r="A17" s="27" t="s">
        <v>51</v>
      </c>
      <c r="B17" s="64"/>
      <c r="C17" s="72"/>
      <c r="D17" s="72"/>
      <c r="E17" s="27">
        <v>30</v>
      </c>
      <c r="F17" s="44">
        <f>E17/$E$78</f>
        <v>3.6275695284159616E-2</v>
      </c>
      <c r="G17" s="48">
        <f t="shared" si="0"/>
        <v>0</v>
      </c>
      <c r="H17" s="85" t="s">
        <v>67</v>
      </c>
    </row>
    <row r="18" spans="1:21" x14ac:dyDescent="0.25">
      <c r="A18" s="31" t="s">
        <v>49</v>
      </c>
      <c r="B18" s="65"/>
      <c r="C18" s="73"/>
      <c r="D18" s="73"/>
      <c r="E18" s="31"/>
      <c r="F18" s="49"/>
      <c r="G18" s="50"/>
    </row>
    <row r="19" spans="1:21" ht="30" x14ac:dyDescent="0.25">
      <c r="A19" s="39" t="s">
        <v>30</v>
      </c>
      <c r="B19" s="68"/>
      <c r="C19" s="76"/>
      <c r="D19" s="76"/>
      <c r="E19" s="33"/>
      <c r="F19" s="55"/>
      <c r="G19" s="56"/>
      <c r="J19" s="21" t="s">
        <v>42</v>
      </c>
    </row>
    <row r="20" spans="1:21" s="24" customFormat="1" x14ac:dyDescent="0.25">
      <c r="A20" s="27" t="s">
        <v>55</v>
      </c>
      <c r="B20" s="64"/>
      <c r="C20" s="72"/>
      <c r="D20" s="72"/>
      <c r="E20" s="29">
        <v>100</v>
      </c>
      <c r="F20" s="44">
        <f>E20/$E$78</f>
        <v>0.12091898428053205</v>
      </c>
      <c r="G20" s="48">
        <f t="shared" si="0"/>
        <v>0</v>
      </c>
      <c r="H20" s="85" t="s">
        <v>67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s="24" customFormat="1" x14ac:dyDescent="0.25">
      <c r="A21" s="27" t="s">
        <v>56</v>
      </c>
      <c r="B21" s="64"/>
      <c r="C21" s="72"/>
      <c r="D21" s="72"/>
      <c r="E21" s="29">
        <v>50</v>
      </c>
      <c r="F21" s="44">
        <f>E21/$E$78</f>
        <v>6.0459492140266025E-2</v>
      </c>
      <c r="G21" s="48">
        <f t="shared" si="0"/>
        <v>0</v>
      </c>
      <c r="H21" s="85" t="s">
        <v>67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x14ac:dyDescent="0.25">
      <c r="A22" s="27" t="s">
        <v>31</v>
      </c>
      <c r="B22" s="64"/>
      <c r="C22" s="72"/>
      <c r="D22" s="72"/>
      <c r="E22" s="27">
        <v>25</v>
      </c>
      <c r="F22" s="44">
        <f>E22/$E$78</f>
        <v>3.0229746070133012E-2</v>
      </c>
      <c r="G22" s="48">
        <f t="shared" si="0"/>
        <v>0</v>
      </c>
      <c r="H22" s="85" t="s">
        <v>67</v>
      </c>
    </row>
    <row r="23" spans="1:21" ht="30" x14ac:dyDescent="0.25">
      <c r="A23" s="31" t="s">
        <v>49</v>
      </c>
      <c r="B23" s="79" t="s">
        <v>83</v>
      </c>
      <c r="C23" s="80" t="s">
        <v>84</v>
      </c>
      <c r="D23" s="80"/>
      <c r="E23" s="27" t="s">
        <v>16</v>
      </c>
      <c r="F23" s="44" t="s">
        <v>17</v>
      </c>
      <c r="G23" s="45" t="s">
        <v>18</v>
      </c>
    </row>
    <row r="24" spans="1:21" ht="30" x14ac:dyDescent="0.25">
      <c r="A24" s="32" t="s">
        <v>57</v>
      </c>
      <c r="B24" s="69"/>
      <c r="C24" s="77"/>
      <c r="D24" s="77"/>
      <c r="E24" s="32"/>
      <c r="F24" s="51"/>
      <c r="G24" s="53"/>
    </row>
    <row r="25" spans="1:21" x14ac:dyDescent="0.25">
      <c r="A25" s="26" t="s">
        <v>19</v>
      </c>
      <c r="B25" s="64"/>
      <c r="C25" s="64"/>
      <c r="D25" s="93"/>
      <c r="E25" s="27">
        <v>3</v>
      </c>
      <c r="F25" s="44">
        <f t="shared" ref="F25:F41" si="1">E25/$E$78</f>
        <v>3.6275695284159614E-3</v>
      </c>
      <c r="G25" s="48">
        <f>E25*(B25+C25+D25)</f>
        <v>0</v>
      </c>
      <c r="I25" s="21" t="s">
        <v>6</v>
      </c>
    </row>
    <row r="26" spans="1:21" x14ac:dyDescent="0.25">
      <c r="A26" s="27" t="s">
        <v>20</v>
      </c>
      <c r="B26" s="64"/>
      <c r="C26" s="64"/>
      <c r="D26" s="93"/>
      <c r="E26" s="27">
        <v>2</v>
      </c>
      <c r="F26" s="44">
        <f t="shared" si="1"/>
        <v>2.4183796856106408E-3</v>
      </c>
      <c r="G26" s="48">
        <f t="shared" si="0"/>
        <v>0</v>
      </c>
    </row>
    <row r="27" spans="1:21" x14ac:dyDescent="0.25">
      <c r="A27" s="27" t="s">
        <v>7</v>
      </c>
      <c r="B27" s="64"/>
      <c r="C27" s="64"/>
      <c r="D27" s="94"/>
      <c r="E27" s="27">
        <v>3</v>
      </c>
      <c r="F27" s="44">
        <f t="shared" si="1"/>
        <v>3.6275695284159614E-3</v>
      </c>
      <c r="G27" s="48">
        <f t="shared" si="0"/>
        <v>0</v>
      </c>
    </row>
    <row r="28" spans="1:21" x14ac:dyDescent="0.25">
      <c r="A28" s="27" t="s">
        <v>8</v>
      </c>
      <c r="B28" s="64"/>
      <c r="C28" s="64"/>
      <c r="D28" s="95"/>
      <c r="E28" s="27">
        <v>1</v>
      </c>
      <c r="F28" s="44">
        <f t="shared" si="1"/>
        <v>1.2091898428053204E-3</v>
      </c>
      <c r="G28" s="48">
        <f t="shared" si="0"/>
        <v>0</v>
      </c>
    </row>
    <row r="29" spans="1:21" ht="30" x14ac:dyDescent="0.25">
      <c r="A29" s="27" t="s">
        <v>32</v>
      </c>
      <c r="B29" s="64"/>
      <c r="C29" s="64"/>
      <c r="D29" s="95"/>
      <c r="E29" s="27">
        <v>3</v>
      </c>
      <c r="F29" s="44">
        <f t="shared" si="1"/>
        <v>3.6275695284159614E-3</v>
      </c>
      <c r="G29" s="48">
        <f t="shared" si="0"/>
        <v>0</v>
      </c>
    </row>
    <row r="30" spans="1:21" x14ac:dyDescent="0.25">
      <c r="A30" s="27" t="s">
        <v>9</v>
      </c>
      <c r="B30" s="64"/>
      <c r="C30" s="64"/>
      <c r="D30" s="95"/>
      <c r="E30" s="27">
        <v>1</v>
      </c>
      <c r="F30" s="44">
        <f t="shared" si="1"/>
        <v>1.2091898428053204E-3</v>
      </c>
      <c r="G30" s="48">
        <f t="shared" si="0"/>
        <v>0</v>
      </c>
    </row>
    <row r="31" spans="1:21" x14ac:dyDescent="0.25">
      <c r="A31" s="27" t="s">
        <v>10</v>
      </c>
      <c r="B31" s="64"/>
      <c r="C31" s="64"/>
      <c r="D31" s="95"/>
      <c r="E31" s="27">
        <v>10</v>
      </c>
      <c r="F31" s="44">
        <f t="shared" si="1"/>
        <v>1.2091898428053204E-2</v>
      </c>
      <c r="G31" s="48">
        <f t="shared" si="0"/>
        <v>0</v>
      </c>
    </row>
    <row r="32" spans="1:21" ht="60" x14ac:dyDescent="0.25">
      <c r="A32" s="27" t="s">
        <v>21</v>
      </c>
      <c r="B32" s="64"/>
      <c r="C32" s="64"/>
      <c r="D32" s="95"/>
      <c r="E32" s="27">
        <v>2</v>
      </c>
      <c r="F32" s="44">
        <f t="shared" si="1"/>
        <v>2.4183796856106408E-3</v>
      </c>
      <c r="G32" s="48">
        <f t="shared" si="0"/>
        <v>0</v>
      </c>
    </row>
    <row r="33" spans="1:7" x14ac:dyDescent="0.25">
      <c r="A33" s="27" t="s">
        <v>11</v>
      </c>
      <c r="B33" s="64"/>
      <c r="C33" s="64"/>
      <c r="D33" s="95"/>
      <c r="E33" s="27">
        <v>2</v>
      </c>
      <c r="F33" s="44">
        <f t="shared" si="1"/>
        <v>2.4183796856106408E-3</v>
      </c>
      <c r="G33" s="48">
        <f t="shared" si="0"/>
        <v>0</v>
      </c>
    </row>
    <row r="34" spans="1:7" x14ac:dyDescent="0.25">
      <c r="A34" s="27" t="s">
        <v>22</v>
      </c>
      <c r="B34" s="64"/>
      <c r="C34" s="64"/>
      <c r="D34" s="95"/>
      <c r="E34" s="27">
        <v>10</v>
      </c>
      <c r="F34" s="44">
        <f t="shared" si="1"/>
        <v>1.2091898428053204E-2</v>
      </c>
      <c r="G34" s="48">
        <f t="shared" si="0"/>
        <v>0</v>
      </c>
    </row>
    <row r="35" spans="1:7" x14ac:dyDescent="0.25">
      <c r="A35" s="27" t="s">
        <v>23</v>
      </c>
      <c r="B35" s="64"/>
      <c r="C35" s="64"/>
      <c r="D35" s="95"/>
      <c r="E35" s="27">
        <v>10</v>
      </c>
      <c r="F35" s="44">
        <f t="shared" si="1"/>
        <v>1.2091898428053204E-2</v>
      </c>
      <c r="G35" s="48">
        <f t="shared" si="0"/>
        <v>0</v>
      </c>
    </row>
    <row r="36" spans="1:7" x14ac:dyDescent="0.25">
      <c r="A36" s="27" t="s">
        <v>24</v>
      </c>
      <c r="B36" s="64"/>
      <c r="C36" s="64"/>
      <c r="D36" s="95"/>
      <c r="E36" s="27">
        <v>1</v>
      </c>
      <c r="F36" s="44">
        <f t="shared" si="1"/>
        <v>1.2091898428053204E-3</v>
      </c>
      <c r="G36" s="48">
        <f t="shared" si="0"/>
        <v>0</v>
      </c>
    </row>
    <row r="37" spans="1:7" x14ac:dyDescent="0.25">
      <c r="A37" s="27" t="s">
        <v>25</v>
      </c>
      <c r="B37" s="64"/>
      <c r="C37" s="64"/>
      <c r="D37" s="95"/>
      <c r="E37" s="27">
        <v>2</v>
      </c>
      <c r="F37" s="44">
        <f t="shared" si="1"/>
        <v>2.4183796856106408E-3</v>
      </c>
      <c r="G37" s="48">
        <f t="shared" si="0"/>
        <v>0</v>
      </c>
    </row>
    <row r="38" spans="1:7" x14ac:dyDescent="0.25">
      <c r="A38" s="27" t="s">
        <v>12</v>
      </c>
      <c r="B38" s="64"/>
      <c r="C38" s="64"/>
      <c r="D38" s="95"/>
      <c r="E38" s="27">
        <v>2</v>
      </c>
      <c r="F38" s="44">
        <f t="shared" si="1"/>
        <v>2.4183796856106408E-3</v>
      </c>
      <c r="G38" s="48">
        <f t="shared" si="0"/>
        <v>0</v>
      </c>
    </row>
    <row r="39" spans="1:7" ht="30" x14ac:dyDescent="0.25">
      <c r="A39" s="27" t="s">
        <v>13</v>
      </c>
      <c r="B39" s="64"/>
      <c r="C39" s="64"/>
      <c r="D39" s="95"/>
      <c r="E39" s="27">
        <v>2</v>
      </c>
      <c r="F39" s="44">
        <f t="shared" si="1"/>
        <v>2.4183796856106408E-3</v>
      </c>
      <c r="G39" s="48">
        <f t="shared" si="0"/>
        <v>0</v>
      </c>
    </row>
    <row r="40" spans="1:7" x14ac:dyDescent="0.25">
      <c r="A40" s="27" t="s">
        <v>14</v>
      </c>
      <c r="B40" s="64"/>
      <c r="C40" s="64"/>
      <c r="D40" s="95"/>
      <c r="E40" s="27">
        <v>1</v>
      </c>
      <c r="F40" s="44">
        <f t="shared" si="1"/>
        <v>1.2091898428053204E-3</v>
      </c>
      <c r="G40" s="48">
        <f t="shared" si="0"/>
        <v>0</v>
      </c>
    </row>
    <row r="41" spans="1:7" x14ac:dyDescent="0.25">
      <c r="A41" s="26" t="s">
        <v>60</v>
      </c>
      <c r="B41" s="64"/>
      <c r="C41" s="64"/>
      <c r="D41" s="95"/>
      <c r="E41" s="27">
        <v>1</v>
      </c>
      <c r="F41" s="44">
        <f t="shared" si="1"/>
        <v>1.2091898428053204E-3</v>
      </c>
      <c r="G41" s="48">
        <f t="shared" si="0"/>
        <v>0</v>
      </c>
    </row>
    <row r="42" spans="1:7" ht="30" x14ac:dyDescent="0.25">
      <c r="A42" s="32" t="s">
        <v>58</v>
      </c>
      <c r="B42" s="69"/>
      <c r="C42" s="77"/>
      <c r="D42" s="77"/>
      <c r="E42" s="32"/>
      <c r="F42" s="51"/>
      <c r="G42" s="53"/>
    </row>
    <row r="43" spans="1:7" x14ac:dyDescent="0.25">
      <c r="A43" s="26" t="s">
        <v>19</v>
      </c>
      <c r="B43" s="64"/>
      <c r="C43" s="64"/>
      <c r="D43" s="94"/>
      <c r="E43" s="26">
        <v>3</v>
      </c>
      <c r="F43" s="42">
        <f t="shared" ref="F43:F59" si="2">E43/$E$78</f>
        <v>3.6275695284159614E-3</v>
      </c>
      <c r="G43" s="54">
        <f t="shared" si="0"/>
        <v>0</v>
      </c>
    </row>
    <row r="44" spans="1:7" x14ac:dyDescent="0.25">
      <c r="A44" s="27" t="s">
        <v>20</v>
      </c>
      <c r="B44" s="64"/>
      <c r="C44" s="64"/>
      <c r="D44" s="94"/>
      <c r="E44" s="27">
        <v>2</v>
      </c>
      <c r="F44" s="44">
        <f t="shared" si="2"/>
        <v>2.4183796856106408E-3</v>
      </c>
      <c r="G44" s="48">
        <f t="shared" si="0"/>
        <v>0</v>
      </c>
    </row>
    <row r="45" spans="1:7" x14ac:dyDescent="0.25">
      <c r="A45" s="27" t="s">
        <v>7</v>
      </c>
      <c r="B45" s="64"/>
      <c r="C45" s="64"/>
      <c r="D45" s="94"/>
      <c r="E45" s="27">
        <v>3</v>
      </c>
      <c r="F45" s="44">
        <f t="shared" si="2"/>
        <v>3.6275695284159614E-3</v>
      </c>
      <c r="G45" s="48">
        <f t="shared" si="0"/>
        <v>0</v>
      </c>
    </row>
    <row r="46" spans="1:7" x14ac:dyDescent="0.25">
      <c r="A46" s="27" t="s">
        <v>8</v>
      </c>
      <c r="B46" s="64"/>
      <c r="C46" s="64"/>
      <c r="D46" s="94"/>
      <c r="E46" s="27">
        <v>1</v>
      </c>
      <c r="F46" s="44">
        <f t="shared" si="2"/>
        <v>1.2091898428053204E-3</v>
      </c>
      <c r="G46" s="48">
        <f t="shared" si="0"/>
        <v>0</v>
      </c>
    </row>
    <row r="47" spans="1:7" ht="30" x14ac:dyDescent="0.25">
      <c r="A47" s="27" t="s">
        <v>32</v>
      </c>
      <c r="B47" s="64"/>
      <c r="C47" s="64"/>
      <c r="D47" s="94"/>
      <c r="E47" s="27">
        <v>3</v>
      </c>
      <c r="F47" s="44">
        <f t="shared" si="2"/>
        <v>3.6275695284159614E-3</v>
      </c>
      <c r="G47" s="48">
        <f t="shared" si="0"/>
        <v>0</v>
      </c>
    </row>
    <row r="48" spans="1:7" x14ac:dyDescent="0.25">
      <c r="A48" s="27" t="s">
        <v>9</v>
      </c>
      <c r="B48" s="64"/>
      <c r="C48" s="64"/>
      <c r="D48" s="94"/>
      <c r="E48" s="27">
        <v>1</v>
      </c>
      <c r="F48" s="44">
        <f t="shared" si="2"/>
        <v>1.2091898428053204E-3</v>
      </c>
      <c r="G48" s="48">
        <f t="shared" si="0"/>
        <v>0</v>
      </c>
    </row>
    <row r="49" spans="1:7" x14ac:dyDescent="0.25">
      <c r="A49" s="27" t="s">
        <v>10</v>
      </c>
      <c r="B49" s="64"/>
      <c r="C49" s="64"/>
      <c r="D49" s="94"/>
      <c r="E49" s="27">
        <v>1</v>
      </c>
      <c r="F49" s="44">
        <f t="shared" si="2"/>
        <v>1.2091898428053204E-3</v>
      </c>
      <c r="G49" s="48">
        <f t="shared" si="0"/>
        <v>0</v>
      </c>
    </row>
    <row r="50" spans="1:7" ht="60" x14ac:dyDescent="0.25">
      <c r="A50" s="27" t="s">
        <v>21</v>
      </c>
      <c r="B50" s="64"/>
      <c r="C50" s="64"/>
      <c r="D50" s="94"/>
      <c r="E50" s="27">
        <v>2</v>
      </c>
      <c r="F50" s="44">
        <f t="shared" si="2"/>
        <v>2.4183796856106408E-3</v>
      </c>
      <c r="G50" s="48">
        <f t="shared" si="0"/>
        <v>0</v>
      </c>
    </row>
    <row r="51" spans="1:7" x14ac:dyDescent="0.25">
      <c r="A51" s="27" t="s">
        <v>11</v>
      </c>
      <c r="B51" s="64"/>
      <c r="C51" s="64"/>
      <c r="D51" s="94"/>
      <c r="E51" s="27">
        <v>2</v>
      </c>
      <c r="F51" s="44">
        <f t="shared" si="2"/>
        <v>2.4183796856106408E-3</v>
      </c>
      <c r="G51" s="48">
        <f t="shared" si="0"/>
        <v>0</v>
      </c>
    </row>
    <row r="52" spans="1:7" x14ac:dyDescent="0.25">
      <c r="A52" s="27" t="s">
        <v>22</v>
      </c>
      <c r="B52" s="64"/>
      <c r="C52" s="64"/>
      <c r="D52" s="94"/>
      <c r="E52" s="27">
        <v>3</v>
      </c>
      <c r="F52" s="44">
        <f t="shared" si="2"/>
        <v>3.6275695284159614E-3</v>
      </c>
      <c r="G52" s="48">
        <f t="shared" si="0"/>
        <v>0</v>
      </c>
    </row>
    <row r="53" spans="1:7" x14ac:dyDescent="0.25">
      <c r="A53" s="27" t="s">
        <v>23</v>
      </c>
      <c r="B53" s="64"/>
      <c r="C53" s="64"/>
      <c r="D53" s="94"/>
      <c r="E53" s="27">
        <v>2</v>
      </c>
      <c r="F53" s="44">
        <f t="shared" si="2"/>
        <v>2.4183796856106408E-3</v>
      </c>
      <c r="G53" s="48">
        <f t="shared" si="0"/>
        <v>0</v>
      </c>
    </row>
    <row r="54" spans="1:7" x14ac:dyDescent="0.25">
      <c r="A54" s="27" t="s">
        <v>24</v>
      </c>
      <c r="B54" s="64"/>
      <c r="C54" s="64"/>
      <c r="D54" s="94"/>
      <c r="E54" s="27">
        <v>1</v>
      </c>
      <c r="F54" s="44">
        <f t="shared" si="2"/>
        <v>1.2091898428053204E-3</v>
      </c>
      <c r="G54" s="48">
        <f t="shared" si="0"/>
        <v>0</v>
      </c>
    </row>
    <row r="55" spans="1:7" x14ac:dyDescent="0.25">
      <c r="A55" s="27" t="s">
        <v>25</v>
      </c>
      <c r="B55" s="64"/>
      <c r="C55" s="64"/>
      <c r="D55" s="94"/>
      <c r="E55" s="27">
        <v>2</v>
      </c>
      <c r="F55" s="44">
        <f t="shared" si="2"/>
        <v>2.4183796856106408E-3</v>
      </c>
      <c r="G55" s="48">
        <f t="shared" si="0"/>
        <v>0</v>
      </c>
    </row>
    <row r="56" spans="1:7" x14ac:dyDescent="0.25">
      <c r="A56" s="27" t="s">
        <v>12</v>
      </c>
      <c r="B56" s="64"/>
      <c r="C56" s="64"/>
      <c r="D56" s="94"/>
      <c r="E56" s="27">
        <v>2</v>
      </c>
      <c r="F56" s="44">
        <f t="shared" si="2"/>
        <v>2.4183796856106408E-3</v>
      </c>
      <c r="G56" s="48">
        <f t="shared" si="0"/>
        <v>0</v>
      </c>
    </row>
    <row r="57" spans="1:7" ht="30" x14ac:dyDescent="0.25">
      <c r="A57" s="27" t="s">
        <v>13</v>
      </c>
      <c r="B57" s="64"/>
      <c r="C57" s="64"/>
      <c r="D57" s="94"/>
      <c r="E57" s="27">
        <v>2</v>
      </c>
      <c r="F57" s="44">
        <f t="shared" si="2"/>
        <v>2.4183796856106408E-3</v>
      </c>
      <c r="G57" s="48">
        <f t="shared" si="0"/>
        <v>0</v>
      </c>
    </row>
    <row r="58" spans="1:7" x14ac:dyDescent="0.25">
      <c r="A58" s="27" t="s">
        <v>14</v>
      </c>
      <c r="B58" s="64"/>
      <c r="C58" s="64"/>
      <c r="D58" s="94"/>
      <c r="E58" s="27">
        <v>1</v>
      </c>
      <c r="F58" s="44">
        <f t="shared" si="2"/>
        <v>1.2091898428053204E-3</v>
      </c>
      <c r="G58" s="48">
        <f t="shared" si="0"/>
        <v>0</v>
      </c>
    </row>
    <row r="59" spans="1:7" x14ac:dyDescent="0.25">
      <c r="A59" s="26" t="s">
        <v>60</v>
      </c>
      <c r="B59" s="64"/>
      <c r="C59" s="64"/>
      <c r="D59" s="94"/>
      <c r="E59" s="27">
        <v>1</v>
      </c>
      <c r="F59" s="44">
        <f t="shared" si="2"/>
        <v>1.2091898428053204E-3</v>
      </c>
      <c r="G59" s="48">
        <f t="shared" si="0"/>
        <v>0</v>
      </c>
    </row>
    <row r="60" spans="1:7" ht="30" x14ac:dyDescent="0.25">
      <c r="A60" s="32" t="s">
        <v>59</v>
      </c>
      <c r="B60" s="69"/>
      <c r="C60" s="77"/>
      <c r="D60" s="77"/>
      <c r="E60" s="32"/>
      <c r="F60" s="51"/>
      <c r="G60" s="53"/>
    </row>
    <row r="61" spans="1:7" x14ac:dyDescent="0.25">
      <c r="A61" s="26" t="s">
        <v>19</v>
      </c>
      <c r="B61" s="64"/>
      <c r="C61" s="64"/>
      <c r="D61" s="94"/>
      <c r="E61" s="26">
        <v>3</v>
      </c>
      <c r="F61" s="42">
        <f t="shared" ref="F61:F77" si="3">E61/$E$78</f>
        <v>3.6275695284159614E-3</v>
      </c>
      <c r="G61" s="54">
        <f t="shared" si="0"/>
        <v>0</v>
      </c>
    </row>
    <row r="62" spans="1:7" x14ac:dyDescent="0.25">
      <c r="A62" s="27" t="s">
        <v>20</v>
      </c>
      <c r="B62" s="64"/>
      <c r="C62" s="64"/>
      <c r="D62" s="94"/>
      <c r="E62" s="27">
        <v>2</v>
      </c>
      <c r="F62" s="44">
        <f t="shared" si="3"/>
        <v>2.4183796856106408E-3</v>
      </c>
      <c r="G62" s="48">
        <f t="shared" si="0"/>
        <v>0</v>
      </c>
    </row>
    <row r="63" spans="1:7" x14ac:dyDescent="0.25">
      <c r="A63" s="27" t="s">
        <v>7</v>
      </c>
      <c r="B63" s="64"/>
      <c r="C63" s="64"/>
      <c r="D63" s="94"/>
      <c r="E63" s="27">
        <v>3</v>
      </c>
      <c r="F63" s="44">
        <f t="shared" si="3"/>
        <v>3.6275695284159614E-3</v>
      </c>
      <c r="G63" s="48">
        <f t="shared" si="0"/>
        <v>0</v>
      </c>
    </row>
    <row r="64" spans="1:7" x14ac:dyDescent="0.25">
      <c r="A64" s="27" t="s">
        <v>8</v>
      </c>
      <c r="B64" s="64"/>
      <c r="C64" s="64"/>
      <c r="D64" s="94"/>
      <c r="E64" s="27">
        <v>1</v>
      </c>
      <c r="F64" s="44">
        <f t="shared" si="3"/>
        <v>1.2091898428053204E-3</v>
      </c>
      <c r="G64" s="48">
        <f t="shared" si="0"/>
        <v>0</v>
      </c>
    </row>
    <row r="65" spans="1:7" ht="30" x14ac:dyDescent="0.25">
      <c r="A65" s="27" t="s">
        <v>32</v>
      </c>
      <c r="B65" s="64"/>
      <c r="C65" s="64"/>
      <c r="D65" s="94"/>
      <c r="E65" s="27">
        <v>3</v>
      </c>
      <c r="F65" s="44">
        <f t="shared" si="3"/>
        <v>3.6275695284159614E-3</v>
      </c>
      <c r="G65" s="48">
        <f t="shared" si="0"/>
        <v>0</v>
      </c>
    </row>
    <row r="66" spans="1:7" x14ac:dyDescent="0.25">
      <c r="A66" s="27" t="s">
        <v>9</v>
      </c>
      <c r="B66" s="64"/>
      <c r="C66" s="64"/>
      <c r="D66" s="94"/>
      <c r="E66" s="27">
        <v>1</v>
      </c>
      <c r="F66" s="44">
        <f t="shared" si="3"/>
        <v>1.2091898428053204E-3</v>
      </c>
      <c r="G66" s="48">
        <f t="shared" si="0"/>
        <v>0</v>
      </c>
    </row>
    <row r="67" spans="1:7" x14ac:dyDescent="0.25">
      <c r="A67" s="27" t="s">
        <v>10</v>
      </c>
      <c r="B67" s="64"/>
      <c r="C67" s="64"/>
      <c r="D67" s="94"/>
      <c r="E67" s="27">
        <v>1</v>
      </c>
      <c r="F67" s="44">
        <f t="shared" si="3"/>
        <v>1.2091898428053204E-3</v>
      </c>
      <c r="G67" s="48">
        <f t="shared" si="0"/>
        <v>0</v>
      </c>
    </row>
    <row r="68" spans="1:7" ht="60" x14ac:dyDescent="0.25">
      <c r="A68" s="27" t="s">
        <v>21</v>
      </c>
      <c r="B68" s="64"/>
      <c r="C68" s="64"/>
      <c r="D68" s="94"/>
      <c r="E68" s="27">
        <v>2</v>
      </c>
      <c r="F68" s="44">
        <f t="shared" si="3"/>
        <v>2.4183796856106408E-3</v>
      </c>
      <c r="G68" s="48">
        <f t="shared" si="0"/>
        <v>0</v>
      </c>
    </row>
    <row r="69" spans="1:7" x14ac:dyDescent="0.25">
      <c r="A69" s="27" t="s">
        <v>11</v>
      </c>
      <c r="B69" s="64"/>
      <c r="C69" s="64"/>
      <c r="D69" s="94"/>
      <c r="E69" s="27">
        <v>2</v>
      </c>
      <c r="F69" s="44">
        <f t="shared" si="3"/>
        <v>2.4183796856106408E-3</v>
      </c>
      <c r="G69" s="48">
        <f t="shared" si="0"/>
        <v>0</v>
      </c>
    </row>
    <row r="70" spans="1:7" x14ac:dyDescent="0.25">
      <c r="A70" s="27" t="s">
        <v>22</v>
      </c>
      <c r="B70" s="64"/>
      <c r="C70" s="64"/>
      <c r="D70" s="94"/>
      <c r="E70" s="27">
        <v>3</v>
      </c>
      <c r="F70" s="44">
        <f t="shared" si="3"/>
        <v>3.6275695284159614E-3</v>
      </c>
      <c r="G70" s="48">
        <f t="shared" si="0"/>
        <v>0</v>
      </c>
    </row>
    <row r="71" spans="1:7" x14ac:dyDescent="0.25">
      <c r="A71" s="27" t="s">
        <v>23</v>
      </c>
      <c r="B71" s="64"/>
      <c r="C71" s="64"/>
      <c r="D71" s="94"/>
      <c r="E71" s="27">
        <v>2</v>
      </c>
      <c r="F71" s="44">
        <f t="shared" si="3"/>
        <v>2.4183796856106408E-3</v>
      </c>
      <c r="G71" s="48">
        <f t="shared" si="0"/>
        <v>0</v>
      </c>
    </row>
    <row r="72" spans="1:7" x14ac:dyDescent="0.25">
      <c r="A72" s="27" t="s">
        <v>24</v>
      </c>
      <c r="B72" s="64"/>
      <c r="C72" s="64"/>
      <c r="D72" s="94"/>
      <c r="E72" s="27">
        <v>1</v>
      </c>
      <c r="F72" s="44">
        <f t="shared" si="3"/>
        <v>1.2091898428053204E-3</v>
      </c>
      <c r="G72" s="48">
        <f t="shared" si="0"/>
        <v>0</v>
      </c>
    </row>
    <row r="73" spans="1:7" x14ac:dyDescent="0.25">
      <c r="A73" s="27" t="s">
        <v>25</v>
      </c>
      <c r="B73" s="64"/>
      <c r="C73" s="64"/>
      <c r="D73" s="94"/>
      <c r="E73" s="27">
        <v>2</v>
      </c>
      <c r="F73" s="44">
        <f t="shared" si="3"/>
        <v>2.4183796856106408E-3</v>
      </c>
      <c r="G73" s="48">
        <f t="shared" si="0"/>
        <v>0</v>
      </c>
    </row>
    <row r="74" spans="1:7" x14ac:dyDescent="0.25">
      <c r="A74" s="27" t="s">
        <v>12</v>
      </c>
      <c r="B74" s="64"/>
      <c r="C74" s="64"/>
      <c r="D74" s="94"/>
      <c r="E74" s="27">
        <v>2</v>
      </c>
      <c r="F74" s="44">
        <f t="shared" si="3"/>
        <v>2.4183796856106408E-3</v>
      </c>
      <c r="G74" s="48">
        <f t="shared" si="0"/>
        <v>0</v>
      </c>
    </row>
    <row r="75" spans="1:7" ht="30" x14ac:dyDescent="0.25">
      <c r="A75" s="27" t="s">
        <v>13</v>
      </c>
      <c r="B75" s="64"/>
      <c r="C75" s="64"/>
      <c r="D75" s="94"/>
      <c r="E75" s="27">
        <v>2</v>
      </c>
      <c r="F75" s="44">
        <f t="shared" si="3"/>
        <v>2.4183796856106408E-3</v>
      </c>
      <c r="G75" s="48">
        <f t="shared" si="0"/>
        <v>0</v>
      </c>
    </row>
    <row r="76" spans="1:7" x14ac:dyDescent="0.25">
      <c r="A76" s="27" t="s">
        <v>14</v>
      </c>
      <c r="B76" s="64"/>
      <c r="C76" s="64"/>
      <c r="D76" s="94"/>
      <c r="E76" s="27">
        <v>1</v>
      </c>
      <c r="F76" s="44">
        <f t="shared" si="3"/>
        <v>1.2091898428053204E-3</v>
      </c>
      <c r="G76" s="48">
        <f>E76*B76</f>
        <v>0</v>
      </c>
    </row>
    <row r="77" spans="1:7" x14ac:dyDescent="0.25">
      <c r="A77" s="26" t="s">
        <v>60</v>
      </c>
      <c r="B77" s="64"/>
      <c r="C77" s="64"/>
      <c r="D77" s="94"/>
      <c r="E77" s="27">
        <v>1</v>
      </c>
      <c r="F77" s="44">
        <f t="shared" si="3"/>
        <v>1.2091898428053204E-3</v>
      </c>
      <c r="G77" s="48">
        <f>E77*B77</f>
        <v>0</v>
      </c>
    </row>
    <row r="78" spans="1:7" x14ac:dyDescent="0.25">
      <c r="A78" s="34" t="s">
        <v>26</v>
      </c>
      <c r="B78" s="25"/>
      <c r="C78" s="78"/>
      <c r="D78" s="78"/>
      <c r="E78" s="34">
        <f>SUM(E3:E77)</f>
        <v>827</v>
      </c>
      <c r="F78" s="57">
        <f>SUM(F3:F77)</f>
        <v>0.99999999999999889</v>
      </c>
      <c r="G78" s="58">
        <f>SUM(G3:G77)</f>
        <v>0</v>
      </c>
    </row>
    <row r="80" spans="1:7" x14ac:dyDescent="0.25">
      <c r="A80" s="35" t="s">
        <v>34</v>
      </c>
    </row>
    <row r="81" spans="1:7" ht="15.75" x14ac:dyDescent="0.25">
      <c r="A81" s="40" t="s">
        <v>76</v>
      </c>
      <c r="B81" s="41"/>
      <c r="G81" s="88"/>
    </row>
    <row r="82" spans="1:7" ht="43.5" customHeight="1" x14ac:dyDescent="0.25">
      <c r="A82" s="92"/>
    </row>
    <row r="83" spans="1:7" ht="45" x14ac:dyDescent="0.25">
      <c r="A83" s="43" t="s">
        <v>70</v>
      </c>
    </row>
    <row r="84" spans="1:7" ht="66" customHeight="1" x14ac:dyDescent="0.25">
      <c r="A84" s="89" t="s">
        <v>73</v>
      </c>
      <c r="C84" s="91"/>
    </row>
    <row r="85" spans="1:7" ht="25.5" customHeight="1" x14ac:dyDescent="0.25">
      <c r="A85" s="87" t="s">
        <v>71</v>
      </c>
      <c r="C85" s="91"/>
    </row>
    <row r="86" spans="1:7" x14ac:dyDescent="0.25">
      <c r="A86" s="87" t="s">
        <v>72</v>
      </c>
      <c r="C86" s="90"/>
    </row>
  </sheetData>
  <sheetProtection algorithmName="SHA-512" hashValue="+MV/JG1hEsdLRmSuuLLDBraJoSJhNAbYsJXwbUf6WOXNBwXRoWR9qeucRAkb45TsFV3WPAfUvVCYIJY4IkrP8Q==" saltValue="cqShnTEV0XLOkpXP1xLfOw==" spinCount="100000" sheet="1" objects="1" scenarios="1"/>
  <protectedRanges>
    <protectedRange algorithmName="SHA-512" hashValue="unP6c7uXHbeaJq7sgJv+iaeixu22VKWmNDgMeYk1KmKCKIRKuquyc/OvQLMYb/TS9oyrdVR1ipblEseSK67v5A==" saltValue="uqjUeQ4oJdHyKjVykupOng==" spinCount="100000" sqref="C84:C85" name="Bereik2"/>
    <protectedRange algorithmName="SHA-512" hashValue="PXBwNOSO5NK230Av64EL0INKmTXasKPe2BLfxFzDxQE7SVcEt/FKwyA1nbmXQlCP0FZPTOZiM3mfeTTbdhxD7g==" saltValue="R+WpHgJ3d8X8poqKT+J0eA==" spinCount="100000" sqref="C86" name="Bereik1"/>
  </protectedRanges>
  <dataValidations count="4">
    <dataValidation type="decimal" allowBlank="1" showInputMessage="1" showErrorMessage="1" sqref="B6:D6 C37:C39 B16:B18 B10:D10 D61:D77 C18:D18 B20:B22 B77 B12:B13 B8 C55:C57 D27:D41 B25:B41 C25:C27 C29 C31:C35 B43:B59 D43:D59 C43:C45 C47 C50:C53 B61:B76 C61:C63 C65 C68:C71 C73:C75" xr:uid="{392158E7-1F57-4208-A415-9BFFB9F885D3}">
      <formula1>0</formula1>
      <formula2>D6</formula2>
    </dataValidation>
    <dataValidation type="decimal" allowBlank="1" showInputMessage="1" showErrorMessage="1" sqref="B5" xr:uid="{29523811-48AB-4FB0-ABD5-D7D33A5732B5}">
      <formula1>0</formula1>
      <formula2>D4</formula2>
    </dataValidation>
    <dataValidation type="decimal" allowBlank="1" showInputMessage="1" showErrorMessage="1" sqref="B9" xr:uid="{4251455B-A304-4B73-8C74-251CB867C7AA}">
      <formula1>0</formula1>
      <formula2>D22</formula2>
    </dataValidation>
    <dataValidation type="decimal" allowBlank="1" showInputMessage="1" showErrorMessage="1" sqref="C86" xr:uid="{447EC892-CAFB-424C-AA86-2EE10C5916E5}">
      <formula1>0</formula1>
      <formula2>I84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workbookViewId="0">
      <selection activeCell="I8" sqref="I8"/>
    </sheetView>
  </sheetViews>
  <sheetFormatPr defaultRowHeight="15" x14ac:dyDescent="0.25"/>
  <cols>
    <col min="1" max="1" width="21.28515625" customWidth="1"/>
    <col min="2" max="2" width="14.28515625" customWidth="1"/>
    <col min="9" max="9" width="12.42578125" bestFit="1" customWidth="1"/>
    <col min="11" max="11" width="16.28515625" bestFit="1" customWidth="1"/>
  </cols>
  <sheetData>
    <row r="1" spans="1:6" ht="24" thickBot="1" x14ac:dyDescent="0.3">
      <c r="A1" s="3"/>
      <c r="B1" s="4" t="s">
        <v>36</v>
      </c>
      <c r="C1" s="82" t="s">
        <v>65</v>
      </c>
      <c r="D1" s="5" t="s">
        <v>35</v>
      </c>
      <c r="E1" s="6" t="s">
        <v>37</v>
      </c>
      <c r="F1" s="7" t="s">
        <v>38</v>
      </c>
    </row>
    <row r="2" spans="1:6" x14ac:dyDescent="0.25">
      <c r="A2" s="8" t="s">
        <v>77</v>
      </c>
      <c r="B2" s="2">
        <v>400</v>
      </c>
      <c r="C2" s="81">
        <f>300*150/400</f>
        <v>112.5</v>
      </c>
      <c r="D2" s="2">
        <v>700</v>
      </c>
      <c r="E2" s="81">
        <f>(60%*C2)+(40%*D2)</f>
        <v>347.5</v>
      </c>
      <c r="F2" s="9">
        <v>4</v>
      </c>
    </row>
    <row r="3" spans="1:6" x14ac:dyDescent="0.25">
      <c r="A3" s="10" t="s">
        <v>80</v>
      </c>
      <c r="B3" s="2">
        <v>200</v>
      </c>
      <c r="C3" s="81">
        <f>300*150/200</f>
        <v>225</v>
      </c>
      <c r="D3" s="2">
        <v>800</v>
      </c>
      <c r="E3" s="81">
        <f t="shared" ref="E3:E5" si="0">(60%*C3)+(40%*D3)</f>
        <v>455</v>
      </c>
      <c r="F3" s="9">
        <v>2</v>
      </c>
    </row>
    <row r="4" spans="1:6" x14ac:dyDescent="0.25">
      <c r="A4" s="10" t="s">
        <v>78</v>
      </c>
      <c r="B4" s="2">
        <v>175</v>
      </c>
      <c r="C4" s="81">
        <f>300*150/175</f>
        <v>257.14285714285717</v>
      </c>
      <c r="D4" s="2">
        <v>600</v>
      </c>
      <c r="E4" s="81">
        <f t="shared" si="0"/>
        <v>394.28571428571433</v>
      </c>
      <c r="F4" s="9">
        <v>3</v>
      </c>
    </row>
    <row r="5" spans="1:6" ht="15.75" thickBot="1" x14ac:dyDescent="0.3">
      <c r="A5" s="11" t="s">
        <v>79</v>
      </c>
      <c r="B5" s="12">
        <v>150</v>
      </c>
      <c r="C5" s="83">
        <v>300</v>
      </c>
      <c r="D5" s="12">
        <v>850</v>
      </c>
      <c r="E5" s="83">
        <f t="shared" si="0"/>
        <v>520</v>
      </c>
      <c r="F5" s="13">
        <v>1</v>
      </c>
    </row>
    <row r="6" spans="1:6" ht="15.75" thickBot="1" x14ac:dyDescent="0.3"/>
    <row r="7" spans="1:6" ht="15.75" thickBot="1" x14ac:dyDescent="0.3">
      <c r="A7" s="14"/>
      <c r="B7" s="14" t="s">
        <v>39</v>
      </c>
    </row>
    <row r="8" spans="1:6" x14ac:dyDescent="0.25">
      <c r="A8" s="15" t="s">
        <v>35</v>
      </c>
      <c r="B8" s="15">
        <v>920</v>
      </c>
    </row>
    <row r="9" spans="1:6" x14ac:dyDescent="0.25">
      <c r="A9" s="16" t="s">
        <v>36</v>
      </c>
      <c r="B9" s="16">
        <v>300</v>
      </c>
    </row>
    <row r="10" spans="1:6" ht="15.75" thickBot="1" x14ac:dyDescent="0.3">
      <c r="A10" s="17" t="s">
        <v>40</v>
      </c>
      <c r="B10" s="17">
        <f>SUM(B8:B9)</f>
        <v>1220</v>
      </c>
    </row>
    <row r="12" spans="1:6" x14ac:dyDescent="0.25">
      <c r="A12" t="s">
        <v>43</v>
      </c>
    </row>
    <row r="13" spans="1:6" x14ac:dyDescent="0.25">
      <c r="A13" t="s">
        <v>44</v>
      </c>
    </row>
    <row r="15" spans="1:6" x14ac:dyDescent="0.25">
      <c r="A15" s="18" t="s">
        <v>45</v>
      </c>
    </row>
    <row r="16" spans="1:6" x14ac:dyDescent="0.25">
      <c r="A16" s="18" t="s">
        <v>46</v>
      </c>
    </row>
    <row r="17" spans="1:2" x14ac:dyDescent="0.25">
      <c r="A17" s="18" t="s">
        <v>47</v>
      </c>
    </row>
    <row r="18" spans="1:2" x14ac:dyDescent="0.25">
      <c r="A18" s="18" t="s">
        <v>81</v>
      </c>
    </row>
    <row r="20" spans="1:2" x14ac:dyDescent="0.25">
      <c r="A20" s="18" t="s">
        <v>61</v>
      </c>
      <c r="B20" t="s">
        <v>62</v>
      </c>
    </row>
    <row r="21" spans="1:2" x14ac:dyDescent="0.25">
      <c r="A21" s="18" t="s">
        <v>63</v>
      </c>
      <c r="B21" t="s">
        <v>64</v>
      </c>
    </row>
  </sheetData>
  <sheetProtection algorithmName="SHA-512" hashValue="BSW4/zjA2J4RGbuaUZj9lsv+gCjKpbIhqnw7WydHCsK3V5ndSL3F5Qowq+bxeJzpCniOXkLn2laiYcXJzOhk7A==" saltValue="sebgc65f/EuIszrnl5Gog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2F117075F9945A7C6C4219FFA005F" ma:contentTypeVersion="7" ma:contentTypeDescription="Een nieuw document maken." ma:contentTypeScope="" ma:versionID="4cd26f819f8ba64177e3c7bdb66063bf">
  <xsd:schema xmlns:xsd="http://www.w3.org/2001/XMLSchema" xmlns:xs="http://www.w3.org/2001/XMLSchema" xmlns:p="http://schemas.microsoft.com/office/2006/metadata/properties" xmlns:ns2="e7b4fd99-8cea-4e2f-bb79-7e9c997503d5" xmlns:ns3="f47ed7bd-a667-4024-8417-0b8a74f65b7e" targetNamespace="http://schemas.microsoft.com/office/2006/metadata/properties" ma:root="true" ma:fieldsID="1c46fe4373f03a2aa5f3dc1544c54b7c" ns2:_="" ns3:_="">
    <xsd:import namespace="e7b4fd99-8cea-4e2f-bb79-7e9c997503d5"/>
    <xsd:import namespace="f47ed7bd-a667-4024-8417-0b8a74f65b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4fd99-8cea-4e2f-bb79-7e9c997503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ed7bd-a667-4024-8417-0b8a74f65b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C837A-1DE2-489D-835A-40F26212CA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AB9C1C-775C-4564-8B21-C2CF3230FC7A}">
  <ds:schemaRefs>
    <ds:schemaRef ds:uri="http://schemas.microsoft.com/office/2006/documentManagement/types"/>
    <ds:schemaRef ds:uri="http://www.w3.org/XML/1998/namespace"/>
    <ds:schemaRef ds:uri="http://purl.org/dc/elements/1.1/"/>
    <ds:schemaRef ds:uri="e7b4fd99-8cea-4e2f-bb79-7e9c997503d5"/>
    <ds:schemaRef ds:uri="f47ed7bd-a667-4024-8417-0b8a74f65b7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7688D3D-7D47-4EA6-8B36-9C05294CB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b4fd99-8cea-4e2f-bb79-7e9c997503d5"/>
    <ds:schemaRef ds:uri="f47ed7bd-a667-4024-8417-0b8a74f65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 bij het invullen</vt:lpstr>
      <vt:lpstr>prijzenblad</vt:lpstr>
      <vt:lpstr>berekening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A.N. Boing</dc:creator>
  <cp:keywords/>
  <dc:description/>
  <cp:lastModifiedBy>Ramkema, M.D.</cp:lastModifiedBy>
  <cp:revision/>
  <cp:lastPrinted>2023-08-28T08:31:30Z</cp:lastPrinted>
  <dcterms:created xsi:type="dcterms:W3CDTF">2022-03-10T14:46:56Z</dcterms:created>
  <dcterms:modified xsi:type="dcterms:W3CDTF">2024-09-20T13:15:37Z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0x010100FDF2F117075F9945A7C6C4219FFA005F</vt:lpwstr>
  </property>
</Properties>
</file>