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/>
  <mc:AlternateContent xmlns:mc="http://schemas.openxmlformats.org/markup-compatibility/2006">
    <mc:Choice Requires="x15">
      <x15ac:absPath xmlns:x15ac="http://schemas.microsoft.com/office/spreadsheetml/2010/11/ac" url="https://gemeentehelmond.sharepoint.com/sites/INT-VerordeningenaanbestedingLLV/Shared Documents/General/Aanbesteding leerlingenvervoer Helmond/2. aanbestedingsfase/1. leidraad en bijlage (gepubliceerd)/"/>
    </mc:Choice>
  </mc:AlternateContent>
  <xr:revisionPtr revIDLastSave="139" documentId="8_{2085FB84-7C86-47DF-A528-218A9A9485B1}" xr6:coauthVersionLast="47" xr6:coauthVersionMax="47" xr10:uidLastSave="{4FC9CD14-E355-4D10-BCC3-07D0717CE95C}"/>
  <bookViews>
    <workbookView xWindow="28680" yWindow="-120" windowWidth="51840" windowHeight="21240" xr2:uid="{1AAB8A5B-FB6B-4326-86EE-D496829392A5}"/>
  </bookViews>
  <sheets>
    <sheet name="Leerlingenvervoer 2025-2030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D20" i="1" s="1"/>
  <c r="G19" i="1"/>
  <c r="F19" i="1"/>
  <c r="E19" i="1"/>
  <c r="D19" i="1"/>
  <c r="C19" i="1"/>
  <c r="G12" i="1"/>
  <c r="G13" i="1" s="1"/>
  <c r="F12" i="1"/>
  <c r="F13" i="1" s="1"/>
  <c r="E12" i="1"/>
  <c r="E13" i="1" s="1"/>
  <c r="D12" i="1"/>
  <c r="D13" i="1" s="1"/>
  <c r="C12" i="1"/>
  <c r="C13" i="1" s="1"/>
  <c r="C20" i="1" l="1"/>
  <c r="C22" i="1" s="1"/>
  <c r="E20" i="1"/>
  <c r="E22" i="1" s="1"/>
  <c r="G20" i="1"/>
  <c r="G22" i="1" s="1"/>
  <c r="F20" i="1"/>
  <c r="F22" i="1" s="1"/>
  <c r="D22" i="1"/>
  <c r="C25" i="1" l="1"/>
</calcChain>
</file>

<file path=xl/sharedStrings.xml><?xml version="1.0" encoding="utf-8"?>
<sst xmlns="http://schemas.openxmlformats.org/spreadsheetml/2006/main" count="29" uniqueCount="23">
  <si>
    <t>Bijlage E - Bijgewerkt</t>
  </si>
  <si>
    <t>Maximale totaal aantal punten:</t>
  </si>
  <si>
    <t>Legenda:</t>
  </si>
  <si>
    <t>Minimale percentage inzet:</t>
  </si>
  <si>
    <t>In te vullen door inschrijver</t>
  </si>
  <si>
    <t>Tabel Percentage Leerlingkilometers dat met elk voertuig vervoerd wordt</t>
  </si>
  <si>
    <t>Schooljaren</t>
  </si>
  <si>
    <t>2025-2026</t>
  </si>
  <si>
    <t>2026-2027</t>
  </si>
  <si>
    <t>2027-2028</t>
  </si>
  <si>
    <t>2028-2029</t>
  </si>
  <si>
    <t>2029-2030</t>
  </si>
  <si>
    <t>Maximaal aantal punten bij % inzet</t>
  </si>
  <si>
    <t>Zero Emissie (ZE)</t>
  </si>
  <si>
    <t>Niet Zero Emissie (ZE)</t>
  </si>
  <si>
    <t>Totale inzet</t>
  </si>
  <si>
    <t>Tabel Waardering</t>
  </si>
  <si>
    <t>Maximaal aantal punten per jaar</t>
  </si>
  <si>
    <t>Aantal behaalde punten voor 'Zero Emissie (ZE)'</t>
  </si>
  <si>
    <t>Aantal behaalde punten voor 'Niet Zero Emissie (ZE)'</t>
  </si>
  <si>
    <t>Aantal behaalde punten per schooljaar</t>
  </si>
  <si>
    <t>Totaalscore:</t>
  </si>
  <si>
    <t>Instructies/toelichting staan beschreven in paragraaf 7.3 sub-gunningscriterium K3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</si>
</sst>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2" fontId="3" fillId="0" borderId="1" xfId="0" applyNumberFormat="1" applyFont="1" applyBorder="1" applyAlignment="1">
      <alignment horizontal="center" vertical="top"/>
    </xf>
    <xf numFmtId="10" fontId="3" fillId="0" borderId="1" xfId="0" applyNumberFormat="1" applyFont="1" applyBorder="1" applyAlignment="1">
      <alignment vertical="top"/>
    </xf>
    <xf numFmtId="10" fontId="3" fillId="0" borderId="1" xfId="1" applyNumberFormat="1" applyFont="1" applyFill="1" applyBorder="1" applyAlignment="1">
      <alignment vertical="top"/>
    </xf>
    <xf numFmtId="0" fontId="3" fillId="2" borderId="0" xfId="0" applyFont="1" applyFill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10" fontId="3" fillId="0" borderId="0" xfId="0" applyNumberFormat="1" applyFont="1" applyAlignment="1">
      <alignment horizontal="center" vertical="top"/>
    </xf>
    <xf numFmtId="10" fontId="3" fillId="2" borderId="1" xfId="0" applyNumberFormat="1" applyFont="1" applyFill="1" applyBorder="1" applyAlignment="1" applyProtection="1">
      <alignment vertical="top"/>
      <protection locked="0"/>
    </xf>
    <xf numFmtId="2" fontId="4" fillId="0" borderId="2" xfId="0" applyNumberFormat="1" applyFont="1" applyBorder="1" applyAlignment="1">
      <alignment horizontal="center"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</cellXfs>
  <cellStyles count="2">
    <cellStyle name="Procent" xfId="1" builtinId="5"/>
    <cellStyle name="Standaard" xfId="0" builtinId="0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50150-0E20-4E26-AFB3-2F0285F674F7}">
  <dimension ref="B2:I28"/>
  <sheetViews>
    <sheetView showGridLines="0" tabSelected="1" workbookViewId="0">
      <selection activeCell="K16" sqref="K16"/>
    </sheetView>
  </sheetViews>
  <sheetFormatPr defaultColWidth="9.140625" defaultRowHeight="15.6"/>
  <cols>
    <col min="1" max="1" width="3" style="1" customWidth="1"/>
    <col min="2" max="2" width="37.28515625" style="1" bestFit="1" customWidth="1"/>
    <col min="3" max="7" width="10.85546875" style="1" bestFit="1" customWidth="1"/>
    <col min="8" max="8" width="3" style="1" customWidth="1"/>
    <col min="9" max="9" width="26.28515625" style="1" bestFit="1" customWidth="1"/>
    <col min="10" max="16384" width="9.140625" style="1"/>
  </cols>
  <sheetData>
    <row r="2" spans="2:9" ht="20.100000000000001">
      <c r="B2" s="15" t="s">
        <v>0</v>
      </c>
    </row>
    <row r="4" spans="2:9">
      <c r="B4" s="1" t="s">
        <v>1</v>
      </c>
      <c r="C4" s="11">
        <v>15</v>
      </c>
      <c r="I4" s="2" t="s">
        <v>2</v>
      </c>
    </row>
    <row r="5" spans="2:9">
      <c r="B5" s="1" t="s">
        <v>3</v>
      </c>
      <c r="C5" s="12">
        <v>0.38500000000000001</v>
      </c>
      <c r="I5" s="8" t="s">
        <v>4</v>
      </c>
    </row>
    <row r="7" spans="2:9">
      <c r="B7" s="2" t="s">
        <v>5</v>
      </c>
    </row>
    <row r="9" spans="2:9">
      <c r="B9" s="9" t="s">
        <v>6</v>
      </c>
      <c r="C9" s="9" t="s">
        <v>7</v>
      </c>
      <c r="D9" s="9" t="s">
        <v>8</v>
      </c>
      <c r="E9" s="9" t="s">
        <v>9</v>
      </c>
      <c r="F9" s="9" t="s">
        <v>10</v>
      </c>
      <c r="G9" s="9" t="s">
        <v>11</v>
      </c>
    </row>
    <row r="10" spans="2:9">
      <c r="B10" s="3" t="s">
        <v>12</v>
      </c>
      <c r="C10" s="6">
        <v>0.5</v>
      </c>
      <c r="D10" s="6">
        <v>0.9</v>
      </c>
      <c r="E10" s="6">
        <v>0.9</v>
      </c>
      <c r="F10" s="6">
        <v>0.9</v>
      </c>
      <c r="G10" s="6">
        <v>0.9</v>
      </c>
    </row>
    <row r="11" spans="2:9">
      <c r="B11" s="3" t="s">
        <v>13</v>
      </c>
      <c r="C11" s="13"/>
      <c r="D11" s="13"/>
      <c r="E11" s="13"/>
      <c r="F11" s="13"/>
      <c r="G11" s="13"/>
      <c r="H11" s="1" t="str">
        <f>IF(OR(G11&lt;F11,G11&lt;E11,G11&lt;D11,G11&lt;C11,F11&lt;E11,F11&lt;D11,F11&lt;C11,E11&lt;D11,E11&lt;C11,D11&lt;C11),"Percentage in één van de jaren is lager dan in één van voorgaande jaren!","")</f>
        <v/>
      </c>
    </row>
    <row r="12" spans="2:9">
      <c r="B12" s="3" t="s">
        <v>14</v>
      </c>
      <c r="C12" s="6">
        <f>100%-C11</f>
        <v>1</v>
      </c>
      <c r="D12" s="6">
        <f>100%-D11</f>
        <v>1</v>
      </c>
      <c r="E12" s="6">
        <f>100%-E11</f>
        <v>1</v>
      </c>
      <c r="F12" s="6">
        <f>100%-F11</f>
        <v>1</v>
      </c>
      <c r="G12" s="6">
        <f>100%-G11</f>
        <v>1</v>
      </c>
      <c r="I12" s="2"/>
    </row>
    <row r="13" spans="2:9">
      <c r="B13" s="3" t="s">
        <v>15</v>
      </c>
      <c r="C13" s="7">
        <f>SUM(C11:C12)</f>
        <v>1</v>
      </c>
      <c r="D13" s="7">
        <f t="shared" ref="D13:G13" si="0">SUM(D11:D12)</f>
        <v>1</v>
      </c>
      <c r="E13" s="7">
        <f t="shared" si="0"/>
        <v>1</v>
      </c>
      <c r="F13" s="7">
        <f t="shared" si="0"/>
        <v>1</v>
      </c>
      <c r="G13" s="7">
        <f t="shared" si="0"/>
        <v>1</v>
      </c>
    </row>
    <row r="16" spans="2:9">
      <c r="B16" s="2" t="s">
        <v>16</v>
      </c>
    </row>
    <row r="18" spans="2:9">
      <c r="B18" s="9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</row>
    <row r="19" spans="2:9">
      <c r="B19" s="4" t="s">
        <v>17</v>
      </c>
      <c r="C19" s="5">
        <f>$C$4/5</f>
        <v>3</v>
      </c>
      <c r="D19" s="5">
        <f>$C$4/5</f>
        <v>3</v>
      </c>
      <c r="E19" s="5">
        <f>$C$4/5</f>
        <v>3</v>
      </c>
      <c r="F19" s="5">
        <f>$C$4/5</f>
        <v>3</v>
      </c>
      <c r="G19" s="5">
        <f>$C$4/5</f>
        <v>3</v>
      </c>
    </row>
    <row r="20" spans="2:9" ht="30.95">
      <c r="B20" s="4" t="s">
        <v>18</v>
      </c>
      <c r="C20" s="5">
        <f>IF(OR($C$11="",$D$11="",$E$11="",$F$11="",$G$11=""),0,ROUND(IF($H$11="Percentage in één van de jaren is lager dan in één van voorgaande jaren!","",IF((C19/(C10-$C$5))*(C11-$C$5)&gt;C19,C19,(C19/(C10-$C$5))*(C11-$C$5))),2))</f>
        <v>0</v>
      </c>
      <c r="D20" s="5">
        <f>IF(OR($C$11="",$D$11="",$E$11="",$F$11="",$G$11=""),0,ROUND(IF($H$11="Percentage in één van de jaren is lager dan in één van voorgaande jaren!","",IF((D19/(D10-$C$5))*(D11-$C$5)&gt;D19,D19,(D19/(D10-$C$5))*(D11-$C$5))),2))</f>
        <v>0</v>
      </c>
      <c r="E20" s="5">
        <f>IF(OR($C$11="",$D$11="",$E$11="",$F$11="",$G$11=""),0,ROUND(IF($H$11="Percentage in één van de jaren is lager dan in één van voorgaande jaren!","",IF((E19/(E10-$C$5))*(E11-$C$5)&gt;E19,E19,(E19/(E10-$C$5))*(E11-$C$5))),2))</f>
        <v>0</v>
      </c>
      <c r="F20" s="5">
        <f>IF(OR($C$11="",$D$11="",$E$11="",$F$11="",$G$11=""),0,ROUND(IF($H$11="Percentage in één van de jaren is lager dan in één van voorgaande jaren!","",IF((F19/(F10-$C$5))*(F11-$C$5)&gt;F19,F19,(F19/(F10-$C$5))*(F11-$C$5))),2))</f>
        <v>0</v>
      </c>
      <c r="G20" s="5">
        <f>IF(OR($C$11="",$D$11="",$E$11="",$F$11="",$G$11=""),0,ROUND(IF($H$11="Percentage in één van de jaren is lager dan in één van voorgaande jaren!","",IF((G19/(G10-$C$5))*(G11-$C$5)&gt;G19,G19,(G19/(G10-$C$5))*(G11-$C$5))),2))</f>
        <v>0</v>
      </c>
    </row>
    <row r="21" spans="2:9" ht="30.95">
      <c r="B21" s="4" t="s">
        <v>19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I21" s="2"/>
    </row>
    <row r="22" spans="2:9">
      <c r="B22" s="3" t="s">
        <v>20</v>
      </c>
      <c r="C22" s="5">
        <f>SUM(C20:C21)</f>
        <v>0</v>
      </c>
      <c r="D22" s="5">
        <f t="shared" ref="D22:G22" si="1">SUM(D20:D21)</f>
        <v>0</v>
      </c>
      <c r="E22" s="5">
        <f t="shared" si="1"/>
        <v>0</v>
      </c>
      <c r="F22" s="5">
        <f t="shared" si="1"/>
        <v>0</v>
      </c>
      <c r="G22" s="5">
        <f t="shared" si="1"/>
        <v>0</v>
      </c>
    </row>
    <row r="24" spans="2:9" ht="15.95" thickBot="1"/>
    <row r="25" spans="2:9" ht="15.95" thickBot="1">
      <c r="B25" s="2" t="s">
        <v>21</v>
      </c>
      <c r="C25" s="14">
        <f>SUM(C22:G22)</f>
        <v>0</v>
      </c>
    </row>
    <row r="28" spans="2:9">
      <c r="B28" s="16" t="s">
        <v>22</v>
      </c>
    </row>
  </sheetData>
  <sheetProtection algorithmName="SHA-512" hashValue="4lx/9RX4lJOtAx1I6VrJFN9DcgSCeRyUPoOCVUHJgEHRU2X1LpjwAeNKpoZtX1ITF9z2m/uWwEBktbcjwJXUmA==" saltValue="TD1WVV6xH/D0PtoSyH1qwg==" spinCount="100000" sheet="1" objects="1" scenarios="1" selectLockedCells="1"/>
  <phoneticPr fontId="2" type="noConversion"/>
  <conditionalFormatting sqref="H11">
    <cfRule type="expression" dxfId="0" priority="1">
      <formula>IF(H11="Percentage in één van de jaren is lager dan in één van voorgaande jaren!",TRUE)</formula>
    </cfRule>
  </conditionalFormatting>
  <dataValidations count="1">
    <dataValidation type="decimal" allowBlank="1" showInputMessage="1" showErrorMessage="1" error="Het percentage inzet moet minimaal 38,50% en mag maximaal 100,00% zijn." sqref="C11:G11" xr:uid="{BF90F160-CDF8-401F-ADD3-99E59A4B103A}">
      <formula1>0.385</formula1>
      <formula2>1</formula2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16933AC580DC46BEEB6A7A6A857BB7" ma:contentTypeVersion="6" ma:contentTypeDescription="Create a new document." ma:contentTypeScope="" ma:versionID="9e7c48611067a8e250d093dedbf8a6d4">
  <xsd:schema xmlns:xsd="http://www.w3.org/2001/XMLSchema" xmlns:xs="http://www.w3.org/2001/XMLSchema" xmlns:p="http://schemas.microsoft.com/office/2006/metadata/properties" xmlns:ns2="1aaffa50-dfaa-428a-875c-8b1ae75a761b" xmlns:ns3="b00fcdc3-85fb-4c0c-af5c-4393f9723876" targetNamespace="http://schemas.microsoft.com/office/2006/metadata/properties" ma:root="true" ma:fieldsID="4a0882b27514f9692c78ffe6cb0a2fdf" ns2:_="" ns3:_="">
    <xsd:import namespace="1aaffa50-dfaa-428a-875c-8b1ae75a761b"/>
    <xsd:import namespace="b00fcdc3-85fb-4c0c-af5c-4393f972387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affa50-dfaa-428a-875c-8b1ae75a761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0fcdc3-85fb-4c0c-af5c-4393f97238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7097D3-6969-44AC-831C-4142C81BA6AC}"/>
</file>

<file path=customXml/itemProps2.xml><?xml version="1.0" encoding="utf-8"?>
<ds:datastoreItem xmlns:ds="http://schemas.openxmlformats.org/officeDocument/2006/customXml" ds:itemID="{D907F453-63F0-49BE-9C60-6662E71C37DC}"/>
</file>

<file path=customXml/itemProps3.xml><?xml version="1.0" encoding="utf-8"?>
<ds:datastoreItem xmlns:ds="http://schemas.openxmlformats.org/officeDocument/2006/customXml" ds:itemID="{7E3B7164-7257-447E-8641-3D5A6EF9C1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Groothusen, Rob</dc:creator>
  <cp:keywords/>
  <dc:description/>
  <cp:lastModifiedBy>Berg, Joanne van den</cp:lastModifiedBy>
  <cp:revision/>
  <dcterms:created xsi:type="dcterms:W3CDTF">2024-09-27T18:50:19Z</dcterms:created>
  <dcterms:modified xsi:type="dcterms:W3CDTF">2024-10-28T09:10:59Z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9b38bc-0ed8-48ce-ab09-5250aa17f0d6_Enabled">
    <vt:lpwstr>true</vt:lpwstr>
  </property>
  <property fmtid="{D5CDD505-2E9C-101B-9397-08002B2CF9AE}" pid="3" name="MSIP_Label_809b38bc-0ed8-48ce-ab09-5250aa17f0d6_SetDate">
    <vt:lpwstr>2024-09-27T19:17:52Z</vt:lpwstr>
  </property>
  <property fmtid="{D5CDD505-2E9C-101B-9397-08002B2CF9AE}" pid="4" name="MSIP_Label_809b38bc-0ed8-48ce-ab09-5250aa17f0d6_Method">
    <vt:lpwstr>Standard</vt:lpwstr>
  </property>
  <property fmtid="{D5CDD505-2E9C-101B-9397-08002B2CF9AE}" pid="5" name="MSIP_Label_809b38bc-0ed8-48ce-ab09-5250aa17f0d6_Name">
    <vt:lpwstr>Public</vt:lpwstr>
  </property>
  <property fmtid="{D5CDD505-2E9C-101B-9397-08002B2CF9AE}" pid="6" name="MSIP_Label_809b38bc-0ed8-48ce-ab09-5250aa17f0d6_SiteId">
    <vt:lpwstr>7f263ce8-b129-4c08-b21c-36d0ebea0d03</vt:lpwstr>
  </property>
  <property fmtid="{D5CDD505-2E9C-101B-9397-08002B2CF9AE}" pid="7" name="MSIP_Label_809b38bc-0ed8-48ce-ab09-5250aa17f0d6_ActionId">
    <vt:lpwstr>7272f940-bf3a-4a56-86f1-1e5ed82b48f0</vt:lpwstr>
  </property>
  <property fmtid="{D5CDD505-2E9C-101B-9397-08002B2CF9AE}" pid="8" name="MSIP_Label_809b38bc-0ed8-48ce-ab09-5250aa17f0d6_ContentBits">
    <vt:lpwstr>0</vt:lpwstr>
  </property>
  <property fmtid="{D5CDD505-2E9C-101B-9397-08002B2CF9AE}" pid="9" name="ContentTypeId">
    <vt:lpwstr>0x010100D416933AC580DC46BEEB6A7A6A857BB7</vt:lpwstr>
  </property>
</Properties>
</file>