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32484/Gedeelde documenten/02. Organisatie en contracten/Lev/3. NvI/"/>
    </mc:Choice>
  </mc:AlternateContent>
  <xr:revisionPtr revIDLastSave="966" documentId="8_{D154DE6B-814D-413C-BC42-F097F7ACEA1C}" xr6:coauthVersionLast="47" xr6:coauthVersionMax="47" xr10:uidLastSave="{853D7CB4-14BF-4A35-8DE7-33A8BACEAFAE}"/>
  <bookViews>
    <workbookView xWindow="28680" yWindow="-120" windowWidth="29040" windowHeight="15840" xr2:uid="{00000000-000D-0000-FFFF-FFFF00000000}"/>
  </bookViews>
  <sheets>
    <sheet name="Inschrijfstaat" sheetId="1" r:id="rId1"/>
  </sheets>
  <externalReferences>
    <externalReference r:id="rId2"/>
  </externalReferences>
  <definedNames>
    <definedName name="______xlnm.Print_Area_1">[1]voorblad!$A$1:$G$65536</definedName>
    <definedName name="______xlnm.Print_Area_3">#REF!</definedName>
    <definedName name="_____xlnm.Print_Area_1">#REF!</definedName>
    <definedName name="_____xlnm.Print_Area_1_1">[1]voorblad!$A$1:$F$65536</definedName>
    <definedName name="_____xlnm.Print_Area_2">#REF!</definedName>
    <definedName name="____xlnm.Print_Area_1">#REF!</definedName>
    <definedName name="____xlnm.Print_Area_1_1_1">[1]voorblad!$A$1:$F$65370</definedName>
    <definedName name="____xlnm.Print_Titles_4">#REF!</definedName>
    <definedName name="___xlnm.Print_Area_1">#REF!</definedName>
    <definedName name="___xlnm.Print_Area_1_1_1">[1]voorblad!$A$1:$F$65370</definedName>
    <definedName name="___xlnm.Print_Titles_4">#REF!</definedName>
    <definedName name="__xlnm.Print_Area_1">#REF!</definedName>
    <definedName name="__xlnm.Print_Area_1_1_1">[1]voorblad!$A$1:$F$65370</definedName>
    <definedName name="__xlnm.Print_Area_2">#REF!</definedName>
    <definedName name="__xlnm.Print_Titles_2">#REF!</definedName>
    <definedName name="__xlnm.Print_Titles_4">#REF!</definedName>
    <definedName name="__xlnm.Print_Titles_5">#REF!</definedName>
    <definedName name="__xlnm.Print_Titles_7">#REF!</definedName>
    <definedName name="_xlnm._FilterDatabase" localSheetId="0" hidden="1">Inschrijfstaat!$C$18:$H$52</definedName>
    <definedName name="_xlnm.Print_Area" localSheetId="0">Inschrijfstaat!$C$1:$H$63</definedName>
    <definedName name="_xlnm.Print_Titles" localSheetId="0">Inschrijfstaat!$1:$17</definedName>
    <definedName name="Analyse_constructie_principe_kantoor_toren_A_Vof_de_Boompjes">"#REF!"</definedName>
    <definedName name="Analyse_constructie_principe_kantoor_toren_A_Vof_de_Boompjes_4">"#REF!"</definedName>
    <definedName name="axa_boom_cp">"#REF!"</definedName>
    <definedName name="axa_boom_cp_4">"#REF!"</definedName>
    <definedName name="gymzalen">"#REF!"</definedName>
    <definedName name="gymzalen_4">"#REF!"</definedName>
    <definedName name="referentie_AXA_Utrecht">"#REF!"</definedName>
    <definedName name="referentie_AXA_Utrecht_4">"#REF!"</definedName>
    <definedName name="vo_cfm_AXA_Cap">"#REF!"</definedName>
    <definedName name="vo_cfm_AXA_Cap_4">"#REF!"</definedName>
    <definedName name="x">#REF!</definedName>
    <definedName name="xx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H41" i="1"/>
  <c r="F37" i="1"/>
  <c r="F36" i="1"/>
  <c r="F38" i="1"/>
  <c r="H39" i="1"/>
  <c r="F29" i="1"/>
  <c r="F28" i="1"/>
  <c r="H28" i="1" s="1"/>
  <c r="H20" i="1" l="1"/>
  <c r="H21" i="1"/>
  <c r="H22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42" i="1"/>
  <c r="H43" i="1"/>
  <c r="H44" i="1"/>
  <c r="H45" i="1"/>
  <c r="H46" i="1"/>
  <c r="H47" i="1"/>
  <c r="H48" i="1"/>
  <c r="H49" i="1"/>
  <c r="H50" i="1"/>
  <c r="H51" i="1"/>
  <c r="H52" i="1"/>
  <c r="H19" i="1" l="1"/>
  <c r="H54" i="1" s="1"/>
  <c r="H57" i="1" s="1"/>
  <c r="H59" i="1" l="1"/>
  <c r="H61" i="1" s="1"/>
</calcChain>
</file>

<file path=xl/sharedStrings.xml><?xml version="1.0" encoding="utf-8"?>
<sst xmlns="http://schemas.openxmlformats.org/spreadsheetml/2006/main" count="192" uniqueCount="139">
  <si>
    <t>Project :</t>
  </si>
  <si>
    <t>Datum :</t>
  </si>
  <si>
    <t>Naam inschrijver:</t>
  </si>
  <si>
    <t>INSCHRIJFSTAAT</t>
  </si>
  <si>
    <t>Plaats:</t>
  </si>
  <si>
    <t>-</t>
  </si>
  <si>
    <t>(alleen de geel gearceerde velden invullen - overige cellen zijn beveiligd)</t>
  </si>
  <si>
    <t>Versie formulier:</t>
  </si>
  <si>
    <t>Perceel :</t>
  </si>
  <si>
    <t>Inrichting Maritieme Academie Harlingen</t>
  </si>
  <si>
    <t>Harlingen</t>
  </si>
  <si>
    <t>Nr</t>
  </si>
  <si>
    <t>Code</t>
  </si>
  <si>
    <t>Aantal</t>
  </si>
  <si>
    <t xml:space="preserve">Eenheidsprijs
</t>
  </si>
  <si>
    <t>Prijs totaal</t>
  </si>
  <si>
    <t>[-]</t>
  </si>
  <si>
    <t>[stuks]</t>
  </si>
  <si>
    <t xml:space="preserve">[€/stuk]
</t>
  </si>
  <si>
    <t>[€]</t>
  </si>
  <si>
    <t>Meubilair</t>
  </si>
  <si>
    <t>Eenmalige kosten</t>
  </si>
  <si>
    <t>AB-01</t>
  </si>
  <si>
    <t>AB-02</t>
  </si>
  <si>
    <t>AB-03</t>
  </si>
  <si>
    <t>AC-01</t>
  </si>
  <si>
    <t>AC-02</t>
  </si>
  <si>
    <t>AC-03</t>
  </si>
  <si>
    <t>AC-04</t>
  </si>
  <si>
    <t>BA-03</t>
  </si>
  <si>
    <t>BA-06</t>
  </si>
  <si>
    <t>BK-01</t>
  </si>
  <si>
    <t>BS-01</t>
  </si>
  <si>
    <t>KS-01</t>
  </si>
  <si>
    <t>OK-03</t>
  </si>
  <si>
    <t>PO-01</t>
  </si>
  <si>
    <t>RF-07</t>
  </si>
  <si>
    <t>RF-08</t>
  </si>
  <si>
    <t>RF-09</t>
  </si>
  <si>
    <t>RF-11</t>
  </si>
  <si>
    <t>RF-12</t>
  </si>
  <si>
    <t>RF-13</t>
  </si>
  <si>
    <t>RF-14</t>
  </si>
  <si>
    <t>RF-15</t>
  </si>
  <si>
    <t>RF-16</t>
  </si>
  <si>
    <t>RF-17</t>
  </si>
  <si>
    <t>RF-18</t>
  </si>
  <si>
    <t>RF-19</t>
  </si>
  <si>
    <t>RF-20</t>
  </si>
  <si>
    <t>RF-21</t>
  </si>
  <si>
    <t>RF-22</t>
  </si>
  <si>
    <t>RF-23</t>
  </si>
  <si>
    <t>RF-24</t>
  </si>
  <si>
    <t>RF-25</t>
  </si>
  <si>
    <t>RF-26</t>
  </si>
  <si>
    <t>RF-27</t>
  </si>
  <si>
    <t>RF-28</t>
  </si>
  <si>
    <t>RF-29</t>
  </si>
  <si>
    <t>RF-30</t>
  </si>
  <si>
    <t>RF-31</t>
  </si>
  <si>
    <t>RF-32</t>
  </si>
  <si>
    <t>ST-01</t>
  </si>
  <si>
    <t>ST-02</t>
  </si>
  <si>
    <t>ST-03</t>
  </si>
  <si>
    <t>ST-04</t>
  </si>
  <si>
    <t>ST-05</t>
  </si>
  <si>
    <t>TA-09</t>
  </si>
  <si>
    <t>TA-10</t>
  </si>
  <si>
    <t>TK-01</t>
  </si>
  <si>
    <t>TU-01</t>
  </si>
  <si>
    <t>TU-02</t>
  </si>
  <si>
    <t>TV-01</t>
  </si>
  <si>
    <t>VT-01</t>
  </si>
  <si>
    <t>WS-01</t>
  </si>
  <si>
    <t>ZZ-01</t>
  </si>
  <si>
    <t>ZZ-02</t>
  </si>
  <si>
    <t>ZZ-03</t>
  </si>
  <si>
    <t>Afvalbak groot</t>
  </si>
  <si>
    <t>Vlamdovende papier afvalbak</t>
  </si>
  <si>
    <t>Afvalbakje klein</t>
  </si>
  <si>
    <t>Kapstok</t>
  </si>
  <si>
    <t>Toiletborstel</t>
  </si>
  <si>
    <t>Prikbord</t>
  </si>
  <si>
    <t>Banken lang</t>
  </si>
  <si>
    <t>Bank</t>
  </si>
  <si>
    <t>Barkruk</t>
  </si>
  <si>
    <t>Bureaustoel</t>
  </si>
  <si>
    <t>Roldeurkast</t>
  </si>
  <si>
    <t>Artikel</t>
  </si>
  <si>
    <t>[omschrijving]</t>
  </si>
  <si>
    <t>Pooltafel</t>
  </si>
  <si>
    <t>Zaalstoel</t>
  </si>
  <si>
    <t>Stoel</t>
  </si>
  <si>
    <t>Bijzettafel</t>
  </si>
  <si>
    <t>Salontafel</t>
  </si>
  <si>
    <t>Tuinstoelen</t>
  </si>
  <si>
    <t>Transportkar</t>
  </si>
  <si>
    <t>Televisie</t>
  </si>
  <si>
    <t>Voetbaltafel</t>
  </si>
  <si>
    <t>Wandstelling</t>
  </si>
  <si>
    <t>Zitzak</t>
  </si>
  <si>
    <t>TOTALE PRIJS excl. BTW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</si>
  <si>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</si>
  <si>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</si>
  <si>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</si>
  <si>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</si>
  <si>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</si>
  <si>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</si>
  <si>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</si>
  <si>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</si>
  <si>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</si>
  <si>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</si>
  <si>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</si>
  <si>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</si>
  <si>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</si>
  <si>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</si>
  <si>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</si>
  <si>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</si>
  <si>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</si>
  <si>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</si>
  <si>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</si>
  <si>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</si>
  <si>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</si>
  <si>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</si>
  <si>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</si>
  <si>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</si>
  <si>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</si>
  <si>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</si>
  <si>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RF-10</t>
  </si>
  <si>
    <t>S</t>
  </si>
  <si>
    <t>Perceel 2 - Standaard Meubilair</t>
  </si>
  <si>
    <t>TOTALE PRIJS incl. BTW</t>
  </si>
  <si>
    <t>BTW</t>
  </si>
  <si>
    <t>Kosten transport, plaatsing, montage/installatie en gebruiksklaar opleveren</t>
  </si>
  <si>
    <t>BK-02</t>
  </si>
  <si>
    <t>ST-06</t>
  </si>
  <si>
    <t>ST-07</t>
  </si>
  <si>
    <t>ST-08</t>
  </si>
  <si>
    <t>05-10-2023 |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</si>
</sst>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0.0"/>
    <numFmt numFmtId="165" formatCode="#,##0_ ;\-#,##0\ "/>
    <numFmt numFmtId="166" formatCode="_-* #,##0.00_-;_-* #,##0.00\-;_-* \-??_-;_-@_-"/>
    <numFmt numFmtId="167" formatCode="_-* #,##0_-;_-* #,##0\-;_-* \-_-;_-@_-"/>
    <numFmt numFmtId="168" formatCode="&quot;€&quot;\ #,##0.00"/>
  </numFmts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</font>
    <font>
      <i/>
      <sz val="9"/>
      <name val="Calibri"/>
      <family val="2"/>
      <scheme val="minor"/>
    </font>
    <font>
      <b/>
      <sz val="10"/>
      <name val="Arial"/>
      <family val="2"/>
    </font>
    <font>
      <sz val="9"/>
      <color theme="0"/>
      <name val="Calibri"/>
      <family val="2"/>
    </font>
    <font>
      <sz val="8"/>
      <name val="Arial"/>
      <family val="2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1B3358"/>
        <bgColor indexed="27"/>
      </patternFill>
    </fill>
    <fill>
      <patternFill patternType="solid">
        <fgColor rgb="FF1B3358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21" fillId="0" borderId="0"/>
  </cellStyleXfs>
  <cellXfs count="109">
    <xf numFmtId="0" fontId="0" fillId="0" borderId="0" xfId="0"/>
    <xf numFmtId="168" fontId="17" fillId="3" borderId="7" xfId="0" applyNumberFormat="1" applyFont="1" applyFill="1" applyBorder="1" applyAlignment="1" applyProtection="1">
      <alignment vertical="top"/>
      <protection locked="0"/>
    </xf>
    <xf numFmtId="0" fontId="15" fillId="0" borderId="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168" fontId="15" fillId="0" borderId="7" xfId="0" applyNumberFormat="1" applyFont="1" applyBorder="1" applyAlignment="1">
      <alignment vertical="top"/>
    </xf>
    <xf numFmtId="41" fontId="15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9" fillId="5" borderId="4" xfId="0" applyFont="1" applyFill="1" applyBorder="1" applyAlignment="1">
      <alignment horizontal="left" vertical="top"/>
    </xf>
    <xf numFmtId="0" fontId="19" fillId="5" borderId="5" xfId="0" applyFont="1" applyFill="1" applyBorder="1" applyAlignment="1">
      <alignment horizontal="left" vertical="top"/>
    </xf>
    <xf numFmtId="0" fontId="19" fillId="5" borderId="5" xfId="0" applyFont="1" applyFill="1" applyBorder="1" applyAlignment="1">
      <alignment horizontal="left" vertical="top" wrapText="1"/>
    </xf>
    <xf numFmtId="0" fontId="19" fillId="5" borderId="5" xfId="0" applyFont="1" applyFill="1" applyBorder="1" applyAlignment="1">
      <alignment horizontal="right" vertical="top" wrapText="1"/>
    </xf>
    <xf numFmtId="168" fontId="19" fillId="5" borderId="8" xfId="0" applyNumberFormat="1" applyFont="1" applyFill="1" applyBorder="1" applyAlignment="1">
      <alignment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168" fontId="15" fillId="0" borderId="0" xfId="0" applyNumberFormat="1" applyFont="1" applyAlignment="1">
      <alignment vertical="top"/>
    </xf>
    <xf numFmtId="0" fontId="17" fillId="0" borderId="1" xfId="0" quotePrefix="1" applyFont="1" applyBorder="1" applyAlignment="1">
      <alignment horizontal="left" vertical="top"/>
    </xf>
    <xf numFmtId="0" fontId="17" fillId="0" borderId="0" xfId="0" quotePrefix="1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9" fontId="17" fillId="0" borderId="7" xfId="0" applyNumberFormat="1" applyFont="1" applyBorder="1" applyAlignment="1">
      <alignment horizontal="right" vertical="top"/>
    </xf>
    <xf numFmtId="168" fontId="17" fillId="0" borderId="7" xfId="0" applyNumberFormat="1" applyFont="1" applyBorder="1" applyAlignment="1">
      <alignment vertical="top"/>
    </xf>
    <xf numFmtId="0" fontId="17" fillId="0" borderId="4" xfId="0" quotePrefix="1" applyFont="1" applyBorder="1" applyAlignment="1">
      <alignment horizontal="left" vertical="top"/>
    </xf>
    <xf numFmtId="0" fontId="17" fillId="0" borderId="5" xfId="0" quotePrefix="1" applyFont="1" applyBorder="1" applyAlignment="1">
      <alignment horizontal="left" vertical="top"/>
    </xf>
    <xf numFmtId="0" fontId="1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right" vertical="top" wrapText="1"/>
    </xf>
    <xf numFmtId="168" fontId="17" fillId="0" borderId="5" xfId="0" applyNumberFormat="1" applyFont="1" applyBorder="1" applyAlignment="1">
      <alignment vertical="top"/>
    </xf>
    <xf numFmtId="41" fontId="17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168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5" fontId="15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/>
    </xf>
    <xf numFmtId="168" fontId="17" fillId="3" borderId="0" xfId="0" applyNumberFormat="1" applyFont="1" applyFill="1" applyAlignment="1">
      <alignment vertical="top"/>
    </xf>
    <xf numFmtId="41" fontId="17" fillId="3" borderId="0" xfId="0" applyNumberFormat="1" applyFont="1" applyFill="1" applyAlignment="1">
      <alignment vertical="top"/>
    </xf>
    <xf numFmtId="168" fontId="9" fillId="2" borderId="0" xfId="0" applyNumberFormat="1" applyFont="1" applyFill="1" applyAlignment="1">
      <alignment vertical="top"/>
    </xf>
    <xf numFmtId="3" fontId="9" fillId="2" borderId="0" xfId="0" applyNumberFormat="1" applyFont="1" applyFill="1" applyAlignment="1">
      <alignment vertical="top"/>
    </xf>
    <xf numFmtId="168" fontId="8" fillId="2" borderId="0" xfId="0" applyNumberFormat="1" applyFont="1" applyFill="1" applyAlignment="1">
      <alignment vertical="top"/>
    </xf>
    <xf numFmtId="3" fontId="8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/>
    </xf>
    <xf numFmtId="49" fontId="17" fillId="0" borderId="1" xfId="0" quotePrefix="1" applyNumberFormat="1" applyFont="1" applyBorder="1" applyAlignment="1">
      <alignment horizontal="right" vertical="top"/>
    </xf>
    <xf numFmtId="0" fontId="16" fillId="0" borderId="0" xfId="0" applyFont="1" applyAlignment="1">
      <alignment horizontal="left" vertical="top"/>
    </xf>
    <xf numFmtId="168" fontId="16" fillId="0" borderId="7" xfId="0" applyNumberFormat="1" applyFont="1" applyBorder="1" applyAlignment="1">
      <alignment vertical="top"/>
    </xf>
    <xf numFmtId="41" fontId="16" fillId="0" borderId="0" xfId="0" applyNumberFormat="1" applyFont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168" fontId="7" fillId="2" borderId="6" xfId="0" applyNumberFormat="1" applyFont="1" applyFill="1" applyBorder="1" applyAlignment="1">
      <alignment vertical="top"/>
    </xf>
    <xf numFmtId="0" fontId="29" fillId="0" borderId="0" xfId="0" applyFont="1" applyAlignment="1">
      <alignment vertical="top"/>
    </xf>
    <xf numFmtId="3" fontId="25" fillId="0" borderId="0" xfId="0" applyNumberFormat="1" applyFont="1" applyAlignment="1">
      <alignment vertical="center"/>
    </xf>
    <xf numFmtId="166" fontId="10" fillId="0" borderId="0" xfId="2" applyNumberFormat="1" applyFont="1" applyAlignment="1">
      <alignment horizontal="left" vertical="top"/>
    </xf>
    <xf numFmtId="0" fontId="23" fillId="0" borderId="0" xfId="0" applyFont="1" applyAlignment="1">
      <alignment horizontal="righ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7" fontId="24" fillId="4" borderId="0" xfId="2" applyNumberFormat="1" applyFont="1" applyFill="1" applyAlignment="1">
      <alignment horizontal="center" vertical="top"/>
    </xf>
    <xf numFmtId="167" fontId="24" fillId="4" borderId="0" xfId="2" applyNumberFormat="1" applyFont="1" applyFill="1" applyAlignment="1">
      <alignment horizontal="left" vertical="top"/>
    </xf>
    <xf numFmtId="167" fontId="24" fillId="4" borderId="0" xfId="2" applyNumberFormat="1" applyFont="1" applyFill="1" applyAlignment="1">
      <alignment horizontal="right" vertical="top"/>
    </xf>
    <xf numFmtId="168" fontId="24" fillId="4" borderId="0" xfId="2" applyNumberFormat="1" applyFont="1" applyFill="1" applyAlignment="1">
      <alignment horizontal="right" vertical="top" wrapText="1"/>
    </xf>
    <xf numFmtId="167" fontId="24" fillId="4" borderId="0" xfId="2" applyNumberFormat="1" applyFont="1" applyFill="1" applyAlignment="1">
      <alignment horizontal="right" vertical="top" wrapText="1"/>
    </xf>
    <xf numFmtId="165" fontId="15" fillId="0" borderId="0" xfId="0" quotePrefix="1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7" fontId="27" fillId="4" borderId="0" xfId="2" applyNumberFormat="1" applyFont="1" applyFill="1" applyAlignment="1">
      <alignment horizontal="center" vertical="top"/>
    </xf>
    <xf numFmtId="167" fontId="27" fillId="4" borderId="0" xfId="2" applyNumberFormat="1" applyFont="1" applyFill="1" applyAlignment="1">
      <alignment horizontal="left" vertical="top"/>
    </xf>
    <xf numFmtId="167" fontId="27" fillId="4" borderId="0" xfId="2" applyNumberFormat="1" applyFont="1" applyFill="1" applyAlignment="1">
      <alignment horizontal="right" vertical="top"/>
    </xf>
    <xf numFmtId="168" fontId="27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right" vertical="top" wrapText="1"/>
    </xf>
    <xf numFmtId="164" fontId="15" fillId="0" borderId="0" xfId="0" applyNumberFormat="1" applyFont="1" applyAlignment="1">
      <alignment vertical="top"/>
    </xf>
    <xf numFmtId="0" fontId="10" fillId="2" borderId="2" xfId="2" applyFont="1" applyFill="1" applyBorder="1" applyAlignment="1">
      <alignment horizontal="left" vertical="top"/>
    </xf>
    <xf numFmtId="0" fontId="10" fillId="2" borderId="3" xfId="2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166" fontId="10" fillId="0" borderId="1" xfId="2" applyNumberFormat="1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vertical="top"/>
    </xf>
    <xf numFmtId="165" fontId="15" fillId="0" borderId="3" xfId="0" applyNumberFormat="1" applyFont="1" applyBorder="1" applyAlignment="1">
      <alignment horizontal="right" vertical="top"/>
    </xf>
    <xf numFmtId="168" fontId="15" fillId="0" borderId="3" xfId="0" applyNumberFormat="1" applyFont="1" applyBorder="1" applyAlignment="1">
      <alignment vertical="top"/>
    </xf>
    <xf numFmtId="165" fontId="15" fillId="0" borderId="6" xfId="0" applyNumberFormat="1" applyFont="1" applyBorder="1" applyAlignment="1">
      <alignment vertical="top"/>
    </xf>
    <xf numFmtId="165" fontId="15" fillId="0" borderId="7" xfId="0" applyNumberFormat="1" applyFont="1" applyBorder="1" applyAlignment="1">
      <alignment vertical="top"/>
    </xf>
    <xf numFmtId="165" fontId="7" fillId="0" borderId="0" xfId="0" applyNumberFormat="1" applyFont="1" applyAlignment="1">
      <alignment horizontal="left" vertical="top"/>
    </xf>
    <xf numFmtId="168" fontId="7" fillId="0" borderId="0" xfId="0" applyNumberFormat="1" applyFont="1" applyAlignment="1">
      <alignment horizontal="left" vertical="top"/>
    </xf>
    <xf numFmtId="165" fontId="7" fillId="0" borderId="7" xfId="0" applyNumberFormat="1" applyFont="1" applyBorder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30" fillId="6" borderId="1" xfId="0" quotePrefix="1" applyNumberFormat="1" applyFont="1" applyFill="1" applyBorder="1" applyAlignment="1">
      <alignment horizontal="right" vertical="top"/>
    </xf>
    <xf numFmtId="0" fontId="30" fillId="6" borderId="0" xfId="0" quotePrefix="1" applyFont="1" applyFill="1" applyAlignment="1">
      <alignment horizontal="left" vertical="top"/>
    </xf>
    <xf numFmtId="0" fontId="30" fillId="6" borderId="0" xfId="0" applyFont="1" applyFill="1" applyAlignment="1">
      <alignment horizontal="left" vertical="top" wrapText="1"/>
    </xf>
    <xf numFmtId="0" fontId="30" fillId="6" borderId="0" xfId="0" applyFont="1" applyFill="1" applyAlignment="1">
      <alignment horizontal="right" vertical="top" wrapText="1"/>
    </xf>
    <xf numFmtId="166" fontId="10" fillId="0" borderId="1" xfId="2" applyNumberFormat="1" applyFont="1" applyBorder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166" fontId="10" fillId="0" borderId="4" xfId="2" applyNumberFormat="1" applyFont="1" applyBorder="1" applyAlignment="1">
      <alignment horizontal="left" vertical="top"/>
    </xf>
    <xf numFmtId="166" fontId="10" fillId="0" borderId="5" xfId="2" applyNumberFormat="1" applyFont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23" fillId="3" borderId="0" xfId="0" applyNumberFormat="1" applyFont="1" applyFill="1" applyAlignment="1" applyProtection="1">
      <alignment horizontal="left" vertical="top"/>
      <protection locked="0"/>
    </xf>
    <xf numFmtId="14" fontId="23" fillId="3" borderId="7" xfId="0" applyNumberFormat="1" applyFont="1" applyFill="1" applyBorder="1" applyAlignment="1" applyProtection="1">
      <alignment horizontal="left" vertical="top"/>
      <protection locked="0"/>
    </xf>
    <xf numFmtId="0" fontId="23" fillId="3" borderId="5" xfId="0" applyFont="1" applyFill="1" applyBorder="1" applyAlignment="1" applyProtection="1">
      <alignment horizontal="left" vertical="top"/>
      <protection locked="0"/>
    </xf>
    <xf numFmtId="0" fontId="23" fillId="3" borderId="8" xfId="0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top" wrapText="1"/>
    </xf>
  </cellXfs>
  <cellStyles count="25">
    <cellStyle name="Excel Built-in Normal" xfId="5" xr:uid="{00000000-0005-0000-0000-000000000000}"/>
    <cellStyle name="Excel Built-in Normal 1" xfId="2" xr:uid="{00000000-0005-0000-0000-000001000000}"/>
    <cellStyle name="Excel Built-in Normal 2" xfId="6" xr:uid="{00000000-0005-0000-0000-000002000000}"/>
    <cellStyle name="Excel Built-in Normal 3" xfId="7" xr:uid="{00000000-0005-0000-0000-000003000000}"/>
    <cellStyle name="Excel Built-in Normal 4" xfId="8" xr:uid="{00000000-0005-0000-0000-000004000000}"/>
    <cellStyle name="Excel Built-in Normal 5" xfId="3" xr:uid="{00000000-0005-0000-0000-000005000000}"/>
    <cellStyle name="Ongedefinieerd" xfId="9" xr:uid="{00000000-0005-0000-0000-000006000000}"/>
    <cellStyle name="Procent 2" xfId="4" xr:uid="{00000000-0005-0000-0000-000007000000}"/>
    <cellStyle name="Procent 3" xfId="17" xr:uid="{00000000-0005-0000-0000-000008000000}"/>
    <cellStyle name="Procent 3 2" xfId="19" xr:uid="{00000000-0005-0000-0000-000009000000}"/>
    <cellStyle name="Standaard" xfId="0" builtinId="0"/>
    <cellStyle name="Standaard 10" xfId="24" xr:uid="{DBA53FCE-2B43-486B-9689-F726D899D1C7}"/>
    <cellStyle name="Standaard 2" xfId="10" xr:uid="{00000000-0005-0000-0000-00000B000000}"/>
    <cellStyle name="Standaard 2 2" xfId="11" xr:uid="{00000000-0005-0000-0000-00000C000000}"/>
    <cellStyle name="Standaard 3" xfId="1" xr:uid="{00000000-0005-0000-0000-00000D000000}"/>
    <cellStyle name="Standaard 4" xfId="12" xr:uid="{00000000-0005-0000-0000-00000E000000}"/>
    <cellStyle name="Standaard 5" xfId="13" xr:uid="{00000000-0005-0000-0000-00000F000000}"/>
    <cellStyle name="Standaard 6" xfId="14" xr:uid="{00000000-0005-0000-0000-000010000000}"/>
    <cellStyle name="Standaard 6 2" xfId="15" xr:uid="{00000000-0005-0000-0000-000011000000}"/>
    <cellStyle name="Standaard 6 2 2" xfId="21" xr:uid="{00000000-0005-0000-0000-000012000000}"/>
    <cellStyle name="Standaard 6 3" xfId="20" xr:uid="{00000000-0005-0000-0000-000013000000}"/>
    <cellStyle name="Standaard 7" xfId="16" xr:uid="{00000000-0005-0000-0000-000014000000}"/>
    <cellStyle name="Standaard 7 2" xfId="18" xr:uid="{00000000-0005-0000-0000-000015000000}"/>
    <cellStyle name="Standaard 8" xfId="22" xr:uid="{00000000-0005-0000-0000-000016000000}"/>
    <cellStyle name="Standaard 9" xfId="23" xr:uid="{00000000-0005-0000-0000-000017000000}"/>
  </cellStyles>
  <dxfs count="0"/>
  <tableStyles count="0" defaultTableStyle="TableStyleMedium9" defaultPivotStyle="PivotStyleLight16"/>
  <colors>
    <mruColors>
      <color rgb="FF1B3358"/>
      <color rgb="FFFFFFCC"/>
      <color rgb="FFA61A80"/>
      <color rgb="FFFFFF99"/>
      <color rgb="FFE6E6E6"/>
      <color rgb="FF00427A"/>
      <color rgb="FFDCDCFA"/>
      <color rgb="FFDCD1FA"/>
      <color rgb="FFC0C0C0"/>
      <color rgb="FF945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98535</xdr:rowOff>
    </xdr:from>
    <xdr:to>
      <xdr:col>4</xdr:col>
      <xdr:colOff>553377</xdr:colOff>
      <xdr:row>2</xdr:row>
      <xdr:rowOff>307959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6D8378-CE1B-44A1-B257-AF554C98F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6224" y="98535"/>
          <a:ext cx="1511210" cy="512182"/>
        </a:xfrm>
        <a:prstGeom prst="rect">
          <a:avLst/>
        </a:prstGeom>
      </xdr:spPr>
    </xdr:pic>
    <xdr:clientData/>
  </xdr:twoCellAnchor>
  <xdr:twoCellAnchor editAs="oneCell">
    <xdr:from>
      <xdr:col>6</xdr:col>
      <xdr:colOff>1529715</xdr:colOff>
      <xdr:row>2</xdr:row>
      <xdr:rowOff>76200</xdr:rowOff>
    </xdr:from>
    <xdr:to>
      <xdr:col>7</xdr:col>
      <xdr:colOff>1354455</xdr:colOff>
      <xdr:row>2</xdr:row>
      <xdr:rowOff>304488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FAA96189-74C7-ED8F-05EB-0AB55DD3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9940" y="381000"/>
          <a:ext cx="1396365" cy="22828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:/2010/2010.1203%20Schiphol%20CSNS%20project/bouwkosten/fase%201/kostentoedeling%20SEC_AV_CONS_SRE_0301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</sheetNames>
    <sheetDataSet>
      <sheetData sheetId="0">
        <row r="1">
          <cell r="D1" t="str">
            <v>Opdrachtgever :</v>
          </cell>
          <cell r="G1" t="str">
            <v xml:space="preserve">Schiphol Group </v>
          </cell>
        </row>
        <row r="2">
          <cell r="D2" t="str">
            <v>Project :</v>
          </cell>
          <cell r="G2" t="str">
            <v xml:space="preserve">C S N S </v>
          </cell>
        </row>
        <row r="3">
          <cell r="D3" t="str">
            <v>Onderwerp :</v>
          </cell>
          <cell r="G3" t="str">
            <v>kostenopdeling SEC/AV/CON/SRE</v>
          </cell>
        </row>
        <row r="4">
          <cell r="D4" t="str">
            <v>datum :</v>
          </cell>
          <cell r="G4" t="str">
            <v xml:space="preserve">3 januari 2011 </v>
          </cell>
        </row>
        <row r="7">
          <cell r="B7" t="str">
            <v>CSNS PROJECT - PvE fase</v>
          </cell>
        </row>
        <row r="10">
          <cell r="B10" t="str">
            <v xml:space="preserve">Vraagstelling: opdeling van de (integrale) kosten per PMC / Business Area zijnde: Security, Aviation, Consumers en SRE. </v>
          </cell>
        </row>
        <row r="11">
          <cell r="B11" t="str">
            <v xml:space="preserve">Uitgangspunt voor de kostenopdeling is de bouwkosten tabel die opgenomen is in het presentatie document van </v>
          </cell>
        </row>
        <row r="12">
          <cell r="B12" t="str">
            <v>4Building, gedateerd 6 december 2011.</v>
          </cell>
        </row>
        <row r="14">
          <cell r="B14" t="str">
            <v>Instructies met betrekking tot kostenverdeling zijn per mail verstuurd door Benno de Zwart op 16 december 2010</v>
          </cell>
        </row>
        <row r="15">
          <cell r="B15" t="str">
            <v>en betreffen:</v>
          </cell>
        </row>
        <row r="16">
          <cell r="B16" t="str">
            <v xml:space="preserve"> 1. Security: alleen de apparatuur. </v>
          </cell>
        </row>
        <row r="17">
          <cell r="B17" t="str">
            <v xml:space="preserve"> 2. Aviation: alle overige / resterende elementen.</v>
          </cell>
        </row>
        <row r="18">
          <cell r="B18" t="str">
            <v xml:space="preserve"> 3. Consumers: verwijderen en opnieuw inrichten van winkels en horeca. </v>
          </cell>
        </row>
        <row r="19">
          <cell r="B19" t="str">
            <v xml:space="preserve"> 4. SRE: airline lounges, verhuurde ruimten. </v>
          </cell>
        </row>
        <row r="21">
          <cell r="B21" t="str">
            <v>Opmerkingen:</v>
          </cell>
        </row>
        <row r="22">
          <cell r="B22" t="str">
            <v xml:space="preserve"> (1)  het grootste deel van de kosten zal worden toegerekend aan 2. Aviation. </v>
          </cell>
        </row>
        <row r="23">
          <cell r="B23" t="str">
            <v xml:space="preserve"> (2)  security apparatuur is opgenomen in item (50) E.9 Security Lanes; totaal bedrag apparatuur 30.464.000</v>
          </cell>
        </row>
        <row r="24">
          <cell r="B24" t="str">
            <v xml:space="preserve"> (3)  winkels en horeca (3. Consumers) zijn niet apart onderkend en geidentificeerd in de huidige bouwkostenbegroting;   </v>
          </cell>
        </row>
        <row r="25">
          <cell r="B25" t="str">
            <v xml:space="preserve">       om voor 3. Consumers een getal te genereren, is o.i. de beste methode om een beperkt percentage van de totale kosten </v>
          </cell>
        </row>
        <row r="26">
          <cell r="B26" t="str">
            <v xml:space="preserve">       voor 2. Aviation toe te rekenen aan 3. Consumers.</v>
          </cell>
        </row>
        <row r="27">
          <cell r="B27" t="str">
            <v xml:space="preserve">       Alternatief is om per gebied te analyseren wat de omvang (in m2 BVO) is van de winkels en horeca en dat te vermenigvuldigen  </v>
          </cell>
        </row>
        <row r="28">
          <cell r="B28" t="str">
            <v xml:space="preserve">       met een gemiddelde prijs per m2 BVO; voor dit alternatief is er overleg met Schiphol nodig om gezamenlijke input te definieren.  </v>
          </cell>
        </row>
        <row r="29">
          <cell r="B29" t="str">
            <v xml:space="preserve"> (4) het genoemde onder (3) geld in principe ook voor de toerekening aan 4. SRE; dus toerekening op basis van een klein percentage </v>
          </cell>
        </row>
        <row r="30">
          <cell r="B30" t="str">
            <v xml:space="preserve">       of identificatie van m2 BVO per gebied.</v>
          </cell>
        </row>
        <row r="31">
          <cell r="B31" t="str">
            <v xml:space="preserve">       verder zou mogelijk item (48) D.3 aanpassen bestaande wachtruimten in pier in deze categorie kunnen vallen; ook daar dient  </v>
          </cell>
        </row>
        <row r="32">
          <cell r="B32" t="str">
            <v xml:space="preserve">       door Schiphol uitsluitsel gegeven te worden.</v>
          </cell>
        </row>
        <row r="35">
          <cell r="B35" t="str">
            <v xml:space="preserve">(CONCEPT) KOSTENOPDELING NAAR PMC / BUSINESS AREAS </v>
          </cell>
          <cell r="E35" t="str">
            <v xml:space="preserve">BOUWKOSTEN </v>
          </cell>
          <cell r="G35" t="str">
            <v xml:space="preserve">INVESTERING </v>
          </cell>
        </row>
        <row r="36">
          <cell r="B36" t="str">
            <v xml:space="preserve">( in afgeronde bedragen) </v>
          </cell>
          <cell r="G36" t="str">
            <v>(excl rente + BTW)</v>
          </cell>
        </row>
        <row r="38">
          <cell r="B38" t="str">
            <v xml:space="preserve"> 1. Security: apparatuur </v>
          </cell>
          <cell r="C38">
            <v>0.11974872398900667</v>
          </cell>
          <cell r="E38">
            <v>30500000</v>
          </cell>
          <cell r="G38">
            <v>43700000</v>
          </cell>
        </row>
        <row r="39">
          <cell r="B39" t="str">
            <v xml:space="preserve"> 2. Aviation: overige / resterende elementen</v>
          </cell>
          <cell r="C39">
            <v>0.77699254024342368</v>
          </cell>
          <cell r="E39">
            <v>197900000</v>
          </cell>
          <cell r="G39">
            <v>283500000</v>
          </cell>
        </row>
        <row r="40">
          <cell r="B40" t="str">
            <v xml:space="preserve"> 3. Consumers: winkels en horeca </v>
          </cell>
          <cell r="C40">
            <v>2.0416175893207697E-2</v>
          </cell>
          <cell r="E40">
            <v>5200000</v>
          </cell>
          <cell r="G40">
            <v>7400000</v>
          </cell>
        </row>
        <row r="41">
          <cell r="B41" t="str">
            <v xml:space="preserve"> 4. SRE: airline lounges, verhuurde ruimten </v>
          </cell>
          <cell r="C41">
            <v>8.2842559874361996E-2</v>
          </cell>
          <cell r="E41">
            <v>21100000</v>
          </cell>
          <cell r="G41">
            <v>30200000</v>
          </cell>
        </row>
        <row r="42">
          <cell r="B42" t="str">
            <v xml:space="preserve">TOTAAL KOSTEN </v>
          </cell>
          <cell r="E42">
            <v>254700000</v>
          </cell>
          <cell r="G42">
            <v>364800000</v>
          </cell>
        </row>
        <row r="45">
          <cell r="B45" t="str">
            <v xml:space="preserve">factor tussen bouwkosten en investeringskosten (excl rente + BTW) is berekend op </v>
          </cell>
          <cell r="G45">
            <v>1.4325735343223238</v>
          </cell>
        </row>
        <row r="47">
          <cell r="B47" t="str">
            <v xml:space="preserve">Tussenberekeningen / aannames  </v>
          </cell>
        </row>
        <row r="48">
          <cell r="B48" t="str">
            <v>Het totaal van de bouwkosten d.d. 6 december 2010</v>
          </cell>
          <cell r="E48">
            <v>254582439</v>
          </cell>
        </row>
        <row r="49">
          <cell r="B49" t="str">
            <v xml:space="preserve"> 1. Security: apparatuur </v>
          </cell>
          <cell r="E49">
            <v>30464000</v>
          </cell>
          <cell r="G49" t="str">
            <v xml:space="preserve">tabel kostentoedeling </v>
          </cell>
        </row>
        <row r="50">
          <cell r="B50" t="str">
            <v xml:space="preserve"> 4. SRE: airline lounges, verhuurde ruimten </v>
          </cell>
          <cell r="D50" t="str">
            <v xml:space="preserve">item (48) D.3 </v>
          </cell>
          <cell r="E50">
            <v>18000000</v>
          </cell>
          <cell r="F50" t="str">
            <v>?</v>
          </cell>
        </row>
        <row r="51">
          <cell r="B51" t="str">
            <v xml:space="preserve"> 2. Aviation: overige / resterende elementen</v>
          </cell>
          <cell r="D51" t="str">
            <v>subtotaal</v>
          </cell>
          <cell r="E51">
            <v>206118439</v>
          </cell>
        </row>
        <row r="52">
          <cell r="B52" t="str">
            <v xml:space="preserve"> 3. Consumers: winkels en horeca </v>
          </cell>
          <cell r="D52" t="str">
            <v>toerekening ( 2,5 %)</v>
          </cell>
          <cell r="E52">
            <v>5150000</v>
          </cell>
          <cell r="F52" t="str">
            <v>?</v>
          </cell>
          <cell r="G52" t="str">
            <v xml:space="preserve">tabel kostentoedeling </v>
          </cell>
        </row>
        <row r="53">
          <cell r="B53" t="str">
            <v xml:space="preserve"> 4. SRE: airline lounges, verhuurde ruimten </v>
          </cell>
          <cell r="D53" t="str">
            <v>toerekening ( 1,5 %)</v>
          </cell>
          <cell r="E53">
            <v>3090000</v>
          </cell>
          <cell r="F53" t="str">
            <v>?</v>
          </cell>
        </row>
        <row r="54">
          <cell r="B54" t="str">
            <v xml:space="preserve"> 2. Aviation: overige / resterende elementen</v>
          </cell>
          <cell r="D54" t="str">
            <v xml:space="preserve">toerekening </v>
          </cell>
          <cell r="E54">
            <v>197878439</v>
          </cell>
          <cell r="G54" t="str">
            <v xml:space="preserve">tabel kostentoedeling </v>
          </cell>
        </row>
        <row r="55">
          <cell r="B55" t="str">
            <v xml:space="preserve"> 4. SRE: airline lounges, verhuurde ruimten </v>
          </cell>
          <cell r="D55" t="str">
            <v xml:space="preserve">totaal </v>
          </cell>
          <cell r="E55">
            <v>21090000</v>
          </cell>
          <cell r="G55" t="str">
            <v xml:space="preserve">tabel kostentoedeling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M111"/>
  <sheetViews>
    <sheetView tabSelected="1" view="pageBreakPreview" topLeftCell="C1" zoomScale="85" zoomScaleNormal="100" zoomScaleSheetLayoutView="85" workbookViewId="0">
      <pane ySplit="17" topLeftCell="A18" activePane="bottomLeft" state="frozen"/>
      <selection activeCell="D61" sqref="D61"/>
      <selection pane="bottomLeft" activeCell="G29" sqref="G29"/>
    </sheetView>
  </sheetViews>
  <sheetFormatPr defaultColWidth="9.109375" defaultRowHeight="12" x14ac:dyDescent="0.25"/>
  <cols>
    <col min="1" max="1" width="19.88671875" style="8" hidden="1" customWidth="1"/>
    <col min="2" max="2" width="16.44140625" style="8" hidden="1" customWidth="1"/>
    <col min="3" max="4" width="7" style="3" customWidth="1"/>
    <col min="5" max="5" width="41.21875" style="4" customWidth="1"/>
    <col min="6" max="6" width="13.109375" style="5" bestFit="1" customWidth="1"/>
    <col min="7" max="7" width="22.77734375" style="18" customWidth="1"/>
    <col min="8" max="8" width="22.77734375" style="36" customWidth="1"/>
    <col min="9" max="9" width="4.44140625" style="8" customWidth="1"/>
    <col min="10" max="16384" width="9.109375" style="8"/>
  </cols>
  <sheetData>
    <row r="3" spans="3:13" ht="34.799999999999997" customHeight="1" x14ac:dyDescent="0.25"/>
    <row r="4" spans="3:13" ht="18" x14ac:dyDescent="0.25">
      <c r="C4" s="78" t="s">
        <v>3</v>
      </c>
      <c r="D4" s="79"/>
      <c r="E4" s="80"/>
      <c r="F4" s="81"/>
      <c r="G4" s="82"/>
      <c r="H4" s="83"/>
    </row>
    <row r="5" spans="3:13" ht="5.0999999999999996" customHeight="1" x14ac:dyDescent="0.25">
      <c r="C5" s="2"/>
      <c r="H5" s="84"/>
    </row>
    <row r="6" spans="3:13" ht="15" customHeight="1" x14ac:dyDescent="0.25">
      <c r="C6" s="94" t="s">
        <v>0</v>
      </c>
      <c r="D6" s="95"/>
      <c r="E6" s="95"/>
      <c r="F6" s="85" t="s">
        <v>9</v>
      </c>
      <c r="G6" s="86"/>
      <c r="H6" s="87"/>
      <c r="I6" s="3"/>
    </row>
    <row r="7" spans="3:13" ht="15" customHeight="1" x14ac:dyDescent="0.25">
      <c r="C7" s="94" t="s">
        <v>4</v>
      </c>
      <c r="D7" s="95"/>
      <c r="E7" s="95"/>
      <c r="F7" s="85" t="s">
        <v>10</v>
      </c>
      <c r="H7" s="84"/>
    </row>
    <row r="8" spans="3:13" ht="15" customHeight="1" x14ac:dyDescent="0.25">
      <c r="C8" s="94" t="s">
        <v>7</v>
      </c>
      <c r="D8" s="95"/>
      <c r="E8" s="95"/>
      <c r="F8" s="88" t="s">
        <v>138</v>
      </c>
      <c r="H8" s="84"/>
    </row>
    <row r="9" spans="3:13" s="3" customFormat="1" ht="15" customHeight="1" x14ac:dyDescent="0.25">
      <c r="C9" s="77" t="s">
        <v>8</v>
      </c>
      <c r="D9" s="56"/>
      <c r="E9" s="56"/>
      <c r="F9" s="98" t="s">
        <v>130</v>
      </c>
      <c r="G9" s="99"/>
      <c r="H9" s="89"/>
    </row>
    <row r="10" spans="3:13" ht="15" customHeight="1" x14ac:dyDescent="0.25">
      <c r="C10" s="94" t="s">
        <v>1</v>
      </c>
      <c r="D10" s="95"/>
      <c r="E10" s="95"/>
      <c r="F10" s="100" t="s">
        <v>5</v>
      </c>
      <c r="G10" s="100"/>
      <c r="H10" s="101"/>
    </row>
    <row r="11" spans="3:13" ht="15" customHeight="1" x14ac:dyDescent="0.25">
      <c r="C11" s="96" t="s">
        <v>2</v>
      </c>
      <c r="D11" s="97"/>
      <c r="E11" s="97"/>
      <c r="F11" s="102" t="s">
        <v>5</v>
      </c>
      <c r="G11" s="102"/>
      <c r="H11" s="103"/>
    </row>
    <row r="12" spans="3:13" ht="6" customHeight="1" x14ac:dyDescent="0.25"/>
    <row r="13" spans="3:13" ht="15" customHeight="1" x14ac:dyDescent="0.25">
      <c r="C13" s="55" t="s">
        <v>6</v>
      </c>
      <c r="D13" s="55"/>
      <c r="E13" s="56"/>
      <c r="F13" s="57"/>
      <c r="G13" s="58"/>
      <c r="H13" s="59"/>
    </row>
    <row r="14" spans="3:13" ht="6" customHeight="1" x14ac:dyDescent="0.25"/>
    <row r="15" spans="3:13" ht="12" customHeight="1" x14ac:dyDescent="0.25">
      <c r="C15" s="60" t="s">
        <v>11</v>
      </c>
      <c r="D15" s="61" t="s">
        <v>12</v>
      </c>
      <c r="E15" s="61" t="s">
        <v>88</v>
      </c>
      <c r="F15" s="62" t="s">
        <v>13</v>
      </c>
      <c r="G15" s="63" t="s">
        <v>14</v>
      </c>
      <c r="H15" s="64" t="s">
        <v>15</v>
      </c>
      <c r="I15" s="65"/>
      <c r="J15" s="65"/>
      <c r="K15" s="66"/>
      <c r="L15" s="66"/>
      <c r="M15" s="67"/>
    </row>
    <row r="16" spans="3:13" ht="12" customHeight="1" x14ac:dyDescent="0.25">
      <c r="C16" s="68" t="s">
        <v>16</v>
      </c>
      <c r="D16" s="69" t="s">
        <v>16</v>
      </c>
      <c r="E16" s="69" t="s">
        <v>89</v>
      </c>
      <c r="F16" s="70" t="s">
        <v>17</v>
      </c>
      <c r="G16" s="71" t="s">
        <v>18</v>
      </c>
      <c r="H16" s="72" t="s">
        <v>19</v>
      </c>
      <c r="I16" s="65"/>
      <c r="J16" s="65"/>
      <c r="K16" s="66"/>
      <c r="L16" s="66"/>
      <c r="M16" s="67"/>
    </row>
    <row r="17" spans="1:12" ht="6" customHeight="1" x14ac:dyDescent="0.25">
      <c r="C17" s="2"/>
      <c r="G17" s="6"/>
      <c r="H17" s="73"/>
      <c r="I17" s="36"/>
      <c r="J17" s="36"/>
      <c r="K17" s="36"/>
      <c r="L17" s="36"/>
    </row>
    <row r="18" spans="1:12" s="44" customFormat="1" ht="13.8" x14ac:dyDescent="0.25">
      <c r="C18" s="74" t="s">
        <v>20</v>
      </c>
      <c r="D18" s="75"/>
      <c r="E18" s="76"/>
      <c r="F18" s="52"/>
      <c r="G18" s="53"/>
      <c r="H18" s="53"/>
    </row>
    <row r="19" spans="1:12" x14ac:dyDescent="0.25">
      <c r="A19" s="45" t="s">
        <v>102</v>
      </c>
      <c r="B19" s="8" t="s">
        <v>36</v>
      </c>
      <c r="C19" s="45" t="s">
        <v>129</v>
      </c>
      <c r="D19" s="20" t="s">
        <v>22</v>
      </c>
      <c r="E19" s="21" t="s">
        <v>77</v>
      </c>
      <c r="F19" s="22">
        <v>25</v>
      </c>
      <c r="G19" s="1"/>
      <c r="H19" s="24">
        <f>F19*G19</f>
        <v>0</v>
      </c>
    </row>
    <row r="20" spans="1:12" x14ac:dyDescent="0.25">
      <c r="A20" s="45" t="s">
        <v>103</v>
      </c>
      <c r="B20" s="8" t="s">
        <v>37</v>
      </c>
      <c r="C20" s="45" t="s">
        <v>129</v>
      </c>
      <c r="D20" s="20" t="s">
        <v>23</v>
      </c>
      <c r="E20" s="21" t="s">
        <v>78</v>
      </c>
      <c r="F20" s="22">
        <v>105</v>
      </c>
      <c r="G20" s="1"/>
      <c r="H20" s="24">
        <f t="shared" ref="H20:H52" si="0">F20*G20</f>
        <v>0</v>
      </c>
    </row>
    <row r="21" spans="1:12" x14ac:dyDescent="0.25">
      <c r="A21" s="45" t="s">
        <v>104</v>
      </c>
      <c r="B21" s="8" t="s">
        <v>38</v>
      </c>
      <c r="C21" s="45" t="s">
        <v>129</v>
      </c>
      <c r="D21" s="20" t="s">
        <v>24</v>
      </c>
      <c r="E21" s="21" t="s">
        <v>79</v>
      </c>
      <c r="F21" s="22">
        <v>11</v>
      </c>
      <c r="G21" s="1"/>
      <c r="H21" s="24">
        <f t="shared" si="0"/>
        <v>0</v>
      </c>
    </row>
    <row r="22" spans="1:12" x14ac:dyDescent="0.25">
      <c r="A22" s="45" t="s">
        <v>105</v>
      </c>
      <c r="B22" s="8" t="s">
        <v>128</v>
      </c>
      <c r="C22" s="45" t="s">
        <v>129</v>
      </c>
      <c r="D22" s="20" t="s">
        <v>25</v>
      </c>
      <c r="E22" s="21" t="s">
        <v>80</v>
      </c>
      <c r="F22" s="22">
        <v>1</v>
      </c>
      <c r="G22" s="1"/>
      <c r="H22" s="24">
        <f t="shared" si="0"/>
        <v>0</v>
      </c>
    </row>
    <row r="23" spans="1:12" s="54" customFormat="1" x14ac:dyDescent="0.25">
      <c r="A23" s="45" t="s">
        <v>106</v>
      </c>
      <c r="B23" s="8" t="s">
        <v>39</v>
      </c>
      <c r="C23" s="45" t="s">
        <v>129</v>
      </c>
      <c r="D23" s="20" t="s">
        <v>26</v>
      </c>
      <c r="E23" s="21" t="s">
        <v>80</v>
      </c>
      <c r="F23" s="22">
        <v>102</v>
      </c>
      <c r="G23" s="1"/>
      <c r="H23" s="24">
        <f t="shared" si="0"/>
        <v>0</v>
      </c>
    </row>
    <row r="24" spans="1:12" x14ac:dyDescent="0.25">
      <c r="A24" s="45" t="s">
        <v>107</v>
      </c>
      <c r="B24" s="8" t="s">
        <v>40</v>
      </c>
      <c r="C24" s="45" t="s">
        <v>129</v>
      </c>
      <c r="D24" s="20" t="s">
        <v>27</v>
      </c>
      <c r="E24" s="21" t="s">
        <v>81</v>
      </c>
      <c r="F24" s="22">
        <v>107</v>
      </c>
      <c r="G24" s="1"/>
      <c r="H24" s="24">
        <f t="shared" si="0"/>
        <v>0</v>
      </c>
    </row>
    <row r="25" spans="1:12" x14ac:dyDescent="0.25">
      <c r="A25" s="45" t="s">
        <v>108</v>
      </c>
      <c r="B25" s="8" t="s">
        <v>41</v>
      </c>
      <c r="C25" s="45" t="s">
        <v>129</v>
      </c>
      <c r="D25" s="20" t="s">
        <v>28</v>
      </c>
      <c r="E25" s="21" t="s">
        <v>82</v>
      </c>
      <c r="F25" s="22">
        <v>130</v>
      </c>
      <c r="G25" s="1"/>
      <c r="H25" s="24">
        <f t="shared" si="0"/>
        <v>0</v>
      </c>
    </row>
    <row r="26" spans="1:12" x14ac:dyDescent="0.25">
      <c r="A26" s="45" t="s">
        <v>109</v>
      </c>
      <c r="B26" s="8" t="s">
        <v>42</v>
      </c>
      <c r="C26" s="45" t="s">
        <v>129</v>
      </c>
      <c r="D26" s="20" t="s">
        <v>29</v>
      </c>
      <c r="E26" s="21" t="s">
        <v>83</v>
      </c>
      <c r="F26" s="22">
        <v>3</v>
      </c>
      <c r="G26" s="1"/>
      <c r="H26" s="24">
        <f t="shared" si="0"/>
        <v>0</v>
      </c>
    </row>
    <row r="27" spans="1:12" x14ac:dyDescent="0.25">
      <c r="A27" s="45" t="s">
        <v>110</v>
      </c>
      <c r="B27" s="8" t="s">
        <v>43</v>
      </c>
      <c r="C27" s="45" t="s">
        <v>129</v>
      </c>
      <c r="D27" s="20" t="s">
        <v>30</v>
      </c>
      <c r="E27" s="21" t="s">
        <v>84</v>
      </c>
      <c r="F27" s="22">
        <v>3</v>
      </c>
      <c r="G27" s="1"/>
      <c r="H27" s="24">
        <f t="shared" si="0"/>
        <v>0</v>
      </c>
    </row>
    <row r="28" spans="1:12" x14ac:dyDescent="0.25">
      <c r="A28" s="45" t="s">
        <v>111</v>
      </c>
      <c r="B28" s="8" t="s">
        <v>44</v>
      </c>
      <c r="C28" s="45" t="s">
        <v>129</v>
      </c>
      <c r="D28" s="20" t="s">
        <v>31</v>
      </c>
      <c r="E28" s="21" t="s">
        <v>85</v>
      </c>
      <c r="F28" s="93">
        <f>26-18</f>
        <v>8</v>
      </c>
      <c r="G28" s="1"/>
      <c r="H28" s="24">
        <f t="shared" ref="H28" si="1">F28*G28</f>
        <v>0</v>
      </c>
    </row>
    <row r="29" spans="1:12" x14ac:dyDescent="0.25">
      <c r="A29" s="45" t="s">
        <v>111</v>
      </c>
      <c r="B29" s="8" t="s">
        <v>44</v>
      </c>
      <c r="C29" s="90" t="s">
        <v>129</v>
      </c>
      <c r="D29" s="91" t="s">
        <v>134</v>
      </c>
      <c r="E29" s="92" t="s">
        <v>85</v>
      </c>
      <c r="F29" s="93">
        <f>26-8</f>
        <v>18</v>
      </c>
      <c r="G29" s="1"/>
      <c r="H29" s="24">
        <f t="shared" si="0"/>
        <v>0</v>
      </c>
    </row>
    <row r="30" spans="1:12" x14ac:dyDescent="0.25">
      <c r="A30" s="45" t="s">
        <v>112</v>
      </c>
      <c r="B30" s="8" t="s">
        <v>45</v>
      </c>
      <c r="C30" s="45" t="s">
        <v>129</v>
      </c>
      <c r="D30" s="20" t="s">
        <v>32</v>
      </c>
      <c r="E30" s="21" t="s">
        <v>86</v>
      </c>
      <c r="F30" s="22">
        <v>1</v>
      </c>
      <c r="G30" s="1"/>
      <c r="H30" s="24">
        <f t="shared" si="0"/>
        <v>0</v>
      </c>
    </row>
    <row r="31" spans="1:12" x14ac:dyDescent="0.25">
      <c r="A31" s="45" t="s">
        <v>113</v>
      </c>
      <c r="B31" s="8" t="s">
        <v>46</v>
      </c>
      <c r="C31" s="45" t="s">
        <v>129</v>
      </c>
      <c r="D31" s="20" t="s">
        <v>33</v>
      </c>
      <c r="E31" s="21" t="s">
        <v>80</v>
      </c>
      <c r="F31" s="22">
        <v>6</v>
      </c>
      <c r="G31" s="1"/>
      <c r="H31" s="24">
        <f t="shared" si="0"/>
        <v>0</v>
      </c>
    </row>
    <row r="32" spans="1:12" x14ac:dyDescent="0.25">
      <c r="A32" s="45" t="s">
        <v>114</v>
      </c>
      <c r="B32" s="8" t="s">
        <v>47</v>
      </c>
      <c r="C32" s="45" t="s">
        <v>129</v>
      </c>
      <c r="D32" s="20" t="s">
        <v>34</v>
      </c>
      <c r="E32" s="21" t="s">
        <v>87</v>
      </c>
      <c r="F32" s="22">
        <v>1</v>
      </c>
      <c r="G32" s="1"/>
      <c r="H32" s="24">
        <f t="shared" si="0"/>
        <v>0</v>
      </c>
    </row>
    <row r="33" spans="1:8" x14ac:dyDescent="0.25">
      <c r="A33" s="45" t="s">
        <v>115</v>
      </c>
      <c r="B33" s="8" t="s">
        <v>48</v>
      </c>
      <c r="C33" s="45" t="s">
        <v>129</v>
      </c>
      <c r="D33" s="20" t="s">
        <v>35</v>
      </c>
      <c r="E33" s="21" t="s">
        <v>90</v>
      </c>
      <c r="F33" s="22">
        <v>3</v>
      </c>
      <c r="G33" s="1"/>
      <c r="H33" s="24">
        <f t="shared" si="0"/>
        <v>0</v>
      </c>
    </row>
    <row r="34" spans="1:8" x14ac:dyDescent="0.25">
      <c r="A34" s="45" t="s">
        <v>116</v>
      </c>
      <c r="B34" s="8" t="s">
        <v>49</v>
      </c>
      <c r="C34" s="45" t="s">
        <v>129</v>
      </c>
      <c r="D34" s="20" t="s">
        <v>61</v>
      </c>
      <c r="E34" s="21" t="s">
        <v>91</v>
      </c>
      <c r="F34" s="22">
        <v>100</v>
      </c>
      <c r="G34" s="1"/>
      <c r="H34" s="24">
        <f t="shared" si="0"/>
        <v>0</v>
      </c>
    </row>
    <row r="35" spans="1:8" x14ac:dyDescent="0.25">
      <c r="A35" s="45" t="s">
        <v>117</v>
      </c>
      <c r="B35" s="8" t="s">
        <v>50</v>
      </c>
      <c r="C35" s="45" t="s">
        <v>129</v>
      </c>
      <c r="D35" s="20" t="s">
        <v>62</v>
      </c>
      <c r="E35" s="21" t="s">
        <v>91</v>
      </c>
      <c r="F35" s="22">
        <v>100</v>
      </c>
      <c r="G35" s="1"/>
      <c r="H35" s="24">
        <f t="shared" si="0"/>
        <v>0</v>
      </c>
    </row>
    <row r="36" spans="1:8" x14ac:dyDescent="0.25">
      <c r="A36" s="45" t="s">
        <v>118</v>
      </c>
      <c r="B36" s="8" t="s">
        <v>51</v>
      </c>
      <c r="C36" s="45" t="s">
        <v>129</v>
      </c>
      <c r="D36" s="20" t="s">
        <v>63</v>
      </c>
      <c r="E36" s="21" t="s">
        <v>92</v>
      </c>
      <c r="F36" s="93">
        <f>69-38</f>
        <v>31</v>
      </c>
      <c r="G36" s="1"/>
      <c r="H36" s="24">
        <f t="shared" si="0"/>
        <v>0</v>
      </c>
    </row>
    <row r="37" spans="1:8" x14ac:dyDescent="0.25">
      <c r="A37" s="45" t="s">
        <v>119</v>
      </c>
      <c r="B37" s="8" t="s">
        <v>52</v>
      </c>
      <c r="C37" s="45" t="s">
        <v>129</v>
      </c>
      <c r="D37" s="20" t="s">
        <v>64</v>
      </c>
      <c r="E37" s="21" t="s">
        <v>92</v>
      </c>
      <c r="F37" s="93">
        <f>87-35</f>
        <v>52</v>
      </c>
      <c r="G37" s="1"/>
      <c r="H37" s="24">
        <f t="shared" si="0"/>
        <v>0</v>
      </c>
    </row>
    <row r="38" spans="1:8" x14ac:dyDescent="0.25">
      <c r="A38" s="45" t="s">
        <v>120</v>
      </c>
      <c r="B38" s="8" t="s">
        <v>53</v>
      </c>
      <c r="C38" s="45" t="s">
        <v>129</v>
      </c>
      <c r="D38" s="20" t="s">
        <v>65</v>
      </c>
      <c r="E38" s="21" t="s">
        <v>92</v>
      </c>
      <c r="F38" s="93">
        <f>68-56</f>
        <v>12</v>
      </c>
      <c r="G38" s="1"/>
      <c r="H38" s="24">
        <f t="shared" si="0"/>
        <v>0</v>
      </c>
    </row>
    <row r="39" spans="1:8" x14ac:dyDescent="0.25">
      <c r="A39" s="45" t="s">
        <v>120</v>
      </c>
      <c r="B39" s="8" t="s">
        <v>53</v>
      </c>
      <c r="C39" s="90" t="s">
        <v>129</v>
      </c>
      <c r="D39" s="91" t="s">
        <v>135</v>
      </c>
      <c r="E39" s="92" t="s">
        <v>92</v>
      </c>
      <c r="F39" s="93">
        <v>56</v>
      </c>
      <c r="G39" s="1"/>
      <c r="H39" s="24">
        <f t="shared" ref="H39:H40" si="2">F39*G39</f>
        <v>0</v>
      </c>
    </row>
    <row r="40" spans="1:8" x14ac:dyDescent="0.25">
      <c r="A40" s="45"/>
      <c r="C40" s="90" t="s">
        <v>129</v>
      </c>
      <c r="D40" s="91" t="s">
        <v>136</v>
      </c>
      <c r="E40" s="92" t="s">
        <v>92</v>
      </c>
      <c r="F40" s="93">
        <v>38</v>
      </c>
      <c r="G40" s="1"/>
      <c r="H40" s="24">
        <f t="shared" si="2"/>
        <v>0</v>
      </c>
    </row>
    <row r="41" spans="1:8" x14ac:dyDescent="0.25">
      <c r="A41" s="45" t="s">
        <v>119</v>
      </c>
      <c r="B41" s="8" t="s">
        <v>52</v>
      </c>
      <c r="C41" s="90" t="s">
        <v>129</v>
      </c>
      <c r="D41" s="91" t="s">
        <v>137</v>
      </c>
      <c r="E41" s="92" t="s">
        <v>92</v>
      </c>
      <c r="F41" s="93">
        <v>35</v>
      </c>
      <c r="G41" s="1"/>
      <c r="H41" s="24">
        <f t="shared" ref="H41" si="3">F41*G41</f>
        <v>0</v>
      </c>
    </row>
    <row r="42" spans="1:8" x14ac:dyDescent="0.25">
      <c r="A42" s="45" t="s">
        <v>121</v>
      </c>
      <c r="B42" s="8" t="s">
        <v>54</v>
      </c>
      <c r="C42" s="45" t="s">
        <v>129</v>
      </c>
      <c r="D42" s="20" t="s">
        <v>66</v>
      </c>
      <c r="E42" s="21" t="s">
        <v>93</v>
      </c>
      <c r="F42" s="22">
        <v>12</v>
      </c>
      <c r="G42" s="1"/>
      <c r="H42" s="24">
        <f t="shared" si="0"/>
        <v>0</v>
      </c>
    </row>
    <row r="43" spans="1:8" x14ac:dyDescent="0.25">
      <c r="A43" s="45" t="s">
        <v>122</v>
      </c>
      <c r="B43" s="8" t="s">
        <v>55</v>
      </c>
      <c r="C43" s="45" t="s">
        <v>129</v>
      </c>
      <c r="D43" s="20" t="s">
        <v>67</v>
      </c>
      <c r="E43" s="21" t="s">
        <v>94</v>
      </c>
      <c r="F43" s="22">
        <v>2</v>
      </c>
      <c r="G43" s="1"/>
      <c r="H43" s="24">
        <f t="shared" si="0"/>
        <v>0</v>
      </c>
    </row>
    <row r="44" spans="1:8" x14ac:dyDescent="0.25">
      <c r="A44" s="45" t="s">
        <v>123</v>
      </c>
      <c r="B44" s="8" t="s">
        <v>56</v>
      </c>
      <c r="C44" s="45" t="s">
        <v>129</v>
      </c>
      <c r="D44" s="20" t="s">
        <v>68</v>
      </c>
      <c r="E44" s="21" t="s">
        <v>96</v>
      </c>
      <c r="F44" s="22">
        <v>7</v>
      </c>
      <c r="G44" s="1"/>
      <c r="H44" s="24">
        <f t="shared" si="0"/>
        <v>0</v>
      </c>
    </row>
    <row r="45" spans="1:8" x14ac:dyDescent="0.25">
      <c r="A45" s="45" t="s">
        <v>124</v>
      </c>
      <c r="B45" s="8" t="s">
        <v>57</v>
      </c>
      <c r="C45" s="45" t="s">
        <v>129</v>
      </c>
      <c r="D45" s="20" t="s">
        <v>69</v>
      </c>
      <c r="E45" s="21" t="s">
        <v>95</v>
      </c>
      <c r="F45" s="22">
        <v>12</v>
      </c>
      <c r="G45" s="1"/>
      <c r="H45" s="24">
        <f t="shared" si="0"/>
        <v>0</v>
      </c>
    </row>
    <row r="46" spans="1:8" x14ac:dyDescent="0.25">
      <c r="A46" s="45" t="s">
        <v>125</v>
      </c>
      <c r="B46" s="8" t="s">
        <v>58</v>
      </c>
      <c r="C46" s="45" t="s">
        <v>129</v>
      </c>
      <c r="D46" s="20" t="s">
        <v>70</v>
      </c>
      <c r="E46" s="21" t="s">
        <v>95</v>
      </c>
      <c r="F46" s="22">
        <v>2</v>
      </c>
      <c r="G46" s="1"/>
      <c r="H46" s="24">
        <f t="shared" si="0"/>
        <v>0</v>
      </c>
    </row>
    <row r="47" spans="1:8" x14ac:dyDescent="0.25">
      <c r="A47" s="45" t="s">
        <v>126</v>
      </c>
      <c r="B47" s="8" t="s">
        <v>59</v>
      </c>
      <c r="C47" s="45" t="s">
        <v>129</v>
      </c>
      <c r="D47" s="20" t="s">
        <v>71</v>
      </c>
      <c r="E47" s="21" t="s">
        <v>97</v>
      </c>
      <c r="F47" s="22">
        <v>3</v>
      </c>
      <c r="G47" s="1"/>
      <c r="H47" s="24">
        <f t="shared" si="0"/>
        <v>0</v>
      </c>
    </row>
    <row r="48" spans="1:8" x14ac:dyDescent="0.25">
      <c r="A48" s="45" t="s">
        <v>127</v>
      </c>
      <c r="B48" s="8" t="s">
        <v>60</v>
      </c>
      <c r="C48" s="45" t="s">
        <v>129</v>
      </c>
      <c r="D48" s="20" t="s">
        <v>72</v>
      </c>
      <c r="E48" s="21" t="s">
        <v>98</v>
      </c>
      <c r="F48" s="22">
        <v>2</v>
      </c>
      <c r="G48" s="1"/>
      <c r="H48" s="24">
        <f t="shared" si="0"/>
        <v>0</v>
      </c>
    </row>
    <row r="49" spans="3:8" x14ac:dyDescent="0.25">
      <c r="C49" s="45" t="s">
        <v>129</v>
      </c>
      <c r="D49" s="20" t="s">
        <v>73</v>
      </c>
      <c r="E49" s="21" t="s">
        <v>99</v>
      </c>
      <c r="F49" s="22">
        <v>9</v>
      </c>
      <c r="G49" s="1"/>
      <c r="H49" s="24">
        <f t="shared" si="0"/>
        <v>0</v>
      </c>
    </row>
    <row r="50" spans="3:8" x14ac:dyDescent="0.25">
      <c r="C50" s="45" t="s">
        <v>129</v>
      </c>
      <c r="D50" s="20" t="s">
        <v>74</v>
      </c>
      <c r="E50" s="21" t="s">
        <v>100</v>
      </c>
      <c r="F50" s="22">
        <v>6</v>
      </c>
      <c r="G50" s="1"/>
      <c r="H50" s="24">
        <f t="shared" si="0"/>
        <v>0</v>
      </c>
    </row>
    <row r="51" spans="3:8" x14ac:dyDescent="0.25">
      <c r="C51" s="45" t="s">
        <v>129</v>
      </c>
      <c r="D51" s="20" t="s">
        <v>75</v>
      </c>
      <c r="E51" s="21" t="s">
        <v>100</v>
      </c>
      <c r="F51" s="22">
        <v>3</v>
      </c>
      <c r="G51" s="1"/>
      <c r="H51" s="24">
        <f t="shared" si="0"/>
        <v>0</v>
      </c>
    </row>
    <row r="52" spans="3:8" x14ac:dyDescent="0.25">
      <c r="C52" s="45" t="s">
        <v>129</v>
      </c>
      <c r="D52" s="20" t="s">
        <v>76</v>
      </c>
      <c r="E52" s="21" t="s">
        <v>100</v>
      </c>
      <c r="F52" s="22">
        <v>4</v>
      </c>
      <c r="G52" s="1"/>
      <c r="H52" s="24">
        <f t="shared" si="0"/>
        <v>0</v>
      </c>
    </row>
    <row r="53" spans="3:8" s="44" customFormat="1" ht="6" customHeight="1" x14ac:dyDescent="0.25">
      <c r="C53" s="45"/>
      <c r="D53" s="46"/>
      <c r="E53" s="16"/>
      <c r="F53" s="17"/>
      <c r="G53" s="47"/>
      <c r="H53" s="48"/>
    </row>
    <row r="54" spans="3:8" ht="13.8" x14ac:dyDescent="0.25">
      <c r="C54" s="49" t="s">
        <v>21</v>
      </c>
      <c r="D54" s="50"/>
      <c r="E54" s="51"/>
      <c r="F54" s="52"/>
      <c r="G54" s="53"/>
      <c r="H54" s="53">
        <f>SUM(H19:H52)</f>
        <v>0</v>
      </c>
    </row>
    <row r="55" spans="3:8" ht="12" customHeight="1" x14ac:dyDescent="0.25">
      <c r="C55" s="19"/>
      <c r="D55" s="20"/>
      <c r="E55" s="108" t="s">
        <v>133</v>
      </c>
      <c r="F55" s="108"/>
      <c r="G55" s="24"/>
      <c r="H55" s="1">
        <v>0</v>
      </c>
    </row>
    <row r="56" spans="3:8" ht="6" customHeight="1" x14ac:dyDescent="0.25">
      <c r="C56" s="2"/>
      <c r="G56" s="6"/>
      <c r="H56" s="7"/>
    </row>
    <row r="57" spans="3:8" s="14" customFormat="1" ht="15.6" x14ac:dyDescent="0.25">
      <c r="C57" s="9" t="s">
        <v>101</v>
      </c>
      <c r="D57" s="10"/>
      <c r="E57" s="11"/>
      <c r="F57" s="12"/>
      <c r="G57" s="13"/>
      <c r="H57" s="13">
        <f>H54+H55</f>
        <v>0</v>
      </c>
    </row>
    <row r="58" spans="3:8" ht="6" customHeight="1" x14ac:dyDescent="0.25">
      <c r="C58" s="15"/>
      <c r="D58" s="15"/>
      <c r="E58" s="16"/>
      <c r="F58" s="17"/>
      <c r="H58" s="7"/>
    </row>
    <row r="59" spans="3:8" x14ac:dyDescent="0.25">
      <c r="C59" s="19"/>
      <c r="D59" s="20"/>
      <c r="E59" s="21" t="s">
        <v>132</v>
      </c>
      <c r="F59" s="22"/>
      <c r="G59" s="23">
        <v>0.21</v>
      </c>
      <c r="H59" s="24">
        <f>H57*G59</f>
        <v>0</v>
      </c>
    </row>
    <row r="60" spans="3:8" ht="6" customHeight="1" x14ac:dyDescent="0.25">
      <c r="C60" s="2"/>
      <c r="G60" s="6"/>
      <c r="H60" s="7"/>
    </row>
    <row r="61" spans="3:8" s="14" customFormat="1" ht="15.6" x14ac:dyDescent="0.25">
      <c r="C61" s="9" t="s">
        <v>131</v>
      </c>
      <c r="D61" s="10"/>
      <c r="E61" s="11"/>
      <c r="F61" s="12"/>
      <c r="G61" s="13"/>
      <c r="H61" s="13">
        <f>H57+H59</f>
        <v>0</v>
      </c>
    </row>
    <row r="62" spans="3:8" ht="6" customHeight="1" x14ac:dyDescent="0.25">
      <c r="C62" s="25"/>
      <c r="D62" s="26"/>
      <c r="E62" s="27"/>
      <c r="F62" s="28"/>
      <c r="G62" s="29"/>
      <c r="H62" s="30"/>
    </row>
    <row r="64" spans="3:8" ht="14.4" x14ac:dyDescent="0.25">
      <c r="C64" s="31"/>
      <c r="D64" s="31"/>
      <c r="E64" s="32"/>
      <c r="F64" s="33"/>
      <c r="G64" s="34"/>
      <c r="H64" s="35"/>
    </row>
    <row r="66" spans="5:8" ht="13.2" x14ac:dyDescent="0.25">
      <c r="E66" s="104"/>
      <c r="F66" s="105"/>
    </row>
    <row r="67" spans="5:8" ht="13.2" x14ac:dyDescent="0.25">
      <c r="E67" s="106"/>
      <c r="F67" s="107"/>
    </row>
    <row r="68" spans="5:8" ht="13.2" x14ac:dyDescent="0.25">
      <c r="E68" s="104"/>
      <c r="F68" s="105"/>
      <c r="H68" s="37"/>
    </row>
    <row r="69" spans="5:8" ht="13.2" x14ac:dyDescent="0.25">
      <c r="E69" s="106"/>
      <c r="F69" s="107"/>
      <c r="G69" s="38"/>
      <c r="H69" s="39"/>
    </row>
    <row r="70" spans="5:8" ht="13.2" x14ac:dyDescent="0.25">
      <c r="E70" s="104"/>
      <c r="F70" s="105"/>
      <c r="H70" s="37"/>
    </row>
    <row r="71" spans="5:8" ht="13.2" x14ac:dyDescent="0.25">
      <c r="E71" s="106"/>
      <c r="F71" s="107"/>
      <c r="H71" s="37"/>
    </row>
    <row r="72" spans="5:8" ht="15.75" customHeight="1" x14ac:dyDescent="0.25">
      <c r="E72" s="104"/>
      <c r="F72" s="105"/>
      <c r="H72" s="37"/>
    </row>
    <row r="73" spans="5:8" ht="13.2" x14ac:dyDescent="0.25">
      <c r="E73" s="106"/>
      <c r="F73" s="107"/>
      <c r="H73" s="37"/>
    </row>
    <row r="74" spans="5:8" ht="13.2" x14ac:dyDescent="0.25">
      <c r="E74" s="104"/>
      <c r="F74" s="105"/>
      <c r="H74" s="37"/>
    </row>
    <row r="75" spans="5:8" ht="13.2" x14ac:dyDescent="0.25">
      <c r="E75" s="106"/>
      <c r="F75" s="107"/>
      <c r="H75" s="37"/>
    </row>
    <row r="76" spans="5:8" ht="13.2" x14ac:dyDescent="0.25">
      <c r="E76" s="104"/>
      <c r="F76" s="105"/>
      <c r="H76" s="37"/>
    </row>
    <row r="77" spans="5:8" ht="13.2" x14ac:dyDescent="0.25">
      <c r="E77" s="106"/>
      <c r="F77" s="107"/>
      <c r="H77" s="37"/>
    </row>
    <row r="78" spans="5:8" ht="25.5" customHeight="1" x14ac:dyDescent="0.25">
      <c r="E78" s="104"/>
      <c r="F78" s="105"/>
      <c r="H78" s="37"/>
    </row>
    <row r="79" spans="5:8" ht="13.2" x14ac:dyDescent="0.25">
      <c r="E79" s="104"/>
      <c r="F79" s="105"/>
      <c r="H79" s="37"/>
    </row>
    <row r="80" spans="5:8" ht="13.2" x14ac:dyDescent="0.25">
      <c r="E80" s="104"/>
      <c r="F80" s="105"/>
      <c r="H80" s="37"/>
    </row>
    <row r="81" spans="5:8" ht="13.2" x14ac:dyDescent="0.25">
      <c r="E81" s="106"/>
      <c r="F81" s="107"/>
      <c r="G81" s="38"/>
      <c r="H81" s="39"/>
    </row>
    <row r="82" spans="5:8" ht="13.2" x14ac:dyDescent="0.25">
      <c r="E82" s="104"/>
      <c r="F82" s="105"/>
      <c r="H82" s="37"/>
    </row>
    <row r="83" spans="5:8" ht="13.2" x14ac:dyDescent="0.25">
      <c r="E83" s="104"/>
      <c r="F83" s="105"/>
      <c r="H83" s="37"/>
    </row>
    <row r="84" spans="5:8" ht="27" customHeight="1" x14ac:dyDescent="0.25">
      <c r="E84" s="104"/>
      <c r="F84" s="105"/>
      <c r="H84" s="37"/>
    </row>
    <row r="85" spans="5:8" ht="13.2" x14ac:dyDescent="0.25">
      <c r="E85" s="104"/>
      <c r="F85" s="105"/>
      <c r="H85" s="37"/>
    </row>
    <row r="86" spans="5:8" ht="13.2" x14ac:dyDescent="0.25">
      <c r="E86" s="104"/>
      <c r="F86" s="105"/>
      <c r="H86" s="37"/>
    </row>
    <row r="87" spans="5:8" ht="13.2" x14ac:dyDescent="0.25">
      <c r="E87" s="104"/>
      <c r="F87" s="105"/>
    </row>
    <row r="88" spans="5:8" ht="13.2" x14ac:dyDescent="0.25">
      <c r="E88" s="104"/>
      <c r="F88" s="105"/>
    </row>
    <row r="89" spans="5:8" ht="13.2" x14ac:dyDescent="0.25">
      <c r="E89" s="104"/>
      <c r="F89" s="105"/>
    </row>
    <row r="90" spans="5:8" ht="13.2" x14ac:dyDescent="0.25">
      <c r="E90" s="104"/>
      <c r="F90" s="105"/>
    </row>
    <row r="91" spans="5:8" ht="13.2" x14ac:dyDescent="0.25">
      <c r="E91" s="106"/>
      <c r="F91" s="107"/>
      <c r="G91" s="38"/>
      <c r="H91" s="39"/>
    </row>
    <row r="92" spans="5:8" ht="24" customHeight="1" x14ac:dyDescent="0.25">
      <c r="E92" s="104"/>
      <c r="F92" s="105"/>
    </row>
    <row r="93" spans="5:8" ht="13.2" x14ac:dyDescent="0.25">
      <c r="E93" s="106"/>
      <c r="F93" s="107"/>
      <c r="G93" s="38"/>
      <c r="H93" s="39"/>
    </row>
    <row r="94" spans="5:8" ht="24.75" customHeight="1" x14ac:dyDescent="0.25">
      <c r="E94" s="104"/>
      <c r="F94" s="105"/>
    </row>
    <row r="95" spans="5:8" ht="13.2" x14ac:dyDescent="0.25">
      <c r="E95" s="104"/>
      <c r="F95" s="105"/>
    </row>
    <row r="96" spans="5:8" ht="13.2" x14ac:dyDescent="0.25">
      <c r="E96" s="104"/>
      <c r="F96" s="105"/>
    </row>
    <row r="97" spans="5:8" ht="13.2" x14ac:dyDescent="0.25">
      <c r="E97" s="106"/>
      <c r="F97" s="107"/>
      <c r="G97" s="38"/>
      <c r="H97" s="39"/>
    </row>
    <row r="98" spans="5:8" ht="13.2" x14ac:dyDescent="0.25">
      <c r="E98" s="104"/>
      <c r="F98" s="105"/>
    </row>
    <row r="99" spans="5:8" ht="14.4" x14ac:dyDescent="0.25">
      <c r="E99" s="104"/>
      <c r="F99" s="105"/>
      <c r="G99" s="40"/>
      <c r="H99" s="41"/>
    </row>
    <row r="100" spans="5:8" ht="13.2" x14ac:dyDescent="0.25">
      <c r="E100" s="104"/>
      <c r="F100" s="105"/>
    </row>
    <row r="101" spans="5:8" ht="14.4" x14ac:dyDescent="0.25">
      <c r="E101" s="106"/>
      <c r="F101" s="107"/>
      <c r="G101" s="42"/>
      <c r="H101" s="43"/>
    </row>
    <row r="102" spans="5:8" ht="13.2" x14ac:dyDescent="0.25">
      <c r="E102" s="104"/>
      <c r="F102" s="105"/>
    </row>
    <row r="103" spans="5:8" ht="13.2" x14ac:dyDescent="0.25">
      <c r="E103" s="104"/>
      <c r="F103" s="105"/>
    </row>
    <row r="104" spans="5:8" ht="13.2" x14ac:dyDescent="0.25">
      <c r="E104" s="104"/>
      <c r="F104" s="105"/>
    </row>
    <row r="105" spans="5:8" ht="13.2" x14ac:dyDescent="0.25">
      <c r="E105" s="104"/>
      <c r="F105" s="105"/>
    </row>
    <row r="106" spans="5:8" ht="13.2" x14ac:dyDescent="0.25">
      <c r="E106" s="104"/>
      <c r="F106" s="105"/>
    </row>
    <row r="107" spans="5:8" ht="13.2" x14ac:dyDescent="0.25">
      <c r="E107" s="104"/>
      <c r="F107" s="105"/>
    </row>
    <row r="108" spans="5:8" ht="13.2" x14ac:dyDescent="0.25">
      <c r="E108" s="104"/>
      <c r="F108" s="105"/>
    </row>
    <row r="109" spans="5:8" ht="13.2" x14ac:dyDescent="0.25">
      <c r="E109" s="104"/>
      <c r="F109" s="105"/>
    </row>
    <row r="110" spans="5:8" ht="13.2" x14ac:dyDescent="0.25">
      <c r="E110" s="104"/>
      <c r="F110" s="105"/>
    </row>
    <row r="111" spans="5:8" ht="13.2" x14ac:dyDescent="0.25">
      <c r="E111" s="104"/>
      <c r="F111" s="105"/>
    </row>
  </sheetData>
  <sheetProtection algorithmName="SHA-512" hashValue="MXQb9VAgL3KjLVM3h+wSrDK48ieDyy/VcRBcJI3mSTElmYPdI30cwD4LzifcwhkZsRHNepyFJPG4zGnKDoZpJw==" saltValue="iQsif1a4v5GDNc3315Bpeg==" spinCount="100000" sheet="1" selectLockedCells="1"/>
  <autoFilter ref="C18:H52" xr:uid="{00000000-0001-0000-0300-000000000000}">
    <sortState xmlns:xlrd2="http://schemas.microsoft.com/office/spreadsheetml/2017/richdata2" ref="C19:H52">
      <sortCondition ref="C18:C52"/>
    </sortState>
  </autoFilter>
  <mergeCells count="55">
    <mergeCell ref="E55:F55"/>
    <mergeCell ref="E109:F109"/>
    <mergeCell ref="E110:F110"/>
    <mergeCell ref="E111:F111"/>
    <mergeCell ref="C8:E8"/>
    <mergeCell ref="E104:F104"/>
    <mergeCell ref="E105:F105"/>
    <mergeCell ref="E106:F106"/>
    <mergeCell ref="E107:F107"/>
    <mergeCell ref="E108:F108"/>
    <mergeCell ref="E99:F99"/>
    <mergeCell ref="E100:F100"/>
    <mergeCell ref="E101:F101"/>
    <mergeCell ref="E102:F102"/>
    <mergeCell ref="E103:F103"/>
    <mergeCell ref="E94:F94"/>
    <mergeCell ref="E98:F98"/>
    <mergeCell ref="E89:F89"/>
    <mergeCell ref="E90:F90"/>
    <mergeCell ref="E92:F92"/>
    <mergeCell ref="E91:F91"/>
    <mergeCell ref="E93:F93"/>
    <mergeCell ref="E86:F86"/>
    <mergeCell ref="E87:F87"/>
    <mergeCell ref="E88:F88"/>
    <mergeCell ref="E96:F96"/>
    <mergeCell ref="E97:F97"/>
    <mergeCell ref="E95:F95"/>
    <mergeCell ref="E81:F81"/>
    <mergeCell ref="E82:F82"/>
    <mergeCell ref="E83:F83"/>
    <mergeCell ref="E84:F84"/>
    <mergeCell ref="E85:F85"/>
    <mergeCell ref="E76:F76"/>
    <mergeCell ref="E77:F77"/>
    <mergeCell ref="E78:F78"/>
    <mergeCell ref="E79:F79"/>
    <mergeCell ref="E80:F80"/>
    <mergeCell ref="E71:F71"/>
    <mergeCell ref="E72:F72"/>
    <mergeCell ref="E73:F73"/>
    <mergeCell ref="E74:F74"/>
    <mergeCell ref="E75:F75"/>
    <mergeCell ref="E66:F66"/>
    <mergeCell ref="E67:F67"/>
    <mergeCell ref="E68:F68"/>
    <mergeCell ref="E69:F69"/>
    <mergeCell ref="E70:F70"/>
    <mergeCell ref="C6:E6"/>
    <mergeCell ref="C7:E7"/>
    <mergeCell ref="C10:E10"/>
    <mergeCell ref="C11:E11"/>
    <mergeCell ref="F9:G9"/>
    <mergeCell ref="F10:H10"/>
    <mergeCell ref="F11:H11"/>
  </mergeCells>
  <phoneticPr fontId="28" type="noConversion"/>
  <dataValidations disablePrompts="1" count="1">
    <dataValidation type="list" allowBlank="1" showInputMessage="1" showErrorMessage="1" sqref="F9:H9" xr:uid="{390127B5-5FE7-4885-A7B1-E084932BBD79}">
      <formula1>"Perceel 1 - Maatwerk Meubilair,Perceel 2 - Standaard Meubilair"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scaleWithDoc="0">
    <oddFooter>&amp;L&amp;"Calibri,Standaard"&amp;8&amp;F&amp;R&amp;"Calibri,Standaard"&amp;8&amp;P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56cdc5-135a-41e2-aae9-ed438b40bb93">
      <Terms xmlns="http://schemas.microsoft.com/office/infopath/2007/PartnerControls"/>
    </lcf76f155ced4ddcb4097134ff3c332f>
    <TaxCatchAll xmlns="92f6b5ed-a9e5-4832-a5c0-8422d52c87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D7D1DE55F74AB2FAEE33D4DDC274" ma:contentTypeVersion="9" ma:contentTypeDescription="Een nieuw document maken." ma:contentTypeScope="" ma:versionID="2a5b517b7699d5974b0165cfb3d5c2a5">
  <xsd:schema xmlns:xsd="http://www.w3.org/2001/XMLSchema" xmlns:xs="http://www.w3.org/2001/XMLSchema" xmlns:p="http://schemas.microsoft.com/office/2006/metadata/properties" xmlns:ns2="5556cdc5-135a-41e2-aae9-ed438b40bb93" xmlns:ns3="92f6b5ed-a9e5-4832-a5c0-8422d52c8705" targetNamespace="http://schemas.microsoft.com/office/2006/metadata/properties" ma:root="true" ma:fieldsID="ed07ab51d0032a445d33a2107a33c7f1" ns2:_="" ns3:_="">
    <xsd:import namespace="5556cdc5-135a-41e2-aae9-ed438b40bb93"/>
    <xsd:import namespace="92f6b5ed-a9e5-4832-a5c0-8422d52c8705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6cdc5-135a-41e2-aae9-ed438b40bb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6b5ed-a9e5-4832-a5c0-8422d52c870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c4ee51d-a7c4-442f-be4d-4aff5abdbaec}" ma:internalName="TaxCatchAll" ma:showField="CatchAllData" ma:web="92f6b5ed-a9e5-4832-a5c0-8422d52c8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EA0997FC-96E9-4E1C-8A03-9882FED70BBF}">
  <ds:schemaRefs>
    <ds:schemaRef ds:uri="a17a06ea-809a-472a-aea4-25352762e7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523f07-183b-4cbb-a373-ad77cb5981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3f2e37d9-b593-4a28-b399-00477a0f3f3f"/>
    <ds:schemaRef ds:uri="52abafba-a133-41a2-8060-c40a41d42a13"/>
    <ds:schemaRef ds:uri="1acb1187-d0dc-4efc-adba-0b8b8dbc1550"/>
    <ds:schemaRef ds:uri="f689d24c-5ee8-475b-8cb3-9db36008981b"/>
    <ds:schemaRef ds:uri="5556cdc5-135a-41e2-aae9-ed438b40bb93"/>
    <ds:schemaRef ds:uri="92f6b5ed-a9e5-4832-a5c0-8422d52c8705"/>
  </ds:schemaRefs>
</ds:datastoreItem>
</file>

<file path=customXml/itemProps2.xml><?xml version="1.0" encoding="utf-8"?>
<ds:datastoreItem xmlns:ds="http://schemas.openxmlformats.org/officeDocument/2006/customXml" ds:itemID="{F3D6E02F-D14C-4CC4-8416-ABF688D4B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6cdc5-135a-41e2-aae9-ed438b40bb93"/>
    <ds:schemaRef ds:uri="92f6b5ed-a9e5-4832-a5c0-8422d52c8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8C7284-9E39-439D-B526-B37964BBA5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C6CEDA-39CF-4889-B657-B29440BB99CD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Kostenmodel 4Building</dc:title>
  <dc:subject/>
  <dc:creator>Harm Beumer</dc:creator>
  <cp:keywords/>
  <dc:description/>
  <cp:lastModifiedBy>Nicky van Leeuwen | 4Building</cp:lastModifiedBy>
  <cp:revision/>
  <cp:lastPrinted>2023-09-18T18:44:23Z</cp:lastPrinted>
  <dcterms:created xsi:type="dcterms:W3CDTF">2011-04-26T08:11:37Z</dcterms:created>
  <dcterms:modified xsi:type="dcterms:W3CDTF">2023-10-05T08:55:34Z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ContentTypeId">
    <vt:lpwstr>0x01010072D1D7D1DE55F74AB2FAEE33D4DDC274</vt:lpwstr>
  </property>
  <property fmtid="{D5CDD505-2E9C-101B-9397-08002B2CF9AE}" pid="4" name="AuthorIds_UIVersion_6656">
    <vt:lpwstr>29</vt:lpwstr>
  </property>
  <property fmtid="{D5CDD505-2E9C-101B-9397-08002B2CF9AE}" pid="5" name="AuthorIds_UIVersion_7680">
    <vt:lpwstr>20</vt:lpwstr>
  </property>
  <property fmtid="{D5CDD505-2E9C-101B-9397-08002B2CF9AE}" pid="6" name="AuthorIds_UIVersion_8704">
    <vt:lpwstr>29</vt:lpwstr>
  </property>
  <property fmtid="{D5CDD505-2E9C-101B-9397-08002B2CF9AE}" pid="7" name="AuthorIds_UIVersion_9216">
    <vt:lpwstr>28</vt:lpwstr>
  </property>
  <property fmtid="{D5CDD505-2E9C-101B-9397-08002B2CF9AE}" pid="8" name="AuthorIds_UIVersion_9728">
    <vt:lpwstr>6</vt:lpwstr>
  </property>
  <property fmtid="{D5CDD505-2E9C-101B-9397-08002B2CF9AE}" pid="9" name="PlanSwiftJobName">
    <vt:lpwstr/>
  </property>
  <property fmtid="{D5CDD505-2E9C-101B-9397-08002B2CF9AE}" pid="10" name="PlanSwiftJobGuid">
    <vt:lpwstr/>
  </property>
  <property fmtid="{D5CDD505-2E9C-101B-9397-08002B2CF9AE}" pid="11" name="LinkedDataId">
    <vt:lpwstr>{1BC6CEDA-39CF-4889-B657-B29440BB99CD}</vt:lpwstr>
  </property>
  <property fmtid="{D5CDD505-2E9C-101B-9397-08002B2CF9AE}" pid="12" name="MediaServiceImageTags">
    <vt:lpwstr/>
  </property>
</Properties>
</file>