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eam_Inkoop\1a.AANBESTEDINGEN\5.Advies&amp;onderzoek\518_2024_Ingenieursdiensten openbare ruimte (civieltechnisch) (P1125)_TN488861\1b.AB-docs\"/>
    </mc:Choice>
  </mc:AlternateContent>
  <xr:revisionPtr revIDLastSave="0" documentId="8_{5B032716-F39C-4153-A636-3180D8750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ievenblad" sheetId="3" r:id="rId1"/>
    <sheet name="Fictief project 1" sheetId="4" r:id="rId2"/>
    <sheet name="Fictief project 2" sheetId="5" r:id="rId3"/>
    <sheet name="EMVI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" l="1"/>
  <c r="D62" i="5"/>
  <c r="E62" i="5"/>
  <c r="F62" i="5"/>
  <c r="G62" i="5"/>
  <c r="H62" i="5"/>
  <c r="C62" i="5"/>
  <c r="D55" i="5"/>
  <c r="E55" i="5"/>
  <c r="F55" i="5"/>
  <c r="G55" i="5"/>
  <c r="H55" i="5"/>
  <c r="C55" i="5"/>
  <c r="D44" i="5"/>
  <c r="E44" i="5"/>
  <c r="F44" i="5"/>
  <c r="G44" i="5"/>
  <c r="H44" i="5"/>
  <c r="C44" i="5"/>
  <c r="D25" i="5"/>
  <c r="E25" i="5"/>
  <c r="F25" i="5"/>
  <c r="G25" i="5"/>
  <c r="H25" i="5"/>
  <c r="C25" i="5"/>
  <c r="B25" i="2" l="1"/>
  <c r="B26" i="2"/>
  <c r="B24" i="2"/>
  <c r="B21" i="2"/>
  <c r="B22" i="2"/>
  <c r="B20" i="2"/>
  <c r="B8" i="5"/>
  <c r="B9" i="5"/>
  <c r="B10" i="5"/>
  <c r="B11" i="5"/>
  <c r="B12" i="5"/>
  <c r="B13" i="5"/>
  <c r="B14" i="5"/>
  <c r="B7" i="5"/>
  <c r="B8" i="4"/>
  <c r="B9" i="4"/>
  <c r="D18" i="4" s="1"/>
  <c r="B10" i="4"/>
  <c r="B11" i="4"/>
  <c r="E18" i="4" s="1"/>
  <c r="B12" i="4"/>
  <c r="F18" i="4" s="1"/>
  <c r="B13" i="4"/>
  <c r="G18" i="4" s="1"/>
  <c r="B14" i="4"/>
  <c r="H18" i="4" s="1"/>
  <c r="B7" i="4"/>
  <c r="C18" i="4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E25" i="2"/>
  <c r="F25" i="2"/>
  <c r="G25" i="2"/>
  <c r="H25" i="2"/>
  <c r="I25" i="2"/>
  <c r="J25" i="2"/>
  <c r="L25" i="2"/>
  <c r="M25" i="2"/>
  <c r="N25" i="2"/>
  <c r="O25" i="2"/>
  <c r="P25" i="2"/>
  <c r="Q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D26" i="2"/>
  <c r="D25" i="2"/>
  <c r="D24" i="2"/>
  <c r="F13" i="2"/>
  <c r="G13" i="2"/>
  <c r="H13" i="2"/>
  <c r="I13" i="2"/>
  <c r="J13" i="2"/>
  <c r="K13" i="2"/>
  <c r="L13" i="2"/>
  <c r="M13" i="2"/>
  <c r="N13" i="2"/>
  <c r="O13" i="2"/>
  <c r="P13" i="2"/>
  <c r="Q13" i="2"/>
  <c r="E13" i="2"/>
  <c r="D13" i="2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4" i="2"/>
  <c r="B5" i="2"/>
  <c r="B3" i="2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C52" i="4"/>
  <c r="D49" i="4"/>
  <c r="E49" i="4"/>
  <c r="F49" i="4"/>
  <c r="G49" i="4"/>
  <c r="H49" i="4"/>
  <c r="C49" i="4"/>
  <c r="J49" i="4" s="1"/>
  <c r="D40" i="4"/>
  <c r="E40" i="4"/>
  <c r="F40" i="4"/>
  <c r="G40" i="4"/>
  <c r="H40" i="4"/>
  <c r="C40" i="4"/>
  <c r="D25" i="4"/>
  <c r="E25" i="4"/>
  <c r="F25" i="4"/>
  <c r="G25" i="4"/>
  <c r="H25" i="4"/>
  <c r="C25" i="4"/>
  <c r="D5" i="4"/>
  <c r="E5" i="4"/>
  <c r="E12" i="4" s="1"/>
  <c r="F5" i="4"/>
  <c r="F9" i="4" s="1"/>
  <c r="G5" i="4"/>
  <c r="H5" i="4"/>
  <c r="H13" i="4" s="1"/>
  <c r="I5" i="4"/>
  <c r="I10" i="4" s="1"/>
  <c r="J5" i="4"/>
  <c r="K5" i="4"/>
  <c r="K8" i="4" s="1"/>
  <c r="L5" i="4"/>
  <c r="M5" i="4"/>
  <c r="M12" i="4" s="1"/>
  <c r="N5" i="4"/>
  <c r="N9" i="4" s="1"/>
  <c r="O5" i="4"/>
  <c r="P5" i="4"/>
  <c r="P13" i="4" s="1"/>
  <c r="C5" i="4"/>
  <c r="C10" i="4" s="1"/>
  <c r="W10" i="3"/>
  <c r="Y10" i="3" s="1"/>
  <c r="X10" i="3"/>
  <c r="W11" i="3"/>
  <c r="Y11" i="3" s="1"/>
  <c r="X11" i="3"/>
  <c r="W12" i="3"/>
  <c r="Y12" i="3" s="1"/>
  <c r="X12" i="3"/>
  <c r="W13" i="3"/>
  <c r="Y13" i="3" s="1"/>
  <c r="X13" i="3"/>
  <c r="W14" i="3"/>
  <c r="Y14" i="3" s="1"/>
  <c r="X14" i="3"/>
  <c r="W15" i="3"/>
  <c r="Y15" i="3" s="1"/>
  <c r="X15" i="3"/>
  <c r="W16" i="3"/>
  <c r="Y16" i="3" s="1"/>
  <c r="X16" i="3"/>
  <c r="X9" i="3"/>
  <c r="W9" i="3"/>
  <c r="Y9" i="3" s="1"/>
  <c r="I18" i="3"/>
  <c r="I22" i="3" s="1"/>
  <c r="J18" i="3"/>
  <c r="J22" i="3" s="1"/>
  <c r="K18" i="3"/>
  <c r="K22" i="3" s="1"/>
  <c r="L18" i="3"/>
  <c r="L22" i="3" s="1"/>
  <c r="M18" i="3"/>
  <c r="M22" i="3" s="1"/>
  <c r="N18" i="3"/>
  <c r="N22" i="3" s="1"/>
  <c r="O18" i="3"/>
  <c r="O22" i="3" s="1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H20" i="3"/>
  <c r="H18" i="3"/>
  <c r="H22" i="3" s="1"/>
  <c r="J40" i="4" l="1"/>
  <c r="J25" i="4"/>
  <c r="L49" i="4" s="1"/>
  <c r="P99" i="5"/>
  <c r="L95" i="5"/>
  <c r="H78" i="5"/>
  <c r="L97" i="5"/>
  <c r="F104" i="5"/>
  <c r="H101" i="5"/>
  <c r="P82" i="5"/>
  <c r="O89" i="5"/>
  <c r="N88" i="5"/>
  <c r="H90" i="5"/>
  <c r="P86" i="5"/>
  <c r="D95" i="5"/>
  <c r="L99" i="5"/>
  <c r="J44" i="5"/>
  <c r="L81" i="5"/>
  <c r="J55" i="5"/>
  <c r="G76" i="5"/>
  <c r="I98" i="5"/>
  <c r="C104" i="5"/>
  <c r="O74" i="5"/>
  <c r="M75" i="5"/>
  <c r="M77" i="5"/>
  <c r="M79" i="5"/>
  <c r="M81" i="5"/>
  <c r="M83" i="5"/>
  <c r="M85" i="5"/>
  <c r="M87" i="5"/>
  <c r="M89" i="5"/>
  <c r="M68" i="5"/>
  <c r="M70" i="5"/>
  <c r="M105" i="5"/>
  <c r="M107" i="5"/>
  <c r="M94" i="5"/>
  <c r="M96" i="5"/>
  <c r="M98" i="5"/>
  <c r="M100" i="5"/>
  <c r="M74" i="5"/>
  <c r="M76" i="5"/>
  <c r="M78" i="5"/>
  <c r="M80" i="5"/>
  <c r="M82" i="5"/>
  <c r="M84" i="5"/>
  <c r="M86" i="5"/>
  <c r="M88" i="5"/>
  <c r="M90" i="5"/>
  <c r="M69" i="5"/>
  <c r="M71" i="5"/>
  <c r="M104" i="5"/>
  <c r="M108" i="5"/>
  <c r="M93" i="5"/>
  <c r="K95" i="5"/>
  <c r="K101" i="5"/>
  <c r="K93" i="5"/>
  <c r="K97" i="5"/>
  <c r="K99" i="5"/>
  <c r="K80" i="5"/>
  <c r="K83" i="5"/>
  <c r="K87" i="5"/>
  <c r="K70" i="5"/>
  <c r="K77" i="5"/>
  <c r="K82" i="5"/>
  <c r="K86" i="5"/>
  <c r="K69" i="5"/>
  <c r="K79" i="5"/>
  <c r="K75" i="5"/>
  <c r="C89" i="5"/>
  <c r="K84" i="5"/>
  <c r="O80" i="5"/>
  <c r="O83" i="5"/>
  <c r="O87" i="5"/>
  <c r="O70" i="5"/>
  <c r="O75" i="5"/>
  <c r="G70" i="5"/>
  <c r="F93" i="5"/>
  <c r="F95" i="5"/>
  <c r="F97" i="5"/>
  <c r="F99" i="5"/>
  <c r="F101" i="5"/>
  <c r="F75" i="5"/>
  <c r="F77" i="5"/>
  <c r="F79" i="5"/>
  <c r="F81" i="5"/>
  <c r="F83" i="5"/>
  <c r="F85" i="5"/>
  <c r="F87" i="5"/>
  <c r="F89" i="5"/>
  <c r="F68" i="5"/>
  <c r="F70" i="5"/>
  <c r="F105" i="5"/>
  <c r="F107" i="5"/>
  <c r="F74" i="5"/>
  <c r="F76" i="5"/>
  <c r="F80" i="5"/>
  <c r="F82" i="5"/>
  <c r="F94" i="5"/>
  <c r="F96" i="5"/>
  <c r="F98" i="5"/>
  <c r="F100" i="5"/>
  <c r="F78" i="5"/>
  <c r="F108" i="5"/>
  <c r="F84" i="5"/>
  <c r="F88" i="5"/>
  <c r="F90" i="5"/>
  <c r="F71" i="5"/>
  <c r="P69" i="5"/>
  <c r="C86" i="5"/>
  <c r="L89" i="5"/>
  <c r="H84" i="5"/>
  <c r="G78" i="5"/>
  <c r="M99" i="5"/>
  <c r="D104" i="5"/>
  <c r="C85" i="5"/>
  <c r="K89" i="5"/>
  <c r="G84" i="5"/>
  <c r="O77" i="5"/>
  <c r="H74" i="5"/>
  <c r="D93" i="5"/>
  <c r="N71" i="5"/>
  <c r="F69" i="5"/>
  <c r="H80" i="5"/>
  <c r="P101" i="5"/>
  <c r="I96" i="5"/>
  <c r="G77" i="5"/>
  <c r="K71" i="5"/>
  <c r="O68" i="5"/>
  <c r="K88" i="5"/>
  <c r="O85" i="5"/>
  <c r="G83" i="5"/>
  <c r="G80" i="5"/>
  <c r="H98" i="5"/>
  <c r="I105" i="5"/>
  <c r="I94" i="5"/>
  <c r="C105" i="5"/>
  <c r="C108" i="5"/>
  <c r="C96" i="5"/>
  <c r="C97" i="5"/>
  <c r="C77" i="5"/>
  <c r="C101" i="5"/>
  <c r="C81" i="5"/>
  <c r="C71" i="5"/>
  <c r="C84" i="5"/>
  <c r="C98" i="5"/>
  <c r="C78" i="5"/>
  <c r="C74" i="5"/>
  <c r="K90" i="5"/>
  <c r="G87" i="5"/>
  <c r="N93" i="5"/>
  <c r="N95" i="5"/>
  <c r="N97" i="5"/>
  <c r="N99" i="5"/>
  <c r="N101" i="5"/>
  <c r="N75" i="5"/>
  <c r="N77" i="5"/>
  <c r="N79" i="5"/>
  <c r="N81" i="5"/>
  <c r="N83" i="5"/>
  <c r="N85" i="5"/>
  <c r="N87" i="5"/>
  <c r="N89" i="5"/>
  <c r="N68" i="5"/>
  <c r="N70" i="5"/>
  <c r="N105" i="5"/>
  <c r="N107" i="5"/>
  <c r="N74" i="5"/>
  <c r="N78" i="5"/>
  <c r="N94" i="5"/>
  <c r="N96" i="5"/>
  <c r="N98" i="5"/>
  <c r="N100" i="5"/>
  <c r="N76" i="5"/>
  <c r="N82" i="5"/>
  <c r="N86" i="5"/>
  <c r="N69" i="5"/>
  <c r="N104" i="5"/>
  <c r="N80" i="5"/>
  <c r="J77" i="5"/>
  <c r="J81" i="5"/>
  <c r="J75" i="5"/>
  <c r="J79" i="5"/>
  <c r="J105" i="5"/>
  <c r="J85" i="5"/>
  <c r="J89" i="5"/>
  <c r="J68" i="5"/>
  <c r="J107" i="5"/>
  <c r="K76" i="5"/>
  <c r="M101" i="5"/>
  <c r="N108" i="5"/>
  <c r="H71" i="5"/>
  <c r="L68" i="5"/>
  <c r="H88" i="5"/>
  <c r="L85" i="5"/>
  <c r="O79" i="5"/>
  <c r="H76" i="5"/>
  <c r="L101" i="5"/>
  <c r="M97" i="5"/>
  <c r="N106" i="5"/>
  <c r="C99" i="5"/>
  <c r="K105" i="5"/>
  <c r="G71" i="5"/>
  <c r="K68" i="5"/>
  <c r="G88" i="5"/>
  <c r="K85" i="5"/>
  <c r="O82" i="5"/>
  <c r="L79" i="5"/>
  <c r="M106" i="5"/>
  <c r="G79" i="5"/>
  <c r="G85" i="5"/>
  <c r="G89" i="5"/>
  <c r="G68" i="5"/>
  <c r="G74" i="5"/>
  <c r="K81" i="5"/>
  <c r="K74" i="5"/>
  <c r="O69" i="5"/>
  <c r="G90" i="5"/>
  <c r="O86" i="5"/>
  <c r="G81" i="5"/>
  <c r="C76" i="5"/>
  <c r="F86" i="5"/>
  <c r="J83" i="5"/>
  <c r="O76" i="5"/>
  <c r="D75" i="5"/>
  <c r="D77" i="5"/>
  <c r="D79" i="5"/>
  <c r="D81" i="5"/>
  <c r="D83" i="5"/>
  <c r="D85" i="5"/>
  <c r="D87" i="5"/>
  <c r="D89" i="5"/>
  <c r="D68" i="5"/>
  <c r="D70" i="5"/>
  <c r="D107" i="5"/>
  <c r="D105" i="5"/>
  <c r="D94" i="5"/>
  <c r="D96" i="5"/>
  <c r="D98" i="5"/>
  <c r="D100" i="5"/>
  <c r="D74" i="5"/>
  <c r="D76" i="5"/>
  <c r="D78" i="5"/>
  <c r="D80" i="5"/>
  <c r="D82" i="5"/>
  <c r="D84" i="5"/>
  <c r="D86" i="5"/>
  <c r="D88" i="5"/>
  <c r="D90" i="5"/>
  <c r="D69" i="5"/>
  <c r="D71" i="5"/>
  <c r="D108" i="5"/>
  <c r="D99" i="5"/>
  <c r="D97" i="5"/>
  <c r="D101" i="5"/>
  <c r="D106" i="5"/>
  <c r="L94" i="5"/>
  <c r="L105" i="5"/>
  <c r="L107" i="5"/>
  <c r="L96" i="5"/>
  <c r="L74" i="5"/>
  <c r="L76" i="5"/>
  <c r="L78" i="5"/>
  <c r="L80" i="5"/>
  <c r="L82" i="5"/>
  <c r="L84" i="5"/>
  <c r="L86" i="5"/>
  <c r="L88" i="5"/>
  <c r="L90" i="5"/>
  <c r="L69" i="5"/>
  <c r="L71" i="5"/>
  <c r="L104" i="5"/>
  <c r="L106" i="5"/>
  <c r="L108" i="5"/>
  <c r="L93" i="5"/>
  <c r="L98" i="5"/>
  <c r="L75" i="5"/>
  <c r="L77" i="5"/>
  <c r="L100" i="5"/>
  <c r="L83" i="5"/>
  <c r="L87" i="5"/>
  <c r="L70" i="5"/>
  <c r="H93" i="5"/>
  <c r="H95" i="5"/>
  <c r="H97" i="5"/>
  <c r="H105" i="5"/>
  <c r="H107" i="5"/>
  <c r="H96" i="5"/>
  <c r="H94" i="5"/>
  <c r="H99" i="5"/>
  <c r="H82" i="5"/>
  <c r="H86" i="5"/>
  <c r="H69" i="5"/>
  <c r="P93" i="5"/>
  <c r="P95" i="5"/>
  <c r="P97" i="5"/>
  <c r="P105" i="5"/>
  <c r="P107" i="5"/>
  <c r="P76" i="5"/>
  <c r="P71" i="5"/>
  <c r="P96" i="5"/>
  <c r="P100" i="5"/>
  <c r="P80" i="5"/>
  <c r="P94" i="5"/>
  <c r="P98" i="5"/>
  <c r="P78" i="5"/>
  <c r="P84" i="5"/>
  <c r="P88" i="5"/>
  <c r="P90" i="5"/>
  <c r="J70" i="5"/>
  <c r="C90" i="5"/>
  <c r="N90" i="5"/>
  <c r="J87" i="5"/>
  <c r="N84" i="5"/>
  <c r="O81" i="5"/>
  <c r="K78" i="5"/>
  <c r="P74" i="5"/>
  <c r="H100" i="5"/>
  <c r="M95" i="5"/>
  <c r="F106" i="5"/>
  <c r="G104" i="5"/>
  <c r="O104" i="5"/>
  <c r="H104" i="5"/>
  <c r="P104" i="5"/>
  <c r="I74" i="5"/>
  <c r="I76" i="5"/>
  <c r="I78" i="5"/>
  <c r="I80" i="5"/>
  <c r="I82" i="5"/>
  <c r="I84" i="5"/>
  <c r="I86" i="5"/>
  <c r="I88" i="5"/>
  <c r="I90" i="5"/>
  <c r="I69" i="5"/>
  <c r="I71" i="5"/>
  <c r="I106" i="5"/>
  <c r="I108" i="5"/>
  <c r="I104" i="5"/>
  <c r="I93" i="5"/>
  <c r="I95" i="5"/>
  <c r="I97" i="5"/>
  <c r="I99" i="5"/>
  <c r="I101" i="5"/>
  <c r="I75" i="5"/>
  <c r="I77" i="5"/>
  <c r="I79" i="5"/>
  <c r="I81" i="5"/>
  <c r="I83" i="5"/>
  <c r="I85" i="5"/>
  <c r="I87" i="5"/>
  <c r="I89" i="5"/>
  <c r="I68" i="5"/>
  <c r="I70" i="5"/>
  <c r="G94" i="5"/>
  <c r="G96" i="5"/>
  <c r="G98" i="5"/>
  <c r="G100" i="5"/>
  <c r="O94" i="5"/>
  <c r="O96" i="5"/>
  <c r="O98" i="5"/>
  <c r="O100" i="5"/>
  <c r="J94" i="5"/>
  <c r="O71" i="5"/>
  <c r="G69" i="5"/>
  <c r="O90" i="5"/>
  <c r="O88" i="5"/>
  <c r="G86" i="5"/>
  <c r="O84" i="5"/>
  <c r="G82" i="5"/>
  <c r="O78" i="5"/>
  <c r="G75" i="5"/>
  <c r="I100" i="5"/>
  <c r="I107" i="5"/>
  <c r="C83" i="5"/>
  <c r="C75" i="5"/>
  <c r="C95" i="5"/>
  <c r="J101" i="5"/>
  <c r="J99" i="5"/>
  <c r="J97" i="5"/>
  <c r="J95" i="5"/>
  <c r="J93" i="5"/>
  <c r="C107" i="5"/>
  <c r="K108" i="5"/>
  <c r="O107" i="5"/>
  <c r="G107" i="5"/>
  <c r="K106" i="5"/>
  <c r="O105" i="5"/>
  <c r="G105" i="5"/>
  <c r="K104" i="5"/>
  <c r="C68" i="5"/>
  <c r="P70" i="5"/>
  <c r="H70" i="5"/>
  <c r="P68" i="5"/>
  <c r="H68" i="5"/>
  <c r="C82" i="5"/>
  <c r="P89" i="5"/>
  <c r="H89" i="5"/>
  <c r="P87" i="5"/>
  <c r="H87" i="5"/>
  <c r="P85" i="5"/>
  <c r="H85" i="5"/>
  <c r="P83" i="5"/>
  <c r="H83" i="5"/>
  <c r="P81" i="5"/>
  <c r="H81" i="5"/>
  <c r="P79" i="5"/>
  <c r="H79" i="5"/>
  <c r="P77" i="5"/>
  <c r="H77" i="5"/>
  <c r="P75" i="5"/>
  <c r="H75" i="5"/>
  <c r="C93" i="5"/>
  <c r="C94" i="5"/>
  <c r="C106" i="5"/>
  <c r="J108" i="5"/>
  <c r="J106" i="5"/>
  <c r="J104" i="5"/>
  <c r="C70" i="5"/>
  <c r="J71" i="5"/>
  <c r="J69" i="5"/>
  <c r="C88" i="5"/>
  <c r="C80" i="5"/>
  <c r="J90" i="5"/>
  <c r="J88" i="5"/>
  <c r="J86" i="5"/>
  <c r="J84" i="5"/>
  <c r="J82" i="5"/>
  <c r="J80" i="5"/>
  <c r="J78" i="5"/>
  <c r="J76" i="5"/>
  <c r="J74" i="5"/>
  <c r="C100" i="5"/>
  <c r="O101" i="5"/>
  <c r="G101" i="5"/>
  <c r="K100" i="5"/>
  <c r="O99" i="5"/>
  <c r="G99" i="5"/>
  <c r="K98" i="5"/>
  <c r="O97" i="5"/>
  <c r="G97" i="5"/>
  <c r="K96" i="5"/>
  <c r="O95" i="5"/>
  <c r="G95" i="5"/>
  <c r="K94" i="5"/>
  <c r="O93" i="5"/>
  <c r="G93" i="5"/>
  <c r="P108" i="5"/>
  <c r="H108" i="5"/>
  <c r="P106" i="5"/>
  <c r="H106" i="5"/>
  <c r="J25" i="5"/>
  <c r="E70" i="5"/>
  <c r="C69" i="5"/>
  <c r="C87" i="5"/>
  <c r="C79" i="5"/>
  <c r="J100" i="5"/>
  <c r="J98" i="5"/>
  <c r="J96" i="5"/>
  <c r="O108" i="5"/>
  <c r="G108" i="5"/>
  <c r="K107" i="5"/>
  <c r="O106" i="5"/>
  <c r="G106" i="5"/>
  <c r="J62" i="5"/>
  <c r="E87" i="5"/>
  <c r="E76" i="5"/>
  <c r="E79" i="5"/>
  <c r="E90" i="5"/>
  <c r="E105" i="5"/>
  <c r="E107" i="5"/>
  <c r="E84" i="5"/>
  <c r="E101" i="5"/>
  <c r="E93" i="5"/>
  <c r="E96" i="5"/>
  <c r="E68" i="5"/>
  <c r="E82" i="5"/>
  <c r="E74" i="5"/>
  <c r="E99" i="5"/>
  <c r="E108" i="5"/>
  <c r="E71" i="5"/>
  <c r="E85" i="5"/>
  <c r="E77" i="5"/>
  <c r="E94" i="5"/>
  <c r="E88" i="5"/>
  <c r="E80" i="5"/>
  <c r="E97" i="5"/>
  <c r="E106" i="5"/>
  <c r="E69" i="5"/>
  <c r="E83" i="5"/>
  <c r="E75" i="5"/>
  <c r="E100" i="5"/>
  <c r="E86" i="5"/>
  <c r="E78" i="5"/>
  <c r="E95" i="5"/>
  <c r="E104" i="5"/>
  <c r="E89" i="5"/>
  <c r="E81" i="5"/>
  <c r="E98" i="5"/>
  <c r="P27" i="2"/>
  <c r="M27" i="2"/>
  <c r="L27" i="2"/>
  <c r="Q27" i="2"/>
  <c r="O27" i="2"/>
  <c r="K27" i="2"/>
  <c r="N27" i="2"/>
  <c r="N7" i="4"/>
  <c r="F14" i="4"/>
  <c r="F7" i="4"/>
  <c r="P12" i="4"/>
  <c r="H12" i="4"/>
  <c r="C12" i="4"/>
  <c r="N11" i="4"/>
  <c r="P14" i="4"/>
  <c r="F11" i="4"/>
  <c r="N14" i="4"/>
  <c r="C11" i="4"/>
  <c r="C7" i="4"/>
  <c r="H14" i="4"/>
  <c r="C8" i="4"/>
  <c r="P7" i="4"/>
  <c r="H7" i="4"/>
  <c r="J14" i="4"/>
  <c r="O13" i="4"/>
  <c r="G13" i="4"/>
  <c r="L12" i="4"/>
  <c r="D12" i="4"/>
  <c r="J11" i="4"/>
  <c r="P10" i="4"/>
  <c r="H10" i="4"/>
  <c r="M9" i="4"/>
  <c r="E9" i="4"/>
  <c r="J8" i="4"/>
  <c r="O7" i="4"/>
  <c r="G7" i="4"/>
  <c r="I14" i="4"/>
  <c r="N13" i="4"/>
  <c r="F13" i="4"/>
  <c r="K12" i="4"/>
  <c r="I11" i="4"/>
  <c r="O10" i="4"/>
  <c r="G10" i="4"/>
  <c r="L9" i="4"/>
  <c r="D9" i="4"/>
  <c r="I8" i="4"/>
  <c r="M13" i="4"/>
  <c r="E13" i="4"/>
  <c r="J12" i="4"/>
  <c r="P11" i="4"/>
  <c r="H11" i="4"/>
  <c r="N10" i="4"/>
  <c r="F10" i="4"/>
  <c r="K9" i="4"/>
  <c r="P8" i="4"/>
  <c r="H8" i="4"/>
  <c r="M7" i="4"/>
  <c r="E7" i="4"/>
  <c r="O14" i="4"/>
  <c r="G14" i="4"/>
  <c r="L13" i="4"/>
  <c r="D13" i="4"/>
  <c r="I12" i="4"/>
  <c r="O11" i="4"/>
  <c r="G11" i="4"/>
  <c r="M10" i="4"/>
  <c r="E10" i="4"/>
  <c r="J9" i="4"/>
  <c r="O8" i="4"/>
  <c r="G8" i="4"/>
  <c r="L7" i="4"/>
  <c r="D7" i="4"/>
  <c r="K13" i="4"/>
  <c r="L10" i="4"/>
  <c r="D10" i="4"/>
  <c r="I9" i="4"/>
  <c r="N8" i="4"/>
  <c r="F8" i="4"/>
  <c r="K7" i="4"/>
  <c r="M14" i="4"/>
  <c r="E14" i="4"/>
  <c r="J13" i="4"/>
  <c r="O12" i="4"/>
  <c r="G12" i="4"/>
  <c r="M11" i="4"/>
  <c r="E11" i="4"/>
  <c r="K10" i="4"/>
  <c r="P9" i="4"/>
  <c r="H9" i="4"/>
  <c r="M8" i="4"/>
  <c r="E8" i="4"/>
  <c r="J7" i="4"/>
  <c r="L14" i="4"/>
  <c r="D14" i="4"/>
  <c r="I13" i="4"/>
  <c r="N12" i="4"/>
  <c r="F12" i="4"/>
  <c r="L11" i="4"/>
  <c r="D11" i="4"/>
  <c r="J10" i="4"/>
  <c r="O9" i="4"/>
  <c r="G9" i="4"/>
  <c r="L8" i="4"/>
  <c r="D8" i="4"/>
  <c r="I7" i="4"/>
  <c r="K14" i="4"/>
  <c r="K11" i="4"/>
  <c r="C9" i="4"/>
  <c r="C13" i="4"/>
  <c r="C14" i="4"/>
  <c r="J27" i="2"/>
  <c r="I27" i="2"/>
  <c r="G27" i="2"/>
  <c r="H27" i="2"/>
  <c r="F27" i="2"/>
  <c r="D27" i="2"/>
  <c r="E27" i="2"/>
  <c r="O72" i="5" l="1"/>
  <c r="O82" i="4"/>
  <c r="O68" i="4"/>
  <c r="O81" i="4"/>
  <c r="O67" i="4"/>
  <c r="O80" i="4"/>
  <c r="O66" i="4"/>
  <c r="O79" i="4"/>
  <c r="O65" i="4"/>
  <c r="O73" i="4"/>
  <c r="O78" i="4"/>
  <c r="O77" i="4"/>
  <c r="O69" i="4"/>
  <c r="O72" i="4"/>
  <c r="O70" i="4"/>
  <c r="O71" i="4"/>
  <c r="O62" i="4"/>
  <c r="O61" i="4"/>
  <c r="O63" i="4"/>
  <c r="O64" i="4"/>
  <c r="O76" i="4"/>
  <c r="P61" i="4"/>
  <c r="P69" i="4"/>
  <c r="P82" i="4"/>
  <c r="P68" i="4"/>
  <c r="P81" i="4"/>
  <c r="P67" i="4"/>
  <c r="P80" i="4"/>
  <c r="P66" i="4"/>
  <c r="P79" i="4"/>
  <c r="P62" i="4"/>
  <c r="P72" i="4"/>
  <c r="P63" i="4"/>
  <c r="P77" i="4"/>
  <c r="P65" i="4"/>
  <c r="P78" i="4"/>
  <c r="P70" i="4"/>
  <c r="P73" i="4"/>
  <c r="P64" i="4"/>
  <c r="P76" i="4"/>
  <c r="P83" i="4" s="1"/>
  <c r="P71" i="4"/>
  <c r="M80" i="4"/>
  <c r="M66" i="4"/>
  <c r="M79" i="4"/>
  <c r="M65" i="4"/>
  <c r="M73" i="4"/>
  <c r="M78" i="4"/>
  <c r="M64" i="4"/>
  <c r="M72" i="4"/>
  <c r="M77" i="4"/>
  <c r="M63" i="4"/>
  <c r="M71" i="4"/>
  <c r="M76" i="4"/>
  <c r="M67" i="4"/>
  <c r="M61" i="4"/>
  <c r="M70" i="4"/>
  <c r="M81" i="4"/>
  <c r="M62" i="4"/>
  <c r="M68" i="4"/>
  <c r="M69" i="4"/>
  <c r="M82" i="4"/>
  <c r="J77" i="4"/>
  <c r="J63" i="4"/>
  <c r="J71" i="4"/>
  <c r="J76" i="4"/>
  <c r="J62" i="4"/>
  <c r="J70" i="4"/>
  <c r="J61" i="4"/>
  <c r="J69" i="4"/>
  <c r="J82" i="4"/>
  <c r="J68" i="4"/>
  <c r="J72" i="4"/>
  <c r="J67" i="4"/>
  <c r="J80" i="4"/>
  <c r="J81" i="4"/>
  <c r="J78" i="4"/>
  <c r="J66" i="4"/>
  <c r="J73" i="4"/>
  <c r="J79" i="4"/>
  <c r="J64" i="4"/>
  <c r="J65" i="4"/>
  <c r="K78" i="4"/>
  <c r="K64" i="4"/>
  <c r="K72" i="4"/>
  <c r="K77" i="4"/>
  <c r="K63" i="4"/>
  <c r="K71" i="4"/>
  <c r="K76" i="4"/>
  <c r="K62" i="4"/>
  <c r="K70" i="4"/>
  <c r="K61" i="4"/>
  <c r="K69" i="4"/>
  <c r="K65" i="4"/>
  <c r="K82" i="4"/>
  <c r="K67" i="4"/>
  <c r="K80" i="4"/>
  <c r="K68" i="4"/>
  <c r="K81" i="4"/>
  <c r="K66" i="4"/>
  <c r="K79" i="4"/>
  <c r="K73" i="4"/>
  <c r="L79" i="4"/>
  <c r="L65" i="4"/>
  <c r="L73" i="4"/>
  <c r="L78" i="4"/>
  <c r="L64" i="4"/>
  <c r="L72" i="4"/>
  <c r="L77" i="4"/>
  <c r="L63" i="4"/>
  <c r="L71" i="4"/>
  <c r="L76" i="4"/>
  <c r="L62" i="4"/>
  <c r="L70" i="4"/>
  <c r="L80" i="4"/>
  <c r="L68" i="4"/>
  <c r="L69" i="4"/>
  <c r="L61" i="4"/>
  <c r="L66" i="4"/>
  <c r="L67" i="4"/>
  <c r="L81" i="4"/>
  <c r="L82" i="4"/>
  <c r="N81" i="4"/>
  <c r="N67" i="4"/>
  <c r="N80" i="4"/>
  <c r="N66" i="4"/>
  <c r="N79" i="4"/>
  <c r="N65" i="4"/>
  <c r="N73" i="4"/>
  <c r="N78" i="4"/>
  <c r="N64" i="4"/>
  <c r="N72" i="4"/>
  <c r="N77" i="4"/>
  <c r="N82" i="4"/>
  <c r="N61" i="4"/>
  <c r="N62" i="4"/>
  <c r="N69" i="4"/>
  <c r="N63" i="4"/>
  <c r="N70" i="4"/>
  <c r="N76" i="4"/>
  <c r="N68" i="4"/>
  <c r="N71" i="4"/>
  <c r="I76" i="4"/>
  <c r="I63" i="4"/>
  <c r="I71" i="4"/>
  <c r="I65" i="4"/>
  <c r="I79" i="4"/>
  <c r="I66" i="4"/>
  <c r="I67" i="4"/>
  <c r="I68" i="4"/>
  <c r="I82" i="4"/>
  <c r="I61" i="4"/>
  <c r="I69" i="4"/>
  <c r="I62" i="4"/>
  <c r="I70" i="4"/>
  <c r="I77" i="4"/>
  <c r="I64" i="4"/>
  <c r="I72" i="4"/>
  <c r="I78" i="4"/>
  <c r="I73" i="4"/>
  <c r="I80" i="4"/>
  <c r="I81" i="4"/>
  <c r="C79" i="4"/>
  <c r="C68" i="4"/>
  <c r="C62" i="4"/>
  <c r="C82" i="4"/>
  <c r="C63" i="4"/>
  <c r="C72" i="4"/>
  <c r="C73" i="4"/>
  <c r="C66" i="4"/>
  <c r="C67" i="4"/>
  <c r="C80" i="4"/>
  <c r="C69" i="4"/>
  <c r="C81" i="4"/>
  <c r="C70" i="4"/>
  <c r="C71" i="4"/>
  <c r="C76" i="4"/>
  <c r="C64" i="4"/>
  <c r="C65" i="4"/>
  <c r="C77" i="4"/>
  <c r="C61" i="4"/>
  <c r="C78" i="4"/>
  <c r="H77" i="4"/>
  <c r="H64" i="4"/>
  <c r="H72" i="4"/>
  <c r="H81" i="4"/>
  <c r="H82" i="4"/>
  <c r="H78" i="4"/>
  <c r="H65" i="4"/>
  <c r="H73" i="4"/>
  <c r="H79" i="4"/>
  <c r="H66" i="4"/>
  <c r="H80" i="4"/>
  <c r="H67" i="4"/>
  <c r="H68" i="4"/>
  <c r="H62" i="4"/>
  <c r="H70" i="4"/>
  <c r="H63" i="4"/>
  <c r="H71" i="4"/>
  <c r="H61" i="4"/>
  <c r="H69" i="4"/>
  <c r="H76" i="4"/>
  <c r="G79" i="4"/>
  <c r="G76" i="4"/>
  <c r="G80" i="4"/>
  <c r="G63" i="4"/>
  <c r="G67" i="4"/>
  <c r="G71" i="4"/>
  <c r="G77" i="4"/>
  <c r="G81" i="4"/>
  <c r="G64" i="4"/>
  <c r="G68" i="4"/>
  <c r="G72" i="4"/>
  <c r="G78" i="4"/>
  <c r="G82" i="4"/>
  <c r="G61" i="4"/>
  <c r="G65" i="4"/>
  <c r="G69" i="4"/>
  <c r="G62" i="4"/>
  <c r="G66" i="4"/>
  <c r="G70" i="4"/>
  <c r="G73" i="4"/>
  <c r="D77" i="4"/>
  <c r="D66" i="4"/>
  <c r="D79" i="4"/>
  <c r="D82" i="4"/>
  <c r="D80" i="4"/>
  <c r="D61" i="4"/>
  <c r="D69" i="4"/>
  <c r="D64" i="4"/>
  <c r="D72" i="4"/>
  <c r="D78" i="4"/>
  <c r="D67" i="4"/>
  <c r="D70" i="4"/>
  <c r="D65" i="4"/>
  <c r="D73" i="4"/>
  <c r="D81" i="4"/>
  <c r="D62" i="4"/>
  <c r="D76" i="4"/>
  <c r="D68" i="4"/>
  <c r="D63" i="4"/>
  <c r="D71" i="4"/>
  <c r="F62" i="4"/>
  <c r="F64" i="4"/>
  <c r="F66" i="4"/>
  <c r="F68" i="4"/>
  <c r="F70" i="4"/>
  <c r="F72" i="4"/>
  <c r="F76" i="4"/>
  <c r="F78" i="4"/>
  <c r="F82" i="4"/>
  <c r="F80" i="4"/>
  <c r="F61" i="4"/>
  <c r="F67" i="4"/>
  <c r="F71" i="4"/>
  <c r="F77" i="4"/>
  <c r="F63" i="4"/>
  <c r="F65" i="4"/>
  <c r="F69" i="4"/>
  <c r="F73" i="4"/>
  <c r="F79" i="4"/>
  <c r="F81" i="4"/>
  <c r="F72" i="5"/>
  <c r="P109" i="5"/>
  <c r="M91" i="5"/>
  <c r="M102" i="5"/>
  <c r="H109" i="5"/>
  <c r="M72" i="5"/>
  <c r="J109" i="5"/>
  <c r="G102" i="5"/>
  <c r="H102" i="5"/>
  <c r="D91" i="5"/>
  <c r="D102" i="5"/>
  <c r="M109" i="5"/>
  <c r="L109" i="5"/>
  <c r="I109" i="5"/>
  <c r="D109" i="5"/>
  <c r="H91" i="5"/>
  <c r="O109" i="5"/>
  <c r="K109" i="5"/>
  <c r="I102" i="5"/>
  <c r="G91" i="5"/>
  <c r="F102" i="5"/>
  <c r="O102" i="5"/>
  <c r="J72" i="5"/>
  <c r="K102" i="5"/>
  <c r="P91" i="5"/>
  <c r="K91" i="5"/>
  <c r="P102" i="5"/>
  <c r="L72" i="5"/>
  <c r="L102" i="5"/>
  <c r="N102" i="5"/>
  <c r="N91" i="5"/>
  <c r="I91" i="5"/>
  <c r="L91" i="5"/>
  <c r="N109" i="5"/>
  <c r="F109" i="5"/>
  <c r="J91" i="5"/>
  <c r="J102" i="5"/>
  <c r="L62" i="5"/>
  <c r="G109" i="5"/>
  <c r="O91" i="5"/>
  <c r="F91" i="5"/>
  <c r="P72" i="5"/>
  <c r="G72" i="5"/>
  <c r="E72" i="5"/>
  <c r="I72" i="5"/>
  <c r="D72" i="5"/>
  <c r="N72" i="5"/>
  <c r="H72" i="5"/>
  <c r="K72" i="5"/>
  <c r="E102" i="5"/>
  <c r="E91" i="5"/>
  <c r="E109" i="5"/>
  <c r="E76" i="4"/>
  <c r="E67" i="4"/>
  <c r="E81" i="4"/>
  <c r="E64" i="4"/>
  <c r="E72" i="4"/>
  <c r="E78" i="4"/>
  <c r="E61" i="4"/>
  <c r="E69" i="4"/>
  <c r="E63" i="4"/>
  <c r="E77" i="4"/>
  <c r="E73" i="4"/>
  <c r="E70" i="4"/>
  <c r="E66" i="4"/>
  <c r="E71" i="4"/>
  <c r="E68" i="4"/>
  <c r="E82" i="4"/>
  <c r="E65" i="4"/>
  <c r="E62" i="4"/>
  <c r="E80" i="4"/>
  <c r="E79" i="4"/>
  <c r="K57" i="4"/>
  <c r="K56" i="4"/>
  <c r="K58" i="4"/>
  <c r="K55" i="4"/>
  <c r="D55" i="4"/>
  <c r="D57" i="4"/>
  <c r="D56" i="4"/>
  <c r="D58" i="4"/>
  <c r="L55" i="4"/>
  <c r="L57" i="4"/>
  <c r="L56" i="4"/>
  <c r="L58" i="4"/>
  <c r="G56" i="4"/>
  <c r="G58" i="4"/>
  <c r="G55" i="4"/>
  <c r="G57" i="4"/>
  <c r="H56" i="4"/>
  <c r="H58" i="4"/>
  <c r="H55" i="4"/>
  <c r="H57" i="4"/>
  <c r="N58" i="4"/>
  <c r="N55" i="4"/>
  <c r="N57" i="4"/>
  <c r="N56" i="4"/>
  <c r="M58" i="4"/>
  <c r="M55" i="4"/>
  <c r="M57" i="4"/>
  <c r="M56" i="4"/>
  <c r="F58" i="4"/>
  <c r="F55" i="4"/>
  <c r="F57" i="4"/>
  <c r="F56" i="4"/>
  <c r="I56" i="4"/>
  <c r="I58" i="4"/>
  <c r="I57" i="4"/>
  <c r="I55" i="4"/>
  <c r="J57" i="4"/>
  <c r="J56" i="4"/>
  <c r="J58" i="4"/>
  <c r="J55" i="4"/>
  <c r="J59" i="4" s="1"/>
  <c r="C56" i="4"/>
  <c r="C57" i="4"/>
  <c r="C58" i="4"/>
  <c r="C55" i="4"/>
  <c r="O56" i="4"/>
  <c r="O58" i="4"/>
  <c r="O55" i="4"/>
  <c r="O57" i="4"/>
  <c r="P56" i="4"/>
  <c r="P58" i="4"/>
  <c r="P55" i="4"/>
  <c r="P57" i="4"/>
  <c r="E58" i="4"/>
  <c r="E57" i="4"/>
  <c r="E56" i="4"/>
  <c r="E55" i="4"/>
  <c r="C102" i="5"/>
  <c r="C91" i="5"/>
  <c r="C72" i="5"/>
  <c r="C109" i="5"/>
  <c r="K59" i="4" l="1"/>
  <c r="J83" i="4"/>
  <c r="K83" i="4"/>
  <c r="L83" i="4"/>
  <c r="M74" i="4"/>
  <c r="P59" i="4"/>
  <c r="M59" i="4"/>
  <c r="P74" i="4"/>
  <c r="P84" i="4" s="1"/>
  <c r="Q32" i="2" s="1"/>
  <c r="L74" i="4"/>
  <c r="M83" i="4"/>
  <c r="O83" i="4"/>
  <c r="L59" i="4"/>
  <c r="J74" i="4"/>
  <c r="J84" i="4" s="1"/>
  <c r="K32" i="2" s="1"/>
  <c r="N74" i="4"/>
  <c r="O59" i="4"/>
  <c r="O84" i="4" s="1"/>
  <c r="P32" i="2" s="1"/>
  <c r="N83" i="4"/>
  <c r="K74" i="4"/>
  <c r="K84" i="4" s="1"/>
  <c r="L32" i="2" s="1"/>
  <c r="N59" i="4"/>
  <c r="O74" i="4"/>
  <c r="I59" i="4"/>
  <c r="H83" i="4"/>
  <c r="H59" i="4"/>
  <c r="H74" i="4"/>
  <c r="I74" i="4"/>
  <c r="I83" i="4"/>
  <c r="I84" i="4" s="1"/>
  <c r="J32" i="2" s="1"/>
  <c r="G74" i="4"/>
  <c r="G59" i="4"/>
  <c r="G83" i="4"/>
  <c r="D74" i="4"/>
  <c r="D59" i="4"/>
  <c r="D83" i="4"/>
  <c r="F83" i="4"/>
  <c r="F74" i="4"/>
  <c r="F59" i="4"/>
  <c r="J110" i="5"/>
  <c r="K33" i="2" s="1"/>
  <c r="H110" i="5"/>
  <c r="I33" i="2" s="1"/>
  <c r="K110" i="5"/>
  <c r="L33" i="2" s="1"/>
  <c r="G110" i="5"/>
  <c r="H33" i="2" s="1"/>
  <c r="O110" i="5"/>
  <c r="P33" i="2" s="1"/>
  <c r="I110" i="5"/>
  <c r="J33" i="2" s="1"/>
  <c r="M110" i="5"/>
  <c r="N33" i="2" s="1"/>
  <c r="D110" i="5"/>
  <c r="E33" i="2" s="1"/>
  <c r="L110" i="5"/>
  <c r="M33" i="2" s="1"/>
  <c r="F110" i="5"/>
  <c r="G33" i="2" s="1"/>
  <c r="P110" i="5"/>
  <c r="Q33" i="2" s="1"/>
  <c r="N110" i="5"/>
  <c r="O33" i="2" s="1"/>
  <c r="E110" i="5"/>
  <c r="F33" i="2" s="1"/>
  <c r="E59" i="4"/>
  <c r="E74" i="4"/>
  <c r="E83" i="4"/>
  <c r="C83" i="4"/>
  <c r="C74" i="4"/>
  <c r="C59" i="4"/>
  <c r="C110" i="5"/>
  <c r="D33" i="2" s="1"/>
  <c r="F84" i="4" l="1"/>
  <c r="G32" i="2" s="1"/>
  <c r="G34" i="2" s="1"/>
  <c r="G38" i="2" s="1"/>
  <c r="N84" i="4"/>
  <c r="O32" i="2" s="1"/>
  <c r="M84" i="4"/>
  <c r="N32" i="2" s="1"/>
  <c r="L84" i="4"/>
  <c r="M32" i="2" s="1"/>
  <c r="M34" i="2" s="1"/>
  <c r="M38" i="2" s="1"/>
  <c r="D84" i="4"/>
  <c r="E32" i="2" s="1"/>
  <c r="E34" i="2" s="1"/>
  <c r="E38" i="2" s="1"/>
  <c r="H84" i="4"/>
  <c r="I32" i="2" s="1"/>
  <c r="I34" i="2" s="1"/>
  <c r="I38" i="2" s="1"/>
  <c r="G84" i="4"/>
  <c r="H32" i="2" s="1"/>
  <c r="H34" i="2" s="1"/>
  <c r="H38" i="2" s="1"/>
  <c r="E84" i="4"/>
  <c r="F32" i="2" s="1"/>
  <c r="F34" i="2" s="1"/>
  <c r="F38" i="2" s="1"/>
  <c r="C84" i="4"/>
  <c r="D32" i="2" s="1"/>
  <c r="D34" i="2" s="1"/>
  <c r="D38" i="2" s="1"/>
  <c r="P34" i="2"/>
  <c r="P38" i="2" s="1"/>
  <c r="Q34" i="2"/>
  <c r="Q38" i="2" s="1"/>
  <c r="N34" i="2"/>
  <c r="N38" i="2" s="1"/>
  <c r="O34" i="2"/>
  <c r="O38" i="2" s="1"/>
  <c r="K34" i="2"/>
  <c r="K38" i="2" s="1"/>
  <c r="L34" i="2"/>
  <c r="L38" i="2" s="1"/>
  <c r="J34" i="2"/>
  <c r="J38" i="2" s="1"/>
  <c r="H46" i="2" l="1"/>
  <c r="B46" i="2" s="1"/>
  <c r="H45" i="2"/>
  <c r="B45" i="2" s="1"/>
  <c r="H43" i="2"/>
  <c r="B43" i="2" s="1"/>
  <c r="H44" i="2"/>
  <c r="B44" i="2" s="1"/>
  <c r="H42" i="2"/>
  <c r="B42" i="2" s="1"/>
</calcChain>
</file>

<file path=xl/sharedStrings.xml><?xml version="1.0" encoding="utf-8"?>
<sst xmlns="http://schemas.openxmlformats.org/spreadsheetml/2006/main" count="463" uniqueCount="175">
  <si>
    <t>Bepalen hoeveelheden</t>
  </si>
  <si>
    <t>Opstellen Nota van Inlichtingen</t>
  </si>
  <si>
    <t>Tekenaar</t>
  </si>
  <si>
    <t>Aanbesteding</t>
  </si>
  <si>
    <t>Opdrachtgever</t>
  </si>
  <si>
    <t>Kenmerk</t>
  </si>
  <si>
    <t>Functie</t>
  </si>
  <si>
    <t xml:space="preserve">Min. tarief in € </t>
  </si>
  <si>
    <t>(excl. BTW)</t>
  </si>
  <si>
    <t>Aangeboden tarief in €</t>
  </si>
  <si>
    <t>Toezichthouder</t>
  </si>
  <si>
    <t>Werkvoorbereider</t>
  </si>
  <si>
    <t>nr</t>
  </si>
  <si>
    <t xml:space="preserve">Max. tarief in € </t>
  </si>
  <si>
    <t>hoogtste</t>
  </si>
  <si>
    <t>laagste</t>
  </si>
  <si>
    <t>gemiddeld</t>
  </si>
  <si>
    <t>gemiddelde</t>
  </si>
  <si>
    <t>hoogste</t>
  </si>
  <si>
    <t>Tabel met tarieven van inschrijvers</t>
  </si>
  <si>
    <t>Raamovereenkomst Ingenieursdiensten</t>
  </si>
  <si>
    <t>Prijscomponent inschrijving</t>
  </si>
  <si>
    <t>Fictief project 1: herinrichting van een straat</t>
  </si>
  <si>
    <t>NR</t>
  </si>
  <si>
    <t>kader werk en denkniveau en werkervaring</t>
  </si>
  <si>
    <t>MBO+ / HBO, &gt; 3 jr ervaring</t>
  </si>
  <si>
    <t>HBO+, &gt;5 jr relevante ervaring</t>
  </si>
  <si>
    <t>Directievoerder</t>
  </si>
  <si>
    <t>Projectleider / projectmanager / disciplineleider/ ontwerpmanager</t>
  </si>
  <si>
    <t>Tabel 1
Functieprijzen van inschrijvers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</si>
  <si>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</si>
  <si>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</si>
  <si>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</si>
  <si>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</si>
  <si>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</si>
  <si>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</si>
  <si>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</si>
  <si>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</si>
  <si>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</si>
  <si>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</si>
  <si>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</si>
  <si>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</si>
  <si>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</si>
  <si>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</si>
  <si>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</si>
  <si>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</si>
  <si>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</si>
  <si>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</si>
  <si>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</si>
  <si>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</si>
  <si>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</si>
  <si>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</si>
  <si>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</si>
  <si>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</si>
  <si>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</si>
  <si>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</si>
  <si>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</si>
  <si>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</si>
  <si>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</si>
  <si>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</si>
  <si>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Projectleiding en projectbeheersing</t>
  </si>
  <si>
    <t>Initiatie project</t>
  </si>
  <si>
    <t>Opstellen en bijhouden planning ne risicodossier</t>
  </si>
  <si>
    <t>Ramingen (ontwerpvarianten, SSK &amp; directieraming)</t>
  </si>
  <si>
    <t>Overleg (interne en externe stakeholders)</t>
  </si>
  <si>
    <t>Ontwerpfase</t>
  </si>
  <si>
    <t>Inmeting terrein incl. verwerken</t>
  </si>
  <si>
    <t>Opstellen tekeningen bestaande situatie met K&amp;L en opbreektekening</t>
  </si>
  <si>
    <t>Opstellen ontwerp varianten en uitwreken ontwerpvoorstellen</t>
  </si>
  <si>
    <t>Opstellen aanlegtekeningen</t>
  </si>
  <si>
    <t>Opstellen profielen en details</t>
  </si>
  <si>
    <t>Opstellen groen en spelen ontwerp</t>
  </si>
  <si>
    <t>Opstellen maaiveld- en rioolontwerp</t>
  </si>
  <si>
    <t>Overleg en verwerken gegevens van OG zoals openbare verlichting</t>
  </si>
  <si>
    <t>Check en opstart vergunningen en meldingen</t>
  </si>
  <si>
    <t>Bodemhyginisch onderzoek</t>
  </si>
  <si>
    <t>Flora en fauna onderzoek</t>
  </si>
  <si>
    <t>Verwerken opmerkingenstakeholders op concept ontwerp</t>
  </si>
  <si>
    <t>Voorbereidingsfase</t>
  </si>
  <si>
    <t>Verwerken ondrezoeken in bestek</t>
  </si>
  <si>
    <t>Opstellen bestekstekeningen</t>
  </si>
  <si>
    <t>Bepalen hoeveelheden en grondbalans</t>
  </si>
  <si>
    <t>Opstellen RAW bestek</t>
  </si>
  <si>
    <t>Verwerken opmerkingen stakeholders op concept</t>
  </si>
  <si>
    <t>Opstellen Nota van inlichtingen, incl. werkbestek</t>
  </si>
  <si>
    <t>Overdracht naar uitvoeringsteam</t>
  </si>
  <si>
    <t>Begeleiding uitvoeringsfase</t>
  </si>
  <si>
    <t>Voorbereiden, bijwonen en notuleren bouwvergaderingen</t>
  </si>
  <si>
    <t>Directievoering</t>
  </si>
  <si>
    <t>Toezicht houden</t>
  </si>
  <si>
    <t>Omgevingsmanagement</t>
  </si>
  <si>
    <t>Oplevering met aannemer en overdracht aan opdrachtgever</t>
  </si>
  <si>
    <t>subtotaal</t>
  </si>
  <si>
    <t>ID</t>
  </si>
  <si>
    <t>Omschrijving werkpakketten</t>
  </si>
  <si>
    <t>Tabel 2
Vooraf bepaalde ureninzet per werkpakket en functie</t>
  </si>
  <si>
    <t>Tabel 3
Inschrijfbedrag fictief project 1 per inschrijver</t>
  </si>
  <si>
    <t>TOTAAL</t>
  </si>
  <si>
    <t>Proces Verbaal Beste- Kwaliteitverhouding</t>
  </si>
  <si>
    <t>steller</t>
  </si>
  <si>
    <t>vrijgave</t>
  </si>
  <si>
    <t>datum</t>
  </si>
  <si>
    <t>Minimale eisen en geschiktheid</t>
  </si>
  <si>
    <t>Minimum eisen</t>
  </si>
  <si>
    <t>Geschiktheidseisen</t>
  </si>
  <si>
    <t>Gunningscriterium Kaliteit</t>
  </si>
  <si>
    <t>Percentage korting</t>
  </si>
  <si>
    <t>niet beoordeeld</t>
  </si>
  <si>
    <t>voldoet niet</t>
  </si>
  <si>
    <t>overleg</t>
  </si>
  <si>
    <t>Bedrag korting</t>
  </si>
  <si>
    <t>Gunningscriterium Kwaliteit</t>
  </si>
  <si>
    <t>Maximale fictieve korting</t>
  </si>
  <si>
    <t>Totale fictieve korting (Kwaliteit)</t>
  </si>
  <si>
    <t>Gunningscriterium Prijs</t>
  </si>
  <si>
    <t>Fictieve inschrijfprijs</t>
  </si>
  <si>
    <t>Fictief project 1</t>
  </si>
  <si>
    <t>Fictief project 2</t>
  </si>
  <si>
    <t>Fictieve inschrijfsom</t>
  </si>
  <si>
    <t>Fictieve inschrijfprijs (Prijs)</t>
  </si>
  <si>
    <t>Fictieve inschrijfprijs minus fictieve korting</t>
  </si>
  <si>
    <t>Economisch Meest Voordelige Inschrijving</t>
  </si>
  <si>
    <t xml:space="preserve">wint de EMVI met de laagste fictieve inschrijfsom van: </t>
  </si>
  <si>
    <t xml:space="preserve">wint de EMVI met de 2e laagste fictieve inschrijfsom van: </t>
  </si>
  <si>
    <t xml:space="preserve">wint de EMVI met de 3e laagste fictieve inschrijfsom van: </t>
  </si>
  <si>
    <t>en komt voor opdracht in aanmerking</t>
  </si>
  <si>
    <t>2.15</t>
  </si>
  <si>
    <t>2.16</t>
  </si>
  <si>
    <t>2.19</t>
  </si>
  <si>
    <t>3.8</t>
  </si>
  <si>
    <t>3.9</t>
  </si>
  <si>
    <t>Opstellen stedenbouwkundige schetsen / varianten</t>
  </si>
  <si>
    <t>Definitief setdenbouwkundig ontwerp</t>
  </si>
  <si>
    <t>Bespreken stedenbouwkundig  ontwerp met stakeholders</t>
  </si>
  <si>
    <t>Inventarisatie werkgebied incl verwerken op tekening</t>
  </si>
  <si>
    <t>Opstellen ontwerp varianten en uitwerken ontwerpvoorstellen</t>
  </si>
  <si>
    <t>Opstellen presentatietekeningen</t>
  </si>
  <si>
    <t>Milieutechnisch en civieltechniesch bodemonderzoek</t>
  </si>
  <si>
    <t>Verwerken onderzoeken in bestek</t>
  </si>
  <si>
    <t>Opstellen gunningsleidraad met BPKV criteria</t>
  </si>
  <si>
    <t>Opstellen BLBC-plan voorbereidingsfase</t>
  </si>
  <si>
    <t>Fictief project 2: herinrichting van een wijk</t>
  </si>
  <si>
    <t>voldoet</t>
  </si>
  <si>
    <t>Toegevoegde waarde van inschrijver</t>
  </si>
  <si>
    <t>Kwaliteitsborging en risicobeheersing</t>
  </si>
  <si>
    <t>&gt; 3 jr ervaring</t>
  </si>
  <si>
    <t xml:space="preserve">HBO+ </t>
  </si>
  <si>
    <t>HBO+, &gt;3 jr relevante ervaring</t>
  </si>
  <si>
    <t>Kennisdeling met de gemeente</t>
  </si>
  <si>
    <t>Kostendeskundige</t>
  </si>
  <si>
    <t>Landschap Ontwerper</t>
  </si>
  <si>
    <t>Verkeerskundig ontwerper</t>
  </si>
  <si>
    <t>Toetsteam inschrijvingen gemeente Apeldoorn</t>
  </si>
  <si>
    <t>Opstellen en bijhouden planning en risicodossier</t>
  </si>
  <si>
    <t>Aanbesteding Raamovereenkomst Ingenieursdiensten</t>
  </si>
  <si>
    <t>Bijlage M - Gunningscriterium Prijs (G1)</t>
  </si>
  <si>
    <t>Gemeente Apeldoorn</t>
  </si>
  <si>
    <t>v4 (definitief)</t>
  </si>
  <si>
    <t xml:space="preserve">wint de EMVI met de 4e laagste fictieve inschrijfsom van: </t>
  </si>
  <si>
    <t xml:space="preserve">wint de EMVI met de 5e laagste fictieve inschrijfsom van: </t>
  </si>
  <si>
    <t>!! Pas in te vullen na opening prijskluis, welke na individuele en consensus beoordeling SGC-1 t/m SGC-3 geopend wordt !!</t>
  </si>
  <si>
    <t>Inschrijver A</t>
  </si>
  <si>
    <t>Inschrijver B</t>
  </si>
  <si>
    <t>Inschrijver C</t>
  </si>
  <si>
    <t>Inschrijver D</t>
  </si>
  <si>
    <t>Inschrijver E</t>
  </si>
  <si>
    <t>Inschrijver F</t>
  </si>
  <si>
    <t>Inschrijver G</t>
  </si>
  <si>
    <t>Inschrijver H</t>
  </si>
  <si>
    <t>Inschrijver I</t>
  </si>
  <si>
    <t>Inschrijver J</t>
  </si>
  <si>
    <t>Inschrijver K</t>
  </si>
  <si>
    <t>Inschrijver L</t>
  </si>
  <si>
    <t>Inschrijver M</t>
  </si>
  <si>
    <t>Inschrijver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</si>
</sst>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2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8"/>
      <name val="Times New Roman"/>
      <family val="1"/>
    </font>
    <font>
      <sz val="16"/>
      <color theme="4" tint="-0.249977111117893"/>
      <name val="Arial"/>
      <family val="2"/>
    </font>
    <font>
      <sz val="8"/>
      <color rgb="FF00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164" fontId="9" fillId="3" borderId="1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164" fontId="4" fillId="0" borderId="6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right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right" vertical="center"/>
    </xf>
    <xf numFmtId="0" fontId="9" fillId="3" borderId="16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top"/>
    </xf>
    <xf numFmtId="0" fontId="12" fillId="4" borderId="5" xfId="0" applyFont="1" applyFill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top"/>
    </xf>
    <xf numFmtId="0" fontId="17" fillId="4" borderId="9" xfId="0" applyFont="1" applyFill="1" applyBorder="1" applyAlignment="1">
      <alignment horizontal="left" vertical="top"/>
    </xf>
    <xf numFmtId="0" fontId="17" fillId="4" borderId="10" xfId="0" applyFont="1" applyFill="1" applyBorder="1" applyAlignment="1">
      <alignment horizontal="left" vertical="top"/>
    </xf>
    <xf numFmtId="9" fontId="4" fillId="0" borderId="0" xfId="0" applyNumberFormat="1" applyFont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164" fontId="19" fillId="0" borderId="17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6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14" fontId="1" fillId="0" borderId="0" xfId="0" applyNumberFormat="1" applyFont="1" applyAlignment="1" applyProtection="1">
      <alignment horizontal="left" vertical="top"/>
    </xf>
    <xf numFmtId="49" fontId="12" fillId="4" borderId="0" xfId="0" applyNumberFormat="1" applyFont="1" applyFill="1" applyAlignment="1" applyProtection="1">
      <alignment horizontal="center" vertical="center" textRotation="90"/>
    </xf>
    <xf numFmtId="0" fontId="10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9" fontId="1" fillId="0" borderId="0" xfId="0" applyNumberFormat="1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164" fontId="4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2" fillId="4" borderId="0" xfId="0" applyFont="1" applyFill="1" applyAlignment="1" applyProtection="1">
      <alignment horizontal="left" vertical="center"/>
    </xf>
    <xf numFmtId="164" fontId="13" fillId="4" borderId="0" xfId="0" applyNumberFormat="1" applyFont="1" applyFill="1" applyAlignment="1" applyProtection="1">
      <alignment horizontal="center" vertical="center"/>
    </xf>
    <xf numFmtId="0" fontId="14" fillId="4" borderId="0" xfId="0" applyFont="1" applyFill="1" applyAlignment="1" applyProtection="1">
      <alignment horizontal="left" vertical="center"/>
    </xf>
    <xf numFmtId="164" fontId="15" fillId="4" borderId="0" xfId="0" applyNumberFormat="1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12" fillId="4" borderId="1" xfId="0" applyFont="1" applyFill="1" applyBorder="1" applyAlignment="1" applyProtection="1">
      <alignment horizontal="center" vertical="center" textRotation="90"/>
      <protection locked="0"/>
    </xf>
    <xf numFmtId="0" fontId="1" fillId="0" borderId="0" xfId="0" applyFont="1" applyAlignment="1">
      <alignment horizontal="left" vertical="center"/>
    </xf>
    <xf numFmtId="0" fontId="18" fillId="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0" fillId="4" borderId="15" xfId="0" applyFont="1" applyFill="1" applyBorder="1" applyAlignment="1">
      <alignment horizontal="center" vertical="center" textRotation="90" wrapText="1"/>
    </xf>
    <xf numFmtId="0" fontId="20" fillId="4" borderId="11" xfId="0" applyFont="1" applyFill="1" applyBorder="1" applyAlignment="1">
      <alignment horizontal="center" vertical="center" textRotation="90" wrapText="1"/>
    </xf>
    <xf numFmtId="0" fontId="17" fillId="4" borderId="13" xfId="0" applyFont="1" applyFill="1" applyBorder="1" applyAlignment="1">
      <alignment horizontal="left" vertical="top" wrapText="1"/>
    </xf>
    <xf numFmtId="0" fontId="17" fillId="4" borderId="14" xfId="0" applyFont="1" applyFill="1" applyBorder="1" applyAlignment="1">
      <alignment horizontal="left" vertical="top" wrapText="1"/>
    </xf>
    <xf numFmtId="0" fontId="20" fillId="4" borderId="13" xfId="0" applyFont="1" applyFill="1" applyBorder="1" applyAlignment="1">
      <alignment horizontal="center" vertical="center" textRotation="90" wrapText="1"/>
    </xf>
    <xf numFmtId="0" fontId="20" fillId="4" borderId="9" xfId="0" applyFont="1" applyFill="1" applyBorder="1" applyAlignment="1">
      <alignment horizontal="center" vertical="center" textRotation="90" wrapText="1"/>
    </xf>
    <xf numFmtId="0" fontId="21" fillId="0" borderId="13" xfId="0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textRotation="90" wrapText="1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 textRotation="90"/>
    </xf>
    <xf numFmtId="0" fontId="17" fillId="4" borderId="7" xfId="0" applyFont="1" applyFill="1" applyBorder="1" applyAlignment="1">
      <alignment horizontal="lef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/>
    </xf>
    <xf numFmtId="0" fontId="12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left" vertical="center"/>
    </xf>
    <xf numFmtId="164" fontId="12" fillId="4" borderId="0" xfId="0" applyNumberFormat="1" applyFont="1" applyFill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6BDE-96D1-D640-AB13-D9E1E029BBA3}">
  <dimension ref="A1:Y31"/>
  <sheetViews>
    <sheetView tabSelected="1" zoomScale="85" zoomScaleNormal="85" workbookViewId="0">
      <selection activeCell="P27" sqref="P27"/>
    </sheetView>
  </sheetViews>
  <sheetFormatPr defaultColWidth="11" defaultRowHeight="12.75" x14ac:dyDescent="0.2"/>
  <cols>
    <col min="1" max="1" width="12" style="1" customWidth="1"/>
    <col min="2" max="2" width="46" style="1" customWidth="1"/>
    <col min="3" max="3" width="41" style="1" customWidth="1"/>
    <col min="4" max="5" width="11" style="5"/>
    <col min="6" max="7" width="11" style="1"/>
    <col min="8" max="8" width="11" style="1" customWidth="1"/>
    <col min="9" max="13" width="11" style="1"/>
    <col min="14" max="14" width="12" style="1" bestFit="1" customWidth="1"/>
    <col min="15" max="16384" width="11" style="1"/>
  </cols>
  <sheetData>
    <row r="1" spans="1:25" s="2" customFormat="1" ht="23.25" x14ac:dyDescent="0.2">
      <c r="A1" s="80" t="s">
        <v>155</v>
      </c>
      <c r="B1" s="80"/>
      <c r="C1" s="80"/>
      <c r="D1" s="80"/>
      <c r="E1" s="80"/>
      <c r="F1" s="80"/>
    </row>
    <row r="3" spans="1:25" x14ac:dyDescent="0.2">
      <c r="A3" s="3" t="s">
        <v>3</v>
      </c>
      <c r="B3" s="82" t="s">
        <v>154</v>
      </c>
      <c r="C3" s="82"/>
      <c r="D3" s="82"/>
      <c r="E3" s="82"/>
      <c r="F3" s="82"/>
      <c r="G3" s="8"/>
      <c r="H3" s="8"/>
    </row>
    <row r="4" spans="1:25" x14ac:dyDescent="0.2">
      <c r="A4" s="3" t="s">
        <v>4</v>
      </c>
      <c r="B4" s="82" t="s">
        <v>156</v>
      </c>
      <c r="C4" s="82"/>
      <c r="D4" s="82"/>
      <c r="E4" s="82"/>
      <c r="F4" s="82"/>
      <c r="G4" s="8"/>
      <c r="H4" s="78" t="s">
        <v>19</v>
      </c>
      <c r="I4" s="78"/>
      <c r="J4" s="78"/>
    </row>
    <row r="5" spans="1:25" x14ac:dyDescent="0.2">
      <c r="A5" s="3" t="s">
        <v>5</v>
      </c>
      <c r="B5" s="82">
        <v>5236048</v>
      </c>
      <c r="C5" s="82"/>
      <c r="D5" s="82"/>
      <c r="E5" s="82"/>
      <c r="F5" s="82"/>
      <c r="G5" s="8"/>
      <c r="H5" s="83" t="s">
        <v>160</v>
      </c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5" ht="14.1" customHeight="1" x14ac:dyDescent="0.2"/>
    <row r="7" spans="1:25" s="4" customFormat="1" ht="78.95" customHeight="1" x14ac:dyDescent="0.2">
      <c r="A7" s="81" t="s">
        <v>12</v>
      </c>
      <c r="B7" s="79" t="s">
        <v>6</v>
      </c>
      <c r="C7" s="79" t="s">
        <v>24</v>
      </c>
      <c r="D7" s="49" t="s">
        <v>7</v>
      </c>
      <c r="E7" s="49" t="s">
        <v>13</v>
      </c>
      <c r="F7" s="50" t="s">
        <v>9</v>
      </c>
      <c r="H7" s="77" t="s">
        <v>161</v>
      </c>
      <c r="I7" s="77" t="s">
        <v>162</v>
      </c>
      <c r="J7" s="77" t="s">
        <v>163</v>
      </c>
      <c r="K7" s="77" t="s">
        <v>164</v>
      </c>
      <c r="L7" s="77" t="s">
        <v>165</v>
      </c>
      <c r="M7" s="77" t="s">
        <v>166</v>
      </c>
      <c r="N7" s="77" t="s">
        <v>167</v>
      </c>
      <c r="O7" s="77" t="s">
        <v>168</v>
      </c>
      <c r="P7" s="77" t="s">
        <v>169</v>
      </c>
      <c r="Q7" s="77" t="s">
        <v>170</v>
      </c>
      <c r="R7" s="77" t="s">
        <v>171</v>
      </c>
      <c r="S7" s="77" t="s">
        <v>172</v>
      </c>
      <c r="T7" s="77" t="s">
        <v>173</v>
      </c>
      <c r="U7" s="77" t="s">
        <v>174</v>
      </c>
      <c r="W7" s="6" t="s">
        <v>18</v>
      </c>
      <c r="X7" s="6" t="s">
        <v>15</v>
      </c>
      <c r="Y7" s="6" t="s">
        <v>17</v>
      </c>
    </row>
    <row r="8" spans="1:25" ht="14.1" customHeight="1" x14ac:dyDescent="0.2">
      <c r="A8" s="81"/>
      <c r="B8" s="79"/>
      <c r="C8" s="79"/>
      <c r="D8" s="51" t="s">
        <v>8</v>
      </c>
      <c r="E8" s="51" t="s">
        <v>8</v>
      </c>
      <c r="F8" s="50" t="s">
        <v>8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5" ht="30.95" customHeight="1" x14ac:dyDescent="0.2">
      <c r="A9" s="10">
        <v>1</v>
      </c>
      <c r="B9" s="52" t="s">
        <v>2</v>
      </c>
      <c r="C9" s="53"/>
      <c r="D9" s="54">
        <v>65</v>
      </c>
      <c r="E9" s="54">
        <v>85</v>
      </c>
      <c r="F9" s="55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W9" s="9">
        <f>MAX(H9:U9)</f>
        <v>0</v>
      </c>
      <c r="X9" s="9">
        <f>MIN(H9:U9)</f>
        <v>0</v>
      </c>
      <c r="Y9" s="9" t="str">
        <f>IF(W9=0,"",AVERAGE(H9:U9))</f>
        <v/>
      </c>
    </row>
    <row r="10" spans="1:25" ht="30" customHeight="1" x14ac:dyDescent="0.2">
      <c r="A10" s="10">
        <v>2</v>
      </c>
      <c r="B10" s="52" t="s">
        <v>10</v>
      </c>
      <c r="C10" s="53" t="s">
        <v>145</v>
      </c>
      <c r="D10" s="54">
        <v>65</v>
      </c>
      <c r="E10" s="54">
        <v>80</v>
      </c>
      <c r="F10" s="55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W10" s="9">
        <f t="shared" ref="W10:W16" si="0">MAX(H10:U10)</f>
        <v>0</v>
      </c>
      <c r="X10" s="9">
        <f t="shared" ref="X10:X16" si="1">MIN(H10:U10)</f>
        <v>0</v>
      </c>
      <c r="Y10" s="9" t="str">
        <f t="shared" ref="Y10:Y16" si="2">IF(W10=0,"",AVERAGE(H10:U10))</f>
        <v/>
      </c>
    </row>
    <row r="11" spans="1:25" ht="30" customHeight="1" x14ac:dyDescent="0.2">
      <c r="A11" s="10">
        <v>3</v>
      </c>
      <c r="B11" s="52" t="s">
        <v>11</v>
      </c>
      <c r="C11" s="53" t="s">
        <v>145</v>
      </c>
      <c r="D11" s="54">
        <v>75</v>
      </c>
      <c r="E11" s="54">
        <v>95</v>
      </c>
      <c r="F11" s="55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W11" s="9">
        <f t="shared" si="0"/>
        <v>0</v>
      </c>
      <c r="X11" s="9">
        <f t="shared" si="1"/>
        <v>0</v>
      </c>
      <c r="Y11" s="9" t="str">
        <f t="shared" si="2"/>
        <v/>
      </c>
    </row>
    <row r="12" spans="1:25" ht="30" customHeight="1" x14ac:dyDescent="0.2">
      <c r="A12" s="10">
        <v>4</v>
      </c>
      <c r="B12" s="52" t="s">
        <v>27</v>
      </c>
      <c r="C12" s="53" t="s">
        <v>25</v>
      </c>
      <c r="D12" s="54">
        <v>85</v>
      </c>
      <c r="E12" s="54">
        <v>110</v>
      </c>
      <c r="F12" s="55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W12" s="9">
        <f t="shared" si="0"/>
        <v>0</v>
      </c>
      <c r="X12" s="9">
        <f t="shared" si="1"/>
        <v>0</v>
      </c>
      <c r="Y12" s="9" t="str">
        <f t="shared" si="2"/>
        <v/>
      </c>
    </row>
    <row r="13" spans="1:25" ht="30" customHeight="1" x14ac:dyDescent="0.2">
      <c r="A13" s="10">
        <v>5</v>
      </c>
      <c r="B13" s="52" t="s">
        <v>149</v>
      </c>
      <c r="C13" s="53" t="s">
        <v>26</v>
      </c>
      <c r="D13" s="54">
        <v>85</v>
      </c>
      <c r="E13" s="54">
        <v>110</v>
      </c>
      <c r="F13" s="55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W13" s="9">
        <f t="shared" si="0"/>
        <v>0</v>
      </c>
      <c r="X13" s="9">
        <f t="shared" si="1"/>
        <v>0</v>
      </c>
      <c r="Y13" s="9" t="str">
        <f t="shared" si="2"/>
        <v/>
      </c>
    </row>
    <row r="14" spans="1:25" ht="30" customHeight="1" x14ac:dyDescent="0.2">
      <c r="A14" s="10">
        <v>6</v>
      </c>
      <c r="B14" s="52" t="s">
        <v>150</v>
      </c>
      <c r="C14" s="53" t="s">
        <v>146</v>
      </c>
      <c r="D14" s="54">
        <v>85</v>
      </c>
      <c r="E14" s="54">
        <v>120</v>
      </c>
      <c r="F14" s="55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W14" s="9">
        <f t="shared" si="0"/>
        <v>0</v>
      </c>
      <c r="X14" s="9">
        <f t="shared" si="1"/>
        <v>0</v>
      </c>
      <c r="Y14" s="9" t="str">
        <f t="shared" si="2"/>
        <v/>
      </c>
    </row>
    <row r="15" spans="1:25" ht="30" customHeight="1" x14ac:dyDescent="0.2">
      <c r="A15" s="10">
        <v>7</v>
      </c>
      <c r="B15" s="52" t="s">
        <v>151</v>
      </c>
      <c r="C15" s="53" t="s">
        <v>147</v>
      </c>
      <c r="D15" s="54">
        <v>85</v>
      </c>
      <c r="E15" s="54">
        <v>120</v>
      </c>
      <c r="F15" s="55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W15" s="9">
        <f t="shared" si="0"/>
        <v>0</v>
      </c>
      <c r="X15" s="9">
        <f t="shared" si="1"/>
        <v>0</v>
      </c>
      <c r="Y15" s="9" t="str">
        <f t="shared" si="2"/>
        <v/>
      </c>
    </row>
    <row r="16" spans="1:25" ht="30" customHeight="1" x14ac:dyDescent="0.2">
      <c r="A16" s="10">
        <v>8</v>
      </c>
      <c r="B16" s="52" t="s">
        <v>28</v>
      </c>
      <c r="C16" s="53" t="s">
        <v>147</v>
      </c>
      <c r="D16" s="54">
        <v>95</v>
      </c>
      <c r="E16" s="54">
        <v>120</v>
      </c>
      <c r="F16" s="55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W16" s="9">
        <f t="shared" si="0"/>
        <v>0</v>
      </c>
      <c r="X16" s="9">
        <f t="shared" si="1"/>
        <v>0</v>
      </c>
      <c r="Y16" s="9" t="str">
        <f t="shared" si="2"/>
        <v/>
      </c>
    </row>
    <row r="18" spans="1:21" x14ac:dyDescent="0.2">
      <c r="G18" s="1" t="s">
        <v>14</v>
      </c>
      <c r="H18" s="9">
        <f t="shared" ref="H18:U18" si="3">MAX(H9:H16)</f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9">
        <f t="shared" si="3"/>
        <v>0</v>
      </c>
      <c r="Q18" s="9">
        <f t="shared" si="3"/>
        <v>0</v>
      </c>
      <c r="R18" s="9">
        <f t="shared" si="3"/>
        <v>0</v>
      </c>
      <c r="S18" s="9">
        <f t="shared" si="3"/>
        <v>0</v>
      </c>
      <c r="T18" s="9">
        <f t="shared" si="3"/>
        <v>0</v>
      </c>
      <c r="U18" s="9">
        <f t="shared" si="3"/>
        <v>0</v>
      </c>
    </row>
    <row r="19" spans="1:21" x14ac:dyDescent="0.2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">
      <c r="G20" s="1" t="s">
        <v>15</v>
      </c>
      <c r="H20" s="9">
        <f t="shared" ref="H20:U20" si="4">MIN(H9:H16)</f>
        <v>0</v>
      </c>
      <c r="I20" s="9">
        <f t="shared" si="4"/>
        <v>0</v>
      </c>
      <c r="J20" s="9">
        <f t="shared" si="4"/>
        <v>0</v>
      </c>
      <c r="K20" s="9">
        <f t="shared" si="4"/>
        <v>0</v>
      </c>
      <c r="L20" s="9">
        <f t="shared" si="4"/>
        <v>0</v>
      </c>
      <c r="M20" s="9">
        <f t="shared" si="4"/>
        <v>0</v>
      </c>
      <c r="N20" s="9">
        <f t="shared" si="4"/>
        <v>0</v>
      </c>
      <c r="O20" s="9">
        <f t="shared" si="4"/>
        <v>0</v>
      </c>
      <c r="P20" s="9">
        <f t="shared" si="4"/>
        <v>0</v>
      </c>
      <c r="Q20" s="9">
        <f t="shared" si="4"/>
        <v>0</v>
      </c>
      <c r="R20" s="9">
        <f t="shared" si="4"/>
        <v>0</v>
      </c>
      <c r="S20" s="9">
        <f t="shared" si="4"/>
        <v>0</v>
      </c>
      <c r="T20" s="9">
        <f t="shared" si="4"/>
        <v>0</v>
      </c>
      <c r="U20" s="9">
        <f t="shared" si="4"/>
        <v>0</v>
      </c>
    </row>
    <row r="21" spans="1:21" x14ac:dyDescent="0.2"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">
      <c r="G22" s="1" t="s">
        <v>16</v>
      </c>
      <c r="H22" s="9" t="str">
        <f t="shared" ref="H22:U22" si="5">IF(H18=0,"",AVERAGE(H9:H16))</f>
        <v/>
      </c>
      <c r="I22" s="9" t="str">
        <f t="shared" si="5"/>
        <v/>
      </c>
      <c r="J22" s="9" t="str">
        <f t="shared" si="5"/>
        <v/>
      </c>
      <c r="K22" s="9" t="str">
        <f t="shared" si="5"/>
        <v/>
      </c>
      <c r="L22" s="9" t="str">
        <f t="shared" si="5"/>
        <v/>
      </c>
      <c r="M22" s="9" t="str">
        <f t="shared" si="5"/>
        <v/>
      </c>
      <c r="N22" s="9" t="str">
        <f t="shared" si="5"/>
        <v/>
      </c>
      <c r="O22" s="9" t="str">
        <f t="shared" si="5"/>
        <v/>
      </c>
      <c r="P22" s="9" t="str">
        <f t="shared" si="5"/>
        <v/>
      </c>
      <c r="Q22" s="9" t="str">
        <f t="shared" si="5"/>
        <v/>
      </c>
      <c r="R22" s="9" t="str">
        <f t="shared" si="5"/>
        <v/>
      </c>
      <c r="S22" s="9" t="str">
        <f t="shared" si="5"/>
        <v/>
      </c>
      <c r="T22" s="9" t="str">
        <f t="shared" si="5"/>
        <v/>
      </c>
      <c r="U22" s="9" t="str">
        <f t="shared" si="5"/>
        <v/>
      </c>
    </row>
    <row r="25" spans="1:21" ht="30" customHeight="1" x14ac:dyDescent="0.2">
      <c r="A25" s="31" t="s">
        <v>12</v>
      </c>
      <c r="B25" s="32" t="s">
        <v>111</v>
      </c>
      <c r="C25" s="31" t="s">
        <v>112</v>
      </c>
    </row>
    <row r="26" spans="1:21" ht="30" customHeight="1" x14ac:dyDescent="0.2">
      <c r="A26" s="14">
        <v>1</v>
      </c>
      <c r="B26" s="56" t="s">
        <v>143</v>
      </c>
      <c r="C26" s="57">
        <v>562500</v>
      </c>
    </row>
    <row r="27" spans="1:21" ht="30" customHeight="1" x14ac:dyDescent="0.2">
      <c r="A27" s="14">
        <v>2</v>
      </c>
      <c r="B27" s="56" t="s">
        <v>144</v>
      </c>
      <c r="C27" s="57">
        <v>312500</v>
      </c>
    </row>
    <row r="28" spans="1:21" ht="30" customHeight="1" x14ac:dyDescent="0.2">
      <c r="A28" s="14">
        <v>3</v>
      </c>
      <c r="B28" s="56" t="s">
        <v>148</v>
      </c>
      <c r="C28" s="57">
        <v>125000</v>
      </c>
    </row>
    <row r="31" spans="1:21" ht="14.25" x14ac:dyDescent="0.2">
      <c r="B31" s="58"/>
    </row>
  </sheetData>
  <sheetProtection algorithmName="SHA-512" hashValue="1Q1JiKkX55+Jsy476TiOlvLYJuVyRbJxY8Hj2r+zH4maqxijWqXX03p1qNozo2XTXQk2V0O6EA6/ZCnD2ioy9Q==" saltValue="m6eJfzIiPhpcOwZlaDW8CQ==" spinCount="100000" sheet="1" objects="1" scenarios="1"/>
  <mergeCells count="9">
    <mergeCell ref="H4:J4"/>
    <mergeCell ref="C7:C8"/>
    <mergeCell ref="A1:F1"/>
    <mergeCell ref="B7:B8"/>
    <mergeCell ref="A7:A8"/>
    <mergeCell ref="B3:F3"/>
    <mergeCell ref="B4:F4"/>
    <mergeCell ref="B5:F5"/>
    <mergeCell ref="H5:U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02BD-0FE5-9744-8FFD-E7DD18C720FE}">
  <dimension ref="A1:P84"/>
  <sheetViews>
    <sheetView zoomScale="85" zoomScaleNormal="85" workbookViewId="0">
      <selection activeCell="C41" sqref="C41:H48"/>
    </sheetView>
  </sheetViews>
  <sheetFormatPr defaultColWidth="11" defaultRowHeight="12.75" x14ac:dyDescent="0.2"/>
  <cols>
    <col min="1" max="1" width="6.83203125" style="1" customWidth="1"/>
    <col min="2" max="2" width="66" style="1" customWidth="1"/>
    <col min="3" max="3" width="12" style="1" customWidth="1"/>
    <col min="4" max="8" width="11" style="1" customWidth="1"/>
    <col min="9" max="16384" width="11" style="1"/>
  </cols>
  <sheetData>
    <row r="1" spans="1:16" s="2" customFormat="1" ht="20.25" x14ac:dyDescent="0.2">
      <c r="A1" s="41" t="s">
        <v>20</v>
      </c>
    </row>
    <row r="2" spans="1:16" s="2" customFormat="1" ht="20.25" x14ac:dyDescent="0.2">
      <c r="A2" s="41" t="s">
        <v>21</v>
      </c>
    </row>
    <row r="3" spans="1:16" s="2" customFormat="1" ht="20.25" x14ac:dyDescent="0.2">
      <c r="A3" s="41" t="s">
        <v>22</v>
      </c>
    </row>
    <row r="5" spans="1:16" ht="80.099999999999994" customHeight="1" x14ac:dyDescent="0.2">
      <c r="A5" s="97" t="s">
        <v>29</v>
      </c>
      <c r="B5" s="98"/>
      <c r="C5" s="92" t="str">
        <f>Tarievenblad!H7</f>
        <v>Inschrijver A</v>
      </c>
      <c r="D5" s="92" t="str">
        <f>Tarievenblad!I7</f>
        <v>Inschrijver B</v>
      </c>
      <c r="E5" s="92" t="str">
        <f>Tarievenblad!J7</f>
        <v>Inschrijver C</v>
      </c>
      <c r="F5" s="92" t="str">
        <f>Tarievenblad!K7</f>
        <v>Inschrijver D</v>
      </c>
      <c r="G5" s="92" t="str">
        <f>Tarievenblad!L7</f>
        <v>Inschrijver E</v>
      </c>
      <c r="H5" s="92" t="str">
        <f>Tarievenblad!M7</f>
        <v>Inschrijver F</v>
      </c>
      <c r="I5" s="92" t="str">
        <f>Tarievenblad!N7</f>
        <v>Inschrijver G</v>
      </c>
      <c r="J5" s="92" t="str">
        <f>Tarievenblad!O7</f>
        <v>Inschrijver H</v>
      </c>
      <c r="K5" s="92" t="str">
        <f>Tarievenblad!P7</f>
        <v>Inschrijver I</v>
      </c>
      <c r="L5" s="92" t="str">
        <f>Tarievenblad!Q7</f>
        <v>Inschrijver J</v>
      </c>
      <c r="M5" s="92" t="str">
        <f>Tarievenblad!R7</f>
        <v>Inschrijver K</v>
      </c>
      <c r="N5" s="92" t="str">
        <f>Tarievenblad!S7</f>
        <v>Inschrijver L</v>
      </c>
      <c r="O5" s="92" t="str">
        <f>Tarievenblad!T7</f>
        <v>Inschrijver M</v>
      </c>
      <c r="P5" s="92" t="str">
        <f>Tarievenblad!U7</f>
        <v>Inschrijver N</v>
      </c>
    </row>
    <row r="6" spans="1:16" x14ac:dyDescent="0.2">
      <c r="A6" s="33" t="s">
        <v>23</v>
      </c>
      <c r="B6" s="34" t="s">
        <v>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ht="30" customHeight="1" x14ac:dyDescent="0.2">
      <c r="A7" s="10">
        <v>1</v>
      </c>
      <c r="B7" s="52" t="str">
        <f>Tarievenblad!B9</f>
        <v>Tekenaar</v>
      </c>
      <c r="C7" s="11">
        <f>IF(C$5="","",Tarievenblad!H9)</f>
        <v>0</v>
      </c>
      <c r="D7" s="11">
        <f>IF(D$5="","",Tarievenblad!I9)</f>
        <v>0</v>
      </c>
      <c r="E7" s="11">
        <f>IF(E$5="","",Tarievenblad!J9)</f>
        <v>0</v>
      </c>
      <c r="F7" s="11">
        <f>IF(F$5="","",Tarievenblad!K9)</f>
        <v>0</v>
      </c>
      <c r="G7" s="11">
        <f>IF(G$5="","",Tarievenblad!L9)</f>
        <v>0</v>
      </c>
      <c r="H7" s="11">
        <f>IF(H$5="","",Tarievenblad!M9)</f>
        <v>0</v>
      </c>
      <c r="I7" s="11">
        <f>IF(I$5="","",Tarievenblad!N9)</f>
        <v>0</v>
      </c>
      <c r="J7" s="11">
        <f>IF(J$5="","",Tarievenblad!O9)</f>
        <v>0</v>
      </c>
      <c r="K7" s="11">
        <f>IF(K$5="","",Tarievenblad!P9)</f>
        <v>0</v>
      </c>
      <c r="L7" s="11">
        <f>IF(L$5="","",Tarievenblad!Q9)</f>
        <v>0</v>
      </c>
      <c r="M7" s="11">
        <f>IF(M$5="","",Tarievenblad!R9)</f>
        <v>0</v>
      </c>
      <c r="N7" s="11">
        <f>IF(N$5="","",Tarievenblad!S9)</f>
        <v>0</v>
      </c>
      <c r="O7" s="11">
        <f>IF(O$5="","",Tarievenblad!T9)</f>
        <v>0</v>
      </c>
      <c r="P7" s="11">
        <f>IF(P$5="","",Tarievenblad!U9)</f>
        <v>0</v>
      </c>
    </row>
    <row r="8" spans="1:16" ht="30" customHeight="1" x14ac:dyDescent="0.2">
      <c r="A8" s="10">
        <v>2</v>
      </c>
      <c r="B8" s="52" t="str">
        <f>Tarievenblad!B10</f>
        <v>Toezichthouder</v>
      </c>
      <c r="C8" s="11">
        <f>IF(C$5="","",Tarievenblad!H10)</f>
        <v>0</v>
      </c>
      <c r="D8" s="11">
        <f>IF(D$5="","",Tarievenblad!I10)</f>
        <v>0</v>
      </c>
      <c r="E8" s="11">
        <f>IF(E$5="","",Tarievenblad!J10)</f>
        <v>0</v>
      </c>
      <c r="F8" s="11">
        <f>IF(F$5="","",Tarievenblad!K10)</f>
        <v>0</v>
      </c>
      <c r="G8" s="11">
        <f>IF(G$5="","",Tarievenblad!L10)</f>
        <v>0</v>
      </c>
      <c r="H8" s="11">
        <f>IF(H$5="","",Tarievenblad!M10)</f>
        <v>0</v>
      </c>
      <c r="I8" s="11">
        <f>IF(I$5="","",Tarievenblad!N10)</f>
        <v>0</v>
      </c>
      <c r="J8" s="11">
        <f>IF(J$5="","",Tarievenblad!O10)</f>
        <v>0</v>
      </c>
      <c r="K8" s="11">
        <f>IF(K$5="","",Tarievenblad!P10)</f>
        <v>0</v>
      </c>
      <c r="L8" s="11">
        <f>IF(L$5="","",Tarievenblad!Q10)</f>
        <v>0</v>
      </c>
      <c r="M8" s="11">
        <f>IF(M$5="","",Tarievenblad!R10)</f>
        <v>0</v>
      </c>
      <c r="N8" s="11">
        <f>IF(N$5="","",Tarievenblad!S10)</f>
        <v>0</v>
      </c>
      <c r="O8" s="11">
        <f>IF(O$5="","",Tarievenblad!T10)</f>
        <v>0</v>
      </c>
      <c r="P8" s="11">
        <f>IF(P$5="","",Tarievenblad!U10)</f>
        <v>0</v>
      </c>
    </row>
    <row r="9" spans="1:16" ht="30" customHeight="1" x14ac:dyDescent="0.2">
      <c r="A9" s="10">
        <v>3</v>
      </c>
      <c r="B9" s="52" t="str">
        <f>Tarievenblad!B11</f>
        <v>Werkvoorbereider</v>
      </c>
      <c r="C9" s="11">
        <f>IF(C$5="","",Tarievenblad!H11)</f>
        <v>0</v>
      </c>
      <c r="D9" s="11">
        <f>IF(D$5="","",Tarievenblad!I11)</f>
        <v>0</v>
      </c>
      <c r="E9" s="11">
        <f>IF(E$5="","",Tarievenblad!J11)</f>
        <v>0</v>
      </c>
      <c r="F9" s="11">
        <f>IF(F$5="","",Tarievenblad!K11)</f>
        <v>0</v>
      </c>
      <c r="G9" s="11">
        <f>IF(G$5="","",Tarievenblad!L11)</f>
        <v>0</v>
      </c>
      <c r="H9" s="11">
        <f>IF(H$5="","",Tarievenblad!M11)</f>
        <v>0</v>
      </c>
      <c r="I9" s="11">
        <f>IF(I$5="","",Tarievenblad!N11)</f>
        <v>0</v>
      </c>
      <c r="J9" s="11">
        <f>IF(J$5="","",Tarievenblad!O11)</f>
        <v>0</v>
      </c>
      <c r="K9" s="11">
        <f>IF(K$5="","",Tarievenblad!P11)</f>
        <v>0</v>
      </c>
      <c r="L9" s="11">
        <f>IF(L$5="","",Tarievenblad!Q11)</f>
        <v>0</v>
      </c>
      <c r="M9" s="11">
        <f>IF(M$5="","",Tarievenblad!R11)</f>
        <v>0</v>
      </c>
      <c r="N9" s="11">
        <f>IF(N$5="","",Tarievenblad!S11)</f>
        <v>0</v>
      </c>
      <c r="O9" s="11">
        <f>IF(O$5="","",Tarievenblad!T11)</f>
        <v>0</v>
      </c>
      <c r="P9" s="11">
        <f>IF(P$5="","",Tarievenblad!U11)</f>
        <v>0</v>
      </c>
    </row>
    <row r="10" spans="1:16" ht="30" customHeight="1" x14ac:dyDescent="0.2">
      <c r="A10" s="10">
        <v>4</v>
      </c>
      <c r="B10" s="52" t="str">
        <f>Tarievenblad!B12</f>
        <v>Directievoerder</v>
      </c>
      <c r="C10" s="11">
        <f>IF(C$5="","",Tarievenblad!H12)</f>
        <v>0</v>
      </c>
      <c r="D10" s="11">
        <f>IF(D$5="","",Tarievenblad!I12)</f>
        <v>0</v>
      </c>
      <c r="E10" s="11">
        <f>IF(E$5="","",Tarievenblad!J12)</f>
        <v>0</v>
      </c>
      <c r="F10" s="11">
        <f>IF(F$5="","",Tarievenblad!K12)</f>
        <v>0</v>
      </c>
      <c r="G10" s="11">
        <f>IF(G$5="","",Tarievenblad!L12)</f>
        <v>0</v>
      </c>
      <c r="H10" s="11">
        <f>IF(H$5="","",Tarievenblad!M12)</f>
        <v>0</v>
      </c>
      <c r="I10" s="11">
        <f>IF(I$5="","",Tarievenblad!N12)</f>
        <v>0</v>
      </c>
      <c r="J10" s="11">
        <f>IF(J$5="","",Tarievenblad!O12)</f>
        <v>0</v>
      </c>
      <c r="K10" s="11">
        <f>IF(K$5="","",Tarievenblad!P12)</f>
        <v>0</v>
      </c>
      <c r="L10" s="11">
        <f>IF(L$5="","",Tarievenblad!Q12)</f>
        <v>0</v>
      </c>
      <c r="M10" s="11">
        <f>IF(M$5="","",Tarievenblad!R12)</f>
        <v>0</v>
      </c>
      <c r="N10" s="11">
        <f>IF(N$5="","",Tarievenblad!S12)</f>
        <v>0</v>
      </c>
      <c r="O10" s="11">
        <f>IF(O$5="","",Tarievenblad!T12)</f>
        <v>0</v>
      </c>
      <c r="P10" s="11">
        <f>IF(P$5="","",Tarievenblad!U12)</f>
        <v>0</v>
      </c>
    </row>
    <row r="11" spans="1:16" ht="30" customHeight="1" x14ac:dyDescent="0.2">
      <c r="A11" s="10">
        <v>5</v>
      </c>
      <c r="B11" s="52" t="str">
        <f>Tarievenblad!B13</f>
        <v>Kostendeskundige</v>
      </c>
      <c r="C11" s="11">
        <f>IF(C$5="","",Tarievenblad!H13)</f>
        <v>0</v>
      </c>
      <c r="D11" s="11">
        <f>IF(D$5="","",Tarievenblad!I13)</f>
        <v>0</v>
      </c>
      <c r="E11" s="11">
        <f>IF(E$5="","",Tarievenblad!J13)</f>
        <v>0</v>
      </c>
      <c r="F11" s="11">
        <f>IF(F$5="","",Tarievenblad!K13)</f>
        <v>0</v>
      </c>
      <c r="G11" s="11">
        <f>IF(G$5="","",Tarievenblad!L13)</f>
        <v>0</v>
      </c>
      <c r="H11" s="11">
        <f>IF(H$5="","",Tarievenblad!M13)</f>
        <v>0</v>
      </c>
      <c r="I11" s="11">
        <f>IF(I$5="","",Tarievenblad!N13)</f>
        <v>0</v>
      </c>
      <c r="J11" s="11">
        <f>IF(J$5="","",Tarievenblad!O13)</f>
        <v>0</v>
      </c>
      <c r="K11" s="11">
        <f>IF(K$5="","",Tarievenblad!P13)</f>
        <v>0</v>
      </c>
      <c r="L11" s="11">
        <f>IF(L$5="","",Tarievenblad!Q13)</f>
        <v>0</v>
      </c>
      <c r="M11" s="11">
        <f>IF(M$5="","",Tarievenblad!R13)</f>
        <v>0</v>
      </c>
      <c r="N11" s="11">
        <f>IF(N$5="","",Tarievenblad!S13)</f>
        <v>0</v>
      </c>
      <c r="O11" s="11">
        <f>IF(O$5="","",Tarievenblad!T13)</f>
        <v>0</v>
      </c>
      <c r="P11" s="11">
        <f>IF(P$5="","",Tarievenblad!U13)</f>
        <v>0</v>
      </c>
    </row>
    <row r="12" spans="1:16" ht="30" customHeight="1" x14ac:dyDescent="0.2">
      <c r="A12" s="10">
        <v>6</v>
      </c>
      <c r="B12" s="52" t="str">
        <f>Tarievenblad!B14</f>
        <v>Landschap Ontwerper</v>
      </c>
      <c r="C12" s="11">
        <f>IF(C$5="","",Tarievenblad!H14)</f>
        <v>0</v>
      </c>
      <c r="D12" s="11">
        <f>IF(D$5="","",Tarievenblad!I14)</f>
        <v>0</v>
      </c>
      <c r="E12" s="11">
        <f>IF(E$5="","",Tarievenblad!J14)</f>
        <v>0</v>
      </c>
      <c r="F12" s="11">
        <f>IF(F$5="","",Tarievenblad!K14)</f>
        <v>0</v>
      </c>
      <c r="G12" s="11">
        <f>IF(G$5="","",Tarievenblad!L14)</f>
        <v>0</v>
      </c>
      <c r="H12" s="11">
        <f>IF(H$5="","",Tarievenblad!M14)</f>
        <v>0</v>
      </c>
      <c r="I12" s="11">
        <f>IF(I$5="","",Tarievenblad!N14)</f>
        <v>0</v>
      </c>
      <c r="J12" s="11">
        <f>IF(J$5="","",Tarievenblad!O14)</f>
        <v>0</v>
      </c>
      <c r="K12" s="11">
        <f>IF(K$5="","",Tarievenblad!P14)</f>
        <v>0</v>
      </c>
      <c r="L12" s="11">
        <f>IF(L$5="","",Tarievenblad!Q14)</f>
        <v>0</v>
      </c>
      <c r="M12" s="11">
        <f>IF(M$5="","",Tarievenblad!R14)</f>
        <v>0</v>
      </c>
      <c r="N12" s="11">
        <f>IF(N$5="","",Tarievenblad!S14)</f>
        <v>0</v>
      </c>
      <c r="O12" s="11">
        <f>IF(O$5="","",Tarievenblad!T14)</f>
        <v>0</v>
      </c>
      <c r="P12" s="11">
        <f>IF(P$5="","",Tarievenblad!U14)</f>
        <v>0</v>
      </c>
    </row>
    <row r="13" spans="1:16" ht="30" customHeight="1" x14ac:dyDescent="0.2">
      <c r="A13" s="10">
        <v>7</v>
      </c>
      <c r="B13" s="52" t="str">
        <f>Tarievenblad!B15</f>
        <v>Verkeerskundig ontwerper</v>
      </c>
      <c r="C13" s="11">
        <f>IF(C$5="","",Tarievenblad!H15)</f>
        <v>0</v>
      </c>
      <c r="D13" s="11">
        <f>IF(D$5="","",Tarievenblad!I15)</f>
        <v>0</v>
      </c>
      <c r="E13" s="11">
        <f>IF(E$5="","",Tarievenblad!J15)</f>
        <v>0</v>
      </c>
      <c r="F13" s="11">
        <f>IF(F$5="","",Tarievenblad!K15)</f>
        <v>0</v>
      </c>
      <c r="G13" s="11">
        <f>IF(G$5="","",Tarievenblad!L15)</f>
        <v>0</v>
      </c>
      <c r="H13" s="11">
        <f>IF(H$5="","",Tarievenblad!M15)</f>
        <v>0</v>
      </c>
      <c r="I13" s="11">
        <f>IF(I$5="","",Tarievenblad!N15)</f>
        <v>0</v>
      </c>
      <c r="J13" s="11">
        <f>IF(J$5="","",Tarievenblad!O15)</f>
        <v>0</v>
      </c>
      <c r="K13" s="11">
        <f>IF(K$5="","",Tarievenblad!P15)</f>
        <v>0</v>
      </c>
      <c r="L13" s="11">
        <f>IF(L$5="","",Tarievenblad!Q15)</f>
        <v>0</v>
      </c>
      <c r="M13" s="11">
        <f>IF(M$5="","",Tarievenblad!R15)</f>
        <v>0</v>
      </c>
      <c r="N13" s="11">
        <f>IF(N$5="","",Tarievenblad!S15)</f>
        <v>0</v>
      </c>
      <c r="O13" s="11">
        <f>IF(O$5="","",Tarievenblad!T15)</f>
        <v>0</v>
      </c>
      <c r="P13" s="11">
        <f>IF(P$5="","",Tarievenblad!U15)</f>
        <v>0</v>
      </c>
    </row>
    <row r="14" spans="1:16" ht="30" customHeight="1" x14ac:dyDescent="0.2">
      <c r="A14" s="10">
        <v>8</v>
      </c>
      <c r="B14" s="52" t="str">
        <f>Tarievenblad!B16</f>
        <v>Projectleider / projectmanager / disciplineleider/ ontwerpmanager</v>
      </c>
      <c r="C14" s="11">
        <f>IF(C$5="","",Tarievenblad!H16)</f>
        <v>0</v>
      </c>
      <c r="D14" s="11">
        <f>IF(D$5="","",Tarievenblad!I16)</f>
        <v>0</v>
      </c>
      <c r="E14" s="11">
        <f>IF(E$5="","",Tarievenblad!J16)</f>
        <v>0</v>
      </c>
      <c r="F14" s="11">
        <f>IF(F$5="","",Tarievenblad!K16)</f>
        <v>0</v>
      </c>
      <c r="G14" s="11">
        <f>IF(G$5="","",Tarievenblad!L16)</f>
        <v>0</v>
      </c>
      <c r="H14" s="11">
        <f>IF(H$5="","",Tarievenblad!M16)</f>
        <v>0</v>
      </c>
      <c r="I14" s="11">
        <f>IF(I$5="","",Tarievenblad!N16)</f>
        <v>0</v>
      </c>
      <c r="J14" s="11">
        <f>IF(J$5="","",Tarievenblad!O16)</f>
        <v>0</v>
      </c>
      <c r="K14" s="11">
        <f>IF(K$5="","",Tarievenblad!P16)</f>
        <v>0</v>
      </c>
      <c r="L14" s="11">
        <f>IF(L$5="","",Tarievenblad!Q16)</f>
        <v>0</v>
      </c>
      <c r="M14" s="11">
        <f>IF(M$5="","",Tarievenblad!R16)</f>
        <v>0</v>
      </c>
      <c r="N14" s="11">
        <f>IF(N$5="","",Tarievenblad!S16)</f>
        <v>0</v>
      </c>
      <c r="O14" s="11">
        <f>IF(O$5="","",Tarievenblad!T16)</f>
        <v>0</v>
      </c>
      <c r="P14" s="11">
        <f>IF(P$5="","",Tarievenblad!U16)</f>
        <v>0</v>
      </c>
    </row>
    <row r="17" spans="1:16" ht="12.95" customHeight="1" x14ac:dyDescent="0.2">
      <c r="A17" s="94" t="s">
        <v>95</v>
      </c>
      <c r="B17" s="95"/>
      <c r="C17" s="42">
        <v>1</v>
      </c>
      <c r="D17" s="43">
        <v>3</v>
      </c>
      <c r="E17" s="43">
        <v>5</v>
      </c>
      <c r="F17" s="43">
        <v>6</v>
      </c>
      <c r="G17" s="44">
        <v>7</v>
      </c>
      <c r="H17" s="43">
        <v>8</v>
      </c>
      <c r="I17" s="38"/>
      <c r="J17" s="29"/>
      <c r="K17" s="29"/>
      <c r="L17" s="29"/>
      <c r="M17" s="6"/>
      <c r="N17" s="6"/>
      <c r="O17" s="6"/>
      <c r="P17" s="6"/>
    </row>
    <row r="18" spans="1:16" ht="80.099999999999994" customHeight="1" x14ac:dyDescent="0.2">
      <c r="A18" s="86"/>
      <c r="B18" s="96"/>
      <c r="C18" s="84" t="str">
        <f>B7</f>
        <v>Tekenaar</v>
      </c>
      <c r="D18" s="84" t="str">
        <f>B9</f>
        <v>Werkvoorbereider</v>
      </c>
      <c r="E18" s="84" t="str">
        <f>B11</f>
        <v>Kostendeskundige</v>
      </c>
      <c r="F18" s="84" t="str">
        <f>B12</f>
        <v>Landschap Ontwerper</v>
      </c>
      <c r="G18" s="84" t="str">
        <f>B13</f>
        <v>Verkeerskundig ontwerper</v>
      </c>
      <c r="H18" s="88" t="str">
        <f>B14</f>
        <v>Projectleider / projectmanager / disciplineleider/ ontwerpmanager</v>
      </c>
      <c r="I18" s="90"/>
      <c r="J18" s="91"/>
      <c r="K18" s="91"/>
      <c r="L18" s="91"/>
      <c r="M18" s="7"/>
      <c r="N18" s="7"/>
      <c r="O18" s="7"/>
      <c r="P18" s="7"/>
    </row>
    <row r="19" spans="1:16" x14ac:dyDescent="0.2">
      <c r="A19" s="45" t="s">
        <v>93</v>
      </c>
      <c r="B19" s="46" t="s">
        <v>94</v>
      </c>
      <c r="C19" s="85"/>
      <c r="D19" s="85"/>
      <c r="E19" s="85"/>
      <c r="F19" s="85"/>
      <c r="G19" s="85"/>
      <c r="H19" s="89"/>
      <c r="I19" s="90"/>
      <c r="J19" s="91"/>
      <c r="K19" s="91"/>
      <c r="L19" s="91"/>
    </row>
    <row r="20" spans="1:16" x14ac:dyDescent="0.2">
      <c r="A20" s="12">
        <v>1</v>
      </c>
      <c r="B20" s="12" t="s">
        <v>60</v>
      </c>
      <c r="C20" s="13"/>
      <c r="D20" s="13"/>
      <c r="E20" s="13"/>
      <c r="F20" s="13"/>
      <c r="G20" s="13"/>
      <c r="H20" s="35"/>
      <c r="I20" s="39"/>
    </row>
    <row r="21" spans="1:16" x14ac:dyDescent="0.2">
      <c r="A21" s="13" t="s">
        <v>30</v>
      </c>
      <c r="B21" s="13" t="s">
        <v>61</v>
      </c>
      <c r="C21" s="14"/>
      <c r="D21" s="14"/>
      <c r="E21" s="14"/>
      <c r="F21" s="14"/>
      <c r="G21" s="14"/>
      <c r="H21" s="36">
        <v>4</v>
      </c>
      <c r="I21" s="40"/>
      <c r="J21" s="6"/>
      <c r="K21" s="6"/>
      <c r="L21" s="6"/>
    </row>
    <row r="22" spans="1:16" x14ac:dyDescent="0.2">
      <c r="A22" s="13" t="s">
        <v>31</v>
      </c>
      <c r="B22" s="13" t="s">
        <v>153</v>
      </c>
      <c r="C22" s="14"/>
      <c r="D22" s="14"/>
      <c r="E22" s="14"/>
      <c r="F22" s="14"/>
      <c r="G22" s="14"/>
      <c r="H22" s="36">
        <v>4</v>
      </c>
      <c r="I22" s="40"/>
      <c r="J22" s="6"/>
      <c r="K22" s="6"/>
      <c r="L22" s="6"/>
    </row>
    <row r="23" spans="1:16" x14ac:dyDescent="0.2">
      <c r="A23" s="13" t="s">
        <v>32</v>
      </c>
      <c r="B23" s="13" t="s">
        <v>63</v>
      </c>
      <c r="C23" s="14">
        <v>2</v>
      </c>
      <c r="D23" s="14"/>
      <c r="E23" s="14">
        <v>8</v>
      </c>
      <c r="F23" s="14"/>
      <c r="G23" s="14"/>
      <c r="H23" s="36">
        <v>2</v>
      </c>
      <c r="I23" s="40"/>
      <c r="J23" s="6"/>
      <c r="K23" s="6"/>
      <c r="L23" s="6"/>
    </row>
    <row r="24" spans="1:16" x14ac:dyDescent="0.2">
      <c r="A24" s="13" t="s">
        <v>33</v>
      </c>
      <c r="B24" s="13" t="s">
        <v>64</v>
      </c>
      <c r="C24" s="14"/>
      <c r="D24" s="14">
        <v>2</v>
      </c>
      <c r="E24" s="14"/>
      <c r="F24" s="14"/>
      <c r="G24" s="14"/>
      <c r="H24" s="36">
        <v>24</v>
      </c>
      <c r="I24" s="40"/>
      <c r="J24" s="6"/>
      <c r="K24" s="6"/>
      <c r="L24" s="6"/>
    </row>
    <row r="25" spans="1:16" x14ac:dyDescent="0.2">
      <c r="A25" s="15"/>
      <c r="B25" s="16" t="s">
        <v>92</v>
      </c>
      <c r="C25" s="17">
        <f>SUM(C21:C24)</f>
        <v>2</v>
      </c>
      <c r="D25" s="17">
        <f t="shared" ref="D25:H25" si="0">SUM(D21:D24)</f>
        <v>2</v>
      </c>
      <c r="E25" s="17">
        <f t="shared" si="0"/>
        <v>8</v>
      </c>
      <c r="F25" s="17">
        <f t="shared" si="0"/>
        <v>0</v>
      </c>
      <c r="G25" s="17">
        <f t="shared" si="0"/>
        <v>0</v>
      </c>
      <c r="H25" s="37">
        <f t="shared" si="0"/>
        <v>34</v>
      </c>
      <c r="I25" s="40"/>
      <c r="J25" s="6">
        <f>SUM(C25:H25)</f>
        <v>46</v>
      </c>
      <c r="K25" s="6"/>
      <c r="L25" s="6"/>
    </row>
    <row r="26" spans="1:16" x14ac:dyDescent="0.2">
      <c r="A26" s="12">
        <v>2</v>
      </c>
      <c r="B26" s="12" t="s">
        <v>65</v>
      </c>
      <c r="C26" s="14"/>
      <c r="D26" s="14"/>
      <c r="E26" s="14"/>
      <c r="F26" s="14"/>
      <c r="G26" s="14"/>
      <c r="H26" s="36"/>
      <c r="I26" s="40"/>
      <c r="J26" s="6"/>
      <c r="K26" s="6"/>
      <c r="L26" s="6"/>
    </row>
    <row r="27" spans="1:16" x14ac:dyDescent="0.2">
      <c r="A27" s="13" t="s">
        <v>34</v>
      </c>
      <c r="B27" s="13" t="s">
        <v>66</v>
      </c>
      <c r="C27" s="14"/>
      <c r="D27" s="14">
        <v>4</v>
      </c>
      <c r="E27" s="14"/>
      <c r="F27" s="14"/>
      <c r="G27" s="14"/>
      <c r="H27" s="36">
        <v>24</v>
      </c>
      <c r="I27" s="40"/>
      <c r="J27" s="6"/>
      <c r="K27" s="6"/>
      <c r="L27" s="6"/>
    </row>
    <row r="28" spans="1:16" x14ac:dyDescent="0.2">
      <c r="A28" s="13" t="s">
        <v>35</v>
      </c>
      <c r="B28" s="13" t="s">
        <v>67</v>
      </c>
      <c r="C28" s="14">
        <v>8</v>
      </c>
      <c r="D28" s="14">
        <v>2</v>
      </c>
      <c r="E28" s="14"/>
      <c r="F28" s="14"/>
      <c r="G28" s="14"/>
      <c r="H28" s="36"/>
      <c r="I28" s="40"/>
      <c r="J28" s="6"/>
      <c r="K28" s="6"/>
      <c r="L28" s="6"/>
    </row>
    <row r="29" spans="1:16" x14ac:dyDescent="0.2">
      <c r="A29" s="13" t="s">
        <v>36</v>
      </c>
      <c r="B29" s="13" t="s">
        <v>68</v>
      </c>
      <c r="C29" s="14">
        <v>40</v>
      </c>
      <c r="D29" s="14">
        <v>8</v>
      </c>
      <c r="E29" s="14">
        <v>4</v>
      </c>
      <c r="F29" s="14">
        <v>24</v>
      </c>
      <c r="G29" s="14">
        <v>12</v>
      </c>
      <c r="H29" s="36">
        <v>4</v>
      </c>
      <c r="I29" s="40"/>
      <c r="J29" s="6"/>
      <c r="K29" s="6"/>
      <c r="L29" s="6"/>
    </row>
    <row r="30" spans="1:16" x14ac:dyDescent="0.2">
      <c r="A30" s="13" t="s">
        <v>37</v>
      </c>
      <c r="B30" s="13" t="s">
        <v>69</v>
      </c>
      <c r="C30" s="14">
        <v>40</v>
      </c>
      <c r="D30" s="14"/>
      <c r="E30" s="14"/>
      <c r="F30" s="14"/>
      <c r="G30" s="14"/>
      <c r="H30" s="36"/>
      <c r="I30" s="40"/>
      <c r="J30" s="6"/>
      <c r="K30" s="6"/>
      <c r="L30" s="6"/>
    </row>
    <row r="31" spans="1:16" x14ac:dyDescent="0.2">
      <c r="A31" s="13" t="s">
        <v>38</v>
      </c>
      <c r="B31" s="13" t="s">
        <v>70</v>
      </c>
      <c r="C31" s="14">
        <v>24</v>
      </c>
      <c r="D31" s="14"/>
      <c r="E31" s="14"/>
      <c r="F31" s="14"/>
      <c r="G31" s="14"/>
      <c r="H31" s="36"/>
      <c r="I31" s="40"/>
      <c r="J31" s="6"/>
      <c r="K31" s="6"/>
      <c r="L31" s="6"/>
    </row>
    <row r="32" spans="1:16" x14ac:dyDescent="0.2">
      <c r="A32" s="13" t="s">
        <v>39</v>
      </c>
      <c r="B32" s="13" t="s">
        <v>71</v>
      </c>
      <c r="C32" s="14">
        <v>8</v>
      </c>
      <c r="D32" s="14"/>
      <c r="E32" s="14"/>
      <c r="F32" s="14"/>
      <c r="G32" s="14"/>
      <c r="H32" s="36"/>
      <c r="I32" s="40"/>
      <c r="J32" s="6"/>
      <c r="K32" s="6"/>
      <c r="L32" s="6"/>
    </row>
    <row r="33" spans="1:12" x14ac:dyDescent="0.2">
      <c r="A33" s="13" t="s">
        <v>40</v>
      </c>
      <c r="B33" s="13" t="s">
        <v>72</v>
      </c>
      <c r="C33" s="14"/>
      <c r="D33" s="14">
        <v>2</v>
      </c>
      <c r="E33" s="14"/>
      <c r="F33" s="14">
        <v>8</v>
      </c>
      <c r="G33" s="14">
        <v>4</v>
      </c>
      <c r="H33" s="36">
        <v>24</v>
      </c>
      <c r="I33" s="40"/>
      <c r="J33" s="6"/>
      <c r="K33" s="6"/>
      <c r="L33" s="6"/>
    </row>
    <row r="34" spans="1:12" x14ac:dyDescent="0.2">
      <c r="A34" s="13" t="s">
        <v>41</v>
      </c>
      <c r="B34" s="13" t="s">
        <v>0</v>
      </c>
      <c r="C34" s="14"/>
      <c r="D34" s="14">
        <v>8</v>
      </c>
      <c r="E34" s="14">
        <v>2</v>
      </c>
      <c r="F34" s="14"/>
      <c r="G34" s="14"/>
      <c r="H34" s="36"/>
      <c r="I34" s="40"/>
      <c r="J34" s="6"/>
      <c r="K34" s="6"/>
      <c r="L34" s="6"/>
    </row>
    <row r="35" spans="1:12" x14ac:dyDescent="0.2">
      <c r="A35" s="13" t="s">
        <v>42</v>
      </c>
      <c r="B35" s="13" t="s">
        <v>73</v>
      </c>
      <c r="C35" s="14">
        <v>16</v>
      </c>
      <c r="D35" s="14">
        <v>4</v>
      </c>
      <c r="E35" s="14"/>
      <c r="F35" s="14"/>
      <c r="G35" s="14"/>
      <c r="H35" s="36"/>
      <c r="I35" s="40"/>
      <c r="J35" s="6"/>
      <c r="K35" s="6"/>
      <c r="L35" s="6"/>
    </row>
    <row r="36" spans="1:12" x14ac:dyDescent="0.2">
      <c r="A36" s="13" t="s">
        <v>43</v>
      </c>
      <c r="B36" s="13" t="s">
        <v>74</v>
      </c>
      <c r="C36" s="14"/>
      <c r="D36" s="14"/>
      <c r="E36" s="14"/>
      <c r="F36" s="14"/>
      <c r="G36" s="14"/>
      <c r="H36" s="36">
        <v>1</v>
      </c>
      <c r="I36" s="40"/>
      <c r="J36" s="6"/>
      <c r="K36" s="6"/>
      <c r="L36" s="6"/>
    </row>
    <row r="37" spans="1:12" x14ac:dyDescent="0.2">
      <c r="A37" s="13" t="s">
        <v>44</v>
      </c>
      <c r="B37" s="13" t="s">
        <v>75</v>
      </c>
      <c r="C37" s="14"/>
      <c r="D37" s="14">
        <v>4</v>
      </c>
      <c r="E37" s="14"/>
      <c r="F37" s="14"/>
      <c r="G37" s="14"/>
      <c r="H37" s="36"/>
      <c r="I37" s="40"/>
      <c r="J37" s="6"/>
      <c r="K37" s="6"/>
      <c r="L37" s="6"/>
    </row>
    <row r="38" spans="1:12" x14ac:dyDescent="0.2">
      <c r="A38" s="13" t="s">
        <v>45</v>
      </c>
      <c r="B38" s="13" t="s">
        <v>76</v>
      </c>
      <c r="C38" s="14"/>
      <c r="D38" s="14">
        <v>2</v>
      </c>
      <c r="E38" s="14"/>
      <c r="F38" s="14"/>
      <c r="G38" s="14"/>
      <c r="H38" s="36">
        <v>32</v>
      </c>
      <c r="I38" s="40"/>
      <c r="J38" s="6"/>
      <c r="K38" s="6"/>
      <c r="L38" s="6"/>
    </row>
    <row r="39" spans="1:12" x14ac:dyDescent="0.2">
      <c r="A39" s="13" t="s">
        <v>46</v>
      </c>
      <c r="B39" s="13" t="s">
        <v>77</v>
      </c>
      <c r="C39" s="14">
        <v>16</v>
      </c>
      <c r="D39" s="14">
        <v>4</v>
      </c>
      <c r="E39" s="14">
        <v>2</v>
      </c>
      <c r="F39" s="14">
        <v>8</v>
      </c>
      <c r="G39" s="14"/>
      <c r="H39" s="36">
        <v>12</v>
      </c>
      <c r="I39" s="40"/>
      <c r="J39" s="6"/>
      <c r="K39" s="6"/>
      <c r="L39" s="6"/>
    </row>
    <row r="40" spans="1:12" x14ac:dyDescent="0.2">
      <c r="A40" s="15"/>
      <c r="B40" s="16" t="s">
        <v>92</v>
      </c>
      <c r="C40" s="17">
        <f t="shared" ref="C40:H40" si="1">SUM(C27:C39)</f>
        <v>152</v>
      </c>
      <c r="D40" s="17">
        <f t="shared" si="1"/>
        <v>38</v>
      </c>
      <c r="E40" s="17">
        <f t="shared" si="1"/>
        <v>8</v>
      </c>
      <c r="F40" s="17">
        <f t="shared" si="1"/>
        <v>40</v>
      </c>
      <c r="G40" s="17">
        <f t="shared" si="1"/>
        <v>16</v>
      </c>
      <c r="H40" s="37">
        <f t="shared" si="1"/>
        <v>97</v>
      </c>
      <c r="I40" s="40"/>
      <c r="J40" s="6">
        <f>SUM(C40:I40)</f>
        <v>351</v>
      </c>
      <c r="K40" s="6"/>
      <c r="L40" s="6"/>
    </row>
    <row r="41" spans="1:12" x14ac:dyDescent="0.2">
      <c r="A41" s="12">
        <v>3</v>
      </c>
      <c r="B41" s="12" t="s">
        <v>78</v>
      </c>
      <c r="C41" s="14"/>
      <c r="D41" s="14"/>
      <c r="E41" s="14"/>
      <c r="F41" s="14"/>
      <c r="G41" s="14"/>
      <c r="H41" s="36"/>
      <c r="I41" s="40"/>
      <c r="J41" s="6"/>
      <c r="K41" s="6"/>
      <c r="L41" s="6"/>
    </row>
    <row r="42" spans="1:12" x14ac:dyDescent="0.2">
      <c r="A42" s="13" t="s">
        <v>48</v>
      </c>
      <c r="B42" s="13" t="s">
        <v>138</v>
      </c>
      <c r="C42" s="14"/>
      <c r="D42" s="14">
        <v>2</v>
      </c>
      <c r="E42" s="14">
        <v>8</v>
      </c>
      <c r="F42" s="14"/>
      <c r="G42" s="14"/>
      <c r="H42" s="36">
        <v>2</v>
      </c>
      <c r="I42" s="40"/>
      <c r="J42" s="6"/>
      <c r="K42" s="6"/>
      <c r="L42" s="6"/>
    </row>
    <row r="43" spans="1:12" x14ac:dyDescent="0.2">
      <c r="A43" s="13" t="s">
        <v>49</v>
      </c>
      <c r="B43" s="13" t="s">
        <v>80</v>
      </c>
      <c r="C43" s="14">
        <v>80</v>
      </c>
      <c r="D43" s="14">
        <v>2</v>
      </c>
      <c r="E43" s="14"/>
      <c r="F43" s="14"/>
      <c r="G43" s="14"/>
      <c r="H43" s="36">
        <v>2</v>
      </c>
      <c r="I43" s="40"/>
      <c r="J43" s="6"/>
      <c r="K43" s="6"/>
      <c r="L43" s="6"/>
    </row>
    <row r="44" spans="1:12" x14ac:dyDescent="0.2">
      <c r="A44" s="13" t="s">
        <v>50</v>
      </c>
      <c r="B44" s="13" t="s">
        <v>81</v>
      </c>
      <c r="C44" s="14"/>
      <c r="D44" s="14">
        <v>24</v>
      </c>
      <c r="E44" s="14"/>
      <c r="F44" s="14"/>
      <c r="G44" s="14"/>
      <c r="H44" s="36">
        <v>2</v>
      </c>
      <c r="I44" s="40"/>
      <c r="J44" s="6"/>
      <c r="K44" s="6"/>
      <c r="L44" s="6"/>
    </row>
    <row r="45" spans="1:12" x14ac:dyDescent="0.2">
      <c r="A45" s="13" t="s">
        <v>51</v>
      </c>
      <c r="B45" s="13" t="s">
        <v>82</v>
      </c>
      <c r="C45" s="14"/>
      <c r="D45" s="14">
        <v>80</v>
      </c>
      <c r="E45" s="14">
        <v>8</v>
      </c>
      <c r="F45" s="14"/>
      <c r="G45" s="14"/>
      <c r="H45" s="36">
        <v>2</v>
      </c>
      <c r="I45" s="40"/>
      <c r="J45" s="6"/>
      <c r="K45" s="6"/>
      <c r="L45" s="6"/>
    </row>
    <row r="46" spans="1:12" x14ac:dyDescent="0.2">
      <c r="A46" s="13" t="s">
        <v>52</v>
      </c>
      <c r="B46" s="13" t="s">
        <v>83</v>
      </c>
      <c r="C46" s="14">
        <v>4</v>
      </c>
      <c r="D46" s="14">
        <v>16</v>
      </c>
      <c r="E46" s="14"/>
      <c r="F46" s="14"/>
      <c r="G46" s="14"/>
      <c r="H46" s="36">
        <v>2</v>
      </c>
      <c r="I46" s="40"/>
      <c r="J46" s="6"/>
      <c r="K46" s="6"/>
      <c r="L46" s="6"/>
    </row>
    <row r="47" spans="1:12" x14ac:dyDescent="0.2">
      <c r="A47" s="13" t="s">
        <v>53</v>
      </c>
      <c r="B47" s="13" t="s">
        <v>84</v>
      </c>
      <c r="C47" s="14">
        <v>2</v>
      </c>
      <c r="D47" s="14">
        <v>8</v>
      </c>
      <c r="E47" s="14">
        <v>2</v>
      </c>
      <c r="F47" s="14"/>
      <c r="G47" s="14"/>
      <c r="H47" s="36">
        <v>2</v>
      </c>
      <c r="I47" s="40"/>
      <c r="J47" s="6"/>
      <c r="K47" s="6"/>
      <c r="L47" s="6"/>
    </row>
    <row r="48" spans="1:12" x14ac:dyDescent="0.2">
      <c r="A48" s="13" t="s">
        <v>54</v>
      </c>
      <c r="B48" s="13" t="s">
        <v>85</v>
      </c>
      <c r="C48" s="14"/>
      <c r="D48" s="14">
        <v>2</v>
      </c>
      <c r="E48" s="14"/>
      <c r="F48" s="14"/>
      <c r="G48" s="14"/>
      <c r="H48" s="36">
        <v>2</v>
      </c>
      <c r="I48" s="40"/>
      <c r="J48" s="6"/>
      <c r="K48" s="6"/>
      <c r="L48" s="6"/>
    </row>
    <row r="49" spans="1:16" x14ac:dyDescent="0.2">
      <c r="A49" s="15"/>
      <c r="B49" s="16" t="s">
        <v>92</v>
      </c>
      <c r="C49" s="17">
        <f>SUM(C42:C48)</f>
        <v>86</v>
      </c>
      <c r="D49" s="17">
        <f t="shared" ref="D49:H49" si="2">SUM(D42:D48)</f>
        <v>134</v>
      </c>
      <c r="E49" s="17">
        <f t="shared" si="2"/>
        <v>18</v>
      </c>
      <c r="F49" s="17">
        <f t="shared" si="2"/>
        <v>0</v>
      </c>
      <c r="G49" s="17">
        <f t="shared" si="2"/>
        <v>0</v>
      </c>
      <c r="H49" s="37">
        <f t="shared" si="2"/>
        <v>14</v>
      </c>
      <c r="I49" s="40"/>
      <c r="J49" s="6">
        <f>SUM(C49:I49)</f>
        <v>252</v>
      </c>
      <c r="K49" s="6"/>
      <c r="L49" s="6">
        <f>SUM(J25:J49)</f>
        <v>649</v>
      </c>
    </row>
    <row r="52" spans="1:16" ht="80.099999999999994" customHeight="1" x14ac:dyDescent="0.2">
      <c r="A52" s="86" t="s">
        <v>96</v>
      </c>
      <c r="B52" s="87"/>
      <c r="C52" s="84" t="str">
        <f>Tarievenblad!H7</f>
        <v>Inschrijver A</v>
      </c>
      <c r="D52" s="84" t="str">
        <f>Tarievenblad!I7</f>
        <v>Inschrijver B</v>
      </c>
      <c r="E52" s="84" t="str">
        <f>Tarievenblad!J7</f>
        <v>Inschrijver C</v>
      </c>
      <c r="F52" s="84" t="str">
        <f>Tarievenblad!K7</f>
        <v>Inschrijver D</v>
      </c>
      <c r="G52" s="84" t="str">
        <f>Tarievenblad!L7</f>
        <v>Inschrijver E</v>
      </c>
      <c r="H52" s="84" t="str">
        <f>Tarievenblad!M7</f>
        <v>Inschrijver F</v>
      </c>
      <c r="I52" s="84" t="str">
        <f>Tarievenblad!N7</f>
        <v>Inschrijver G</v>
      </c>
      <c r="J52" s="84" t="str">
        <f>Tarievenblad!O7</f>
        <v>Inschrijver H</v>
      </c>
      <c r="K52" s="84" t="str">
        <f>Tarievenblad!P7</f>
        <v>Inschrijver I</v>
      </c>
      <c r="L52" s="84" t="str">
        <f>Tarievenblad!Q7</f>
        <v>Inschrijver J</v>
      </c>
      <c r="M52" s="84" t="str">
        <f>Tarievenblad!R7</f>
        <v>Inschrijver K</v>
      </c>
      <c r="N52" s="84" t="str">
        <f>Tarievenblad!S7</f>
        <v>Inschrijver L</v>
      </c>
      <c r="O52" s="84" t="str">
        <f>Tarievenblad!T7</f>
        <v>Inschrijver M</v>
      </c>
      <c r="P52" s="84" t="str">
        <f>Tarievenblad!U7</f>
        <v>Inschrijver N</v>
      </c>
    </row>
    <row r="53" spans="1:16" x14ac:dyDescent="0.2">
      <c r="A53" s="45" t="s">
        <v>93</v>
      </c>
      <c r="B53" s="46" t="s">
        <v>94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</row>
    <row r="54" spans="1:16" x14ac:dyDescent="0.2">
      <c r="A54" s="12">
        <v>1</v>
      </c>
      <c r="B54" s="12" t="s">
        <v>60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6" x14ac:dyDescent="0.2">
      <c r="A55" s="13" t="s">
        <v>30</v>
      </c>
      <c r="B55" s="13" t="s">
        <v>61</v>
      </c>
      <c r="C55" s="22">
        <f>($C21*C$7)+($D21*C$9)+($E21*C$11)+($F21*C$12)+($G21*C$13)+($H21*C$14)</f>
        <v>0</v>
      </c>
      <c r="D55" s="22">
        <f t="shared" ref="D55:P55" si="3">($C21*D$7)+($D21*D$9)+($E21*D$11)+($F21*D$12)+($G21*D$13)+($H21*D$14)</f>
        <v>0</v>
      </c>
      <c r="E55" s="22">
        <f t="shared" si="3"/>
        <v>0</v>
      </c>
      <c r="F55" s="22">
        <f t="shared" si="3"/>
        <v>0</v>
      </c>
      <c r="G55" s="22">
        <f t="shared" si="3"/>
        <v>0</v>
      </c>
      <c r="H55" s="22">
        <f t="shared" si="3"/>
        <v>0</v>
      </c>
      <c r="I55" s="22">
        <f t="shared" si="3"/>
        <v>0</v>
      </c>
      <c r="J55" s="22">
        <f t="shared" si="3"/>
        <v>0</v>
      </c>
      <c r="K55" s="22">
        <f t="shared" si="3"/>
        <v>0</v>
      </c>
      <c r="L55" s="22">
        <f t="shared" si="3"/>
        <v>0</v>
      </c>
      <c r="M55" s="22">
        <f t="shared" si="3"/>
        <v>0</v>
      </c>
      <c r="N55" s="22">
        <f t="shared" si="3"/>
        <v>0</v>
      </c>
      <c r="O55" s="22">
        <f t="shared" si="3"/>
        <v>0</v>
      </c>
      <c r="P55" s="22">
        <f t="shared" si="3"/>
        <v>0</v>
      </c>
    </row>
    <row r="56" spans="1:16" x14ac:dyDescent="0.2">
      <c r="A56" s="13" t="s">
        <v>31</v>
      </c>
      <c r="B56" s="13" t="s">
        <v>62</v>
      </c>
      <c r="C56" s="22">
        <f t="shared" ref="C56:P58" si="4">($C22*C$7)+($D22*C$9)+($E22*C$11)+($F22*C$12)+($G22*C$13)+($H22*C$14)</f>
        <v>0</v>
      </c>
      <c r="D56" s="22">
        <f t="shared" si="4"/>
        <v>0</v>
      </c>
      <c r="E56" s="22">
        <f t="shared" si="4"/>
        <v>0</v>
      </c>
      <c r="F56" s="22">
        <f t="shared" si="4"/>
        <v>0</v>
      </c>
      <c r="G56" s="22">
        <f t="shared" si="4"/>
        <v>0</v>
      </c>
      <c r="H56" s="22">
        <f t="shared" si="4"/>
        <v>0</v>
      </c>
      <c r="I56" s="22">
        <f t="shared" si="4"/>
        <v>0</v>
      </c>
      <c r="J56" s="22">
        <f t="shared" si="4"/>
        <v>0</v>
      </c>
      <c r="K56" s="22">
        <f t="shared" si="4"/>
        <v>0</v>
      </c>
      <c r="L56" s="22">
        <f t="shared" si="4"/>
        <v>0</v>
      </c>
      <c r="M56" s="22">
        <f t="shared" si="4"/>
        <v>0</v>
      </c>
      <c r="N56" s="22">
        <f t="shared" si="4"/>
        <v>0</v>
      </c>
      <c r="O56" s="22">
        <f t="shared" si="4"/>
        <v>0</v>
      </c>
      <c r="P56" s="22">
        <f t="shared" si="4"/>
        <v>0</v>
      </c>
    </row>
    <row r="57" spans="1:16" x14ac:dyDescent="0.2">
      <c r="A57" s="13" t="s">
        <v>32</v>
      </c>
      <c r="B57" s="13" t="s">
        <v>63</v>
      </c>
      <c r="C57" s="22">
        <f t="shared" si="4"/>
        <v>0</v>
      </c>
      <c r="D57" s="22">
        <f t="shared" si="4"/>
        <v>0</v>
      </c>
      <c r="E57" s="22">
        <f t="shared" si="4"/>
        <v>0</v>
      </c>
      <c r="F57" s="22">
        <f t="shared" si="4"/>
        <v>0</v>
      </c>
      <c r="G57" s="22">
        <f t="shared" si="4"/>
        <v>0</v>
      </c>
      <c r="H57" s="22">
        <f t="shared" si="4"/>
        <v>0</v>
      </c>
      <c r="I57" s="22">
        <f t="shared" si="4"/>
        <v>0</v>
      </c>
      <c r="J57" s="22">
        <f t="shared" si="4"/>
        <v>0</v>
      </c>
      <c r="K57" s="22">
        <f t="shared" si="4"/>
        <v>0</v>
      </c>
      <c r="L57" s="22">
        <f t="shared" si="4"/>
        <v>0</v>
      </c>
      <c r="M57" s="22">
        <f t="shared" si="4"/>
        <v>0</v>
      </c>
      <c r="N57" s="22">
        <f t="shared" si="4"/>
        <v>0</v>
      </c>
      <c r="O57" s="22">
        <f t="shared" si="4"/>
        <v>0</v>
      </c>
      <c r="P57" s="22">
        <f t="shared" si="4"/>
        <v>0</v>
      </c>
    </row>
    <row r="58" spans="1:16" x14ac:dyDescent="0.2">
      <c r="A58" s="13" t="s">
        <v>33</v>
      </c>
      <c r="B58" s="13" t="s">
        <v>64</v>
      </c>
      <c r="C58" s="22">
        <f t="shared" si="4"/>
        <v>0</v>
      </c>
      <c r="D58" s="22">
        <f t="shared" si="4"/>
        <v>0</v>
      </c>
      <c r="E58" s="22">
        <f t="shared" si="4"/>
        <v>0</v>
      </c>
      <c r="F58" s="22">
        <f t="shared" si="4"/>
        <v>0</v>
      </c>
      <c r="G58" s="22">
        <f t="shared" si="4"/>
        <v>0</v>
      </c>
      <c r="H58" s="22">
        <f t="shared" si="4"/>
        <v>0</v>
      </c>
      <c r="I58" s="22">
        <f t="shared" si="4"/>
        <v>0</v>
      </c>
      <c r="J58" s="22">
        <f t="shared" si="4"/>
        <v>0</v>
      </c>
      <c r="K58" s="22">
        <f t="shared" si="4"/>
        <v>0</v>
      </c>
      <c r="L58" s="22">
        <f t="shared" si="4"/>
        <v>0</v>
      </c>
      <c r="M58" s="22">
        <f t="shared" si="4"/>
        <v>0</v>
      </c>
      <c r="N58" s="22">
        <f t="shared" si="4"/>
        <v>0</v>
      </c>
      <c r="O58" s="22">
        <f t="shared" si="4"/>
        <v>0</v>
      </c>
      <c r="P58" s="22">
        <f t="shared" si="4"/>
        <v>0</v>
      </c>
    </row>
    <row r="59" spans="1:16" s="21" customFormat="1" ht="20.100000000000001" customHeight="1" x14ac:dyDescent="0.2">
      <c r="A59" s="23"/>
      <c r="B59" s="24" t="s">
        <v>92</v>
      </c>
      <c r="C59" s="25">
        <f>SUM(C55:C58)</f>
        <v>0</v>
      </c>
      <c r="D59" s="25">
        <f t="shared" ref="D59:P59" si="5">SUM(D55:D58)</f>
        <v>0</v>
      </c>
      <c r="E59" s="25">
        <f t="shared" si="5"/>
        <v>0</v>
      </c>
      <c r="F59" s="25">
        <f t="shared" si="5"/>
        <v>0</v>
      </c>
      <c r="G59" s="25">
        <f t="shared" si="5"/>
        <v>0</v>
      </c>
      <c r="H59" s="25">
        <f t="shared" si="5"/>
        <v>0</v>
      </c>
      <c r="I59" s="25">
        <f t="shared" si="5"/>
        <v>0</v>
      </c>
      <c r="J59" s="25">
        <f t="shared" si="5"/>
        <v>0</v>
      </c>
      <c r="K59" s="25">
        <f t="shared" si="5"/>
        <v>0</v>
      </c>
      <c r="L59" s="25">
        <f t="shared" si="5"/>
        <v>0</v>
      </c>
      <c r="M59" s="25">
        <f t="shared" si="5"/>
        <v>0</v>
      </c>
      <c r="N59" s="25">
        <f t="shared" si="5"/>
        <v>0</v>
      </c>
      <c r="O59" s="25">
        <f t="shared" si="5"/>
        <v>0</v>
      </c>
      <c r="P59" s="25">
        <f t="shared" si="5"/>
        <v>0</v>
      </c>
    </row>
    <row r="60" spans="1:16" x14ac:dyDescent="0.2">
      <c r="A60" s="12">
        <v>2</v>
      </c>
      <c r="B60" s="12" t="s">
        <v>65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 x14ac:dyDescent="0.2">
      <c r="A61" s="13" t="s">
        <v>34</v>
      </c>
      <c r="B61" s="13" t="s">
        <v>66</v>
      </c>
      <c r="C61" s="22">
        <f>($C27*C$7)+($D27*C$9)+($E27*C$11)+($F27*C$12)+($G27*C$13)+($H27*C$14)</f>
        <v>0</v>
      </c>
      <c r="D61" s="22">
        <f t="shared" ref="D61:P61" si="6">($C27*D$7)+($D27*D$9)+($E27*D$11)+($F27*D$12)+($G27*D$13)+($H27*D$14)</f>
        <v>0</v>
      </c>
      <c r="E61" s="22">
        <f t="shared" si="6"/>
        <v>0</v>
      </c>
      <c r="F61" s="22">
        <f t="shared" si="6"/>
        <v>0</v>
      </c>
      <c r="G61" s="22">
        <f t="shared" si="6"/>
        <v>0</v>
      </c>
      <c r="H61" s="22">
        <f t="shared" si="6"/>
        <v>0</v>
      </c>
      <c r="I61" s="22">
        <f t="shared" si="6"/>
        <v>0</v>
      </c>
      <c r="J61" s="22">
        <f t="shared" si="6"/>
        <v>0</v>
      </c>
      <c r="K61" s="22">
        <f t="shared" si="6"/>
        <v>0</v>
      </c>
      <c r="L61" s="22">
        <f t="shared" si="6"/>
        <v>0</v>
      </c>
      <c r="M61" s="22">
        <f t="shared" si="6"/>
        <v>0</v>
      </c>
      <c r="N61" s="22">
        <f t="shared" si="6"/>
        <v>0</v>
      </c>
      <c r="O61" s="22">
        <f t="shared" si="6"/>
        <v>0</v>
      </c>
      <c r="P61" s="22">
        <f t="shared" si="6"/>
        <v>0</v>
      </c>
    </row>
    <row r="62" spans="1:16" x14ac:dyDescent="0.2">
      <c r="A62" s="13" t="s">
        <v>35</v>
      </c>
      <c r="B62" s="13" t="s">
        <v>67</v>
      </c>
      <c r="C62" s="22">
        <f t="shared" ref="C62:P73" si="7">($C28*C$7)+($D28*C$9)+($E28*C$11)+($F28*C$12)+($G28*C$13)+($H28*C$14)</f>
        <v>0</v>
      </c>
      <c r="D62" s="22">
        <f t="shared" si="7"/>
        <v>0</v>
      </c>
      <c r="E62" s="22">
        <f t="shared" si="7"/>
        <v>0</v>
      </c>
      <c r="F62" s="22">
        <f t="shared" si="7"/>
        <v>0</v>
      </c>
      <c r="G62" s="22">
        <f t="shared" si="7"/>
        <v>0</v>
      </c>
      <c r="H62" s="22">
        <f t="shared" si="7"/>
        <v>0</v>
      </c>
      <c r="I62" s="22">
        <f t="shared" si="7"/>
        <v>0</v>
      </c>
      <c r="J62" s="22">
        <f t="shared" si="7"/>
        <v>0</v>
      </c>
      <c r="K62" s="22">
        <f t="shared" si="7"/>
        <v>0</v>
      </c>
      <c r="L62" s="22">
        <f t="shared" si="7"/>
        <v>0</v>
      </c>
      <c r="M62" s="22">
        <f t="shared" si="7"/>
        <v>0</v>
      </c>
      <c r="N62" s="22">
        <f t="shared" si="7"/>
        <v>0</v>
      </c>
      <c r="O62" s="22">
        <f t="shared" si="7"/>
        <v>0</v>
      </c>
      <c r="P62" s="22">
        <f t="shared" si="7"/>
        <v>0</v>
      </c>
    </row>
    <row r="63" spans="1:16" x14ac:dyDescent="0.2">
      <c r="A63" s="13" t="s">
        <v>36</v>
      </c>
      <c r="B63" s="13" t="s">
        <v>135</v>
      </c>
      <c r="C63" s="22">
        <f t="shared" si="7"/>
        <v>0</v>
      </c>
      <c r="D63" s="22">
        <f t="shared" si="7"/>
        <v>0</v>
      </c>
      <c r="E63" s="22">
        <f t="shared" si="7"/>
        <v>0</v>
      </c>
      <c r="F63" s="22">
        <f t="shared" si="7"/>
        <v>0</v>
      </c>
      <c r="G63" s="22">
        <f t="shared" si="7"/>
        <v>0</v>
      </c>
      <c r="H63" s="22">
        <f t="shared" si="7"/>
        <v>0</v>
      </c>
      <c r="I63" s="22">
        <f t="shared" si="7"/>
        <v>0</v>
      </c>
      <c r="J63" s="22">
        <f t="shared" si="7"/>
        <v>0</v>
      </c>
      <c r="K63" s="22">
        <f t="shared" si="7"/>
        <v>0</v>
      </c>
      <c r="L63" s="22">
        <f t="shared" si="7"/>
        <v>0</v>
      </c>
      <c r="M63" s="22">
        <f t="shared" si="7"/>
        <v>0</v>
      </c>
      <c r="N63" s="22">
        <f t="shared" si="7"/>
        <v>0</v>
      </c>
      <c r="O63" s="22">
        <f t="shared" si="7"/>
        <v>0</v>
      </c>
      <c r="P63" s="22">
        <f t="shared" si="7"/>
        <v>0</v>
      </c>
    </row>
    <row r="64" spans="1:16" x14ac:dyDescent="0.2">
      <c r="A64" s="13" t="s">
        <v>37</v>
      </c>
      <c r="B64" s="13" t="s">
        <v>69</v>
      </c>
      <c r="C64" s="22">
        <f t="shared" si="7"/>
        <v>0</v>
      </c>
      <c r="D64" s="22">
        <f t="shared" si="7"/>
        <v>0</v>
      </c>
      <c r="E64" s="22">
        <f t="shared" si="7"/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2">
        <f t="shared" si="7"/>
        <v>0</v>
      </c>
      <c r="M64" s="22">
        <f t="shared" si="7"/>
        <v>0</v>
      </c>
      <c r="N64" s="22">
        <f t="shared" si="7"/>
        <v>0</v>
      </c>
      <c r="O64" s="22">
        <f t="shared" si="7"/>
        <v>0</v>
      </c>
      <c r="P64" s="22">
        <f t="shared" si="7"/>
        <v>0</v>
      </c>
    </row>
    <row r="65" spans="1:16" x14ac:dyDescent="0.2">
      <c r="A65" s="13" t="s">
        <v>38</v>
      </c>
      <c r="B65" s="13" t="s">
        <v>70</v>
      </c>
      <c r="C65" s="22">
        <f t="shared" si="7"/>
        <v>0</v>
      </c>
      <c r="D65" s="22">
        <f t="shared" si="7"/>
        <v>0</v>
      </c>
      <c r="E65" s="22">
        <f t="shared" si="7"/>
        <v>0</v>
      </c>
      <c r="F65" s="22">
        <f t="shared" si="7"/>
        <v>0</v>
      </c>
      <c r="G65" s="22">
        <f t="shared" si="7"/>
        <v>0</v>
      </c>
      <c r="H65" s="22">
        <f t="shared" si="7"/>
        <v>0</v>
      </c>
      <c r="I65" s="22">
        <f t="shared" si="7"/>
        <v>0</v>
      </c>
      <c r="J65" s="22">
        <f t="shared" si="7"/>
        <v>0</v>
      </c>
      <c r="K65" s="22">
        <f t="shared" si="7"/>
        <v>0</v>
      </c>
      <c r="L65" s="22">
        <f t="shared" si="7"/>
        <v>0</v>
      </c>
      <c r="M65" s="22">
        <f t="shared" si="7"/>
        <v>0</v>
      </c>
      <c r="N65" s="22">
        <f t="shared" si="7"/>
        <v>0</v>
      </c>
      <c r="O65" s="22">
        <f t="shared" si="7"/>
        <v>0</v>
      </c>
      <c r="P65" s="22">
        <f t="shared" si="7"/>
        <v>0</v>
      </c>
    </row>
    <row r="66" spans="1:16" x14ac:dyDescent="0.2">
      <c r="A66" s="13" t="s">
        <v>39</v>
      </c>
      <c r="B66" s="13" t="s">
        <v>71</v>
      </c>
      <c r="C66" s="22">
        <f t="shared" si="7"/>
        <v>0</v>
      </c>
      <c r="D66" s="22">
        <f t="shared" si="7"/>
        <v>0</v>
      </c>
      <c r="E66" s="22">
        <f t="shared" si="7"/>
        <v>0</v>
      </c>
      <c r="F66" s="22">
        <f t="shared" si="7"/>
        <v>0</v>
      </c>
      <c r="G66" s="22">
        <f t="shared" si="7"/>
        <v>0</v>
      </c>
      <c r="H66" s="22">
        <f t="shared" si="7"/>
        <v>0</v>
      </c>
      <c r="I66" s="22">
        <f t="shared" si="7"/>
        <v>0</v>
      </c>
      <c r="J66" s="22">
        <f t="shared" si="7"/>
        <v>0</v>
      </c>
      <c r="K66" s="22">
        <f t="shared" si="7"/>
        <v>0</v>
      </c>
      <c r="L66" s="22">
        <f t="shared" si="7"/>
        <v>0</v>
      </c>
      <c r="M66" s="22">
        <f t="shared" si="7"/>
        <v>0</v>
      </c>
      <c r="N66" s="22">
        <f t="shared" si="7"/>
        <v>0</v>
      </c>
      <c r="O66" s="22">
        <f t="shared" si="7"/>
        <v>0</v>
      </c>
      <c r="P66" s="22">
        <f t="shared" si="7"/>
        <v>0</v>
      </c>
    </row>
    <row r="67" spans="1:16" x14ac:dyDescent="0.2">
      <c r="A67" s="13" t="s">
        <v>40</v>
      </c>
      <c r="B67" s="13" t="s">
        <v>72</v>
      </c>
      <c r="C67" s="22">
        <f t="shared" si="7"/>
        <v>0</v>
      </c>
      <c r="D67" s="22">
        <f t="shared" si="7"/>
        <v>0</v>
      </c>
      <c r="E67" s="22">
        <f t="shared" si="7"/>
        <v>0</v>
      </c>
      <c r="F67" s="22">
        <f t="shared" si="7"/>
        <v>0</v>
      </c>
      <c r="G67" s="22">
        <f t="shared" si="7"/>
        <v>0</v>
      </c>
      <c r="H67" s="22">
        <f t="shared" si="7"/>
        <v>0</v>
      </c>
      <c r="I67" s="22">
        <f t="shared" si="7"/>
        <v>0</v>
      </c>
      <c r="J67" s="22">
        <f t="shared" si="7"/>
        <v>0</v>
      </c>
      <c r="K67" s="22">
        <f t="shared" si="7"/>
        <v>0</v>
      </c>
      <c r="L67" s="22">
        <f t="shared" si="7"/>
        <v>0</v>
      </c>
      <c r="M67" s="22">
        <f t="shared" si="7"/>
        <v>0</v>
      </c>
      <c r="N67" s="22">
        <f t="shared" si="7"/>
        <v>0</v>
      </c>
      <c r="O67" s="22">
        <f t="shared" si="7"/>
        <v>0</v>
      </c>
      <c r="P67" s="22">
        <f t="shared" si="7"/>
        <v>0</v>
      </c>
    </row>
    <row r="68" spans="1:16" x14ac:dyDescent="0.2">
      <c r="A68" s="13" t="s">
        <v>41</v>
      </c>
      <c r="B68" s="13" t="s">
        <v>0</v>
      </c>
      <c r="C68" s="22">
        <f t="shared" si="7"/>
        <v>0</v>
      </c>
      <c r="D68" s="22">
        <f t="shared" si="7"/>
        <v>0</v>
      </c>
      <c r="E68" s="22">
        <f t="shared" si="7"/>
        <v>0</v>
      </c>
      <c r="F68" s="22">
        <f t="shared" si="7"/>
        <v>0</v>
      </c>
      <c r="G68" s="22">
        <f t="shared" si="7"/>
        <v>0</v>
      </c>
      <c r="H68" s="22">
        <f t="shared" si="7"/>
        <v>0</v>
      </c>
      <c r="I68" s="22">
        <f t="shared" si="7"/>
        <v>0</v>
      </c>
      <c r="J68" s="22">
        <f t="shared" si="7"/>
        <v>0</v>
      </c>
      <c r="K68" s="22">
        <f t="shared" si="7"/>
        <v>0</v>
      </c>
      <c r="L68" s="22">
        <f t="shared" si="7"/>
        <v>0</v>
      </c>
      <c r="M68" s="22">
        <f t="shared" si="7"/>
        <v>0</v>
      </c>
      <c r="N68" s="22">
        <f t="shared" si="7"/>
        <v>0</v>
      </c>
      <c r="O68" s="22">
        <f t="shared" si="7"/>
        <v>0</v>
      </c>
      <c r="P68" s="22">
        <f t="shared" si="7"/>
        <v>0</v>
      </c>
    </row>
    <row r="69" spans="1:16" x14ac:dyDescent="0.2">
      <c r="A69" s="13" t="s">
        <v>42</v>
      </c>
      <c r="B69" s="13" t="s">
        <v>73</v>
      </c>
      <c r="C69" s="22">
        <f t="shared" si="7"/>
        <v>0</v>
      </c>
      <c r="D69" s="22">
        <f t="shared" si="7"/>
        <v>0</v>
      </c>
      <c r="E69" s="22">
        <f t="shared" si="7"/>
        <v>0</v>
      </c>
      <c r="F69" s="22">
        <f t="shared" si="7"/>
        <v>0</v>
      </c>
      <c r="G69" s="22">
        <f t="shared" si="7"/>
        <v>0</v>
      </c>
      <c r="H69" s="22">
        <f t="shared" si="7"/>
        <v>0</v>
      </c>
      <c r="I69" s="22">
        <f t="shared" si="7"/>
        <v>0</v>
      </c>
      <c r="J69" s="22">
        <f t="shared" si="7"/>
        <v>0</v>
      </c>
      <c r="K69" s="22">
        <f t="shared" si="7"/>
        <v>0</v>
      </c>
      <c r="L69" s="22">
        <f t="shared" si="7"/>
        <v>0</v>
      </c>
      <c r="M69" s="22">
        <f t="shared" si="7"/>
        <v>0</v>
      </c>
      <c r="N69" s="22">
        <f t="shared" si="7"/>
        <v>0</v>
      </c>
      <c r="O69" s="22">
        <f t="shared" si="7"/>
        <v>0</v>
      </c>
      <c r="P69" s="22">
        <f t="shared" si="7"/>
        <v>0</v>
      </c>
    </row>
    <row r="70" spans="1:16" x14ac:dyDescent="0.2">
      <c r="A70" s="13" t="s">
        <v>43</v>
      </c>
      <c r="B70" s="13" t="s">
        <v>74</v>
      </c>
      <c r="C70" s="22">
        <f t="shared" si="7"/>
        <v>0</v>
      </c>
      <c r="D70" s="22">
        <f t="shared" si="7"/>
        <v>0</v>
      </c>
      <c r="E70" s="22">
        <f t="shared" si="7"/>
        <v>0</v>
      </c>
      <c r="F70" s="22">
        <f t="shared" si="7"/>
        <v>0</v>
      </c>
      <c r="G70" s="22">
        <f t="shared" si="7"/>
        <v>0</v>
      </c>
      <c r="H70" s="22">
        <f t="shared" si="7"/>
        <v>0</v>
      </c>
      <c r="I70" s="22">
        <f t="shared" si="7"/>
        <v>0</v>
      </c>
      <c r="J70" s="22">
        <f t="shared" si="7"/>
        <v>0</v>
      </c>
      <c r="K70" s="22">
        <f t="shared" si="7"/>
        <v>0</v>
      </c>
      <c r="L70" s="22">
        <f t="shared" si="7"/>
        <v>0</v>
      </c>
      <c r="M70" s="22">
        <f t="shared" si="7"/>
        <v>0</v>
      </c>
      <c r="N70" s="22">
        <f t="shared" si="7"/>
        <v>0</v>
      </c>
      <c r="O70" s="22">
        <f t="shared" si="7"/>
        <v>0</v>
      </c>
      <c r="P70" s="22">
        <f t="shared" si="7"/>
        <v>0</v>
      </c>
    </row>
    <row r="71" spans="1:16" x14ac:dyDescent="0.2">
      <c r="A71" s="13" t="s">
        <v>44</v>
      </c>
      <c r="B71" s="13" t="s">
        <v>75</v>
      </c>
      <c r="C71" s="22">
        <f t="shared" si="7"/>
        <v>0</v>
      </c>
      <c r="D71" s="22">
        <f t="shared" si="7"/>
        <v>0</v>
      </c>
      <c r="E71" s="22">
        <f t="shared" si="7"/>
        <v>0</v>
      </c>
      <c r="F71" s="22">
        <f t="shared" si="7"/>
        <v>0</v>
      </c>
      <c r="G71" s="22">
        <f t="shared" si="7"/>
        <v>0</v>
      </c>
      <c r="H71" s="22">
        <f t="shared" si="7"/>
        <v>0</v>
      </c>
      <c r="I71" s="22">
        <f t="shared" si="7"/>
        <v>0</v>
      </c>
      <c r="J71" s="22">
        <f t="shared" si="7"/>
        <v>0</v>
      </c>
      <c r="K71" s="22">
        <f t="shared" si="7"/>
        <v>0</v>
      </c>
      <c r="L71" s="22">
        <f t="shared" si="7"/>
        <v>0</v>
      </c>
      <c r="M71" s="22">
        <f t="shared" si="7"/>
        <v>0</v>
      </c>
      <c r="N71" s="22">
        <f t="shared" si="7"/>
        <v>0</v>
      </c>
      <c r="O71" s="22">
        <f t="shared" si="7"/>
        <v>0</v>
      </c>
      <c r="P71" s="22">
        <f t="shared" si="7"/>
        <v>0</v>
      </c>
    </row>
    <row r="72" spans="1:16" x14ac:dyDescent="0.2">
      <c r="A72" s="13" t="s">
        <v>45</v>
      </c>
      <c r="B72" s="13" t="s">
        <v>76</v>
      </c>
      <c r="C72" s="22">
        <f t="shared" si="7"/>
        <v>0</v>
      </c>
      <c r="D72" s="22">
        <f t="shared" si="7"/>
        <v>0</v>
      </c>
      <c r="E72" s="22">
        <f t="shared" si="7"/>
        <v>0</v>
      </c>
      <c r="F72" s="22">
        <f t="shared" si="7"/>
        <v>0</v>
      </c>
      <c r="G72" s="22">
        <f t="shared" si="7"/>
        <v>0</v>
      </c>
      <c r="H72" s="22">
        <f t="shared" si="7"/>
        <v>0</v>
      </c>
      <c r="I72" s="22">
        <f t="shared" si="7"/>
        <v>0</v>
      </c>
      <c r="J72" s="22">
        <f t="shared" si="7"/>
        <v>0</v>
      </c>
      <c r="K72" s="22">
        <f t="shared" si="7"/>
        <v>0</v>
      </c>
      <c r="L72" s="22">
        <f t="shared" si="7"/>
        <v>0</v>
      </c>
      <c r="M72" s="22">
        <f t="shared" si="7"/>
        <v>0</v>
      </c>
      <c r="N72" s="22">
        <f t="shared" si="7"/>
        <v>0</v>
      </c>
      <c r="O72" s="22">
        <f t="shared" si="7"/>
        <v>0</v>
      </c>
      <c r="P72" s="22">
        <f t="shared" si="7"/>
        <v>0</v>
      </c>
    </row>
    <row r="73" spans="1:16" x14ac:dyDescent="0.2">
      <c r="A73" s="13" t="s">
        <v>46</v>
      </c>
      <c r="B73" s="13" t="s">
        <v>77</v>
      </c>
      <c r="C73" s="22">
        <f t="shared" si="7"/>
        <v>0</v>
      </c>
      <c r="D73" s="22">
        <f t="shared" si="7"/>
        <v>0</v>
      </c>
      <c r="E73" s="22">
        <f t="shared" si="7"/>
        <v>0</v>
      </c>
      <c r="F73" s="22">
        <f t="shared" si="7"/>
        <v>0</v>
      </c>
      <c r="G73" s="22">
        <f t="shared" si="7"/>
        <v>0</v>
      </c>
      <c r="H73" s="22">
        <f t="shared" si="7"/>
        <v>0</v>
      </c>
      <c r="I73" s="22">
        <f t="shared" si="7"/>
        <v>0</v>
      </c>
      <c r="J73" s="22">
        <f t="shared" si="7"/>
        <v>0</v>
      </c>
      <c r="K73" s="22">
        <f t="shared" si="7"/>
        <v>0</v>
      </c>
      <c r="L73" s="22">
        <f t="shared" si="7"/>
        <v>0</v>
      </c>
      <c r="M73" s="22">
        <f t="shared" si="7"/>
        <v>0</v>
      </c>
      <c r="N73" s="22">
        <f t="shared" si="7"/>
        <v>0</v>
      </c>
      <c r="O73" s="22">
        <f t="shared" si="7"/>
        <v>0</v>
      </c>
      <c r="P73" s="22">
        <f t="shared" si="7"/>
        <v>0</v>
      </c>
    </row>
    <row r="74" spans="1:16" s="21" customFormat="1" ht="20.100000000000001" customHeight="1" x14ac:dyDescent="0.2">
      <c r="A74" s="23"/>
      <c r="B74" s="24" t="s">
        <v>92</v>
      </c>
      <c r="C74" s="25">
        <f>SUM(C60:C73)</f>
        <v>0</v>
      </c>
      <c r="D74" s="25">
        <f t="shared" ref="D74:P74" si="8">SUM(D60:D73)</f>
        <v>0</v>
      </c>
      <c r="E74" s="25">
        <f t="shared" si="8"/>
        <v>0</v>
      </c>
      <c r="F74" s="25">
        <f t="shared" si="8"/>
        <v>0</v>
      </c>
      <c r="G74" s="25">
        <f t="shared" si="8"/>
        <v>0</v>
      </c>
      <c r="H74" s="25">
        <f t="shared" si="8"/>
        <v>0</v>
      </c>
      <c r="I74" s="25">
        <f t="shared" si="8"/>
        <v>0</v>
      </c>
      <c r="J74" s="25">
        <f t="shared" si="8"/>
        <v>0</v>
      </c>
      <c r="K74" s="25">
        <f t="shared" si="8"/>
        <v>0</v>
      </c>
      <c r="L74" s="25">
        <f t="shared" si="8"/>
        <v>0</v>
      </c>
      <c r="M74" s="25">
        <f t="shared" si="8"/>
        <v>0</v>
      </c>
      <c r="N74" s="25">
        <f t="shared" si="8"/>
        <v>0</v>
      </c>
      <c r="O74" s="25">
        <f t="shared" si="8"/>
        <v>0</v>
      </c>
      <c r="P74" s="25">
        <f t="shared" si="8"/>
        <v>0</v>
      </c>
    </row>
    <row r="75" spans="1:16" x14ac:dyDescent="0.2">
      <c r="A75" s="12">
        <v>3</v>
      </c>
      <c r="B75" s="12" t="s">
        <v>78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 x14ac:dyDescent="0.2">
      <c r="A76" s="13" t="s">
        <v>48</v>
      </c>
      <c r="B76" s="13" t="s">
        <v>79</v>
      </c>
      <c r="C76" s="22">
        <f>($C42*C$7)+($D42*C$9)+($E42*C$11)+($F42*C$12)+($G42*C$13)+($H42*C$14)</f>
        <v>0</v>
      </c>
      <c r="D76" s="22">
        <f t="shared" ref="D76:P76" si="9">($C42*D$7)+($D42*D$9)+($E42*D$11)+($F42*D$12)+($G42*D$13)+($H42*D$14)</f>
        <v>0</v>
      </c>
      <c r="E76" s="22">
        <f t="shared" si="9"/>
        <v>0</v>
      </c>
      <c r="F76" s="22">
        <f t="shared" si="9"/>
        <v>0</v>
      </c>
      <c r="G76" s="22">
        <f t="shared" si="9"/>
        <v>0</v>
      </c>
      <c r="H76" s="22">
        <f t="shared" si="9"/>
        <v>0</v>
      </c>
      <c r="I76" s="22">
        <f t="shared" si="9"/>
        <v>0</v>
      </c>
      <c r="J76" s="22">
        <f t="shared" si="9"/>
        <v>0</v>
      </c>
      <c r="K76" s="22">
        <f t="shared" si="9"/>
        <v>0</v>
      </c>
      <c r="L76" s="22">
        <f t="shared" si="9"/>
        <v>0</v>
      </c>
      <c r="M76" s="22">
        <f t="shared" si="9"/>
        <v>0</v>
      </c>
      <c r="N76" s="22">
        <f t="shared" si="9"/>
        <v>0</v>
      </c>
      <c r="O76" s="22">
        <f t="shared" si="9"/>
        <v>0</v>
      </c>
      <c r="P76" s="22">
        <f t="shared" si="9"/>
        <v>0</v>
      </c>
    </row>
    <row r="77" spans="1:16" x14ac:dyDescent="0.2">
      <c r="A77" s="13" t="s">
        <v>49</v>
      </c>
      <c r="B77" s="13" t="s">
        <v>80</v>
      </c>
      <c r="C77" s="22">
        <f t="shared" ref="C77:C82" si="10">($C43*C$7)+($D43*C$9)+($E43*C$11)+($F43*C$12)+($G43*C$13)+($H43*C$14)</f>
        <v>0</v>
      </c>
      <c r="D77" s="22">
        <f t="shared" ref="D77:P77" si="11">($C43*D$7)+($D43*D$9)+($E43*D$11)+($F43*D$12)+($G43*D$13)+($H43*D$14)</f>
        <v>0</v>
      </c>
      <c r="E77" s="22">
        <f t="shared" si="11"/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2">
        <f t="shared" si="11"/>
        <v>0</v>
      </c>
      <c r="M77" s="22">
        <f t="shared" si="11"/>
        <v>0</v>
      </c>
      <c r="N77" s="22">
        <f t="shared" si="11"/>
        <v>0</v>
      </c>
      <c r="O77" s="22">
        <f t="shared" si="11"/>
        <v>0</v>
      </c>
      <c r="P77" s="22">
        <f t="shared" si="11"/>
        <v>0</v>
      </c>
    </row>
    <row r="78" spans="1:16" x14ac:dyDescent="0.2">
      <c r="A78" s="13" t="s">
        <v>50</v>
      </c>
      <c r="B78" s="13" t="s">
        <v>81</v>
      </c>
      <c r="C78" s="22">
        <f t="shared" si="10"/>
        <v>0</v>
      </c>
      <c r="D78" s="22">
        <f t="shared" ref="D78:P78" si="12">($C44*D$7)+($D44*D$9)+($E44*D$11)+($F44*D$12)+($G44*D$13)+($H44*D$14)</f>
        <v>0</v>
      </c>
      <c r="E78" s="22">
        <f t="shared" si="12"/>
        <v>0</v>
      </c>
      <c r="F78" s="22">
        <f t="shared" si="12"/>
        <v>0</v>
      </c>
      <c r="G78" s="22">
        <f t="shared" si="12"/>
        <v>0</v>
      </c>
      <c r="H78" s="22">
        <f t="shared" si="12"/>
        <v>0</v>
      </c>
      <c r="I78" s="22">
        <f t="shared" si="12"/>
        <v>0</v>
      </c>
      <c r="J78" s="22">
        <f t="shared" si="12"/>
        <v>0</v>
      </c>
      <c r="K78" s="22">
        <f t="shared" si="12"/>
        <v>0</v>
      </c>
      <c r="L78" s="22">
        <f t="shared" si="12"/>
        <v>0</v>
      </c>
      <c r="M78" s="22">
        <f t="shared" si="12"/>
        <v>0</v>
      </c>
      <c r="N78" s="22">
        <f t="shared" si="12"/>
        <v>0</v>
      </c>
      <c r="O78" s="22">
        <f t="shared" si="12"/>
        <v>0</v>
      </c>
      <c r="P78" s="22">
        <f t="shared" si="12"/>
        <v>0</v>
      </c>
    </row>
    <row r="79" spans="1:16" x14ac:dyDescent="0.2">
      <c r="A79" s="13" t="s">
        <v>51</v>
      </c>
      <c r="B79" s="13" t="s">
        <v>82</v>
      </c>
      <c r="C79" s="22">
        <f t="shared" si="10"/>
        <v>0</v>
      </c>
      <c r="D79" s="22">
        <f t="shared" ref="D79:P79" si="13">($C45*D$7)+($D45*D$9)+($E45*D$11)+($F45*D$12)+($G45*D$13)+($H45*D$14)</f>
        <v>0</v>
      </c>
      <c r="E79" s="22">
        <f t="shared" si="13"/>
        <v>0</v>
      </c>
      <c r="F79" s="22">
        <f t="shared" si="13"/>
        <v>0</v>
      </c>
      <c r="G79" s="22">
        <f t="shared" si="13"/>
        <v>0</v>
      </c>
      <c r="H79" s="22">
        <f t="shared" si="13"/>
        <v>0</v>
      </c>
      <c r="I79" s="22">
        <f t="shared" si="13"/>
        <v>0</v>
      </c>
      <c r="J79" s="22">
        <f t="shared" si="13"/>
        <v>0</v>
      </c>
      <c r="K79" s="22">
        <f t="shared" si="13"/>
        <v>0</v>
      </c>
      <c r="L79" s="22">
        <f t="shared" si="13"/>
        <v>0</v>
      </c>
      <c r="M79" s="22">
        <f t="shared" si="13"/>
        <v>0</v>
      </c>
      <c r="N79" s="22">
        <f t="shared" si="13"/>
        <v>0</v>
      </c>
      <c r="O79" s="22">
        <f t="shared" si="13"/>
        <v>0</v>
      </c>
      <c r="P79" s="22">
        <f t="shared" si="13"/>
        <v>0</v>
      </c>
    </row>
    <row r="80" spans="1:16" x14ac:dyDescent="0.2">
      <c r="A80" s="13" t="s">
        <v>52</v>
      </c>
      <c r="B80" s="13" t="s">
        <v>83</v>
      </c>
      <c r="C80" s="22">
        <f t="shared" si="10"/>
        <v>0</v>
      </c>
      <c r="D80" s="22">
        <f t="shared" ref="D80:P80" si="14">($C46*D$7)+($D46*D$9)+($E46*D$11)+($F46*D$12)+($G46*D$13)+($H46*D$14)</f>
        <v>0</v>
      </c>
      <c r="E80" s="22">
        <f t="shared" si="14"/>
        <v>0</v>
      </c>
      <c r="F80" s="22">
        <f t="shared" si="14"/>
        <v>0</v>
      </c>
      <c r="G80" s="22">
        <f t="shared" si="14"/>
        <v>0</v>
      </c>
      <c r="H80" s="22">
        <f t="shared" si="14"/>
        <v>0</v>
      </c>
      <c r="I80" s="22">
        <f t="shared" si="14"/>
        <v>0</v>
      </c>
      <c r="J80" s="22">
        <f t="shared" si="14"/>
        <v>0</v>
      </c>
      <c r="K80" s="22">
        <f t="shared" si="14"/>
        <v>0</v>
      </c>
      <c r="L80" s="22">
        <f t="shared" si="14"/>
        <v>0</v>
      </c>
      <c r="M80" s="22">
        <f t="shared" si="14"/>
        <v>0</v>
      </c>
      <c r="N80" s="22">
        <f t="shared" si="14"/>
        <v>0</v>
      </c>
      <c r="O80" s="22">
        <f t="shared" si="14"/>
        <v>0</v>
      </c>
      <c r="P80" s="22">
        <f t="shared" si="14"/>
        <v>0</v>
      </c>
    </row>
    <row r="81" spans="1:16" x14ac:dyDescent="0.2">
      <c r="A81" s="13" t="s">
        <v>53</v>
      </c>
      <c r="B81" s="13" t="s">
        <v>84</v>
      </c>
      <c r="C81" s="22">
        <f t="shared" si="10"/>
        <v>0</v>
      </c>
      <c r="D81" s="22">
        <f t="shared" ref="D81:P81" si="15">($C47*D$7)+($D47*D$9)+($E47*D$11)+($F47*D$12)+($G47*D$13)+($H47*D$14)</f>
        <v>0</v>
      </c>
      <c r="E81" s="22">
        <f t="shared" si="15"/>
        <v>0</v>
      </c>
      <c r="F81" s="22">
        <f t="shared" si="15"/>
        <v>0</v>
      </c>
      <c r="G81" s="22">
        <f t="shared" si="15"/>
        <v>0</v>
      </c>
      <c r="H81" s="22">
        <f t="shared" si="15"/>
        <v>0</v>
      </c>
      <c r="I81" s="22">
        <f t="shared" si="15"/>
        <v>0</v>
      </c>
      <c r="J81" s="22">
        <f t="shared" si="15"/>
        <v>0</v>
      </c>
      <c r="K81" s="22">
        <f t="shared" si="15"/>
        <v>0</v>
      </c>
      <c r="L81" s="22">
        <f t="shared" si="15"/>
        <v>0</v>
      </c>
      <c r="M81" s="22">
        <f t="shared" si="15"/>
        <v>0</v>
      </c>
      <c r="N81" s="22">
        <f t="shared" si="15"/>
        <v>0</v>
      </c>
      <c r="O81" s="22">
        <f t="shared" si="15"/>
        <v>0</v>
      </c>
      <c r="P81" s="22">
        <f t="shared" si="15"/>
        <v>0</v>
      </c>
    </row>
    <row r="82" spans="1:16" x14ac:dyDescent="0.2">
      <c r="A82" s="13" t="s">
        <v>54</v>
      </c>
      <c r="B82" s="13" t="s">
        <v>85</v>
      </c>
      <c r="C82" s="22">
        <f t="shared" si="10"/>
        <v>0</v>
      </c>
      <c r="D82" s="22">
        <f t="shared" ref="D82:P82" si="16">($C48*D$7)+($D48*D$9)+($E48*D$11)+($F48*D$12)+($G48*D$13)+($H48*D$14)</f>
        <v>0</v>
      </c>
      <c r="E82" s="22">
        <f t="shared" si="16"/>
        <v>0</v>
      </c>
      <c r="F82" s="22">
        <f t="shared" si="16"/>
        <v>0</v>
      </c>
      <c r="G82" s="22">
        <f t="shared" si="16"/>
        <v>0</v>
      </c>
      <c r="H82" s="22">
        <f t="shared" si="16"/>
        <v>0</v>
      </c>
      <c r="I82" s="22">
        <f t="shared" si="16"/>
        <v>0</v>
      </c>
      <c r="J82" s="22">
        <f t="shared" si="16"/>
        <v>0</v>
      </c>
      <c r="K82" s="22">
        <f t="shared" si="16"/>
        <v>0</v>
      </c>
      <c r="L82" s="22">
        <f t="shared" si="16"/>
        <v>0</v>
      </c>
      <c r="M82" s="22">
        <f t="shared" si="16"/>
        <v>0</v>
      </c>
      <c r="N82" s="22">
        <f t="shared" si="16"/>
        <v>0</v>
      </c>
      <c r="O82" s="22">
        <f t="shared" si="16"/>
        <v>0</v>
      </c>
      <c r="P82" s="22">
        <f t="shared" si="16"/>
        <v>0</v>
      </c>
    </row>
    <row r="83" spans="1:16" s="21" customFormat="1" ht="20.100000000000001" customHeight="1" x14ac:dyDescent="0.2">
      <c r="A83" s="23"/>
      <c r="B83" s="24" t="s">
        <v>92</v>
      </c>
      <c r="C83" s="25">
        <f>SUM(C75:C82)</f>
        <v>0</v>
      </c>
      <c r="D83" s="25">
        <f t="shared" ref="D83:P83" si="17">SUM(D75:D82)</f>
        <v>0</v>
      </c>
      <c r="E83" s="25">
        <f t="shared" si="17"/>
        <v>0</v>
      </c>
      <c r="F83" s="25">
        <f t="shared" si="17"/>
        <v>0</v>
      </c>
      <c r="G83" s="25">
        <f t="shared" si="17"/>
        <v>0</v>
      </c>
      <c r="H83" s="25">
        <f t="shared" si="17"/>
        <v>0</v>
      </c>
      <c r="I83" s="25">
        <f t="shared" si="17"/>
        <v>0</v>
      </c>
      <c r="J83" s="25">
        <f t="shared" si="17"/>
        <v>0</v>
      </c>
      <c r="K83" s="25">
        <f t="shared" si="17"/>
        <v>0</v>
      </c>
      <c r="L83" s="25">
        <f t="shared" si="17"/>
        <v>0</v>
      </c>
      <c r="M83" s="25">
        <f t="shared" si="17"/>
        <v>0</v>
      </c>
      <c r="N83" s="25">
        <f t="shared" si="17"/>
        <v>0</v>
      </c>
      <c r="O83" s="25">
        <f t="shared" si="17"/>
        <v>0</v>
      </c>
      <c r="P83" s="25">
        <f t="shared" si="17"/>
        <v>0</v>
      </c>
    </row>
    <row r="84" spans="1:16" s="21" customFormat="1" ht="20.100000000000001" customHeight="1" x14ac:dyDescent="0.2">
      <c r="A84" s="26"/>
      <c r="B84" s="28" t="s">
        <v>97</v>
      </c>
      <c r="C84" s="20">
        <f t="shared" ref="C84:P84" si="18">C59+C74+C83</f>
        <v>0</v>
      </c>
      <c r="D84" s="20">
        <f t="shared" si="18"/>
        <v>0</v>
      </c>
      <c r="E84" s="20">
        <f t="shared" si="18"/>
        <v>0</v>
      </c>
      <c r="F84" s="20">
        <f t="shared" si="18"/>
        <v>0</v>
      </c>
      <c r="G84" s="20">
        <f t="shared" si="18"/>
        <v>0</v>
      </c>
      <c r="H84" s="20">
        <f t="shared" si="18"/>
        <v>0</v>
      </c>
      <c r="I84" s="20">
        <f t="shared" si="18"/>
        <v>0</v>
      </c>
      <c r="J84" s="20">
        <f t="shared" si="18"/>
        <v>0</v>
      </c>
      <c r="K84" s="20">
        <f t="shared" si="18"/>
        <v>0</v>
      </c>
      <c r="L84" s="20">
        <f t="shared" si="18"/>
        <v>0</v>
      </c>
      <c r="M84" s="20">
        <f t="shared" si="18"/>
        <v>0</v>
      </c>
      <c r="N84" s="20">
        <f t="shared" si="18"/>
        <v>0</v>
      </c>
      <c r="O84" s="20">
        <f t="shared" si="18"/>
        <v>0</v>
      </c>
      <c r="P84" s="20">
        <f t="shared" si="18"/>
        <v>0</v>
      </c>
    </row>
  </sheetData>
  <sheetProtection algorithmName="SHA-512" hashValue="Zb1liLqHCC5XWLF9eqV5FhFD13TtwYjhf48Ydtc/deNs1SXoUXXY0vFxnB36z38E76R3oOhBsB6K/c1U4o3IcA==" saltValue="3it7XArg2MMdBBA+1xgQOQ==" spinCount="100000" sheet="1" objects="1" scenarios="1"/>
  <mergeCells count="41">
    <mergeCell ref="C5:C6"/>
    <mergeCell ref="A5:B5"/>
    <mergeCell ref="D5:D6"/>
    <mergeCell ref="E5:E6"/>
    <mergeCell ref="F5:F6"/>
    <mergeCell ref="G5:G6"/>
    <mergeCell ref="H5:H6"/>
    <mergeCell ref="I5:I6"/>
    <mergeCell ref="J5:J6"/>
    <mergeCell ref="K5:K6"/>
    <mergeCell ref="A17:B18"/>
    <mergeCell ref="C18:C19"/>
    <mergeCell ref="D18:D19"/>
    <mergeCell ref="E18:E19"/>
    <mergeCell ref="F18:F19"/>
    <mergeCell ref="L18:L19"/>
    <mergeCell ref="M5:M6"/>
    <mergeCell ref="N5:N6"/>
    <mergeCell ref="O5:O6"/>
    <mergeCell ref="P5:P6"/>
    <mergeCell ref="L5:L6"/>
    <mergeCell ref="G18:G19"/>
    <mergeCell ref="H18:H19"/>
    <mergeCell ref="I18:I19"/>
    <mergeCell ref="J18:J19"/>
    <mergeCell ref="K18:K19"/>
    <mergeCell ref="D52:D53"/>
    <mergeCell ref="C52:C53"/>
    <mergeCell ref="A52:B52"/>
    <mergeCell ref="M52:M53"/>
    <mergeCell ref="H52:H53"/>
    <mergeCell ref="I52:I53"/>
    <mergeCell ref="J52:J53"/>
    <mergeCell ref="K52:K53"/>
    <mergeCell ref="L52:L53"/>
    <mergeCell ref="G52:G53"/>
    <mergeCell ref="N52:N53"/>
    <mergeCell ref="O52:O53"/>
    <mergeCell ref="P52:P53"/>
    <mergeCell ref="F52:F53"/>
    <mergeCell ref="E52:E5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3AA2-651F-8546-AD82-87ED6C537701}">
  <dimension ref="A1:P110"/>
  <sheetViews>
    <sheetView zoomScaleNormal="100" workbookViewId="0">
      <selection activeCell="C20" sqref="C20:H24"/>
    </sheetView>
  </sheetViews>
  <sheetFormatPr defaultColWidth="11" defaultRowHeight="12.75" x14ac:dyDescent="0.2"/>
  <cols>
    <col min="1" max="1" width="6.83203125" style="1" customWidth="1"/>
    <col min="2" max="2" width="66" style="1" customWidth="1"/>
    <col min="3" max="16" width="13" style="1" customWidth="1"/>
    <col min="17" max="16384" width="11" style="1"/>
  </cols>
  <sheetData>
    <row r="1" spans="1:16" s="2" customFormat="1" ht="20.25" x14ac:dyDescent="0.2">
      <c r="A1" s="41" t="s">
        <v>20</v>
      </c>
    </row>
    <row r="2" spans="1:16" s="2" customFormat="1" ht="20.25" x14ac:dyDescent="0.2">
      <c r="A2" s="41" t="s">
        <v>21</v>
      </c>
    </row>
    <row r="3" spans="1:16" s="2" customFormat="1" ht="20.25" x14ac:dyDescent="0.2">
      <c r="A3" s="41" t="s">
        <v>141</v>
      </c>
    </row>
    <row r="5" spans="1:16" ht="80.099999999999994" customHeight="1" x14ac:dyDescent="0.2">
      <c r="A5" s="97" t="s">
        <v>29</v>
      </c>
      <c r="B5" s="98"/>
      <c r="C5" s="92" t="str">
        <f>Tarievenblad!H7</f>
        <v>Inschrijver A</v>
      </c>
      <c r="D5" s="92" t="str">
        <f>Tarievenblad!I7</f>
        <v>Inschrijver B</v>
      </c>
      <c r="E5" s="92" t="str">
        <f>Tarievenblad!J7</f>
        <v>Inschrijver C</v>
      </c>
      <c r="F5" s="92" t="str">
        <f>Tarievenblad!K7</f>
        <v>Inschrijver D</v>
      </c>
      <c r="G5" s="92" t="str">
        <f>Tarievenblad!L7</f>
        <v>Inschrijver E</v>
      </c>
      <c r="H5" s="92" t="str">
        <f>Tarievenblad!M7</f>
        <v>Inschrijver F</v>
      </c>
      <c r="I5" s="92" t="str">
        <f>Tarievenblad!N7</f>
        <v>Inschrijver G</v>
      </c>
      <c r="J5" s="92" t="str">
        <f>Tarievenblad!O7</f>
        <v>Inschrijver H</v>
      </c>
      <c r="K5" s="92" t="str">
        <f>Tarievenblad!P7</f>
        <v>Inschrijver I</v>
      </c>
      <c r="L5" s="92" t="str">
        <f>Tarievenblad!Q7</f>
        <v>Inschrijver J</v>
      </c>
      <c r="M5" s="92" t="str">
        <f>Tarievenblad!R7</f>
        <v>Inschrijver K</v>
      </c>
      <c r="N5" s="92" t="str">
        <f>Tarievenblad!S7</f>
        <v>Inschrijver L</v>
      </c>
      <c r="O5" s="92" t="str">
        <f>Tarievenblad!T7</f>
        <v>Inschrijver M</v>
      </c>
      <c r="P5" s="92" t="str">
        <f>Tarievenblad!U7</f>
        <v>Inschrijver N</v>
      </c>
    </row>
    <row r="6" spans="1:16" x14ac:dyDescent="0.2">
      <c r="A6" s="33" t="s">
        <v>23</v>
      </c>
      <c r="B6" s="34" t="s">
        <v>6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ht="30" customHeight="1" x14ac:dyDescent="0.2">
      <c r="A7" s="10">
        <v>1</v>
      </c>
      <c r="B7" s="52" t="str">
        <f>Tarievenblad!B9</f>
        <v>Tekenaar</v>
      </c>
      <c r="C7" s="11">
        <f>Tarievenblad!H9</f>
        <v>0</v>
      </c>
      <c r="D7" s="11">
        <f>Tarievenblad!I9</f>
        <v>0</v>
      </c>
      <c r="E7" s="11">
        <f>Tarievenblad!J9</f>
        <v>0</v>
      </c>
      <c r="F7" s="11">
        <f>Tarievenblad!K9</f>
        <v>0</v>
      </c>
      <c r="G7" s="11">
        <f>Tarievenblad!L9</f>
        <v>0</v>
      </c>
      <c r="H7" s="11">
        <f>Tarievenblad!M9</f>
        <v>0</v>
      </c>
      <c r="I7" s="11">
        <f>Tarievenblad!N9</f>
        <v>0</v>
      </c>
      <c r="J7" s="11">
        <f>Tarievenblad!O9</f>
        <v>0</v>
      </c>
      <c r="K7" s="11">
        <f>Tarievenblad!P9</f>
        <v>0</v>
      </c>
      <c r="L7" s="11">
        <f>Tarievenblad!Q9</f>
        <v>0</v>
      </c>
      <c r="M7" s="11">
        <f>Tarievenblad!R9</f>
        <v>0</v>
      </c>
      <c r="N7" s="11">
        <f>Tarievenblad!S9</f>
        <v>0</v>
      </c>
      <c r="O7" s="11">
        <f>Tarievenblad!T9</f>
        <v>0</v>
      </c>
      <c r="P7" s="11">
        <f>Tarievenblad!U9</f>
        <v>0</v>
      </c>
    </row>
    <row r="8" spans="1:16" ht="30" customHeight="1" x14ac:dyDescent="0.2">
      <c r="A8" s="10">
        <v>2</v>
      </c>
      <c r="B8" s="52" t="str">
        <f>Tarievenblad!B10</f>
        <v>Toezichthouder</v>
      </c>
      <c r="C8" s="11">
        <f>Tarievenblad!H10</f>
        <v>0</v>
      </c>
      <c r="D8" s="11">
        <f>Tarievenblad!I10</f>
        <v>0</v>
      </c>
      <c r="E8" s="11">
        <f>Tarievenblad!J10</f>
        <v>0</v>
      </c>
      <c r="F8" s="11">
        <f>Tarievenblad!K10</f>
        <v>0</v>
      </c>
      <c r="G8" s="11">
        <f>Tarievenblad!L10</f>
        <v>0</v>
      </c>
      <c r="H8" s="11">
        <f>Tarievenblad!M10</f>
        <v>0</v>
      </c>
      <c r="I8" s="11">
        <f>Tarievenblad!N10</f>
        <v>0</v>
      </c>
      <c r="J8" s="11">
        <f>Tarievenblad!O10</f>
        <v>0</v>
      </c>
      <c r="K8" s="11">
        <f>Tarievenblad!P10</f>
        <v>0</v>
      </c>
      <c r="L8" s="11">
        <f>Tarievenblad!Q10</f>
        <v>0</v>
      </c>
      <c r="M8" s="11">
        <f>Tarievenblad!R10</f>
        <v>0</v>
      </c>
      <c r="N8" s="11">
        <f>Tarievenblad!S10</f>
        <v>0</v>
      </c>
      <c r="O8" s="11">
        <f>Tarievenblad!T10</f>
        <v>0</v>
      </c>
      <c r="P8" s="11">
        <f>Tarievenblad!U10</f>
        <v>0</v>
      </c>
    </row>
    <row r="9" spans="1:16" ht="30" customHeight="1" x14ac:dyDescent="0.2">
      <c r="A9" s="10">
        <v>3</v>
      </c>
      <c r="B9" s="52" t="str">
        <f>Tarievenblad!B11</f>
        <v>Werkvoorbereider</v>
      </c>
      <c r="C9" s="11">
        <f>Tarievenblad!H11</f>
        <v>0</v>
      </c>
      <c r="D9" s="11">
        <f>Tarievenblad!I11</f>
        <v>0</v>
      </c>
      <c r="E9" s="11">
        <f>Tarievenblad!J11</f>
        <v>0</v>
      </c>
      <c r="F9" s="11">
        <f>Tarievenblad!K11</f>
        <v>0</v>
      </c>
      <c r="G9" s="11">
        <f>Tarievenblad!L11</f>
        <v>0</v>
      </c>
      <c r="H9" s="11">
        <f>Tarievenblad!M11</f>
        <v>0</v>
      </c>
      <c r="I9" s="11">
        <f>Tarievenblad!N11</f>
        <v>0</v>
      </c>
      <c r="J9" s="11">
        <f>Tarievenblad!O11</f>
        <v>0</v>
      </c>
      <c r="K9" s="11">
        <f>Tarievenblad!P11</f>
        <v>0</v>
      </c>
      <c r="L9" s="11">
        <f>Tarievenblad!Q11</f>
        <v>0</v>
      </c>
      <c r="M9" s="11">
        <f>Tarievenblad!R11</f>
        <v>0</v>
      </c>
      <c r="N9" s="11">
        <f>Tarievenblad!S11</f>
        <v>0</v>
      </c>
      <c r="O9" s="11">
        <f>Tarievenblad!T11</f>
        <v>0</v>
      </c>
      <c r="P9" s="11">
        <f>Tarievenblad!U11</f>
        <v>0</v>
      </c>
    </row>
    <row r="10" spans="1:16" ht="30" customHeight="1" x14ac:dyDescent="0.2">
      <c r="A10" s="10">
        <v>4</v>
      </c>
      <c r="B10" s="52" t="str">
        <f>Tarievenblad!B12</f>
        <v>Directievoerder</v>
      </c>
      <c r="C10" s="11">
        <f>Tarievenblad!H12</f>
        <v>0</v>
      </c>
      <c r="D10" s="11">
        <f>Tarievenblad!I12</f>
        <v>0</v>
      </c>
      <c r="E10" s="11">
        <f>Tarievenblad!J12</f>
        <v>0</v>
      </c>
      <c r="F10" s="11">
        <f>Tarievenblad!K12</f>
        <v>0</v>
      </c>
      <c r="G10" s="11">
        <f>Tarievenblad!L12</f>
        <v>0</v>
      </c>
      <c r="H10" s="11">
        <f>Tarievenblad!M12</f>
        <v>0</v>
      </c>
      <c r="I10" s="11">
        <f>Tarievenblad!N12</f>
        <v>0</v>
      </c>
      <c r="J10" s="11">
        <f>Tarievenblad!O12</f>
        <v>0</v>
      </c>
      <c r="K10" s="11">
        <f>Tarievenblad!P12</f>
        <v>0</v>
      </c>
      <c r="L10" s="11">
        <f>Tarievenblad!Q12</f>
        <v>0</v>
      </c>
      <c r="M10" s="11">
        <f>Tarievenblad!R12</f>
        <v>0</v>
      </c>
      <c r="N10" s="11">
        <f>Tarievenblad!S12</f>
        <v>0</v>
      </c>
      <c r="O10" s="11">
        <f>Tarievenblad!T12</f>
        <v>0</v>
      </c>
      <c r="P10" s="11">
        <f>Tarievenblad!U12</f>
        <v>0</v>
      </c>
    </row>
    <row r="11" spans="1:16" ht="30" customHeight="1" x14ac:dyDescent="0.2">
      <c r="A11" s="10">
        <v>5</v>
      </c>
      <c r="B11" s="52" t="str">
        <f>Tarievenblad!B13</f>
        <v>Kostendeskundige</v>
      </c>
      <c r="C11" s="11">
        <f>Tarievenblad!H13</f>
        <v>0</v>
      </c>
      <c r="D11" s="11">
        <f>Tarievenblad!I13</f>
        <v>0</v>
      </c>
      <c r="E11" s="11">
        <f>Tarievenblad!J13</f>
        <v>0</v>
      </c>
      <c r="F11" s="11">
        <f>Tarievenblad!K13</f>
        <v>0</v>
      </c>
      <c r="G11" s="11">
        <f>Tarievenblad!L13</f>
        <v>0</v>
      </c>
      <c r="H11" s="11">
        <f>Tarievenblad!M13</f>
        <v>0</v>
      </c>
      <c r="I11" s="11">
        <f>Tarievenblad!N13</f>
        <v>0</v>
      </c>
      <c r="J11" s="11">
        <f>Tarievenblad!O13</f>
        <v>0</v>
      </c>
      <c r="K11" s="11">
        <f>Tarievenblad!P13</f>
        <v>0</v>
      </c>
      <c r="L11" s="11">
        <f>Tarievenblad!Q13</f>
        <v>0</v>
      </c>
      <c r="M11" s="11">
        <f>Tarievenblad!R13</f>
        <v>0</v>
      </c>
      <c r="N11" s="11">
        <f>Tarievenblad!S13</f>
        <v>0</v>
      </c>
      <c r="O11" s="11">
        <f>Tarievenblad!T13</f>
        <v>0</v>
      </c>
      <c r="P11" s="11">
        <f>Tarievenblad!U13</f>
        <v>0</v>
      </c>
    </row>
    <row r="12" spans="1:16" ht="30" customHeight="1" x14ac:dyDescent="0.2">
      <c r="A12" s="10">
        <v>6</v>
      </c>
      <c r="B12" s="52" t="str">
        <f>Tarievenblad!B14</f>
        <v>Landschap Ontwerper</v>
      </c>
      <c r="C12" s="11">
        <f>Tarievenblad!H14</f>
        <v>0</v>
      </c>
      <c r="D12" s="11">
        <f>Tarievenblad!I14</f>
        <v>0</v>
      </c>
      <c r="E12" s="11">
        <f>Tarievenblad!J14</f>
        <v>0</v>
      </c>
      <c r="F12" s="11">
        <f>Tarievenblad!K14</f>
        <v>0</v>
      </c>
      <c r="G12" s="11">
        <f>Tarievenblad!L14</f>
        <v>0</v>
      </c>
      <c r="H12" s="11">
        <f>Tarievenblad!M14</f>
        <v>0</v>
      </c>
      <c r="I12" s="11">
        <f>Tarievenblad!N14</f>
        <v>0</v>
      </c>
      <c r="J12" s="11">
        <f>Tarievenblad!O14</f>
        <v>0</v>
      </c>
      <c r="K12" s="11">
        <f>Tarievenblad!P14</f>
        <v>0</v>
      </c>
      <c r="L12" s="11">
        <f>Tarievenblad!Q14</f>
        <v>0</v>
      </c>
      <c r="M12" s="11">
        <f>Tarievenblad!R14</f>
        <v>0</v>
      </c>
      <c r="N12" s="11">
        <f>Tarievenblad!S14</f>
        <v>0</v>
      </c>
      <c r="O12" s="11">
        <f>Tarievenblad!T14</f>
        <v>0</v>
      </c>
      <c r="P12" s="11">
        <f>Tarievenblad!U14</f>
        <v>0</v>
      </c>
    </row>
    <row r="13" spans="1:16" ht="30" customHeight="1" x14ac:dyDescent="0.2">
      <c r="A13" s="10">
        <v>7</v>
      </c>
      <c r="B13" s="52" t="str">
        <f>Tarievenblad!B15</f>
        <v>Verkeerskundig ontwerper</v>
      </c>
      <c r="C13" s="11">
        <f>Tarievenblad!H15</f>
        <v>0</v>
      </c>
      <c r="D13" s="11">
        <f>Tarievenblad!I15</f>
        <v>0</v>
      </c>
      <c r="E13" s="11">
        <f>Tarievenblad!J15</f>
        <v>0</v>
      </c>
      <c r="F13" s="11">
        <f>Tarievenblad!K15</f>
        <v>0</v>
      </c>
      <c r="G13" s="11">
        <f>Tarievenblad!L15</f>
        <v>0</v>
      </c>
      <c r="H13" s="11">
        <f>Tarievenblad!M15</f>
        <v>0</v>
      </c>
      <c r="I13" s="11">
        <f>Tarievenblad!N15</f>
        <v>0</v>
      </c>
      <c r="J13" s="11">
        <f>Tarievenblad!O15</f>
        <v>0</v>
      </c>
      <c r="K13" s="11">
        <f>Tarievenblad!P15</f>
        <v>0</v>
      </c>
      <c r="L13" s="11">
        <f>Tarievenblad!Q15</f>
        <v>0</v>
      </c>
      <c r="M13" s="11">
        <f>Tarievenblad!R15</f>
        <v>0</v>
      </c>
      <c r="N13" s="11">
        <f>Tarievenblad!S15</f>
        <v>0</v>
      </c>
      <c r="O13" s="11">
        <f>Tarievenblad!T15</f>
        <v>0</v>
      </c>
      <c r="P13" s="11">
        <f>Tarievenblad!U15</f>
        <v>0</v>
      </c>
    </row>
    <row r="14" spans="1:16" ht="30" customHeight="1" x14ac:dyDescent="0.2">
      <c r="A14" s="10">
        <v>8</v>
      </c>
      <c r="B14" s="52" t="str">
        <f>Tarievenblad!B16</f>
        <v>Projectleider / projectmanager / disciplineleider/ ontwerpmanager</v>
      </c>
      <c r="C14" s="11">
        <f>Tarievenblad!H16</f>
        <v>0</v>
      </c>
      <c r="D14" s="11">
        <f>Tarievenblad!I16</f>
        <v>0</v>
      </c>
      <c r="E14" s="11">
        <f>Tarievenblad!J16</f>
        <v>0</v>
      </c>
      <c r="F14" s="11">
        <f>Tarievenblad!K16</f>
        <v>0</v>
      </c>
      <c r="G14" s="11">
        <f>Tarievenblad!L16</f>
        <v>0</v>
      </c>
      <c r="H14" s="11">
        <f>Tarievenblad!M16</f>
        <v>0</v>
      </c>
      <c r="I14" s="11">
        <f>Tarievenblad!N16</f>
        <v>0</v>
      </c>
      <c r="J14" s="11">
        <f>Tarievenblad!O16</f>
        <v>0</v>
      </c>
      <c r="K14" s="11">
        <f>Tarievenblad!P16</f>
        <v>0</v>
      </c>
      <c r="L14" s="11">
        <f>Tarievenblad!Q16</f>
        <v>0</v>
      </c>
      <c r="M14" s="11">
        <f>Tarievenblad!R16</f>
        <v>0</v>
      </c>
      <c r="N14" s="11">
        <f>Tarievenblad!S16</f>
        <v>0</v>
      </c>
      <c r="O14" s="11">
        <f>Tarievenblad!T16</f>
        <v>0</v>
      </c>
      <c r="P14" s="11">
        <f>Tarievenblad!U16</f>
        <v>0</v>
      </c>
    </row>
    <row r="17" spans="1:16" ht="12.95" customHeight="1" x14ac:dyDescent="0.2">
      <c r="A17" s="94" t="s">
        <v>95</v>
      </c>
      <c r="B17" s="95"/>
      <c r="C17" s="42">
        <v>1</v>
      </c>
      <c r="D17" s="43">
        <v>3</v>
      </c>
      <c r="E17" s="43">
        <v>5</v>
      </c>
      <c r="F17" s="43">
        <v>8</v>
      </c>
      <c r="G17" s="44">
        <v>2</v>
      </c>
      <c r="H17" s="43">
        <v>4</v>
      </c>
      <c r="I17" s="6"/>
      <c r="J17" s="6"/>
      <c r="K17" s="6"/>
      <c r="L17" s="6"/>
      <c r="M17" s="6"/>
      <c r="N17" s="6"/>
      <c r="O17" s="6"/>
      <c r="P17" s="6"/>
    </row>
    <row r="18" spans="1:16" ht="80.099999999999994" customHeight="1" x14ac:dyDescent="0.2">
      <c r="A18" s="86"/>
      <c r="B18" s="96"/>
      <c r="C18" s="84" t="s">
        <v>2</v>
      </c>
      <c r="D18" s="84" t="s">
        <v>11</v>
      </c>
      <c r="E18" s="84" t="s">
        <v>149</v>
      </c>
      <c r="F18" s="84" t="s">
        <v>28</v>
      </c>
      <c r="G18" s="84" t="s">
        <v>10</v>
      </c>
      <c r="H18" s="84" t="s">
        <v>27</v>
      </c>
      <c r="I18" s="7"/>
      <c r="J18" s="7"/>
      <c r="K18" s="7"/>
      <c r="L18" s="7"/>
      <c r="M18" s="7"/>
      <c r="N18" s="7"/>
      <c r="O18" s="7"/>
      <c r="P18" s="7"/>
    </row>
    <row r="19" spans="1:16" x14ac:dyDescent="0.2">
      <c r="A19" s="45" t="s">
        <v>93</v>
      </c>
      <c r="B19" s="46" t="s">
        <v>94</v>
      </c>
      <c r="C19" s="85"/>
      <c r="D19" s="85"/>
      <c r="E19" s="85"/>
      <c r="F19" s="85"/>
      <c r="G19" s="85"/>
      <c r="H19" s="85"/>
    </row>
    <row r="20" spans="1:16" x14ac:dyDescent="0.2">
      <c r="A20" s="12">
        <v>1</v>
      </c>
      <c r="B20" s="12" t="s">
        <v>60</v>
      </c>
      <c r="C20" s="13"/>
      <c r="D20" s="13"/>
      <c r="E20" s="13"/>
      <c r="F20" s="13"/>
      <c r="G20" s="13"/>
      <c r="H20" s="13"/>
    </row>
    <row r="21" spans="1:16" x14ac:dyDescent="0.2">
      <c r="A21" s="13" t="s">
        <v>30</v>
      </c>
      <c r="B21" s="13" t="s">
        <v>61</v>
      </c>
      <c r="C21" s="14"/>
      <c r="D21" s="14"/>
      <c r="E21" s="14"/>
      <c r="F21" s="14">
        <v>8</v>
      </c>
      <c r="G21" s="14"/>
      <c r="H21" s="14"/>
    </row>
    <row r="22" spans="1:16" x14ac:dyDescent="0.2">
      <c r="A22" s="13" t="s">
        <v>31</v>
      </c>
      <c r="B22" s="13" t="s">
        <v>62</v>
      </c>
      <c r="C22" s="14"/>
      <c r="D22" s="14"/>
      <c r="E22" s="14"/>
      <c r="F22" s="14">
        <v>2</v>
      </c>
      <c r="G22" s="14"/>
      <c r="H22" s="14"/>
    </row>
    <row r="23" spans="1:16" x14ac:dyDescent="0.2">
      <c r="A23" s="13" t="s">
        <v>32</v>
      </c>
      <c r="B23" s="13" t="s">
        <v>63</v>
      </c>
      <c r="C23" s="14"/>
      <c r="D23" s="14">
        <v>2</v>
      </c>
      <c r="E23" s="14">
        <v>40</v>
      </c>
      <c r="F23" s="14">
        <v>2</v>
      </c>
      <c r="G23" s="14"/>
      <c r="H23" s="14"/>
    </row>
    <row r="24" spans="1:16" x14ac:dyDescent="0.2">
      <c r="A24" s="13" t="s">
        <v>33</v>
      </c>
      <c r="B24" s="13" t="s">
        <v>64</v>
      </c>
      <c r="C24" s="14"/>
      <c r="D24" s="14">
        <v>8</v>
      </c>
      <c r="E24" s="14"/>
      <c r="F24" s="14">
        <v>60</v>
      </c>
      <c r="G24" s="14"/>
      <c r="H24" s="14">
        <v>4</v>
      </c>
    </row>
    <row r="25" spans="1:16" x14ac:dyDescent="0.2">
      <c r="A25" s="15"/>
      <c r="B25" s="16" t="s">
        <v>92</v>
      </c>
      <c r="C25" s="17">
        <f>SUM(C21:C24)</f>
        <v>0</v>
      </c>
      <c r="D25" s="17">
        <f t="shared" ref="D25:H25" si="0">SUM(D21:D24)</f>
        <v>10</v>
      </c>
      <c r="E25" s="17">
        <f t="shared" si="0"/>
        <v>40</v>
      </c>
      <c r="F25" s="17">
        <f t="shared" si="0"/>
        <v>72</v>
      </c>
      <c r="G25" s="17">
        <f t="shared" si="0"/>
        <v>0</v>
      </c>
      <c r="H25" s="17">
        <f t="shared" si="0"/>
        <v>4</v>
      </c>
      <c r="J25" s="1">
        <f>SUM(C25:I25)</f>
        <v>126</v>
      </c>
    </row>
    <row r="26" spans="1:16" x14ac:dyDescent="0.2">
      <c r="A26" s="12">
        <v>2</v>
      </c>
      <c r="B26" s="12" t="s">
        <v>65</v>
      </c>
      <c r="C26" s="14"/>
      <c r="D26" s="14"/>
      <c r="E26" s="14"/>
      <c r="F26" s="14"/>
      <c r="G26" s="14"/>
      <c r="H26" s="14"/>
    </row>
    <row r="27" spans="1:16" x14ac:dyDescent="0.2">
      <c r="A27" s="13" t="s">
        <v>34</v>
      </c>
      <c r="B27" s="13" t="s">
        <v>131</v>
      </c>
      <c r="C27" s="14">
        <v>40</v>
      </c>
      <c r="D27" s="14"/>
      <c r="E27" s="14">
        <v>4</v>
      </c>
      <c r="F27" s="14">
        <v>16</v>
      </c>
      <c r="G27" s="14"/>
      <c r="H27" s="14"/>
    </row>
    <row r="28" spans="1:16" x14ac:dyDescent="0.2">
      <c r="A28" s="13" t="s">
        <v>35</v>
      </c>
      <c r="B28" s="13" t="s">
        <v>133</v>
      </c>
      <c r="C28" s="14">
        <v>8</v>
      </c>
      <c r="D28" s="14"/>
      <c r="E28" s="14">
        <v>4</v>
      </c>
      <c r="F28" s="14">
        <v>40</v>
      </c>
      <c r="G28" s="14"/>
      <c r="H28" s="14"/>
    </row>
    <row r="29" spans="1:16" x14ac:dyDescent="0.2">
      <c r="A29" s="13" t="s">
        <v>36</v>
      </c>
      <c r="B29" s="13" t="s">
        <v>132</v>
      </c>
      <c r="C29" s="14">
        <v>80</v>
      </c>
      <c r="D29" s="14"/>
      <c r="E29" s="14"/>
      <c r="F29" s="14">
        <v>8</v>
      </c>
      <c r="G29" s="14">
        <v>4</v>
      </c>
      <c r="H29" s="14">
        <v>4</v>
      </c>
    </row>
    <row r="30" spans="1:16" x14ac:dyDescent="0.2">
      <c r="A30" s="13" t="s">
        <v>37</v>
      </c>
      <c r="B30" s="13" t="s">
        <v>134</v>
      </c>
      <c r="C30" s="14">
        <v>40</v>
      </c>
      <c r="D30" s="14">
        <v>8</v>
      </c>
      <c r="E30" s="14"/>
      <c r="F30" s="14">
        <v>24</v>
      </c>
      <c r="G30" s="14"/>
      <c r="H30" s="14"/>
    </row>
    <row r="31" spans="1:16" x14ac:dyDescent="0.2">
      <c r="A31" s="13" t="s">
        <v>38</v>
      </c>
      <c r="B31" s="13" t="s">
        <v>66</v>
      </c>
      <c r="C31" s="14">
        <v>16</v>
      </c>
      <c r="D31" s="14"/>
      <c r="E31" s="14"/>
      <c r="F31" s="14">
        <v>5</v>
      </c>
      <c r="G31" s="14"/>
      <c r="H31" s="14"/>
    </row>
    <row r="32" spans="1:16" x14ac:dyDescent="0.2">
      <c r="A32" s="13" t="s">
        <v>39</v>
      </c>
      <c r="B32" s="13" t="s">
        <v>67</v>
      </c>
      <c r="C32" s="14">
        <v>8</v>
      </c>
      <c r="D32" s="14"/>
      <c r="E32" s="14"/>
      <c r="F32" s="14"/>
      <c r="G32" s="14"/>
      <c r="H32" s="14"/>
    </row>
    <row r="33" spans="1:10" x14ac:dyDescent="0.2">
      <c r="A33" s="13" t="s">
        <v>40</v>
      </c>
      <c r="B33" s="13" t="s">
        <v>135</v>
      </c>
      <c r="C33" s="14">
        <v>40</v>
      </c>
      <c r="D33" s="14">
        <v>2</v>
      </c>
      <c r="E33" s="14">
        <v>2</v>
      </c>
      <c r="F33" s="14">
        <v>8</v>
      </c>
      <c r="G33" s="14"/>
      <c r="H33" s="14"/>
    </row>
    <row r="34" spans="1:10" x14ac:dyDescent="0.2">
      <c r="A34" s="13" t="s">
        <v>41</v>
      </c>
      <c r="B34" s="13" t="s">
        <v>69</v>
      </c>
      <c r="C34" s="14">
        <v>80</v>
      </c>
      <c r="D34" s="14">
        <v>2</v>
      </c>
      <c r="E34" s="14"/>
      <c r="F34" s="14">
        <v>16</v>
      </c>
      <c r="G34" s="14"/>
      <c r="H34" s="14"/>
    </row>
    <row r="35" spans="1:10" x14ac:dyDescent="0.2">
      <c r="A35" s="13" t="s">
        <v>42</v>
      </c>
      <c r="B35" s="1" t="s">
        <v>136</v>
      </c>
      <c r="C35" s="14">
        <v>40</v>
      </c>
      <c r="D35" s="14">
        <v>2</v>
      </c>
      <c r="E35" s="14"/>
      <c r="F35" s="14">
        <v>8</v>
      </c>
      <c r="G35" s="14"/>
      <c r="H35" s="14"/>
    </row>
    <row r="36" spans="1:10" x14ac:dyDescent="0.2">
      <c r="A36" s="13" t="s">
        <v>43</v>
      </c>
      <c r="B36" s="13" t="s">
        <v>70</v>
      </c>
      <c r="C36" s="14">
        <v>32</v>
      </c>
      <c r="D36" s="14">
        <v>2</v>
      </c>
      <c r="E36" s="14"/>
      <c r="F36" s="14">
        <v>8</v>
      </c>
      <c r="G36" s="14"/>
      <c r="H36" s="14"/>
    </row>
    <row r="37" spans="1:10" x14ac:dyDescent="0.2">
      <c r="A37" s="13" t="s">
        <v>44</v>
      </c>
      <c r="B37" s="13" t="s">
        <v>71</v>
      </c>
      <c r="C37" s="14">
        <v>32</v>
      </c>
      <c r="D37" s="14">
        <v>2</v>
      </c>
      <c r="E37" s="14">
        <v>2</v>
      </c>
      <c r="F37" s="14">
        <v>16</v>
      </c>
      <c r="G37" s="14"/>
      <c r="H37" s="14"/>
    </row>
    <row r="38" spans="1:10" x14ac:dyDescent="0.2">
      <c r="A38" s="13" t="s">
        <v>45</v>
      </c>
      <c r="B38" s="13" t="s">
        <v>72</v>
      </c>
      <c r="C38" s="14">
        <v>32</v>
      </c>
      <c r="D38" s="14">
        <v>2</v>
      </c>
      <c r="E38" s="14">
        <v>2</v>
      </c>
      <c r="F38" s="14">
        <v>16</v>
      </c>
      <c r="G38" s="14"/>
      <c r="H38" s="14"/>
    </row>
    <row r="39" spans="1:10" x14ac:dyDescent="0.2">
      <c r="A39" s="13" t="s">
        <v>46</v>
      </c>
      <c r="B39" s="13" t="s">
        <v>0</v>
      </c>
      <c r="C39" s="14">
        <v>40</v>
      </c>
      <c r="D39" s="14">
        <v>8</v>
      </c>
      <c r="E39" s="14">
        <v>4</v>
      </c>
      <c r="F39" s="14">
        <v>16</v>
      </c>
      <c r="G39" s="14"/>
      <c r="H39" s="14"/>
    </row>
    <row r="40" spans="1:10" x14ac:dyDescent="0.2">
      <c r="A40" s="13" t="s">
        <v>47</v>
      </c>
      <c r="B40" s="13" t="s">
        <v>73</v>
      </c>
      <c r="C40" s="14">
        <v>16</v>
      </c>
      <c r="D40" s="14"/>
      <c r="E40" s="14"/>
      <c r="F40" s="14">
        <v>2</v>
      </c>
      <c r="G40" s="14"/>
      <c r="H40" s="14"/>
    </row>
    <row r="41" spans="1:10" x14ac:dyDescent="0.2">
      <c r="A41" s="13" t="s">
        <v>126</v>
      </c>
      <c r="B41" s="13" t="s">
        <v>74</v>
      </c>
      <c r="C41" s="14"/>
      <c r="D41" s="14">
        <v>8</v>
      </c>
      <c r="E41" s="14"/>
      <c r="F41" s="14">
        <v>2</v>
      </c>
      <c r="G41" s="14"/>
      <c r="H41" s="14"/>
    </row>
    <row r="42" spans="1:10" x14ac:dyDescent="0.2">
      <c r="A42" s="13" t="s">
        <v>127</v>
      </c>
      <c r="B42" s="13" t="s">
        <v>137</v>
      </c>
      <c r="C42" s="14"/>
      <c r="D42" s="14">
        <v>2</v>
      </c>
      <c r="E42" s="14"/>
      <c r="F42" s="14">
        <v>2</v>
      </c>
      <c r="G42" s="14"/>
      <c r="H42" s="14"/>
    </row>
    <row r="43" spans="1:10" x14ac:dyDescent="0.2">
      <c r="A43" s="13" t="s">
        <v>128</v>
      </c>
      <c r="B43" s="1" t="s">
        <v>83</v>
      </c>
      <c r="C43" s="14">
        <v>16</v>
      </c>
      <c r="D43" s="14"/>
      <c r="E43" s="14"/>
      <c r="F43" s="14">
        <v>2</v>
      </c>
      <c r="G43" s="14"/>
      <c r="H43" s="14"/>
    </row>
    <row r="44" spans="1:10" x14ac:dyDescent="0.2">
      <c r="A44" s="15"/>
      <c r="B44" s="16" t="s">
        <v>92</v>
      </c>
      <c r="C44" s="17">
        <f>SUM(C27:C43)</f>
        <v>520</v>
      </c>
      <c r="D44" s="17">
        <f t="shared" ref="D44:H44" si="1">SUM(D27:D43)</f>
        <v>38</v>
      </c>
      <c r="E44" s="17">
        <f t="shared" si="1"/>
        <v>18</v>
      </c>
      <c r="F44" s="17">
        <f t="shared" si="1"/>
        <v>189</v>
      </c>
      <c r="G44" s="17">
        <f t="shared" si="1"/>
        <v>4</v>
      </c>
      <c r="H44" s="17">
        <f t="shared" si="1"/>
        <v>4</v>
      </c>
      <c r="J44" s="1">
        <f>SUM(C44:I44)</f>
        <v>773</v>
      </c>
    </row>
    <row r="45" spans="1:10" x14ac:dyDescent="0.2">
      <c r="A45" s="12">
        <v>3</v>
      </c>
      <c r="B45" s="12" t="s">
        <v>78</v>
      </c>
      <c r="C45" s="14"/>
      <c r="D45" s="14"/>
      <c r="E45" s="14"/>
      <c r="F45" s="14"/>
      <c r="G45" s="14"/>
      <c r="H45" s="14"/>
    </row>
    <row r="46" spans="1:10" x14ac:dyDescent="0.2">
      <c r="A46" s="13" t="s">
        <v>48</v>
      </c>
      <c r="B46" s="13" t="s">
        <v>138</v>
      </c>
      <c r="C46" s="14"/>
      <c r="D46" s="14">
        <v>6</v>
      </c>
      <c r="E46" s="14">
        <v>4</v>
      </c>
      <c r="F46" s="14">
        <v>4</v>
      </c>
      <c r="G46" s="14"/>
      <c r="H46" s="14"/>
    </row>
    <row r="47" spans="1:10" x14ac:dyDescent="0.2">
      <c r="A47" s="13" t="s">
        <v>49</v>
      </c>
      <c r="B47" s="13" t="s">
        <v>80</v>
      </c>
      <c r="C47" s="14">
        <v>80</v>
      </c>
      <c r="D47" s="14"/>
      <c r="E47" s="14"/>
      <c r="F47" s="14">
        <v>8</v>
      </c>
      <c r="G47" s="14"/>
      <c r="H47" s="14"/>
    </row>
    <row r="48" spans="1:10" x14ac:dyDescent="0.2">
      <c r="A48" s="13" t="s">
        <v>50</v>
      </c>
      <c r="B48" s="13" t="s">
        <v>81</v>
      </c>
      <c r="C48" s="14">
        <v>40</v>
      </c>
      <c r="D48" s="14">
        <v>20</v>
      </c>
      <c r="E48" s="14"/>
      <c r="F48" s="14">
        <v>2</v>
      </c>
      <c r="G48" s="14"/>
      <c r="H48" s="14"/>
    </row>
    <row r="49" spans="1:12" x14ac:dyDescent="0.2">
      <c r="A49" s="13" t="s">
        <v>51</v>
      </c>
      <c r="B49" s="13" t="s">
        <v>82</v>
      </c>
      <c r="C49" s="14"/>
      <c r="D49" s="14">
        <v>240</v>
      </c>
      <c r="E49" s="14">
        <v>8</v>
      </c>
      <c r="F49" s="14">
        <v>16</v>
      </c>
      <c r="G49" s="14"/>
      <c r="H49" s="14"/>
    </row>
    <row r="50" spans="1:12" x14ac:dyDescent="0.2">
      <c r="A50" s="13" t="s">
        <v>52</v>
      </c>
      <c r="B50" s="13" t="s">
        <v>83</v>
      </c>
      <c r="C50" s="14">
        <v>16</v>
      </c>
      <c r="D50" s="14">
        <v>80</v>
      </c>
      <c r="E50" s="14"/>
      <c r="F50" s="14">
        <v>16</v>
      </c>
      <c r="G50" s="14"/>
      <c r="H50" s="14"/>
    </row>
    <row r="51" spans="1:12" x14ac:dyDescent="0.2">
      <c r="A51" s="13" t="s">
        <v>53</v>
      </c>
      <c r="B51" s="13" t="s">
        <v>139</v>
      </c>
      <c r="C51" s="14"/>
      <c r="D51" s="14">
        <v>8</v>
      </c>
      <c r="E51" s="14">
        <v>2</v>
      </c>
      <c r="F51" s="14">
        <v>16</v>
      </c>
      <c r="G51" s="14"/>
      <c r="H51" s="14"/>
    </row>
    <row r="52" spans="1:12" x14ac:dyDescent="0.2">
      <c r="A52" s="13" t="s">
        <v>54</v>
      </c>
      <c r="B52" s="13" t="s">
        <v>140</v>
      </c>
      <c r="C52" s="14"/>
      <c r="D52" s="14">
        <v>16</v>
      </c>
      <c r="E52" s="14"/>
      <c r="F52" s="14">
        <v>16</v>
      </c>
      <c r="G52" s="14">
        <v>2</v>
      </c>
      <c r="H52" s="14">
        <v>2</v>
      </c>
    </row>
    <row r="53" spans="1:12" x14ac:dyDescent="0.2">
      <c r="A53" s="13" t="s">
        <v>129</v>
      </c>
      <c r="B53" s="13" t="s">
        <v>1</v>
      </c>
      <c r="C53" s="14"/>
      <c r="D53" s="14">
        <v>16</v>
      </c>
      <c r="E53" s="14">
        <v>2</v>
      </c>
      <c r="F53" s="14">
        <v>8</v>
      </c>
      <c r="G53" s="14"/>
      <c r="H53" s="14"/>
    </row>
    <row r="54" spans="1:12" x14ac:dyDescent="0.2">
      <c r="A54" s="13" t="s">
        <v>130</v>
      </c>
      <c r="B54" s="13" t="s">
        <v>85</v>
      </c>
      <c r="C54" s="14"/>
      <c r="D54" s="14">
        <v>2</v>
      </c>
      <c r="E54" s="14"/>
      <c r="F54" s="14">
        <v>4</v>
      </c>
      <c r="G54" s="14">
        <v>4</v>
      </c>
      <c r="H54" s="14">
        <v>4</v>
      </c>
    </row>
    <row r="55" spans="1:12" x14ac:dyDescent="0.2">
      <c r="A55" s="15"/>
      <c r="B55" s="16" t="s">
        <v>92</v>
      </c>
      <c r="C55" s="17">
        <f>SUM(C46:C54)</f>
        <v>136</v>
      </c>
      <c r="D55" s="17">
        <f t="shared" ref="D55:H55" si="2">SUM(D46:D54)</f>
        <v>388</v>
      </c>
      <c r="E55" s="17">
        <f t="shared" si="2"/>
        <v>16</v>
      </c>
      <c r="F55" s="17">
        <f t="shared" si="2"/>
        <v>90</v>
      </c>
      <c r="G55" s="17">
        <f t="shared" si="2"/>
        <v>6</v>
      </c>
      <c r="H55" s="17">
        <f t="shared" si="2"/>
        <v>6</v>
      </c>
      <c r="J55" s="1">
        <f>SUM(C55:I55)</f>
        <v>642</v>
      </c>
    </row>
    <row r="56" spans="1:12" x14ac:dyDescent="0.2">
      <c r="A56" s="12">
        <v>4</v>
      </c>
      <c r="B56" s="12" t="s">
        <v>86</v>
      </c>
      <c r="C56" s="14"/>
      <c r="D56" s="14"/>
      <c r="E56" s="14"/>
      <c r="F56" s="14"/>
      <c r="G56" s="14"/>
      <c r="H56" s="14"/>
    </row>
    <row r="57" spans="1:12" x14ac:dyDescent="0.2">
      <c r="A57" s="13" t="s">
        <v>55</v>
      </c>
      <c r="B57" s="13" t="s">
        <v>87</v>
      </c>
      <c r="C57" s="14"/>
      <c r="D57" s="14"/>
      <c r="E57" s="14"/>
      <c r="F57" s="14">
        <v>16</v>
      </c>
      <c r="G57" s="14">
        <v>16</v>
      </c>
      <c r="H57" s="14">
        <v>80</v>
      </c>
    </row>
    <row r="58" spans="1:12" x14ac:dyDescent="0.2">
      <c r="A58" s="13" t="s">
        <v>56</v>
      </c>
      <c r="B58" s="13" t="s">
        <v>88</v>
      </c>
      <c r="C58" s="14"/>
      <c r="D58" s="14">
        <v>4</v>
      </c>
      <c r="E58" s="14">
        <v>4</v>
      </c>
      <c r="F58" s="14">
        <v>16</v>
      </c>
      <c r="G58" s="14"/>
      <c r="H58" s="14">
        <v>120</v>
      </c>
    </row>
    <row r="59" spans="1:12" x14ac:dyDescent="0.2">
      <c r="A59" s="13" t="s">
        <v>57</v>
      </c>
      <c r="B59" s="13" t="s">
        <v>89</v>
      </c>
      <c r="C59" s="14"/>
      <c r="D59" s="14"/>
      <c r="E59" s="14"/>
      <c r="F59" s="14"/>
      <c r="G59" s="14">
        <v>400</v>
      </c>
      <c r="H59" s="14"/>
    </row>
    <row r="60" spans="1:12" x14ac:dyDescent="0.2">
      <c r="A60" s="13" t="s">
        <v>58</v>
      </c>
      <c r="B60" s="13" t="s">
        <v>90</v>
      </c>
      <c r="C60" s="14"/>
      <c r="D60" s="14"/>
      <c r="E60" s="14"/>
      <c r="F60" s="14">
        <v>16</v>
      </c>
      <c r="G60" s="14">
        <v>2</v>
      </c>
      <c r="H60" s="14">
        <v>4</v>
      </c>
    </row>
    <row r="61" spans="1:12" x14ac:dyDescent="0.2">
      <c r="A61" s="13" t="s">
        <v>59</v>
      </c>
      <c r="B61" s="13" t="s">
        <v>91</v>
      </c>
      <c r="C61" s="14"/>
      <c r="D61" s="14"/>
      <c r="E61" s="14"/>
      <c r="F61" s="14">
        <v>8</v>
      </c>
      <c r="G61" s="14">
        <v>8</v>
      </c>
      <c r="H61" s="14">
        <v>8</v>
      </c>
    </row>
    <row r="62" spans="1:12" x14ac:dyDescent="0.2">
      <c r="A62" s="15"/>
      <c r="B62" s="16" t="s">
        <v>92</v>
      </c>
      <c r="C62" s="17">
        <f>SUM(C57:C61)</f>
        <v>0</v>
      </c>
      <c r="D62" s="17">
        <f t="shared" ref="D62:H62" si="3">SUM(D57:D61)</f>
        <v>4</v>
      </c>
      <c r="E62" s="17">
        <f t="shared" si="3"/>
        <v>4</v>
      </c>
      <c r="F62" s="17">
        <f t="shared" si="3"/>
        <v>56</v>
      </c>
      <c r="G62" s="17">
        <f t="shared" si="3"/>
        <v>426</v>
      </c>
      <c r="H62" s="17">
        <f t="shared" si="3"/>
        <v>212</v>
      </c>
      <c r="J62" s="1">
        <f>SUM(C62:I62)</f>
        <v>702</v>
      </c>
      <c r="L62" s="1">
        <f>SUM(J25:J62)</f>
        <v>2243</v>
      </c>
    </row>
    <row r="65" spans="1:16" ht="80.099999999999994" customHeight="1" x14ac:dyDescent="0.2">
      <c r="A65" s="86" t="s">
        <v>96</v>
      </c>
      <c r="B65" s="87"/>
      <c r="C65" s="84" t="str">
        <f>Tarievenblad!H7</f>
        <v>Inschrijver A</v>
      </c>
      <c r="D65" s="84" t="str">
        <f>Tarievenblad!I7</f>
        <v>Inschrijver B</v>
      </c>
      <c r="E65" s="84" t="str">
        <f>Tarievenblad!J7</f>
        <v>Inschrijver C</v>
      </c>
      <c r="F65" s="84" t="str">
        <f>Tarievenblad!K7</f>
        <v>Inschrijver D</v>
      </c>
      <c r="G65" s="84" t="str">
        <f>Tarievenblad!L7</f>
        <v>Inschrijver E</v>
      </c>
      <c r="H65" s="84" t="str">
        <f>Tarievenblad!M7</f>
        <v>Inschrijver F</v>
      </c>
      <c r="I65" s="84" t="str">
        <f>Tarievenblad!N7</f>
        <v>Inschrijver G</v>
      </c>
      <c r="J65" s="84" t="str">
        <f>Tarievenblad!O7</f>
        <v>Inschrijver H</v>
      </c>
      <c r="K65" s="84" t="str">
        <f>Tarievenblad!P7</f>
        <v>Inschrijver I</v>
      </c>
      <c r="L65" s="84" t="str">
        <f>Tarievenblad!Q7</f>
        <v>Inschrijver J</v>
      </c>
      <c r="M65" s="84" t="str">
        <f>Tarievenblad!R7</f>
        <v>Inschrijver K</v>
      </c>
      <c r="N65" s="84" t="str">
        <f>Tarievenblad!S7</f>
        <v>Inschrijver L</v>
      </c>
      <c r="O65" s="84" t="str">
        <f>Tarievenblad!T7</f>
        <v>Inschrijver M</v>
      </c>
      <c r="P65" s="84" t="str">
        <f>Tarievenblad!U7</f>
        <v>Inschrijver N</v>
      </c>
    </row>
    <row r="66" spans="1:16" x14ac:dyDescent="0.2">
      <c r="A66" s="45" t="s">
        <v>93</v>
      </c>
      <c r="B66" s="46" t="s">
        <v>94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</row>
    <row r="67" spans="1:16" x14ac:dyDescent="0.2">
      <c r="A67" s="12">
        <v>1</v>
      </c>
      <c r="B67" s="12" t="s">
        <v>60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6" x14ac:dyDescent="0.2">
      <c r="A68" s="13" t="s">
        <v>30</v>
      </c>
      <c r="B68" s="13" t="s">
        <v>61</v>
      </c>
      <c r="C68" s="22">
        <f t="shared" ref="C68:P68" si="4">($C21*C$7)+($D21*C$9)+($E21*C$11)+($F21*C$14)+($G21*C$8)+($H21*C$10)</f>
        <v>0</v>
      </c>
      <c r="D68" s="22">
        <f t="shared" si="4"/>
        <v>0</v>
      </c>
      <c r="E68" s="22">
        <f t="shared" si="4"/>
        <v>0</v>
      </c>
      <c r="F68" s="22">
        <f t="shared" si="4"/>
        <v>0</v>
      </c>
      <c r="G68" s="22">
        <f t="shared" si="4"/>
        <v>0</v>
      </c>
      <c r="H68" s="22">
        <f t="shared" si="4"/>
        <v>0</v>
      </c>
      <c r="I68" s="22">
        <f t="shared" si="4"/>
        <v>0</v>
      </c>
      <c r="J68" s="22">
        <f t="shared" si="4"/>
        <v>0</v>
      </c>
      <c r="K68" s="22">
        <f t="shared" si="4"/>
        <v>0</v>
      </c>
      <c r="L68" s="22">
        <f t="shared" si="4"/>
        <v>0</v>
      </c>
      <c r="M68" s="22">
        <f t="shared" si="4"/>
        <v>0</v>
      </c>
      <c r="N68" s="22">
        <f t="shared" si="4"/>
        <v>0</v>
      </c>
      <c r="O68" s="22">
        <f t="shared" si="4"/>
        <v>0</v>
      </c>
      <c r="P68" s="22">
        <f t="shared" si="4"/>
        <v>0</v>
      </c>
    </row>
    <row r="69" spans="1:16" x14ac:dyDescent="0.2">
      <c r="A69" s="13" t="s">
        <v>31</v>
      </c>
      <c r="B69" s="13" t="s">
        <v>62</v>
      </c>
      <c r="C69" s="22">
        <f t="shared" ref="C69:P69" si="5">($C22*C$7)+($D22*C$9)+($E22*C$11)+($F22*C$14)+($G22*C$8)+($H22*C$10)</f>
        <v>0</v>
      </c>
      <c r="D69" s="22">
        <f t="shared" si="5"/>
        <v>0</v>
      </c>
      <c r="E69" s="22">
        <f t="shared" si="5"/>
        <v>0</v>
      </c>
      <c r="F69" s="22">
        <f t="shared" si="5"/>
        <v>0</v>
      </c>
      <c r="G69" s="22">
        <f t="shared" si="5"/>
        <v>0</v>
      </c>
      <c r="H69" s="22">
        <f t="shared" si="5"/>
        <v>0</v>
      </c>
      <c r="I69" s="22">
        <f t="shared" si="5"/>
        <v>0</v>
      </c>
      <c r="J69" s="22">
        <f t="shared" si="5"/>
        <v>0</v>
      </c>
      <c r="K69" s="22">
        <f t="shared" si="5"/>
        <v>0</v>
      </c>
      <c r="L69" s="22">
        <f t="shared" si="5"/>
        <v>0</v>
      </c>
      <c r="M69" s="22">
        <f t="shared" si="5"/>
        <v>0</v>
      </c>
      <c r="N69" s="22">
        <f t="shared" si="5"/>
        <v>0</v>
      </c>
      <c r="O69" s="22">
        <f t="shared" si="5"/>
        <v>0</v>
      </c>
      <c r="P69" s="22">
        <f t="shared" si="5"/>
        <v>0</v>
      </c>
    </row>
    <row r="70" spans="1:16" x14ac:dyDescent="0.2">
      <c r="A70" s="13" t="s">
        <v>32</v>
      </c>
      <c r="B70" s="13" t="s">
        <v>63</v>
      </c>
      <c r="C70" s="22">
        <f t="shared" ref="C70:P70" si="6">($C23*C$7)+($D23*C$9)+($E23*C$11)+($F23*C$14)+($G23*C$8)+($H23*C$10)</f>
        <v>0</v>
      </c>
      <c r="D70" s="22">
        <f t="shared" si="6"/>
        <v>0</v>
      </c>
      <c r="E70" s="22">
        <f t="shared" si="6"/>
        <v>0</v>
      </c>
      <c r="F70" s="22">
        <f t="shared" si="6"/>
        <v>0</v>
      </c>
      <c r="G70" s="22">
        <f t="shared" si="6"/>
        <v>0</v>
      </c>
      <c r="H70" s="22">
        <f t="shared" si="6"/>
        <v>0</v>
      </c>
      <c r="I70" s="22">
        <f t="shared" si="6"/>
        <v>0</v>
      </c>
      <c r="J70" s="22">
        <f t="shared" si="6"/>
        <v>0</v>
      </c>
      <c r="K70" s="22">
        <f t="shared" si="6"/>
        <v>0</v>
      </c>
      <c r="L70" s="22">
        <f t="shared" si="6"/>
        <v>0</v>
      </c>
      <c r="M70" s="22">
        <f t="shared" si="6"/>
        <v>0</v>
      </c>
      <c r="N70" s="22">
        <f t="shared" si="6"/>
        <v>0</v>
      </c>
      <c r="O70" s="22">
        <f t="shared" si="6"/>
        <v>0</v>
      </c>
      <c r="P70" s="22">
        <f t="shared" si="6"/>
        <v>0</v>
      </c>
    </row>
    <row r="71" spans="1:16" x14ac:dyDescent="0.2">
      <c r="A71" s="13" t="s">
        <v>33</v>
      </c>
      <c r="B71" s="13" t="s">
        <v>64</v>
      </c>
      <c r="C71" s="22">
        <f t="shared" ref="C71:P71" si="7">($C24*C$7)+($D24*C$9)+($E24*C$11)+($F24*C$14)+($G24*C$8)+($H24*C$10)</f>
        <v>0</v>
      </c>
      <c r="D71" s="22">
        <f t="shared" si="7"/>
        <v>0</v>
      </c>
      <c r="E71" s="22">
        <f t="shared" si="7"/>
        <v>0</v>
      </c>
      <c r="F71" s="22">
        <f t="shared" si="7"/>
        <v>0</v>
      </c>
      <c r="G71" s="22">
        <f t="shared" si="7"/>
        <v>0</v>
      </c>
      <c r="H71" s="22">
        <f t="shared" si="7"/>
        <v>0</v>
      </c>
      <c r="I71" s="22">
        <f t="shared" si="7"/>
        <v>0</v>
      </c>
      <c r="J71" s="22">
        <f t="shared" si="7"/>
        <v>0</v>
      </c>
      <c r="K71" s="22">
        <f t="shared" si="7"/>
        <v>0</v>
      </c>
      <c r="L71" s="22">
        <f t="shared" si="7"/>
        <v>0</v>
      </c>
      <c r="M71" s="22">
        <f t="shared" si="7"/>
        <v>0</v>
      </c>
      <c r="N71" s="22">
        <f t="shared" si="7"/>
        <v>0</v>
      </c>
      <c r="O71" s="22">
        <f t="shared" si="7"/>
        <v>0</v>
      </c>
      <c r="P71" s="22">
        <f t="shared" si="7"/>
        <v>0</v>
      </c>
    </row>
    <row r="72" spans="1:16" s="21" customFormat="1" ht="20.100000000000001" customHeight="1" x14ac:dyDescent="0.2">
      <c r="A72" s="23"/>
      <c r="B72" s="24" t="s">
        <v>92</v>
      </c>
      <c r="C72" s="25">
        <f>SUM(C68:C71)</f>
        <v>0</v>
      </c>
      <c r="D72" s="25">
        <f t="shared" ref="D72:P72" si="8">SUM(D68:D71)</f>
        <v>0</v>
      </c>
      <c r="E72" s="25">
        <f t="shared" si="8"/>
        <v>0</v>
      </c>
      <c r="F72" s="25">
        <f t="shared" si="8"/>
        <v>0</v>
      </c>
      <c r="G72" s="25">
        <f t="shared" si="8"/>
        <v>0</v>
      </c>
      <c r="H72" s="25">
        <f t="shared" si="8"/>
        <v>0</v>
      </c>
      <c r="I72" s="25">
        <f t="shared" si="8"/>
        <v>0</v>
      </c>
      <c r="J72" s="25">
        <f t="shared" si="8"/>
        <v>0</v>
      </c>
      <c r="K72" s="25">
        <f t="shared" si="8"/>
        <v>0</v>
      </c>
      <c r="L72" s="25">
        <f t="shared" si="8"/>
        <v>0</v>
      </c>
      <c r="M72" s="25">
        <f t="shared" si="8"/>
        <v>0</v>
      </c>
      <c r="N72" s="25">
        <f t="shared" si="8"/>
        <v>0</v>
      </c>
      <c r="O72" s="25">
        <f t="shared" si="8"/>
        <v>0</v>
      </c>
      <c r="P72" s="25">
        <f t="shared" si="8"/>
        <v>0</v>
      </c>
    </row>
    <row r="73" spans="1:16" x14ac:dyDescent="0.2">
      <c r="A73" s="12">
        <v>2</v>
      </c>
      <c r="B73" s="12" t="s">
        <v>65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x14ac:dyDescent="0.2">
      <c r="A74" s="13" t="s">
        <v>34</v>
      </c>
      <c r="B74" s="13" t="s">
        <v>131</v>
      </c>
      <c r="C74" s="22">
        <f t="shared" ref="C74:P74" si="9">($C27*C$7)+($D27*C$9)+($E27*C$11)+($F27*C$14)+($G27*C$8)+($H27*C$10)</f>
        <v>0</v>
      </c>
      <c r="D74" s="22">
        <f t="shared" si="9"/>
        <v>0</v>
      </c>
      <c r="E74" s="22">
        <f t="shared" si="9"/>
        <v>0</v>
      </c>
      <c r="F74" s="22">
        <f t="shared" si="9"/>
        <v>0</v>
      </c>
      <c r="G74" s="22">
        <f t="shared" si="9"/>
        <v>0</v>
      </c>
      <c r="H74" s="22">
        <f t="shared" si="9"/>
        <v>0</v>
      </c>
      <c r="I74" s="22">
        <f t="shared" si="9"/>
        <v>0</v>
      </c>
      <c r="J74" s="22">
        <f t="shared" si="9"/>
        <v>0</v>
      </c>
      <c r="K74" s="22">
        <f t="shared" si="9"/>
        <v>0</v>
      </c>
      <c r="L74" s="22">
        <f t="shared" si="9"/>
        <v>0</v>
      </c>
      <c r="M74" s="22">
        <f t="shared" si="9"/>
        <v>0</v>
      </c>
      <c r="N74" s="22">
        <f t="shared" si="9"/>
        <v>0</v>
      </c>
      <c r="O74" s="22">
        <f t="shared" si="9"/>
        <v>0</v>
      </c>
      <c r="P74" s="22">
        <f t="shared" si="9"/>
        <v>0</v>
      </c>
    </row>
    <row r="75" spans="1:16" x14ac:dyDescent="0.2">
      <c r="A75" s="13" t="s">
        <v>35</v>
      </c>
      <c r="B75" s="13" t="s">
        <v>133</v>
      </c>
      <c r="C75" s="22">
        <f t="shared" ref="C75:P75" si="10">($C28*C$7)+($D28*C$9)+($E28*C$11)+($F28*C$14)+($G28*C$8)+($H28*C$10)</f>
        <v>0</v>
      </c>
      <c r="D75" s="22">
        <f t="shared" si="10"/>
        <v>0</v>
      </c>
      <c r="E75" s="22">
        <f t="shared" si="10"/>
        <v>0</v>
      </c>
      <c r="F75" s="22">
        <f t="shared" si="10"/>
        <v>0</v>
      </c>
      <c r="G75" s="22">
        <f t="shared" si="10"/>
        <v>0</v>
      </c>
      <c r="H75" s="22">
        <f t="shared" si="10"/>
        <v>0</v>
      </c>
      <c r="I75" s="22">
        <f t="shared" si="10"/>
        <v>0</v>
      </c>
      <c r="J75" s="22">
        <f t="shared" si="10"/>
        <v>0</v>
      </c>
      <c r="K75" s="22">
        <f t="shared" si="10"/>
        <v>0</v>
      </c>
      <c r="L75" s="22">
        <f t="shared" si="10"/>
        <v>0</v>
      </c>
      <c r="M75" s="22">
        <f t="shared" si="10"/>
        <v>0</v>
      </c>
      <c r="N75" s="22">
        <f t="shared" si="10"/>
        <v>0</v>
      </c>
      <c r="O75" s="22">
        <f t="shared" si="10"/>
        <v>0</v>
      </c>
      <c r="P75" s="22">
        <f t="shared" si="10"/>
        <v>0</v>
      </c>
    </row>
    <row r="76" spans="1:16" x14ac:dyDescent="0.2">
      <c r="A76" s="13" t="s">
        <v>36</v>
      </c>
      <c r="B76" s="13" t="s">
        <v>132</v>
      </c>
      <c r="C76" s="22">
        <f t="shared" ref="C76:P76" si="11">($C29*C$7)+($D29*C$9)+($E29*C$11)+($F29*C$14)+($G29*C$8)+($H29*C$10)</f>
        <v>0</v>
      </c>
      <c r="D76" s="22">
        <f t="shared" si="11"/>
        <v>0</v>
      </c>
      <c r="E76" s="22">
        <f t="shared" si="11"/>
        <v>0</v>
      </c>
      <c r="F76" s="22">
        <f t="shared" si="11"/>
        <v>0</v>
      </c>
      <c r="G76" s="22">
        <f t="shared" si="11"/>
        <v>0</v>
      </c>
      <c r="H76" s="22">
        <f t="shared" si="11"/>
        <v>0</v>
      </c>
      <c r="I76" s="22">
        <f t="shared" si="11"/>
        <v>0</v>
      </c>
      <c r="J76" s="22">
        <f t="shared" si="11"/>
        <v>0</v>
      </c>
      <c r="K76" s="22">
        <f t="shared" si="11"/>
        <v>0</v>
      </c>
      <c r="L76" s="22">
        <f t="shared" si="11"/>
        <v>0</v>
      </c>
      <c r="M76" s="22">
        <f t="shared" si="11"/>
        <v>0</v>
      </c>
      <c r="N76" s="22">
        <f t="shared" si="11"/>
        <v>0</v>
      </c>
      <c r="O76" s="22">
        <f t="shared" si="11"/>
        <v>0</v>
      </c>
      <c r="P76" s="22">
        <f t="shared" si="11"/>
        <v>0</v>
      </c>
    </row>
    <row r="77" spans="1:16" x14ac:dyDescent="0.2">
      <c r="A77" s="13" t="s">
        <v>37</v>
      </c>
      <c r="B77" s="13" t="s">
        <v>134</v>
      </c>
      <c r="C77" s="22">
        <f t="shared" ref="C77:P77" si="12">($C30*C$7)+($D30*C$9)+($E30*C$11)+($F30*C$14)+($G30*C$8)+($H30*C$10)</f>
        <v>0</v>
      </c>
      <c r="D77" s="22">
        <f t="shared" si="12"/>
        <v>0</v>
      </c>
      <c r="E77" s="22">
        <f t="shared" si="12"/>
        <v>0</v>
      </c>
      <c r="F77" s="22">
        <f t="shared" si="12"/>
        <v>0</v>
      </c>
      <c r="G77" s="22">
        <f t="shared" si="12"/>
        <v>0</v>
      </c>
      <c r="H77" s="22">
        <f t="shared" si="12"/>
        <v>0</v>
      </c>
      <c r="I77" s="22">
        <f t="shared" si="12"/>
        <v>0</v>
      </c>
      <c r="J77" s="22">
        <f t="shared" si="12"/>
        <v>0</v>
      </c>
      <c r="K77" s="22">
        <f t="shared" si="12"/>
        <v>0</v>
      </c>
      <c r="L77" s="22">
        <f t="shared" si="12"/>
        <v>0</v>
      </c>
      <c r="M77" s="22">
        <f t="shared" si="12"/>
        <v>0</v>
      </c>
      <c r="N77" s="22">
        <f t="shared" si="12"/>
        <v>0</v>
      </c>
      <c r="O77" s="22">
        <f t="shared" si="12"/>
        <v>0</v>
      </c>
      <c r="P77" s="22">
        <f t="shared" si="12"/>
        <v>0</v>
      </c>
    </row>
    <row r="78" spans="1:16" x14ac:dyDescent="0.2">
      <c r="A78" s="13" t="s">
        <v>38</v>
      </c>
      <c r="B78" s="13" t="s">
        <v>66</v>
      </c>
      <c r="C78" s="22">
        <f t="shared" ref="C78:P78" si="13">($C31*C$7)+($D31*C$9)+($E31*C$11)+($F31*C$14)+($G31*C$8)+($H31*C$10)</f>
        <v>0</v>
      </c>
      <c r="D78" s="22">
        <f t="shared" si="13"/>
        <v>0</v>
      </c>
      <c r="E78" s="22">
        <f t="shared" si="13"/>
        <v>0</v>
      </c>
      <c r="F78" s="22">
        <f t="shared" si="13"/>
        <v>0</v>
      </c>
      <c r="G78" s="22">
        <f t="shared" si="13"/>
        <v>0</v>
      </c>
      <c r="H78" s="22">
        <f t="shared" si="13"/>
        <v>0</v>
      </c>
      <c r="I78" s="22">
        <f t="shared" si="13"/>
        <v>0</v>
      </c>
      <c r="J78" s="22">
        <f t="shared" si="13"/>
        <v>0</v>
      </c>
      <c r="K78" s="22">
        <f t="shared" si="13"/>
        <v>0</v>
      </c>
      <c r="L78" s="22">
        <f t="shared" si="13"/>
        <v>0</v>
      </c>
      <c r="M78" s="22">
        <f t="shared" si="13"/>
        <v>0</v>
      </c>
      <c r="N78" s="22">
        <f t="shared" si="13"/>
        <v>0</v>
      </c>
      <c r="O78" s="22">
        <f t="shared" si="13"/>
        <v>0</v>
      </c>
      <c r="P78" s="22">
        <f t="shared" si="13"/>
        <v>0</v>
      </c>
    </row>
    <row r="79" spans="1:16" x14ac:dyDescent="0.2">
      <c r="A79" s="13" t="s">
        <v>39</v>
      </c>
      <c r="B79" s="13" t="s">
        <v>67</v>
      </c>
      <c r="C79" s="22">
        <f t="shared" ref="C79:P79" si="14">($C32*C$7)+($D32*C$9)+($E32*C$11)+($F32*C$14)+($G32*C$8)+($H32*C$10)</f>
        <v>0</v>
      </c>
      <c r="D79" s="22">
        <f t="shared" si="14"/>
        <v>0</v>
      </c>
      <c r="E79" s="22">
        <f t="shared" si="14"/>
        <v>0</v>
      </c>
      <c r="F79" s="22">
        <f t="shared" si="14"/>
        <v>0</v>
      </c>
      <c r="G79" s="22">
        <f t="shared" si="14"/>
        <v>0</v>
      </c>
      <c r="H79" s="22">
        <f t="shared" si="14"/>
        <v>0</v>
      </c>
      <c r="I79" s="22">
        <f t="shared" si="14"/>
        <v>0</v>
      </c>
      <c r="J79" s="22">
        <f t="shared" si="14"/>
        <v>0</v>
      </c>
      <c r="K79" s="22">
        <f t="shared" si="14"/>
        <v>0</v>
      </c>
      <c r="L79" s="22">
        <f t="shared" si="14"/>
        <v>0</v>
      </c>
      <c r="M79" s="22">
        <f t="shared" si="14"/>
        <v>0</v>
      </c>
      <c r="N79" s="22">
        <f t="shared" si="14"/>
        <v>0</v>
      </c>
      <c r="O79" s="22">
        <f t="shared" si="14"/>
        <v>0</v>
      </c>
      <c r="P79" s="22">
        <f t="shared" si="14"/>
        <v>0</v>
      </c>
    </row>
    <row r="80" spans="1:16" x14ac:dyDescent="0.2">
      <c r="A80" s="13" t="s">
        <v>40</v>
      </c>
      <c r="B80" s="13" t="s">
        <v>135</v>
      </c>
      <c r="C80" s="22">
        <f t="shared" ref="C80:P80" si="15">($C33*C$7)+($D33*C$9)+($E33*C$11)+($F33*C$14)+($G33*C$8)+($H33*C$10)</f>
        <v>0</v>
      </c>
      <c r="D80" s="22">
        <f t="shared" si="15"/>
        <v>0</v>
      </c>
      <c r="E80" s="22">
        <f t="shared" si="15"/>
        <v>0</v>
      </c>
      <c r="F80" s="22">
        <f t="shared" si="15"/>
        <v>0</v>
      </c>
      <c r="G80" s="22">
        <f t="shared" si="15"/>
        <v>0</v>
      </c>
      <c r="H80" s="22">
        <f t="shared" si="15"/>
        <v>0</v>
      </c>
      <c r="I80" s="22">
        <f t="shared" si="15"/>
        <v>0</v>
      </c>
      <c r="J80" s="22">
        <f t="shared" si="15"/>
        <v>0</v>
      </c>
      <c r="K80" s="22">
        <f t="shared" si="15"/>
        <v>0</v>
      </c>
      <c r="L80" s="22">
        <f t="shared" si="15"/>
        <v>0</v>
      </c>
      <c r="M80" s="22">
        <f t="shared" si="15"/>
        <v>0</v>
      </c>
      <c r="N80" s="22">
        <f t="shared" si="15"/>
        <v>0</v>
      </c>
      <c r="O80" s="22">
        <f t="shared" si="15"/>
        <v>0</v>
      </c>
      <c r="P80" s="22">
        <f t="shared" si="15"/>
        <v>0</v>
      </c>
    </row>
    <row r="81" spans="1:16" x14ac:dyDescent="0.2">
      <c r="A81" s="13" t="s">
        <v>41</v>
      </c>
      <c r="B81" s="13" t="s">
        <v>69</v>
      </c>
      <c r="C81" s="22">
        <f t="shared" ref="C81:P81" si="16">($C34*C$7)+($D34*C$9)+($E34*C$11)+($F34*C$14)+($G34*C$8)+($H34*C$10)</f>
        <v>0</v>
      </c>
      <c r="D81" s="22">
        <f t="shared" si="16"/>
        <v>0</v>
      </c>
      <c r="E81" s="22">
        <f t="shared" si="16"/>
        <v>0</v>
      </c>
      <c r="F81" s="22">
        <f t="shared" si="16"/>
        <v>0</v>
      </c>
      <c r="G81" s="22">
        <f t="shared" si="16"/>
        <v>0</v>
      </c>
      <c r="H81" s="22">
        <f t="shared" si="16"/>
        <v>0</v>
      </c>
      <c r="I81" s="22">
        <f t="shared" si="16"/>
        <v>0</v>
      </c>
      <c r="J81" s="22">
        <f t="shared" si="16"/>
        <v>0</v>
      </c>
      <c r="K81" s="22">
        <f t="shared" si="16"/>
        <v>0</v>
      </c>
      <c r="L81" s="22">
        <f t="shared" si="16"/>
        <v>0</v>
      </c>
      <c r="M81" s="22">
        <f t="shared" si="16"/>
        <v>0</v>
      </c>
      <c r="N81" s="22">
        <f t="shared" si="16"/>
        <v>0</v>
      </c>
      <c r="O81" s="22">
        <f t="shared" si="16"/>
        <v>0</v>
      </c>
      <c r="P81" s="22">
        <f t="shared" si="16"/>
        <v>0</v>
      </c>
    </row>
    <row r="82" spans="1:16" x14ac:dyDescent="0.2">
      <c r="A82" s="13" t="s">
        <v>42</v>
      </c>
      <c r="B82" s="1" t="s">
        <v>136</v>
      </c>
      <c r="C82" s="22">
        <f t="shared" ref="C82:P82" si="17">($C35*C$7)+($D35*C$9)+($E35*C$11)+($F35*C$14)+($G35*C$8)+($H35*C$10)</f>
        <v>0</v>
      </c>
      <c r="D82" s="22">
        <f t="shared" si="17"/>
        <v>0</v>
      </c>
      <c r="E82" s="22">
        <f t="shared" si="17"/>
        <v>0</v>
      </c>
      <c r="F82" s="22">
        <f t="shared" si="17"/>
        <v>0</v>
      </c>
      <c r="G82" s="22">
        <f t="shared" si="17"/>
        <v>0</v>
      </c>
      <c r="H82" s="22">
        <f t="shared" si="17"/>
        <v>0</v>
      </c>
      <c r="I82" s="22">
        <f t="shared" si="17"/>
        <v>0</v>
      </c>
      <c r="J82" s="22">
        <f t="shared" si="17"/>
        <v>0</v>
      </c>
      <c r="K82" s="22">
        <f t="shared" si="17"/>
        <v>0</v>
      </c>
      <c r="L82" s="22">
        <f t="shared" si="17"/>
        <v>0</v>
      </c>
      <c r="M82" s="22">
        <f t="shared" si="17"/>
        <v>0</v>
      </c>
      <c r="N82" s="22">
        <f t="shared" si="17"/>
        <v>0</v>
      </c>
      <c r="O82" s="22">
        <f t="shared" si="17"/>
        <v>0</v>
      </c>
      <c r="P82" s="22">
        <f t="shared" si="17"/>
        <v>0</v>
      </c>
    </row>
    <row r="83" spans="1:16" x14ac:dyDescent="0.2">
      <c r="A83" s="13" t="s">
        <v>43</v>
      </c>
      <c r="B83" s="13" t="s">
        <v>70</v>
      </c>
      <c r="C83" s="22">
        <f t="shared" ref="C83:P83" si="18">($C36*C$7)+($D36*C$9)+($E36*C$11)+($F36*C$14)+($G36*C$8)+($H36*C$10)</f>
        <v>0</v>
      </c>
      <c r="D83" s="22">
        <f t="shared" si="18"/>
        <v>0</v>
      </c>
      <c r="E83" s="22">
        <f t="shared" si="18"/>
        <v>0</v>
      </c>
      <c r="F83" s="22">
        <f t="shared" si="18"/>
        <v>0</v>
      </c>
      <c r="G83" s="22">
        <f t="shared" si="18"/>
        <v>0</v>
      </c>
      <c r="H83" s="22">
        <f t="shared" si="18"/>
        <v>0</v>
      </c>
      <c r="I83" s="22">
        <f t="shared" si="18"/>
        <v>0</v>
      </c>
      <c r="J83" s="22">
        <f t="shared" si="18"/>
        <v>0</v>
      </c>
      <c r="K83" s="22">
        <f t="shared" si="18"/>
        <v>0</v>
      </c>
      <c r="L83" s="22">
        <f t="shared" si="18"/>
        <v>0</v>
      </c>
      <c r="M83" s="22">
        <f t="shared" si="18"/>
        <v>0</v>
      </c>
      <c r="N83" s="22">
        <f t="shared" si="18"/>
        <v>0</v>
      </c>
      <c r="O83" s="22">
        <f t="shared" si="18"/>
        <v>0</v>
      </c>
      <c r="P83" s="22">
        <f t="shared" si="18"/>
        <v>0</v>
      </c>
    </row>
    <row r="84" spans="1:16" x14ac:dyDescent="0.2">
      <c r="A84" s="13" t="s">
        <v>44</v>
      </c>
      <c r="B84" s="13" t="s">
        <v>71</v>
      </c>
      <c r="C84" s="22">
        <f t="shared" ref="C84:P84" si="19">($C37*C$7)+($D37*C$9)+($E37*C$11)+($F37*C$14)+($G37*C$8)+($H37*C$10)</f>
        <v>0</v>
      </c>
      <c r="D84" s="22">
        <f t="shared" si="19"/>
        <v>0</v>
      </c>
      <c r="E84" s="22">
        <f t="shared" si="19"/>
        <v>0</v>
      </c>
      <c r="F84" s="22">
        <f t="shared" si="19"/>
        <v>0</v>
      </c>
      <c r="G84" s="22">
        <f t="shared" si="19"/>
        <v>0</v>
      </c>
      <c r="H84" s="22">
        <f t="shared" si="19"/>
        <v>0</v>
      </c>
      <c r="I84" s="22">
        <f t="shared" si="19"/>
        <v>0</v>
      </c>
      <c r="J84" s="22">
        <f t="shared" si="19"/>
        <v>0</v>
      </c>
      <c r="K84" s="22">
        <f t="shared" si="19"/>
        <v>0</v>
      </c>
      <c r="L84" s="22">
        <f t="shared" si="19"/>
        <v>0</v>
      </c>
      <c r="M84" s="22">
        <f t="shared" si="19"/>
        <v>0</v>
      </c>
      <c r="N84" s="22">
        <f t="shared" si="19"/>
        <v>0</v>
      </c>
      <c r="O84" s="22">
        <f t="shared" si="19"/>
        <v>0</v>
      </c>
      <c r="P84" s="22">
        <f t="shared" si="19"/>
        <v>0</v>
      </c>
    </row>
    <row r="85" spans="1:16" x14ac:dyDescent="0.2">
      <c r="A85" s="13" t="s">
        <v>45</v>
      </c>
      <c r="B85" s="13" t="s">
        <v>72</v>
      </c>
      <c r="C85" s="22">
        <f t="shared" ref="C85:P85" si="20">($C38*C$7)+($D38*C$9)+($E38*C$11)+($F38*C$14)+($G38*C$8)+($H38*C$10)</f>
        <v>0</v>
      </c>
      <c r="D85" s="22">
        <f t="shared" si="20"/>
        <v>0</v>
      </c>
      <c r="E85" s="22">
        <f t="shared" si="20"/>
        <v>0</v>
      </c>
      <c r="F85" s="22">
        <f t="shared" si="20"/>
        <v>0</v>
      </c>
      <c r="G85" s="22">
        <f t="shared" si="20"/>
        <v>0</v>
      </c>
      <c r="H85" s="22">
        <f t="shared" si="20"/>
        <v>0</v>
      </c>
      <c r="I85" s="22">
        <f t="shared" si="20"/>
        <v>0</v>
      </c>
      <c r="J85" s="22">
        <f t="shared" si="20"/>
        <v>0</v>
      </c>
      <c r="K85" s="22">
        <f t="shared" si="20"/>
        <v>0</v>
      </c>
      <c r="L85" s="22">
        <f t="shared" si="20"/>
        <v>0</v>
      </c>
      <c r="M85" s="22">
        <f t="shared" si="20"/>
        <v>0</v>
      </c>
      <c r="N85" s="22">
        <f t="shared" si="20"/>
        <v>0</v>
      </c>
      <c r="O85" s="22">
        <f t="shared" si="20"/>
        <v>0</v>
      </c>
      <c r="P85" s="22">
        <f t="shared" si="20"/>
        <v>0</v>
      </c>
    </row>
    <row r="86" spans="1:16" x14ac:dyDescent="0.2">
      <c r="A86" s="13" t="s">
        <v>46</v>
      </c>
      <c r="B86" s="13" t="s">
        <v>0</v>
      </c>
      <c r="C86" s="22">
        <f t="shared" ref="C86:P86" si="21">($C39*C$7)+($D39*C$9)+($E39*C$11)+($F39*C$14)+($G39*C$8)+($H39*C$10)</f>
        <v>0</v>
      </c>
      <c r="D86" s="22">
        <f t="shared" si="21"/>
        <v>0</v>
      </c>
      <c r="E86" s="22">
        <f t="shared" si="21"/>
        <v>0</v>
      </c>
      <c r="F86" s="22">
        <f t="shared" si="21"/>
        <v>0</v>
      </c>
      <c r="G86" s="22">
        <f t="shared" si="21"/>
        <v>0</v>
      </c>
      <c r="H86" s="22">
        <f t="shared" si="21"/>
        <v>0</v>
      </c>
      <c r="I86" s="22">
        <f t="shared" si="21"/>
        <v>0</v>
      </c>
      <c r="J86" s="22">
        <f t="shared" si="21"/>
        <v>0</v>
      </c>
      <c r="K86" s="22">
        <f t="shared" si="21"/>
        <v>0</v>
      </c>
      <c r="L86" s="22">
        <f t="shared" si="21"/>
        <v>0</v>
      </c>
      <c r="M86" s="22">
        <f t="shared" si="21"/>
        <v>0</v>
      </c>
      <c r="N86" s="22">
        <f t="shared" si="21"/>
        <v>0</v>
      </c>
      <c r="O86" s="22">
        <f t="shared" si="21"/>
        <v>0</v>
      </c>
      <c r="P86" s="22">
        <f t="shared" si="21"/>
        <v>0</v>
      </c>
    </row>
    <row r="87" spans="1:16" x14ac:dyDescent="0.2">
      <c r="A87" s="13" t="s">
        <v>47</v>
      </c>
      <c r="B87" s="13" t="s">
        <v>73</v>
      </c>
      <c r="C87" s="22">
        <f t="shared" ref="C87:P87" si="22">($C40*C$7)+($D40*C$9)+($E40*C$11)+($F40*C$14)+($G40*C$8)+($H40*C$10)</f>
        <v>0</v>
      </c>
      <c r="D87" s="22">
        <f t="shared" si="22"/>
        <v>0</v>
      </c>
      <c r="E87" s="22">
        <f t="shared" si="22"/>
        <v>0</v>
      </c>
      <c r="F87" s="22">
        <f t="shared" si="22"/>
        <v>0</v>
      </c>
      <c r="G87" s="22">
        <f t="shared" si="22"/>
        <v>0</v>
      </c>
      <c r="H87" s="22">
        <f t="shared" si="22"/>
        <v>0</v>
      </c>
      <c r="I87" s="22">
        <f t="shared" si="22"/>
        <v>0</v>
      </c>
      <c r="J87" s="22">
        <f t="shared" si="22"/>
        <v>0</v>
      </c>
      <c r="K87" s="22">
        <f t="shared" si="22"/>
        <v>0</v>
      </c>
      <c r="L87" s="22">
        <f t="shared" si="22"/>
        <v>0</v>
      </c>
      <c r="M87" s="22">
        <f t="shared" si="22"/>
        <v>0</v>
      </c>
      <c r="N87" s="22">
        <f t="shared" si="22"/>
        <v>0</v>
      </c>
      <c r="O87" s="22">
        <f t="shared" si="22"/>
        <v>0</v>
      </c>
      <c r="P87" s="22">
        <f t="shared" si="22"/>
        <v>0</v>
      </c>
    </row>
    <row r="88" spans="1:16" x14ac:dyDescent="0.2">
      <c r="A88" s="13" t="s">
        <v>126</v>
      </c>
      <c r="B88" s="13" t="s">
        <v>74</v>
      </c>
      <c r="C88" s="22">
        <f t="shared" ref="C88:P88" si="23">($C41*C$7)+($D41*C$9)+($E41*C$11)+($F41*C$14)+($G41*C$8)+($H41*C$10)</f>
        <v>0</v>
      </c>
      <c r="D88" s="22">
        <f t="shared" si="23"/>
        <v>0</v>
      </c>
      <c r="E88" s="22">
        <f t="shared" si="23"/>
        <v>0</v>
      </c>
      <c r="F88" s="22">
        <f t="shared" si="23"/>
        <v>0</v>
      </c>
      <c r="G88" s="22">
        <f t="shared" si="23"/>
        <v>0</v>
      </c>
      <c r="H88" s="22">
        <f t="shared" si="23"/>
        <v>0</v>
      </c>
      <c r="I88" s="22">
        <f t="shared" si="23"/>
        <v>0</v>
      </c>
      <c r="J88" s="22">
        <f t="shared" si="23"/>
        <v>0</v>
      </c>
      <c r="K88" s="22">
        <f t="shared" si="23"/>
        <v>0</v>
      </c>
      <c r="L88" s="22">
        <f t="shared" si="23"/>
        <v>0</v>
      </c>
      <c r="M88" s="22">
        <f t="shared" si="23"/>
        <v>0</v>
      </c>
      <c r="N88" s="22">
        <f t="shared" si="23"/>
        <v>0</v>
      </c>
      <c r="O88" s="22">
        <f t="shared" si="23"/>
        <v>0</v>
      </c>
      <c r="P88" s="22">
        <f t="shared" si="23"/>
        <v>0</v>
      </c>
    </row>
    <row r="89" spans="1:16" x14ac:dyDescent="0.2">
      <c r="A89" s="13" t="s">
        <v>127</v>
      </c>
      <c r="B89" s="13" t="s">
        <v>137</v>
      </c>
      <c r="C89" s="22">
        <f t="shared" ref="C89:P89" si="24">($C42*C$7)+($D42*C$9)+($E42*C$11)+($F42*C$14)+($G42*C$8)+($H42*C$10)</f>
        <v>0</v>
      </c>
      <c r="D89" s="22">
        <f t="shared" si="24"/>
        <v>0</v>
      </c>
      <c r="E89" s="22">
        <f t="shared" si="24"/>
        <v>0</v>
      </c>
      <c r="F89" s="22">
        <f t="shared" si="24"/>
        <v>0</v>
      </c>
      <c r="G89" s="22">
        <f t="shared" si="24"/>
        <v>0</v>
      </c>
      <c r="H89" s="22">
        <f t="shared" si="24"/>
        <v>0</v>
      </c>
      <c r="I89" s="22">
        <f t="shared" si="24"/>
        <v>0</v>
      </c>
      <c r="J89" s="22">
        <f t="shared" si="24"/>
        <v>0</v>
      </c>
      <c r="K89" s="22">
        <f t="shared" si="24"/>
        <v>0</v>
      </c>
      <c r="L89" s="22">
        <f t="shared" si="24"/>
        <v>0</v>
      </c>
      <c r="M89" s="22">
        <f t="shared" si="24"/>
        <v>0</v>
      </c>
      <c r="N89" s="22">
        <f t="shared" si="24"/>
        <v>0</v>
      </c>
      <c r="O89" s="22">
        <f t="shared" si="24"/>
        <v>0</v>
      </c>
      <c r="P89" s="22">
        <f t="shared" si="24"/>
        <v>0</v>
      </c>
    </row>
    <row r="90" spans="1:16" x14ac:dyDescent="0.2">
      <c r="A90" s="13" t="s">
        <v>128</v>
      </c>
      <c r="B90" s="1" t="s">
        <v>83</v>
      </c>
      <c r="C90" s="22">
        <f t="shared" ref="C90:P90" si="25">($C43*C$7)+($D43*C$9)+($E43*C$11)+($F43*C$14)+($G43*C$8)+($H43*C$10)</f>
        <v>0</v>
      </c>
      <c r="D90" s="22">
        <f t="shared" si="25"/>
        <v>0</v>
      </c>
      <c r="E90" s="22">
        <f t="shared" si="25"/>
        <v>0</v>
      </c>
      <c r="F90" s="22">
        <f t="shared" si="25"/>
        <v>0</v>
      </c>
      <c r="G90" s="22">
        <f t="shared" si="25"/>
        <v>0</v>
      </c>
      <c r="H90" s="22">
        <f t="shared" si="25"/>
        <v>0</v>
      </c>
      <c r="I90" s="22">
        <f t="shared" si="25"/>
        <v>0</v>
      </c>
      <c r="J90" s="22">
        <f t="shared" si="25"/>
        <v>0</v>
      </c>
      <c r="K90" s="22">
        <f t="shared" si="25"/>
        <v>0</v>
      </c>
      <c r="L90" s="22">
        <f t="shared" si="25"/>
        <v>0</v>
      </c>
      <c r="M90" s="22">
        <f t="shared" si="25"/>
        <v>0</v>
      </c>
      <c r="N90" s="22">
        <f t="shared" si="25"/>
        <v>0</v>
      </c>
      <c r="O90" s="22">
        <f t="shared" si="25"/>
        <v>0</v>
      </c>
      <c r="P90" s="22">
        <f t="shared" si="25"/>
        <v>0</v>
      </c>
    </row>
    <row r="91" spans="1:16" s="21" customFormat="1" ht="20.100000000000001" customHeight="1" x14ac:dyDescent="0.2">
      <c r="A91" s="23"/>
      <c r="B91" s="24" t="s">
        <v>92</v>
      </c>
      <c r="C91" s="25">
        <f t="shared" ref="C91:P91" si="26">SUM(C73:C90)</f>
        <v>0</v>
      </c>
      <c r="D91" s="25">
        <f t="shared" si="26"/>
        <v>0</v>
      </c>
      <c r="E91" s="25">
        <f t="shared" si="26"/>
        <v>0</v>
      </c>
      <c r="F91" s="25">
        <f t="shared" si="26"/>
        <v>0</v>
      </c>
      <c r="G91" s="25">
        <f t="shared" si="26"/>
        <v>0</v>
      </c>
      <c r="H91" s="25">
        <f t="shared" si="26"/>
        <v>0</v>
      </c>
      <c r="I91" s="25">
        <f t="shared" si="26"/>
        <v>0</v>
      </c>
      <c r="J91" s="25">
        <f t="shared" si="26"/>
        <v>0</v>
      </c>
      <c r="K91" s="25">
        <f t="shared" si="26"/>
        <v>0</v>
      </c>
      <c r="L91" s="25">
        <f t="shared" si="26"/>
        <v>0</v>
      </c>
      <c r="M91" s="25">
        <f t="shared" si="26"/>
        <v>0</v>
      </c>
      <c r="N91" s="25">
        <f t="shared" si="26"/>
        <v>0</v>
      </c>
      <c r="O91" s="25">
        <f t="shared" si="26"/>
        <v>0</v>
      </c>
      <c r="P91" s="25">
        <f t="shared" si="26"/>
        <v>0</v>
      </c>
    </row>
    <row r="92" spans="1:16" x14ac:dyDescent="0.2">
      <c r="A92" s="12">
        <v>3</v>
      </c>
      <c r="B92" s="12" t="s">
        <v>78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 x14ac:dyDescent="0.2">
      <c r="A93" s="13" t="s">
        <v>48</v>
      </c>
      <c r="B93" s="13" t="s">
        <v>138</v>
      </c>
      <c r="C93" s="22">
        <f t="shared" ref="C93:P93" si="27">($C46*C$7)+($D46*C$9)+($E46*C$11)+($F46*C$14)+($G46*C$8)+($H46*C$10)</f>
        <v>0</v>
      </c>
      <c r="D93" s="22">
        <f t="shared" si="27"/>
        <v>0</v>
      </c>
      <c r="E93" s="22">
        <f t="shared" si="27"/>
        <v>0</v>
      </c>
      <c r="F93" s="22">
        <f t="shared" si="27"/>
        <v>0</v>
      </c>
      <c r="G93" s="22">
        <f t="shared" si="27"/>
        <v>0</v>
      </c>
      <c r="H93" s="22">
        <f t="shared" si="27"/>
        <v>0</v>
      </c>
      <c r="I93" s="22">
        <f t="shared" si="27"/>
        <v>0</v>
      </c>
      <c r="J93" s="22">
        <f t="shared" si="27"/>
        <v>0</v>
      </c>
      <c r="K93" s="22">
        <f t="shared" si="27"/>
        <v>0</v>
      </c>
      <c r="L93" s="22">
        <f t="shared" si="27"/>
        <v>0</v>
      </c>
      <c r="M93" s="22">
        <f t="shared" si="27"/>
        <v>0</v>
      </c>
      <c r="N93" s="22">
        <f t="shared" si="27"/>
        <v>0</v>
      </c>
      <c r="O93" s="22">
        <f t="shared" si="27"/>
        <v>0</v>
      </c>
      <c r="P93" s="22">
        <f t="shared" si="27"/>
        <v>0</v>
      </c>
    </row>
    <row r="94" spans="1:16" x14ac:dyDescent="0.2">
      <c r="A94" s="13" t="s">
        <v>49</v>
      </c>
      <c r="B94" s="13" t="s">
        <v>80</v>
      </c>
      <c r="C94" s="22">
        <f t="shared" ref="C94:P94" si="28">($C47*C$7)+($D47*C$9)+($E47*C$11)+($F47*C$14)+($G47*C$8)+($H47*C$10)</f>
        <v>0</v>
      </c>
      <c r="D94" s="22">
        <f t="shared" si="28"/>
        <v>0</v>
      </c>
      <c r="E94" s="22">
        <f t="shared" si="28"/>
        <v>0</v>
      </c>
      <c r="F94" s="22">
        <f t="shared" si="28"/>
        <v>0</v>
      </c>
      <c r="G94" s="22">
        <f t="shared" si="28"/>
        <v>0</v>
      </c>
      <c r="H94" s="22">
        <f t="shared" si="28"/>
        <v>0</v>
      </c>
      <c r="I94" s="22">
        <f t="shared" si="28"/>
        <v>0</v>
      </c>
      <c r="J94" s="22">
        <f t="shared" si="28"/>
        <v>0</v>
      </c>
      <c r="K94" s="22">
        <f t="shared" si="28"/>
        <v>0</v>
      </c>
      <c r="L94" s="22">
        <f t="shared" si="28"/>
        <v>0</v>
      </c>
      <c r="M94" s="22">
        <f t="shared" si="28"/>
        <v>0</v>
      </c>
      <c r="N94" s="22">
        <f t="shared" si="28"/>
        <v>0</v>
      </c>
      <c r="O94" s="22">
        <f t="shared" si="28"/>
        <v>0</v>
      </c>
      <c r="P94" s="22">
        <f t="shared" si="28"/>
        <v>0</v>
      </c>
    </row>
    <row r="95" spans="1:16" x14ac:dyDescent="0.2">
      <c r="A95" s="13" t="s">
        <v>50</v>
      </c>
      <c r="B95" s="13" t="s">
        <v>81</v>
      </c>
      <c r="C95" s="22">
        <f t="shared" ref="C95:P95" si="29">($C48*C$7)+($D48*C$9)+($E48*C$11)+($F48*C$14)+($G48*C$8)+($H48*C$10)</f>
        <v>0</v>
      </c>
      <c r="D95" s="22">
        <f t="shared" si="29"/>
        <v>0</v>
      </c>
      <c r="E95" s="22">
        <f t="shared" si="29"/>
        <v>0</v>
      </c>
      <c r="F95" s="22">
        <f t="shared" si="29"/>
        <v>0</v>
      </c>
      <c r="G95" s="22">
        <f t="shared" si="29"/>
        <v>0</v>
      </c>
      <c r="H95" s="22">
        <f t="shared" si="29"/>
        <v>0</v>
      </c>
      <c r="I95" s="22">
        <f t="shared" si="29"/>
        <v>0</v>
      </c>
      <c r="J95" s="22">
        <f t="shared" si="29"/>
        <v>0</v>
      </c>
      <c r="K95" s="22">
        <f t="shared" si="29"/>
        <v>0</v>
      </c>
      <c r="L95" s="22">
        <f t="shared" si="29"/>
        <v>0</v>
      </c>
      <c r="M95" s="22">
        <f t="shared" si="29"/>
        <v>0</v>
      </c>
      <c r="N95" s="22">
        <f t="shared" si="29"/>
        <v>0</v>
      </c>
      <c r="O95" s="22">
        <f t="shared" si="29"/>
        <v>0</v>
      </c>
      <c r="P95" s="22">
        <f t="shared" si="29"/>
        <v>0</v>
      </c>
    </row>
    <row r="96" spans="1:16" x14ac:dyDescent="0.2">
      <c r="A96" s="13" t="s">
        <v>51</v>
      </c>
      <c r="B96" s="13" t="s">
        <v>82</v>
      </c>
      <c r="C96" s="22">
        <f t="shared" ref="C96:P96" si="30">($C49*C$7)+($D49*C$9)+($E49*C$11)+($F49*C$14)+($G49*C$8)+($H49*C$10)</f>
        <v>0</v>
      </c>
      <c r="D96" s="22">
        <f t="shared" si="30"/>
        <v>0</v>
      </c>
      <c r="E96" s="22">
        <f t="shared" si="30"/>
        <v>0</v>
      </c>
      <c r="F96" s="22">
        <f t="shared" si="30"/>
        <v>0</v>
      </c>
      <c r="G96" s="22">
        <f t="shared" si="30"/>
        <v>0</v>
      </c>
      <c r="H96" s="22">
        <f t="shared" si="30"/>
        <v>0</v>
      </c>
      <c r="I96" s="22">
        <f t="shared" si="30"/>
        <v>0</v>
      </c>
      <c r="J96" s="22">
        <f t="shared" si="30"/>
        <v>0</v>
      </c>
      <c r="K96" s="22">
        <f t="shared" si="30"/>
        <v>0</v>
      </c>
      <c r="L96" s="22">
        <f t="shared" si="30"/>
        <v>0</v>
      </c>
      <c r="M96" s="22">
        <f t="shared" si="30"/>
        <v>0</v>
      </c>
      <c r="N96" s="22">
        <f t="shared" si="30"/>
        <v>0</v>
      </c>
      <c r="O96" s="22">
        <f t="shared" si="30"/>
        <v>0</v>
      </c>
      <c r="P96" s="22">
        <f t="shared" si="30"/>
        <v>0</v>
      </c>
    </row>
    <row r="97" spans="1:16" x14ac:dyDescent="0.2">
      <c r="A97" s="13" t="s">
        <v>52</v>
      </c>
      <c r="B97" s="13" t="s">
        <v>83</v>
      </c>
      <c r="C97" s="22">
        <f t="shared" ref="C97:P97" si="31">($C50*C$7)+($D50*C$9)+($E50*C$11)+($F50*C$14)+($G50*C$8)+($H50*C$10)</f>
        <v>0</v>
      </c>
      <c r="D97" s="22">
        <f t="shared" si="31"/>
        <v>0</v>
      </c>
      <c r="E97" s="22">
        <f t="shared" si="31"/>
        <v>0</v>
      </c>
      <c r="F97" s="22">
        <f t="shared" si="31"/>
        <v>0</v>
      </c>
      <c r="G97" s="22">
        <f t="shared" si="31"/>
        <v>0</v>
      </c>
      <c r="H97" s="22">
        <f t="shared" si="31"/>
        <v>0</v>
      </c>
      <c r="I97" s="22">
        <f t="shared" si="31"/>
        <v>0</v>
      </c>
      <c r="J97" s="22">
        <f t="shared" si="31"/>
        <v>0</v>
      </c>
      <c r="K97" s="22">
        <f t="shared" si="31"/>
        <v>0</v>
      </c>
      <c r="L97" s="22">
        <f t="shared" si="31"/>
        <v>0</v>
      </c>
      <c r="M97" s="22">
        <f t="shared" si="31"/>
        <v>0</v>
      </c>
      <c r="N97" s="22">
        <f t="shared" si="31"/>
        <v>0</v>
      </c>
      <c r="O97" s="22">
        <f t="shared" si="31"/>
        <v>0</v>
      </c>
      <c r="P97" s="22">
        <f t="shared" si="31"/>
        <v>0</v>
      </c>
    </row>
    <row r="98" spans="1:16" x14ac:dyDescent="0.2">
      <c r="A98" s="13" t="s">
        <v>53</v>
      </c>
      <c r="B98" s="13" t="s">
        <v>139</v>
      </c>
      <c r="C98" s="22">
        <f t="shared" ref="C98:P98" si="32">($C51*C$7)+($D51*C$9)+($E51*C$11)+($F51*C$14)+($G51*C$8)+($H51*C$10)</f>
        <v>0</v>
      </c>
      <c r="D98" s="22">
        <f t="shared" si="32"/>
        <v>0</v>
      </c>
      <c r="E98" s="22">
        <f t="shared" si="32"/>
        <v>0</v>
      </c>
      <c r="F98" s="22">
        <f t="shared" si="32"/>
        <v>0</v>
      </c>
      <c r="G98" s="22">
        <f t="shared" si="32"/>
        <v>0</v>
      </c>
      <c r="H98" s="22">
        <f t="shared" si="32"/>
        <v>0</v>
      </c>
      <c r="I98" s="22">
        <f t="shared" si="32"/>
        <v>0</v>
      </c>
      <c r="J98" s="22">
        <f t="shared" si="32"/>
        <v>0</v>
      </c>
      <c r="K98" s="22">
        <f t="shared" si="32"/>
        <v>0</v>
      </c>
      <c r="L98" s="22">
        <f t="shared" si="32"/>
        <v>0</v>
      </c>
      <c r="M98" s="22">
        <f t="shared" si="32"/>
        <v>0</v>
      </c>
      <c r="N98" s="22">
        <f t="shared" si="32"/>
        <v>0</v>
      </c>
      <c r="O98" s="22">
        <f t="shared" si="32"/>
        <v>0</v>
      </c>
      <c r="P98" s="22">
        <f t="shared" si="32"/>
        <v>0</v>
      </c>
    </row>
    <row r="99" spans="1:16" x14ac:dyDescent="0.2">
      <c r="A99" s="13" t="s">
        <v>54</v>
      </c>
      <c r="B99" s="13" t="s">
        <v>140</v>
      </c>
      <c r="C99" s="22">
        <f t="shared" ref="C99:P99" si="33">($C52*C$7)+($D52*C$9)+($E52*C$11)+($F52*C$14)+($G52*C$8)+($H52*C$10)</f>
        <v>0</v>
      </c>
      <c r="D99" s="22">
        <f t="shared" si="33"/>
        <v>0</v>
      </c>
      <c r="E99" s="22">
        <f t="shared" si="33"/>
        <v>0</v>
      </c>
      <c r="F99" s="22">
        <f t="shared" si="33"/>
        <v>0</v>
      </c>
      <c r="G99" s="22">
        <f t="shared" si="33"/>
        <v>0</v>
      </c>
      <c r="H99" s="22">
        <f t="shared" si="33"/>
        <v>0</v>
      </c>
      <c r="I99" s="22">
        <f t="shared" si="33"/>
        <v>0</v>
      </c>
      <c r="J99" s="22">
        <f t="shared" si="33"/>
        <v>0</v>
      </c>
      <c r="K99" s="22">
        <f t="shared" si="33"/>
        <v>0</v>
      </c>
      <c r="L99" s="22">
        <f t="shared" si="33"/>
        <v>0</v>
      </c>
      <c r="M99" s="22">
        <f t="shared" si="33"/>
        <v>0</v>
      </c>
      <c r="N99" s="22">
        <f t="shared" si="33"/>
        <v>0</v>
      </c>
      <c r="O99" s="22">
        <f t="shared" si="33"/>
        <v>0</v>
      </c>
      <c r="P99" s="22">
        <f t="shared" si="33"/>
        <v>0</v>
      </c>
    </row>
    <row r="100" spans="1:16" x14ac:dyDescent="0.2">
      <c r="A100" s="13" t="s">
        <v>129</v>
      </c>
      <c r="B100" s="13" t="s">
        <v>1</v>
      </c>
      <c r="C100" s="22">
        <f t="shared" ref="C100:P100" si="34">($C53*C$7)+($D53*C$9)+($E53*C$11)+($F53*C$14)+($G53*C$8)+($H53*C$10)</f>
        <v>0</v>
      </c>
      <c r="D100" s="22">
        <f t="shared" si="34"/>
        <v>0</v>
      </c>
      <c r="E100" s="22">
        <f t="shared" si="34"/>
        <v>0</v>
      </c>
      <c r="F100" s="22">
        <f t="shared" si="34"/>
        <v>0</v>
      </c>
      <c r="G100" s="22">
        <f t="shared" si="34"/>
        <v>0</v>
      </c>
      <c r="H100" s="22">
        <f t="shared" si="34"/>
        <v>0</v>
      </c>
      <c r="I100" s="22">
        <f t="shared" si="34"/>
        <v>0</v>
      </c>
      <c r="J100" s="22">
        <f t="shared" si="34"/>
        <v>0</v>
      </c>
      <c r="K100" s="22">
        <f t="shared" si="34"/>
        <v>0</v>
      </c>
      <c r="L100" s="22">
        <f t="shared" si="34"/>
        <v>0</v>
      </c>
      <c r="M100" s="22">
        <f t="shared" si="34"/>
        <v>0</v>
      </c>
      <c r="N100" s="22">
        <f t="shared" si="34"/>
        <v>0</v>
      </c>
      <c r="O100" s="22">
        <f t="shared" si="34"/>
        <v>0</v>
      </c>
      <c r="P100" s="22">
        <f t="shared" si="34"/>
        <v>0</v>
      </c>
    </row>
    <row r="101" spans="1:16" x14ac:dyDescent="0.2">
      <c r="A101" s="13" t="s">
        <v>130</v>
      </c>
      <c r="B101" s="13" t="s">
        <v>85</v>
      </c>
      <c r="C101" s="22">
        <f t="shared" ref="C101:P101" si="35">($C54*C$7)+($D54*C$9)+($E54*C$11)+($F54*C$14)+($G54*C$8)+($H54*C$10)</f>
        <v>0</v>
      </c>
      <c r="D101" s="22">
        <f t="shared" si="35"/>
        <v>0</v>
      </c>
      <c r="E101" s="22">
        <f t="shared" si="35"/>
        <v>0</v>
      </c>
      <c r="F101" s="22">
        <f t="shared" si="35"/>
        <v>0</v>
      </c>
      <c r="G101" s="22">
        <f t="shared" si="35"/>
        <v>0</v>
      </c>
      <c r="H101" s="22">
        <f t="shared" si="35"/>
        <v>0</v>
      </c>
      <c r="I101" s="22">
        <f t="shared" si="35"/>
        <v>0</v>
      </c>
      <c r="J101" s="22">
        <f t="shared" si="35"/>
        <v>0</v>
      </c>
      <c r="K101" s="22">
        <f t="shared" si="35"/>
        <v>0</v>
      </c>
      <c r="L101" s="22">
        <f t="shared" si="35"/>
        <v>0</v>
      </c>
      <c r="M101" s="22">
        <f t="shared" si="35"/>
        <v>0</v>
      </c>
      <c r="N101" s="22">
        <f t="shared" si="35"/>
        <v>0</v>
      </c>
      <c r="O101" s="22">
        <f t="shared" si="35"/>
        <v>0</v>
      </c>
      <c r="P101" s="22">
        <f t="shared" si="35"/>
        <v>0</v>
      </c>
    </row>
    <row r="102" spans="1:16" s="21" customFormat="1" ht="20.100000000000001" customHeight="1" x14ac:dyDescent="0.2">
      <c r="A102" s="23"/>
      <c r="B102" s="24" t="s">
        <v>92</v>
      </c>
      <c r="C102" s="25">
        <f>SUM(C92:C101)</f>
        <v>0</v>
      </c>
      <c r="D102" s="25">
        <f t="shared" ref="D102:P102" si="36">SUM(D92:D101)</f>
        <v>0</v>
      </c>
      <c r="E102" s="25">
        <f t="shared" si="36"/>
        <v>0</v>
      </c>
      <c r="F102" s="25">
        <f t="shared" si="36"/>
        <v>0</v>
      </c>
      <c r="G102" s="25">
        <f t="shared" si="36"/>
        <v>0</v>
      </c>
      <c r="H102" s="25">
        <f t="shared" si="36"/>
        <v>0</v>
      </c>
      <c r="I102" s="25">
        <f t="shared" si="36"/>
        <v>0</v>
      </c>
      <c r="J102" s="25">
        <f t="shared" si="36"/>
        <v>0</v>
      </c>
      <c r="K102" s="25">
        <f t="shared" si="36"/>
        <v>0</v>
      </c>
      <c r="L102" s="25">
        <f t="shared" si="36"/>
        <v>0</v>
      </c>
      <c r="M102" s="25">
        <f t="shared" si="36"/>
        <v>0</v>
      </c>
      <c r="N102" s="25">
        <f t="shared" si="36"/>
        <v>0</v>
      </c>
      <c r="O102" s="25">
        <f t="shared" si="36"/>
        <v>0</v>
      </c>
      <c r="P102" s="25">
        <f t="shared" si="36"/>
        <v>0</v>
      </c>
    </row>
    <row r="103" spans="1:16" x14ac:dyDescent="0.2">
      <c r="A103" s="12">
        <v>4</v>
      </c>
      <c r="B103" s="12" t="s">
        <v>86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x14ac:dyDescent="0.2">
      <c r="A104" s="13" t="s">
        <v>55</v>
      </c>
      <c r="B104" s="13" t="s">
        <v>87</v>
      </c>
      <c r="C104" s="22">
        <f t="shared" ref="C104:P104" si="37">($C57*C$7)+($D57*C$9)+($E57*C$11)+($F57*C$14)+($G57*C$8)+($H57*C$10)</f>
        <v>0</v>
      </c>
      <c r="D104" s="22">
        <f t="shared" si="37"/>
        <v>0</v>
      </c>
      <c r="E104" s="22">
        <f t="shared" si="37"/>
        <v>0</v>
      </c>
      <c r="F104" s="22">
        <f t="shared" si="37"/>
        <v>0</v>
      </c>
      <c r="G104" s="22">
        <f t="shared" si="37"/>
        <v>0</v>
      </c>
      <c r="H104" s="22">
        <f t="shared" si="37"/>
        <v>0</v>
      </c>
      <c r="I104" s="22">
        <f t="shared" si="37"/>
        <v>0</v>
      </c>
      <c r="J104" s="22">
        <f t="shared" si="37"/>
        <v>0</v>
      </c>
      <c r="K104" s="22">
        <f t="shared" si="37"/>
        <v>0</v>
      </c>
      <c r="L104" s="22">
        <f t="shared" si="37"/>
        <v>0</v>
      </c>
      <c r="M104" s="22">
        <f t="shared" si="37"/>
        <v>0</v>
      </c>
      <c r="N104" s="22">
        <f t="shared" si="37"/>
        <v>0</v>
      </c>
      <c r="O104" s="22">
        <f t="shared" si="37"/>
        <v>0</v>
      </c>
      <c r="P104" s="22">
        <f t="shared" si="37"/>
        <v>0</v>
      </c>
    </row>
    <row r="105" spans="1:16" x14ac:dyDescent="0.2">
      <c r="A105" s="13" t="s">
        <v>56</v>
      </c>
      <c r="B105" s="13" t="s">
        <v>88</v>
      </c>
      <c r="C105" s="22">
        <f t="shared" ref="C105:P105" si="38">($C58*C$7)+($D58*C$9)+($E58*C$11)+($F58*C$14)+($G58*C$8)+($H58*C$10)</f>
        <v>0</v>
      </c>
      <c r="D105" s="22">
        <f t="shared" si="38"/>
        <v>0</v>
      </c>
      <c r="E105" s="22">
        <f t="shared" si="38"/>
        <v>0</v>
      </c>
      <c r="F105" s="22">
        <f t="shared" si="38"/>
        <v>0</v>
      </c>
      <c r="G105" s="22">
        <f t="shared" si="38"/>
        <v>0</v>
      </c>
      <c r="H105" s="22">
        <f t="shared" si="38"/>
        <v>0</v>
      </c>
      <c r="I105" s="22">
        <f t="shared" si="38"/>
        <v>0</v>
      </c>
      <c r="J105" s="22">
        <f t="shared" si="38"/>
        <v>0</v>
      </c>
      <c r="K105" s="22">
        <f t="shared" si="38"/>
        <v>0</v>
      </c>
      <c r="L105" s="22">
        <f t="shared" si="38"/>
        <v>0</v>
      </c>
      <c r="M105" s="22">
        <f t="shared" si="38"/>
        <v>0</v>
      </c>
      <c r="N105" s="22">
        <f t="shared" si="38"/>
        <v>0</v>
      </c>
      <c r="O105" s="22">
        <f t="shared" si="38"/>
        <v>0</v>
      </c>
      <c r="P105" s="22">
        <f t="shared" si="38"/>
        <v>0</v>
      </c>
    </row>
    <row r="106" spans="1:16" x14ac:dyDescent="0.2">
      <c r="A106" s="13" t="s">
        <v>57</v>
      </c>
      <c r="B106" s="13" t="s">
        <v>89</v>
      </c>
      <c r="C106" s="22">
        <f t="shared" ref="C106:P106" si="39">($C59*C$7)+($D59*C$9)+($E59*C$11)+($F59*C$14)+($G59*C$8)+($H59*C$10)</f>
        <v>0</v>
      </c>
      <c r="D106" s="22">
        <f t="shared" si="39"/>
        <v>0</v>
      </c>
      <c r="E106" s="22">
        <f t="shared" si="39"/>
        <v>0</v>
      </c>
      <c r="F106" s="22">
        <f t="shared" si="39"/>
        <v>0</v>
      </c>
      <c r="G106" s="22">
        <f t="shared" si="39"/>
        <v>0</v>
      </c>
      <c r="H106" s="22">
        <f t="shared" si="39"/>
        <v>0</v>
      </c>
      <c r="I106" s="22">
        <f t="shared" si="39"/>
        <v>0</v>
      </c>
      <c r="J106" s="22">
        <f t="shared" si="39"/>
        <v>0</v>
      </c>
      <c r="K106" s="22">
        <f t="shared" si="39"/>
        <v>0</v>
      </c>
      <c r="L106" s="22">
        <f t="shared" si="39"/>
        <v>0</v>
      </c>
      <c r="M106" s="22">
        <f t="shared" si="39"/>
        <v>0</v>
      </c>
      <c r="N106" s="22">
        <f t="shared" si="39"/>
        <v>0</v>
      </c>
      <c r="O106" s="22">
        <f t="shared" si="39"/>
        <v>0</v>
      </c>
      <c r="P106" s="22">
        <f t="shared" si="39"/>
        <v>0</v>
      </c>
    </row>
    <row r="107" spans="1:16" x14ac:dyDescent="0.2">
      <c r="A107" s="13" t="s">
        <v>58</v>
      </c>
      <c r="B107" s="13" t="s">
        <v>90</v>
      </c>
      <c r="C107" s="22">
        <f t="shared" ref="C107:P107" si="40">($C60*C$7)+($D60*C$9)+($E60*C$11)+($F60*C$14)+($G60*C$8)+($H60*C$10)</f>
        <v>0</v>
      </c>
      <c r="D107" s="22">
        <f t="shared" si="40"/>
        <v>0</v>
      </c>
      <c r="E107" s="22">
        <f t="shared" si="40"/>
        <v>0</v>
      </c>
      <c r="F107" s="22">
        <f t="shared" si="40"/>
        <v>0</v>
      </c>
      <c r="G107" s="22">
        <f t="shared" si="40"/>
        <v>0</v>
      </c>
      <c r="H107" s="22">
        <f t="shared" si="40"/>
        <v>0</v>
      </c>
      <c r="I107" s="22">
        <f t="shared" si="40"/>
        <v>0</v>
      </c>
      <c r="J107" s="22">
        <f t="shared" si="40"/>
        <v>0</v>
      </c>
      <c r="K107" s="22">
        <f t="shared" si="40"/>
        <v>0</v>
      </c>
      <c r="L107" s="22">
        <f t="shared" si="40"/>
        <v>0</v>
      </c>
      <c r="M107" s="22">
        <f t="shared" si="40"/>
        <v>0</v>
      </c>
      <c r="N107" s="22">
        <f t="shared" si="40"/>
        <v>0</v>
      </c>
      <c r="O107" s="22">
        <f t="shared" si="40"/>
        <v>0</v>
      </c>
      <c r="P107" s="22">
        <f t="shared" si="40"/>
        <v>0</v>
      </c>
    </row>
    <row r="108" spans="1:16" x14ac:dyDescent="0.2">
      <c r="A108" s="13" t="s">
        <v>59</v>
      </c>
      <c r="B108" s="13" t="s">
        <v>91</v>
      </c>
      <c r="C108" s="22">
        <f t="shared" ref="C108:P108" si="41">($C61*C$7)+($D61*C$9)+($E61*C$11)+($F61*C$14)+($G61*C$8)+($H61*C$10)</f>
        <v>0</v>
      </c>
      <c r="D108" s="22">
        <f t="shared" si="41"/>
        <v>0</v>
      </c>
      <c r="E108" s="22">
        <f t="shared" si="41"/>
        <v>0</v>
      </c>
      <c r="F108" s="22">
        <f t="shared" si="41"/>
        <v>0</v>
      </c>
      <c r="G108" s="22">
        <f t="shared" si="41"/>
        <v>0</v>
      </c>
      <c r="H108" s="22">
        <f t="shared" si="41"/>
        <v>0</v>
      </c>
      <c r="I108" s="22">
        <f t="shared" si="41"/>
        <v>0</v>
      </c>
      <c r="J108" s="22">
        <f t="shared" si="41"/>
        <v>0</v>
      </c>
      <c r="K108" s="22">
        <f t="shared" si="41"/>
        <v>0</v>
      </c>
      <c r="L108" s="22">
        <f t="shared" si="41"/>
        <v>0</v>
      </c>
      <c r="M108" s="22">
        <f t="shared" si="41"/>
        <v>0</v>
      </c>
      <c r="N108" s="22">
        <f t="shared" si="41"/>
        <v>0</v>
      </c>
      <c r="O108" s="22">
        <f t="shared" si="41"/>
        <v>0</v>
      </c>
      <c r="P108" s="22">
        <f t="shared" si="41"/>
        <v>0</v>
      </c>
    </row>
    <row r="109" spans="1:16" s="21" customFormat="1" ht="20.100000000000001" customHeight="1" x14ac:dyDescent="0.2">
      <c r="A109" s="26"/>
      <c r="B109" s="27" t="s">
        <v>92</v>
      </c>
      <c r="C109" s="19">
        <f>SUM(C103:C108)</f>
        <v>0</v>
      </c>
      <c r="D109" s="19">
        <f t="shared" ref="D109:P109" si="42">SUM(D103:D108)</f>
        <v>0</v>
      </c>
      <c r="E109" s="19">
        <f t="shared" si="42"/>
        <v>0</v>
      </c>
      <c r="F109" s="19">
        <f t="shared" si="42"/>
        <v>0</v>
      </c>
      <c r="G109" s="19">
        <f t="shared" si="42"/>
        <v>0</v>
      </c>
      <c r="H109" s="19">
        <f t="shared" si="42"/>
        <v>0</v>
      </c>
      <c r="I109" s="19">
        <f t="shared" si="42"/>
        <v>0</v>
      </c>
      <c r="J109" s="19">
        <f t="shared" si="42"/>
        <v>0</v>
      </c>
      <c r="K109" s="19">
        <f t="shared" si="42"/>
        <v>0</v>
      </c>
      <c r="L109" s="19">
        <f t="shared" si="42"/>
        <v>0</v>
      </c>
      <c r="M109" s="19">
        <f t="shared" si="42"/>
        <v>0</v>
      </c>
      <c r="N109" s="19">
        <f t="shared" si="42"/>
        <v>0</v>
      </c>
      <c r="O109" s="19">
        <f t="shared" si="42"/>
        <v>0</v>
      </c>
      <c r="P109" s="19">
        <f t="shared" si="42"/>
        <v>0</v>
      </c>
    </row>
    <row r="110" spans="1:16" s="21" customFormat="1" ht="20.100000000000001" customHeight="1" x14ac:dyDescent="0.2">
      <c r="A110" s="26"/>
      <c r="B110" s="28" t="s">
        <v>97</v>
      </c>
      <c r="C110" s="20">
        <f t="shared" ref="C110:P110" si="43">C72+C91+C102+C109</f>
        <v>0</v>
      </c>
      <c r="D110" s="20">
        <f t="shared" si="43"/>
        <v>0</v>
      </c>
      <c r="E110" s="20">
        <f t="shared" si="43"/>
        <v>0</v>
      </c>
      <c r="F110" s="20">
        <f t="shared" si="43"/>
        <v>0</v>
      </c>
      <c r="G110" s="20">
        <f t="shared" si="43"/>
        <v>0</v>
      </c>
      <c r="H110" s="20">
        <f t="shared" si="43"/>
        <v>0</v>
      </c>
      <c r="I110" s="20">
        <f t="shared" si="43"/>
        <v>0</v>
      </c>
      <c r="J110" s="20">
        <f t="shared" si="43"/>
        <v>0</v>
      </c>
      <c r="K110" s="20">
        <f t="shared" si="43"/>
        <v>0</v>
      </c>
      <c r="L110" s="20">
        <f t="shared" si="43"/>
        <v>0</v>
      </c>
      <c r="M110" s="20">
        <f t="shared" si="43"/>
        <v>0</v>
      </c>
      <c r="N110" s="20">
        <f t="shared" si="43"/>
        <v>0</v>
      </c>
      <c r="O110" s="20">
        <f t="shared" si="43"/>
        <v>0</v>
      </c>
      <c r="P110" s="20">
        <f t="shared" si="43"/>
        <v>0</v>
      </c>
    </row>
  </sheetData>
  <sheetProtection algorithmName="SHA-512" hashValue="XoChkswG9hrsuiio1hLiBRNcpMMS2NG1Oa+/kaZAzUeoaI4XSjTLBuEPeL+L4G+Kg6GLL2ShYx6pArlpg6EPVQ==" saltValue="m/kzHtbop/IqleWxWfEQZg==" spinCount="100000" sheet="1" objects="1" scenarios="1"/>
  <mergeCells count="37">
    <mergeCell ref="M5:M6"/>
    <mergeCell ref="G5:G6"/>
    <mergeCell ref="A5:B5"/>
    <mergeCell ref="C5:C6"/>
    <mergeCell ref="D5:D6"/>
    <mergeCell ref="E5:E6"/>
    <mergeCell ref="F5:F6"/>
    <mergeCell ref="G65:G66"/>
    <mergeCell ref="N5:N6"/>
    <mergeCell ref="O5:O6"/>
    <mergeCell ref="P5:P6"/>
    <mergeCell ref="A17:B18"/>
    <mergeCell ref="C18:C19"/>
    <mergeCell ref="D18:D19"/>
    <mergeCell ref="E18:E19"/>
    <mergeCell ref="F18:F19"/>
    <mergeCell ref="G18:G19"/>
    <mergeCell ref="H18:H19"/>
    <mergeCell ref="H5:H6"/>
    <mergeCell ref="I5:I6"/>
    <mergeCell ref="J5:J6"/>
    <mergeCell ref="K5:K6"/>
    <mergeCell ref="L5:L6"/>
    <mergeCell ref="A65:B65"/>
    <mergeCell ref="C65:C66"/>
    <mergeCell ref="D65:D66"/>
    <mergeCell ref="E65:E66"/>
    <mergeCell ref="F65:F66"/>
    <mergeCell ref="N65:N66"/>
    <mergeCell ref="O65:O66"/>
    <mergeCell ref="P65:P66"/>
    <mergeCell ref="H65:H66"/>
    <mergeCell ref="I65:I66"/>
    <mergeCell ref="J65:J66"/>
    <mergeCell ref="K65:K66"/>
    <mergeCell ref="L65:L66"/>
    <mergeCell ref="M65:M6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AF47-1360-423F-B97B-074D2E40F7CC}">
  <dimension ref="A1:AH46"/>
  <sheetViews>
    <sheetView zoomScale="130" zoomScaleNormal="130" workbookViewId="0">
      <pane ySplit="13" topLeftCell="A14" activePane="bottomLeft" state="frozen"/>
      <selection pane="bottomLeft" activeCell="E8" sqref="E8"/>
    </sheetView>
  </sheetViews>
  <sheetFormatPr defaultColWidth="9.33203125" defaultRowHeight="12.75" x14ac:dyDescent="0.2"/>
  <cols>
    <col min="1" max="1" width="12" style="62" customWidth="1"/>
    <col min="2" max="2" width="42" style="62" customWidth="1"/>
    <col min="3" max="3" width="9.33203125" style="62"/>
    <col min="4" max="17" width="13" style="62" customWidth="1"/>
    <col min="18" max="16384" width="9.33203125" style="62"/>
  </cols>
  <sheetData>
    <row r="1" spans="1:34" s="60" customFormat="1" ht="20.25" x14ac:dyDescent="0.2">
      <c r="A1" s="59" t="s">
        <v>98</v>
      </c>
    </row>
    <row r="3" spans="1:34" x14ac:dyDescent="0.2">
      <c r="A3" s="61" t="s">
        <v>3</v>
      </c>
      <c r="B3" s="62" t="str">
        <f>Tarievenblad!B3</f>
        <v>Aanbesteding Raamovereenkomst Ingenieursdiensten</v>
      </c>
    </row>
    <row r="4" spans="1:34" x14ac:dyDescent="0.2">
      <c r="A4" s="61" t="s">
        <v>4</v>
      </c>
      <c r="B4" s="62" t="str">
        <f>Tarievenblad!B4</f>
        <v>Gemeente Apeldoorn</v>
      </c>
      <c r="AH4" s="62" t="s">
        <v>107</v>
      </c>
    </row>
    <row r="5" spans="1:34" x14ac:dyDescent="0.2">
      <c r="A5" s="61" t="s">
        <v>5</v>
      </c>
      <c r="B5" s="62">
        <f>Tarievenblad!B5</f>
        <v>5236048</v>
      </c>
      <c r="AH5" s="62" t="s">
        <v>142</v>
      </c>
    </row>
    <row r="6" spans="1:34" x14ac:dyDescent="0.2">
      <c r="A6" s="61" t="s">
        <v>99</v>
      </c>
      <c r="B6" s="62" t="s">
        <v>152</v>
      </c>
      <c r="AH6" s="62" t="s">
        <v>108</v>
      </c>
    </row>
    <row r="7" spans="1:34" x14ac:dyDescent="0.2">
      <c r="A7" s="61" t="s">
        <v>100</v>
      </c>
      <c r="B7" s="62" t="s">
        <v>157</v>
      </c>
      <c r="AH7" s="62" t="s">
        <v>109</v>
      </c>
    </row>
    <row r="8" spans="1:34" x14ac:dyDescent="0.2">
      <c r="A8" s="61" t="s">
        <v>101</v>
      </c>
      <c r="B8" s="63">
        <v>45566</v>
      </c>
    </row>
    <row r="13" spans="1:34" ht="80.099999999999994" customHeight="1" x14ac:dyDescent="0.2">
      <c r="D13" s="64" t="str">
        <f>Tarievenblad!H7</f>
        <v>Inschrijver A</v>
      </c>
      <c r="E13" s="64" t="str">
        <f>Tarievenblad!I7</f>
        <v>Inschrijver B</v>
      </c>
      <c r="F13" s="64" t="str">
        <f>Tarievenblad!J7</f>
        <v>Inschrijver C</v>
      </c>
      <c r="G13" s="64" t="str">
        <f>Tarievenblad!K7</f>
        <v>Inschrijver D</v>
      </c>
      <c r="H13" s="64" t="str">
        <f>Tarievenblad!L7</f>
        <v>Inschrijver E</v>
      </c>
      <c r="I13" s="64" t="str">
        <f>Tarievenblad!M7</f>
        <v>Inschrijver F</v>
      </c>
      <c r="J13" s="64" t="str">
        <f>Tarievenblad!N7</f>
        <v>Inschrijver G</v>
      </c>
      <c r="K13" s="64" t="str">
        <f>Tarievenblad!O7</f>
        <v>Inschrijver H</v>
      </c>
      <c r="L13" s="64" t="str">
        <f>Tarievenblad!P7</f>
        <v>Inschrijver I</v>
      </c>
      <c r="M13" s="64" t="str">
        <f>Tarievenblad!Q7</f>
        <v>Inschrijver J</v>
      </c>
      <c r="N13" s="64" t="str">
        <f>Tarievenblad!R7</f>
        <v>Inschrijver K</v>
      </c>
      <c r="O13" s="64" t="str">
        <f>Tarievenblad!S7</f>
        <v>Inschrijver L</v>
      </c>
      <c r="P13" s="64" t="str">
        <f>Tarievenblad!T7</f>
        <v>Inschrijver M</v>
      </c>
      <c r="Q13" s="64" t="str">
        <f>Tarievenblad!U7</f>
        <v>Inschrijver N</v>
      </c>
    </row>
    <row r="14" spans="1:34" ht="15.75" x14ac:dyDescent="0.2">
      <c r="A14" s="65" t="s">
        <v>102</v>
      </c>
    </row>
    <row r="15" spans="1:34" x14ac:dyDescent="0.2">
      <c r="B15" s="66" t="s">
        <v>103</v>
      </c>
      <c r="D15" s="67" t="s">
        <v>142</v>
      </c>
      <c r="E15" s="67" t="s">
        <v>142</v>
      </c>
      <c r="F15" s="67" t="s">
        <v>142</v>
      </c>
      <c r="G15" s="67" t="s">
        <v>142</v>
      </c>
      <c r="H15" s="67" t="s">
        <v>142</v>
      </c>
      <c r="I15" s="67" t="s">
        <v>142</v>
      </c>
      <c r="J15" s="67" t="s">
        <v>142</v>
      </c>
      <c r="K15" s="67" t="s">
        <v>107</v>
      </c>
      <c r="L15" s="67" t="s">
        <v>107</v>
      </c>
      <c r="M15" s="67" t="s">
        <v>107</v>
      </c>
      <c r="N15" s="67" t="s">
        <v>107</v>
      </c>
      <c r="O15" s="67" t="s">
        <v>107</v>
      </c>
      <c r="P15" s="67" t="s">
        <v>107</v>
      </c>
      <c r="Q15" s="67" t="s">
        <v>107</v>
      </c>
    </row>
    <row r="16" spans="1:34" x14ac:dyDescent="0.2">
      <c r="B16" s="66" t="s">
        <v>104</v>
      </c>
      <c r="D16" s="67" t="s">
        <v>142</v>
      </c>
      <c r="E16" s="67" t="s">
        <v>142</v>
      </c>
      <c r="F16" s="67" t="s">
        <v>142</v>
      </c>
      <c r="G16" s="67" t="s">
        <v>142</v>
      </c>
      <c r="H16" s="67" t="s">
        <v>142</v>
      </c>
      <c r="I16" s="67" t="s">
        <v>142</v>
      </c>
      <c r="J16" s="67" t="s">
        <v>142</v>
      </c>
      <c r="K16" s="67" t="s">
        <v>107</v>
      </c>
      <c r="L16" s="67" t="s">
        <v>107</v>
      </c>
      <c r="M16" s="67" t="s">
        <v>107</v>
      </c>
      <c r="N16" s="67" t="s">
        <v>107</v>
      </c>
      <c r="O16" s="67" t="s">
        <v>107</v>
      </c>
      <c r="P16" s="67" t="s">
        <v>107</v>
      </c>
      <c r="Q16" s="67" t="s">
        <v>107</v>
      </c>
      <c r="AH16" s="62" t="s">
        <v>107</v>
      </c>
    </row>
    <row r="17" spans="1:34" x14ac:dyDescent="0.2">
      <c r="AH17" s="68">
        <v>0</v>
      </c>
    </row>
    <row r="18" spans="1:34" ht="15.75" x14ac:dyDescent="0.2">
      <c r="A18" s="65" t="s">
        <v>105</v>
      </c>
      <c r="AH18" s="68">
        <v>0.2</v>
      </c>
    </row>
    <row r="19" spans="1:34" x14ac:dyDescent="0.2">
      <c r="A19" s="69" t="s">
        <v>106</v>
      </c>
      <c r="AH19" s="68">
        <v>0.4</v>
      </c>
    </row>
    <row r="20" spans="1:34" x14ac:dyDescent="0.2">
      <c r="B20" s="66" t="str">
        <f>Tarievenblad!B26</f>
        <v>Toegevoegde waarde van inschrijver</v>
      </c>
      <c r="D20" s="47" t="s">
        <v>107</v>
      </c>
      <c r="E20" s="47" t="s">
        <v>107</v>
      </c>
      <c r="F20" s="47" t="s">
        <v>107</v>
      </c>
      <c r="G20" s="47" t="s">
        <v>107</v>
      </c>
      <c r="H20" s="47" t="s">
        <v>107</v>
      </c>
      <c r="I20" s="47" t="s">
        <v>107</v>
      </c>
      <c r="J20" s="47" t="s">
        <v>107</v>
      </c>
      <c r="K20" s="47" t="s">
        <v>107</v>
      </c>
      <c r="L20" s="47" t="s">
        <v>107</v>
      </c>
      <c r="M20" s="47" t="s">
        <v>107</v>
      </c>
      <c r="N20" s="47" t="s">
        <v>107</v>
      </c>
      <c r="O20" s="47" t="s">
        <v>107</v>
      </c>
      <c r="P20" s="47" t="s">
        <v>107</v>
      </c>
      <c r="Q20" s="47" t="s">
        <v>107</v>
      </c>
      <c r="AH20" s="68">
        <v>0.7</v>
      </c>
    </row>
    <row r="21" spans="1:34" x14ac:dyDescent="0.2">
      <c r="B21" s="66" t="str">
        <f>Tarievenblad!B27</f>
        <v>Kwaliteitsborging en risicobeheersing</v>
      </c>
      <c r="D21" s="47" t="s">
        <v>107</v>
      </c>
      <c r="E21" s="47" t="s">
        <v>107</v>
      </c>
      <c r="F21" s="47" t="s">
        <v>107</v>
      </c>
      <c r="G21" s="47" t="s">
        <v>107</v>
      </c>
      <c r="H21" s="47" t="s">
        <v>107</v>
      </c>
      <c r="I21" s="47" t="s">
        <v>107</v>
      </c>
      <c r="J21" s="47" t="s">
        <v>107</v>
      </c>
      <c r="K21" s="47" t="s">
        <v>107</v>
      </c>
      <c r="L21" s="47" t="s">
        <v>107</v>
      </c>
      <c r="M21" s="47" t="s">
        <v>107</v>
      </c>
      <c r="N21" s="47" t="s">
        <v>107</v>
      </c>
      <c r="O21" s="47" t="s">
        <v>107</v>
      </c>
      <c r="P21" s="47" t="s">
        <v>107</v>
      </c>
      <c r="Q21" s="47" t="s">
        <v>107</v>
      </c>
      <c r="AH21" s="68">
        <v>1</v>
      </c>
    </row>
    <row r="22" spans="1:34" x14ac:dyDescent="0.2">
      <c r="B22" s="66" t="str">
        <f>Tarievenblad!B28</f>
        <v>Kennisdeling met de gemeente</v>
      </c>
      <c r="D22" s="47" t="s">
        <v>107</v>
      </c>
      <c r="E22" s="47" t="s">
        <v>107</v>
      </c>
      <c r="F22" s="47" t="s">
        <v>107</v>
      </c>
      <c r="G22" s="47" t="s">
        <v>107</v>
      </c>
      <c r="H22" s="47" t="s">
        <v>107</v>
      </c>
      <c r="I22" s="47" t="s">
        <v>107</v>
      </c>
      <c r="J22" s="47" t="s">
        <v>107</v>
      </c>
      <c r="K22" s="47" t="s">
        <v>107</v>
      </c>
      <c r="L22" s="47" t="s">
        <v>107</v>
      </c>
      <c r="M22" s="47" t="s">
        <v>107</v>
      </c>
      <c r="N22" s="47" t="s">
        <v>107</v>
      </c>
      <c r="O22" s="47" t="s">
        <v>107</v>
      </c>
      <c r="P22" s="47" t="s">
        <v>107</v>
      </c>
      <c r="Q22" s="47" t="s">
        <v>107</v>
      </c>
    </row>
    <row r="23" spans="1:34" x14ac:dyDescent="0.2">
      <c r="A23" s="69" t="s">
        <v>110</v>
      </c>
    </row>
    <row r="24" spans="1:34" x14ac:dyDescent="0.2">
      <c r="B24" s="66" t="str">
        <f>Tarievenblad!B26</f>
        <v>Toegevoegde waarde van inschrijver</v>
      </c>
      <c r="D24" s="70" t="str">
        <f>IF(D20="niet beoordeeld","niet beoordeeld",D20*Tarievenblad!$C$26)</f>
        <v>niet beoordeeld</v>
      </c>
      <c r="E24" s="70" t="str">
        <f>IF(E20="niet beoordeeld","niet beoordeeld",E20*Tarievenblad!$C$26)</f>
        <v>niet beoordeeld</v>
      </c>
      <c r="F24" s="70" t="str">
        <f>IF(F20="niet beoordeeld","niet beoordeeld",F20*Tarievenblad!$C$26)</f>
        <v>niet beoordeeld</v>
      </c>
      <c r="G24" s="70" t="str">
        <f>IF(G20="niet beoordeeld","niet beoordeeld",G20*Tarievenblad!$C$26)</f>
        <v>niet beoordeeld</v>
      </c>
      <c r="H24" s="70" t="str">
        <f>IF(H20="niet beoordeeld","niet beoordeeld",H20*Tarievenblad!$C$26)</f>
        <v>niet beoordeeld</v>
      </c>
      <c r="I24" s="70" t="str">
        <f>IF(I20="niet beoordeeld","niet beoordeeld",I20*Tarievenblad!$C$26)</f>
        <v>niet beoordeeld</v>
      </c>
      <c r="J24" s="70" t="str">
        <f>IF(J20="niet beoordeeld","niet beoordeeld",J20*Tarievenblad!$C$26)</f>
        <v>niet beoordeeld</v>
      </c>
      <c r="K24" s="70" t="str">
        <f>IF(K20="niet beoordeeld","niet beoordeeld",K20*Tarievenblad!$C$26)</f>
        <v>niet beoordeeld</v>
      </c>
      <c r="L24" s="70" t="str">
        <f>IF(L20="niet beoordeeld","niet beoordeeld",L20*Tarievenblad!$C$26)</f>
        <v>niet beoordeeld</v>
      </c>
      <c r="M24" s="70" t="str">
        <f>IF(M20="niet beoordeeld","niet beoordeeld",M20*Tarievenblad!$C$26)</f>
        <v>niet beoordeeld</v>
      </c>
      <c r="N24" s="70" t="str">
        <f>IF(N20="niet beoordeeld","niet beoordeeld",N20*Tarievenblad!$C$26)</f>
        <v>niet beoordeeld</v>
      </c>
      <c r="O24" s="70" t="str">
        <f>IF(O20="niet beoordeeld","niet beoordeeld",O20*Tarievenblad!$C$26)</f>
        <v>niet beoordeeld</v>
      </c>
      <c r="P24" s="70" t="str">
        <f>IF(P20="niet beoordeeld","niet beoordeeld",P20*Tarievenblad!$C$26)</f>
        <v>niet beoordeeld</v>
      </c>
      <c r="Q24" s="70" t="str">
        <f>IF(Q20="niet beoordeeld","niet beoordeeld",Q20*Tarievenblad!$C$26)</f>
        <v>niet beoordeeld</v>
      </c>
    </row>
    <row r="25" spans="1:34" x14ac:dyDescent="0.2">
      <c r="B25" s="66" t="str">
        <f>Tarievenblad!B27</f>
        <v>Kwaliteitsborging en risicobeheersing</v>
      </c>
      <c r="D25" s="70" t="str">
        <f>IF(D21="niet beoordeeld","niet beoordeeld",D21*Tarievenblad!$C$27)</f>
        <v>niet beoordeeld</v>
      </c>
      <c r="E25" s="70" t="str">
        <f>IF(E21="niet beoordeeld","niet beoordeeld",E21*Tarievenblad!$C$27)</f>
        <v>niet beoordeeld</v>
      </c>
      <c r="F25" s="70" t="str">
        <f>IF(F21="niet beoordeeld","niet beoordeeld",F21*Tarievenblad!$C$27)</f>
        <v>niet beoordeeld</v>
      </c>
      <c r="G25" s="70" t="str">
        <f>IF(G21="niet beoordeeld","niet beoordeeld",G21*Tarievenblad!$C$27)</f>
        <v>niet beoordeeld</v>
      </c>
      <c r="H25" s="70" t="str">
        <f>IF(H21="niet beoordeeld","niet beoordeeld",H21*Tarievenblad!$C$27)</f>
        <v>niet beoordeeld</v>
      </c>
      <c r="I25" s="70" t="str">
        <f>IF(I21="niet beoordeeld","niet beoordeeld",I21*Tarievenblad!$C$27)</f>
        <v>niet beoordeeld</v>
      </c>
      <c r="J25" s="70" t="str">
        <f>IF(J21="niet beoordeeld","niet beoordeeld",J21*Tarievenblad!$C$27)</f>
        <v>niet beoordeeld</v>
      </c>
      <c r="K25" s="70" t="str">
        <f>IF(K21="niet beoordeeld","niet beoordeeld",K21*Tarievenblad!$C$27)</f>
        <v>niet beoordeeld</v>
      </c>
      <c r="L25" s="70" t="str">
        <f>IF(L21="niet beoordeeld","niet beoordeeld",L21*Tarievenblad!$C$27)</f>
        <v>niet beoordeeld</v>
      </c>
      <c r="M25" s="70" t="str">
        <f>IF(M21="niet beoordeeld","niet beoordeeld",M21*Tarievenblad!$C$27)</f>
        <v>niet beoordeeld</v>
      </c>
      <c r="N25" s="70" t="str">
        <f>IF(N21="niet beoordeeld","niet beoordeeld",N21*Tarievenblad!$C$27)</f>
        <v>niet beoordeeld</v>
      </c>
      <c r="O25" s="70" t="str">
        <f>IF(O21="niet beoordeeld","niet beoordeeld",O21*Tarievenblad!$C$27)</f>
        <v>niet beoordeeld</v>
      </c>
      <c r="P25" s="70" t="str">
        <f>IF(P21="niet beoordeeld","niet beoordeeld",P21*Tarievenblad!$C$27)</f>
        <v>niet beoordeeld</v>
      </c>
      <c r="Q25" s="70" t="str">
        <f>IF(Q21="niet beoordeeld","niet beoordeeld",Q21*Tarievenblad!$C$27)</f>
        <v>niet beoordeeld</v>
      </c>
    </row>
    <row r="26" spans="1:34" x14ac:dyDescent="0.2">
      <c r="B26" s="66" t="str">
        <f>Tarievenblad!B28</f>
        <v>Kennisdeling met de gemeente</v>
      </c>
      <c r="D26" s="70" t="str">
        <f>IF(D22="niet beoordeeld","niet beoordeeld",D22*Tarievenblad!$C$28)</f>
        <v>niet beoordeeld</v>
      </c>
      <c r="E26" s="70" t="str">
        <f>IF(E22="niet beoordeeld","niet beoordeeld",E22*Tarievenblad!$C$28)</f>
        <v>niet beoordeeld</v>
      </c>
      <c r="F26" s="70" t="str">
        <f>IF(F22="niet beoordeeld","niet beoordeeld",F22*Tarievenblad!$C$28)</f>
        <v>niet beoordeeld</v>
      </c>
      <c r="G26" s="70" t="str">
        <f>IF(G22="niet beoordeeld","niet beoordeeld",G22*Tarievenblad!$C$28)</f>
        <v>niet beoordeeld</v>
      </c>
      <c r="H26" s="70" t="str">
        <f>IF(H22="niet beoordeeld","niet beoordeeld",H22*Tarievenblad!$C$28)</f>
        <v>niet beoordeeld</v>
      </c>
      <c r="I26" s="70" t="str">
        <f>IF(I22="niet beoordeeld","niet beoordeeld",I22*Tarievenblad!$C$28)</f>
        <v>niet beoordeeld</v>
      </c>
      <c r="J26" s="70" t="str">
        <f>IF(J22="niet beoordeeld","niet beoordeeld",J22*Tarievenblad!$C$28)</f>
        <v>niet beoordeeld</v>
      </c>
      <c r="K26" s="70" t="str">
        <f>IF(K22="niet beoordeeld","niet beoordeeld",K22*Tarievenblad!$C$28)</f>
        <v>niet beoordeeld</v>
      </c>
      <c r="L26" s="70" t="str">
        <f>IF(L22="niet beoordeeld","niet beoordeeld",L22*Tarievenblad!$C$28)</f>
        <v>niet beoordeeld</v>
      </c>
      <c r="M26" s="70" t="str">
        <f>IF(M22="niet beoordeeld","niet beoordeeld",M22*Tarievenblad!$C$28)</f>
        <v>niet beoordeeld</v>
      </c>
      <c r="N26" s="70" t="str">
        <f>IF(N22="niet beoordeeld","niet beoordeeld",N22*Tarievenblad!$C$28)</f>
        <v>niet beoordeeld</v>
      </c>
      <c r="O26" s="70" t="str">
        <f>IF(O22="niet beoordeeld","niet beoordeeld",O22*Tarievenblad!$C$28)</f>
        <v>niet beoordeeld</v>
      </c>
      <c r="P26" s="70" t="str">
        <f>IF(P22="niet beoordeeld","niet beoordeeld",P22*Tarievenblad!$C$28)</f>
        <v>niet beoordeeld</v>
      </c>
      <c r="Q26" s="70" t="str">
        <f>IF(Q22="niet beoordeeld","niet beoordeeld",Q22*Tarievenblad!$C$28)</f>
        <v>niet beoordeeld</v>
      </c>
    </row>
    <row r="27" spans="1:34" s="71" customFormat="1" ht="20.100000000000001" customHeight="1" x14ac:dyDescent="0.2">
      <c r="B27" s="72" t="s">
        <v>113</v>
      </c>
      <c r="C27" s="72"/>
      <c r="D27" s="73">
        <f t="shared" ref="D27:Q27" si="0">SUM(D24:D26)</f>
        <v>0</v>
      </c>
      <c r="E27" s="73">
        <f t="shared" si="0"/>
        <v>0</v>
      </c>
      <c r="F27" s="73">
        <f t="shared" si="0"/>
        <v>0</v>
      </c>
      <c r="G27" s="73">
        <f t="shared" si="0"/>
        <v>0</v>
      </c>
      <c r="H27" s="73">
        <f t="shared" si="0"/>
        <v>0</v>
      </c>
      <c r="I27" s="73">
        <f t="shared" si="0"/>
        <v>0</v>
      </c>
      <c r="J27" s="73">
        <f t="shared" si="0"/>
        <v>0</v>
      </c>
      <c r="K27" s="73">
        <f t="shared" si="0"/>
        <v>0</v>
      </c>
      <c r="L27" s="73">
        <f t="shared" si="0"/>
        <v>0</v>
      </c>
      <c r="M27" s="73">
        <f t="shared" si="0"/>
        <v>0</v>
      </c>
      <c r="N27" s="73">
        <f t="shared" si="0"/>
        <v>0</v>
      </c>
      <c r="O27" s="73">
        <f t="shared" si="0"/>
        <v>0</v>
      </c>
      <c r="P27" s="73">
        <f t="shared" si="0"/>
        <v>0</v>
      </c>
      <c r="Q27" s="73">
        <f t="shared" si="0"/>
        <v>0</v>
      </c>
    </row>
    <row r="30" spans="1:34" ht="15.75" x14ac:dyDescent="0.2">
      <c r="A30" s="65" t="s">
        <v>114</v>
      </c>
    </row>
    <row r="31" spans="1:34" x14ac:dyDescent="0.2">
      <c r="A31" s="69" t="s">
        <v>115</v>
      </c>
    </row>
    <row r="32" spans="1:34" x14ac:dyDescent="0.2">
      <c r="B32" s="66" t="s">
        <v>116</v>
      </c>
      <c r="D32" s="70">
        <f>'Fictief project 1'!C84</f>
        <v>0</v>
      </c>
      <c r="E32" s="70">
        <f>'Fictief project 1'!D84</f>
        <v>0</v>
      </c>
      <c r="F32" s="70">
        <f>'Fictief project 1'!E84</f>
        <v>0</v>
      </c>
      <c r="G32" s="70">
        <f>'Fictief project 1'!F84</f>
        <v>0</v>
      </c>
      <c r="H32" s="70">
        <f>'Fictief project 1'!G84</f>
        <v>0</v>
      </c>
      <c r="I32" s="70">
        <f>'Fictief project 1'!H84</f>
        <v>0</v>
      </c>
      <c r="J32" s="70">
        <f>'Fictief project 1'!I84</f>
        <v>0</v>
      </c>
      <c r="K32" s="70">
        <f>'Fictief project 1'!J84</f>
        <v>0</v>
      </c>
      <c r="L32" s="70">
        <f>'Fictief project 1'!K84</f>
        <v>0</v>
      </c>
      <c r="M32" s="70">
        <f>'Fictief project 1'!L84</f>
        <v>0</v>
      </c>
      <c r="N32" s="70">
        <f>'Fictief project 1'!M84</f>
        <v>0</v>
      </c>
      <c r="O32" s="70">
        <f>'Fictief project 1'!N84</f>
        <v>0</v>
      </c>
      <c r="P32" s="70">
        <f>'Fictief project 1'!O84</f>
        <v>0</v>
      </c>
      <c r="Q32" s="70">
        <f>'Fictief project 1'!P84</f>
        <v>0</v>
      </c>
    </row>
    <row r="33" spans="1:17" x14ac:dyDescent="0.2">
      <c r="B33" s="66" t="s">
        <v>117</v>
      </c>
      <c r="D33" s="70">
        <f>'Fictief project 2'!C110</f>
        <v>0</v>
      </c>
      <c r="E33" s="70">
        <f>'Fictief project 2'!D110</f>
        <v>0</v>
      </c>
      <c r="F33" s="70">
        <f>'Fictief project 2'!E110</f>
        <v>0</v>
      </c>
      <c r="G33" s="70">
        <f>'Fictief project 2'!F110</f>
        <v>0</v>
      </c>
      <c r="H33" s="70">
        <f>'Fictief project 2'!G110</f>
        <v>0</v>
      </c>
      <c r="I33" s="70">
        <f>'Fictief project 2'!H110</f>
        <v>0</v>
      </c>
      <c r="J33" s="70">
        <f>'Fictief project 2'!I110</f>
        <v>0</v>
      </c>
      <c r="K33" s="70">
        <f>'Fictief project 2'!J110</f>
        <v>0</v>
      </c>
      <c r="L33" s="70">
        <f>'Fictief project 2'!K110</f>
        <v>0</v>
      </c>
      <c r="M33" s="70">
        <f>'Fictief project 2'!L110</f>
        <v>0</v>
      </c>
      <c r="N33" s="70">
        <f>'Fictief project 2'!M110</f>
        <v>0</v>
      </c>
      <c r="O33" s="70">
        <f>'Fictief project 2'!N110</f>
        <v>0</v>
      </c>
      <c r="P33" s="70">
        <f>'Fictief project 2'!O110</f>
        <v>0</v>
      </c>
      <c r="Q33" s="70">
        <f>'Fictief project 2'!P110</f>
        <v>0</v>
      </c>
    </row>
    <row r="34" spans="1:17" s="71" customFormat="1" ht="20.100000000000001" customHeight="1" x14ac:dyDescent="0.2">
      <c r="B34" s="72" t="s">
        <v>119</v>
      </c>
      <c r="C34" s="72"/>
      <c r="D34" s="73">
        <f t="shared" ref="D34:Q34" si="1">SUM(D32:D33)</f>
        <v>0</v>
      </c>
      <c r="E34" s="73">
        <f t="shared" si="1"/>
        <v>0</v>
      </c>
      <c r="F34" s="73">
        <f t="shared" si="1"/>
        <v>0</v>
      </c>
      <c r="G34" s="73">
        <f t="shared" si="1"/>
        <v>0</v>
      </c>
      <c r="H34" s="73">
        <f t="shared" si="1"/>
        <v>0</v>
      </c>
      <c r="I34" s="73">
        <f t="shared" si="1"/>
        <v>0</v>
      </c>
      <c r="J34" s="73">
        <f t="shared" si="1"/>
        <v>0</v>
      </c>
      <c r="K34" s="73">
        <f t="shared" si="1"/>
        <v>0</v>
      </c>
      <c r="L34" s="73">
        <f t="shared" si="1"/>
        <v>0</v>
      </c>
      <c r="M34" s="73">
        <f t="shared" si="1"/>
        <v>0</v>
      </c>
      <c r="N34" s="73">
        <f t="shared" si="1"/>
        <v>0</v>
      </c>
      <c r="O34" s="73">
        <f t="shared" si="1"/>
        <v>0</v>
      </c>
      <c r="P34" s="73">
        <f t="shared" si="1"/>
        <v>0</v>
      </c>
      <c r="Q34" s="73">
        <f t="shared" si="1"/>
        <v>0</v>
      </c>
    </row>
    <row r="37" spans="1:17" ht="15.75" x14ac:dyDescent="0.2">
      <c r="A37" s="65" t="s">
        <v>118</v>
      </c>
    </row>
    <row r="38" spans="1:17" s="71" customFormat="1" ht="20.100000000000001" customHeight="1" x14ac:dyDescent="0.2">
      <c r="B38" s="74" t="s">
        <v>120</v>
      </c>
      <c r="C38" s="74"/>
      <c r="D38" s="75">
        <f t="shared" ref="D38:Q38" si="2">D34-D27</f>
        <v>0</v>
      </c>
      <c r="E38" s="75">
        <f t="shared" si="2"/>
        <v>0</v>
      </c>
      <c r="F38" s="75">
        <f t="shared" si="2"/>
        <v>0</v>
      </c>
      <c r="G38" s="75">
        <f t="shared" si="2"/>
        <v>0</v>
      </c>
      <c r="H38" s="75">
        <f t="shared" si="2"/>
        <v>0</v>
      </c>
      <c r="I38" s="75">
        <f t="shared" si="2"/>
        <v>0</v>
      </c>
      <c r="J38" s="75">
        <f t="shared" si="2"/>
        <v>0</v>
      </c>
      <c r="K38" s="75">
        <f t="shared" si="2"/>
        <v>0</v>
      </c>
      <c r="L38" s="75">
        <f t="shared" si="2"/>
        <v>0</v>
      </c>
      <c r="M38" s="75">
        <f t="shared" si="2"/>
        <v>0</v>
      </c>
      <c r="N38" s="75">
        <f t="shared" si="2"/>
        <v>0</v>
      </c>
      <c r="O38" s="75">
        <f t="shared" si="2"/>
        <v>0</v>
      </c>
      <c r="P38" s="75">
        <f t="shared" si="2"/>
        <v>0</v>
      </c>
      <c r="Q38" s="75">
        <f t="shared" si="2"/>
        <v>0</v>
      </c>
    </row>
    <row r="41" spans="1:17" ht="15.75" x14ac:dyDescent="0.2">
      <c r="A41" s="65" t="s">
        <v>121</v>
      </c>
    </row>
    <row r="42" spans="1:17" ht="30" customHeight="1" x14ac:dyDescent="0.2">
      <c r="B42" s="99" t="str">
        <f>LOOKUP(H42,$D$38:$Q$38,$D$13:$Q$13)</f>
        <v>Inschrijver N</v>
      </c>
      <c r="C42" s="99"/>
      <c r="D42" s="100" t="s">
        <v>122</v>
      </c>
      <c r="E42" s="100"/>
      <c r="F42" s="100"/>
      <c r="G42" s="100"/>
      <c r="H42" s="101">
        <f>SMALL($D$38:$J$38,1)</f>
        <v>0</v>
      </c>
      <c r="I42" s="101"/>
      <c r="J42" s="100" t="s">
        <v>125</v>
      </c>
      <c r="K42" s="100"/>
      <c r="L42" s="100"/>
      <c r="M42" s="76"/>
      <c r="N42" s="76"/>
      <c r="O42" s="76"/>
      <c r="P42" s="76"/>
      <c r="Q42" s="76"/>
    </row>
    <row r="43" spans="1:17" ht="30" customHeight="1" x14ac:dyDescent="0.2">
      <c r="B43" s="99" t="str">
        <f>LOOKUP(H43,$D$38:$Q$38,$D$13:$Q$13)</f>
        <v>Inschrijver N</v>
      </c>
      <c r="C43" s="99"/>
      <c r="D43" s="100" t="s">
        <v>123</v>
      </c>
      <c r="E43" s="100"/>
      <c r="F43" s="100"/>
      <c r="G43" s="100"/>
      <c r="H43" s="101">
        <f>SMALL($D$38:$J$38,2)</f>
        <v>0</v>
      </c>
      <c r="I43" s="101"/>
      <c r="J43" s="100" t="s">
        <v>125</v>
      </c>
      <c r="K43" s="100"/>
      <c r="L43" s="100"/>
      <c r="M43" s="76"/>
      <c r="N43" s="76"/>
      <c r="O43" s="76"/>
      <c r="P43" s="76"/>
      <c r="Q43" s="76"/>
    </row>
    <row r="44" spans="1:17" ht="30" customHeight="1" x14ac:dyDescent="0.2">
      <c r="B44" s="99" t="str">
        <f>LOOKUP(H44,$D$38:$Q$38,$D$13:$Q$13)</f>
        <v>Inschrijver N</v>
      </c>
      <c r="C44" s="99"/>
      <c r="D44" s="100" t="s">
        <v>124</v>
      </c>
      <c r="E44" s="100"/>
      <c r="F44" s="100"/>
      <c r="G44" s="100"/>
      <c r="H44" s="101">
        <f>SMALL($D$38:$J$38,3)</f>
        <v>0</v>
      </c>
      <c r="I44" s="101"/>
      <c r="J44" s="100" t="s">
        <v>125</v>
      </c>
      <c r="K44" s="100"/>
      <c r="L44" s="100"/>
      <c r="M44" s="76"/>
      <c r="N44" s="76"/>
      <c r="O44" s="76"/>
      <c r="P44" s="76"/>
      <c r="Q44" s="76"/>
    </row>
    <row r="45" spans="1:17" ht="30" customHeight="1" x14ac:dyDescent="0.2">
      <c r="B45" s="99" t="str">
        <f>LOOKUP(H45,$D$38:$Q$38,$D$13:$Q$13)</f>
        <v>Inschrijver N</v>
      </c>
      <c r="C45" s="99"/>
      <c r="D45" s="100" t="s">
        <v>158</v>
      </c>
      <c r="E45" s="100"/>
      <c r="F45" s="100"/>
      <c r="G45" s="100"/>
      <c r="H45" s="101">
        <f>SMALL($D$38:$J$38,4)</f>
        <v>0</v>
      </c>
      <c r="I45" s="101"/>
      <c r="J45" s="100" t="s">
        <v>125</v>
      </c>
      <c r="K45" s="100"/>
      <c r="L45" s="100"/>
    </row>
    <row r="46" spans="1:17" ht="30" customHeight="1" x14ac:dyDescent="0.2">
      <c r="B46" s="99" t="str">
        <f>LOOKUP(H46,$D$38:$Q$38,$D$13:$Q$13)</f>
        <v>Inschrijver N</v>
      </c>
      <c r="C46" s="99"/>
      <c r="D46" s="100" t="s">
        <v>159</v>
      </c>
      <c r="E46" s="100"/>
      <c r="F46" s="100"/>
      <c r="G46" s="100"/>
      <c r="H46" s="101">
        <f>SMALL($D$38:$J$38,5)</f>
        <v>0</v>
      </c>
      <c r="I46" s="101"/>
      <c r="J46" s="100" t="s">
        <v>125</v>
      </c>
      <c r="K46" s="100"/>
      <c r="L46" s="100"/>
    </row>
  </sheetData>
  <sheetProtection algorithmName="SHA-512" hashValue="KlHcpIi+DoGLoLw2E+/EXpd7EoYwTptV6xTuMhuWBHYx9XrVGCF5rHGysFB/pRVNK1c3pB3IWnuporXRjHhWyA==" saltValue="72VXZplrSyhwWZv20qF9hA==" spinCount="100000" sheet="1" objects="1" scenarios="1"/>
  <mergeCells count="20">
    <mergeCell ref="B45:C45"/>
    <mergeCell ref="D45:G45"/>
    <mergeCell ref="H45:I45"/>
    <mergeCell ref="J45:L45"/>
    <mergeCell ref="B46:C46"/>
    <mergeCell ref="D46:G46"/>
    <mergeCell ref="H46:I46"/>
    <mergeCell ref="J46:L46"/>
    <mergeCell ref="H42:I42"/>
    <mergeCell ref="H43:I43"/>
    <mergeCell ref="H44:I44"/>
    <mergeCell ref="J42:L42"/>
    <mergeCell ref="J43:L43"/>
    <mergeCell ref="J44:L44"/>
    <mergeCell ref="B42:C42"/>
    <mergeCell ref="B43:C43"/>
    <mergeCell ref="B44:C44"/>
    <mergeCell ref="D42:G42"/>
    <mergeCell ref="D43:G43"/>
    <mergeCell ref="D44:G44"/>
  </mergeCells>
  <phoneticPr fontId="2" type="noConversion"/>
  <dataValidations count="2">
    <dataValidation type="list" allowBlank="1" showInputMessage="1" showErrorMessage="1" sqref="D15:Q16" xr:uid="{108AAD34-59AE-4447-83C5-6188C42D50E8}">
      <formula1>$AH$4:$AH$7</formula1>
    </dataValidation>
    <dataValidation type="list" allowBlank="1" showInputMessage="1" showErrorMessage="1" sqref="D20:Q22" xr:uid="{EDB3A832-B854-2B4D-8B35-8F9C423CE5CE}">
      <formula1>$AH$16:$AH$21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B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Tarievenblad</vt:lpstr>
      <vt:lpstr>Fictief project 1</vt:lpstr>
      <vt:lpstr>Fictief project 2</vt:lpstr>
      <vt:lpstr>EMVI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INFR200998 Raming Tekeningen Kerkplein.xlsm</dc:title>
  <dc:creator>A. Zeeuw</dc:creator>
  <cp:lastModifiedBy>Verkade, C (Chris)</cp:lastModifiedBy>
  <dcterms:created xsi:type="dcterms:W3CDTF">2021-11-03T15:01:39Z</dcterms:created>
  <dcterms:modified xsi:type="dcterms:W3CDTF">2024-10-15T07:20:38Z</dcterms:modified>
</cp:coreProperties>
</file>