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BOOR/Gedeelde documenten/Inhuur OP en OOP - Aanbesteding 2024/04. Aanbestedingsdocumenten/1. Inhuur OP en OOP/"/>
    </mc:Choice>
  </mc:AlternateContent>
  <xr:revisionPtr revIDLastSave="827" documentId="8_{46E3B95E-E0CA-4F15-B891-C7DA29BA5677}" xr6:coauthVersionLast="47" xr6:coauthVersionMax="47" xr10:uidLastSave="{9F0F0CA2-096C-4E8A-B35A-8BD38BB235F5}"/>
  <bookViews>
    <workbookView xWindow="13875" yWindow="-16320" windowWidth="29040" windowHeight="15720" tabRatio="703" activeTab="1" xr2:uid="{EA2F8B97-EEAE-484A-B62B-5E96081A0568}"/>
  </bookViews>
  <sheets>
    <sheet name="Opgave kostprijs" sheetId="17" r:id="rId1"/>
    <sheet name="Opgave bureaumarge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7" l="1"/>
  <c r="J48" i="17"/>
  <c r="H48" i="17"/>
  <c r="E45" i="17"/>
  <c r="E31" i="17"/>
  <c r="E26" i="17"/>
  <c r="F27" i="17" s="1"/>
  <c r="F32" i="17" s="1"/>
  <c r="F46" i="17" s="1"/>
  <c r="G44" i="17" l="1"/>
  <c r="G38" i="17"/>
  <c r="I38" i="17" s="1"/>
  <c r="I39" i="17"/>
  <c r="G39" i="17"/>
  <c r="C18" i="27" l="1"/>
  <c r="E18" i="27" s="1"/>
  <c r="F18" i="27" s="1"/>
  <c r="H18" i="27" s="1"/>
  <c r="C15" i="27"/>
  <c r="E15" i="27" s="1"/>
  <c r="F15" i="27" s="1"/>
  <c r="H15" i="27" s="1"/>
  <c r="G30" i="17"/>
  <c r="I30" i="17" s="1"/>
  <c r="I44" i="17"/>
  <c r="H17" i="17" l="1"/>
  <c r="J17" i="17" s="1"/>
  <c r="G29" i="17"/>
  <c r="G31" i="17" s="1"/>
  <c r="I29" i="17" l="1"/>
  <c r="I31" i="17" s="1"/>
  <c r="G22" i="17"/>
  <c r="I22" i="17" s="1"/>
  <c r="G20" i="17"/>
  <c r="I20" i="17" l="1"/>
  <c r="G41" i="17" l="1"/>
  <c r="I41" i="17" s="1"/>
  <c r="G35" i="17" l="1"/>
  <c r="G37" i="17"/>
  <c r="I37" i="17" s="1"/>
  <c r="G36" i="17"/>
  <c r="G45" i="17" l="1"/>
  <c r="I35" i="17"/>
  <c r="G21" i="17"/>
  <c r="G26" i="17" s="1"/>
  <c r="H27" i="17" s="1"/>
  <c r="H32" i="17" s="1"/>
  <c r="H46" i="17" l="1"/>
  <c r="I45" i="17"/>
  <c r="I21" i="17"/>
  <c r="I26" i="17" s="1"/>
  <c r="J27" i="17" s="1"/>
  <c r="J32" i="17" s="1"/>
  <c r="J46" i="17" l="1"/>
  <c r="C19" i="27"/>
  <c r="E19" i="27" s="1"/>
  <c r="F19" i="27" s="1"/>
  <c r="H19" i="27" s="1"/>
  <c r="C16" i="27"/>
  <c r="E16" i="27" s="1"/>
  <c r="F16" i="27" s="1"/>
  <c r="H16" i="27" s="1"/>
  <c r="C20" i="27" l="1"/>
  <c r="E20" i="27" s="1"/>
  <c r="F20" i="27" s="1"/>
  <c r="H20" i="27" s="1"/>
  <c r="C17" i="27"/>
  <c r="E17" i="27" s="1"/>
  <c r="F17" i="27" s="1"/>
  <c r="H17" i="27" s="1"/>
  <c r="H21" i="27" l="1"/>
</calcChain>
</file>

<file path=xl/sharedStrings.xml><?xml version="1.0" encoding="utf-8"?>
<sst xmlns="http://schemas.openxmlformats.org/spreadsheetml/2006/main" count="62" uniqueCount="60">
  <si>
    <t>Instructie aan inschrijver &gt; Vul alleen de geel gearceerde velden in.</t>
  </si>
  <si>
    <t xml:space="preserve">- De kostprijsfactoren kunnen gedurende de looptijd van de Raamovereenkomst alleen gewijzigd worden naar aanleiding van wettelijke/cao-wijzigingen en/of wijzigingen in het aantal kalenderdagen in blok 2 of 3. </t>
  </si>
  <si>
    <t>Naam Inschrijver:</t>
  </si>
  <si>
    <t>Past Inschrijver het uitzendbeding toe in ABU: fase A/NBBU: fase 1 en 2?</t>
  </si>
  <si>
    <t>Is Inschrijver eigen risicodrager voor de WGA?</t>
  </si>
  <si>
    <t>Is Inschrijver eigen risicodrager voor de ZW Flex?</t>
  </si>
  <si>
    <t>ABU fase A 
NBBU fase 1 en 2</t>
  </si>
  <si>
    <t>ABU fase B
NBBU fase 3</t>
  </si>
  <si>
    <t>ABU fase C
NBBU fase 4</t>
  </si>
  <si>
    <t>Blok 1 - Brutoloon</t>
  </si>
  <si>
    <t>Blok 2 - 
Reserveringen</t>
  </si>
  <si>
    <t>Vakantiedagen (25)</t>
  </si>
  <si>
    <t>Feestdagen</t>
  </si>
  <si>
    <t>Kort verzuim</t>
  </si>
  <si>
    <t xml:space="preserve">Doorbetaling bij ziekte </t>
  </si>
  <si>
    <t>Doorbetaling bij leegloop</t>
  </si>
  <si>
    <t>Eindejaarsuitkering</t>
  </si>
  <si>
    <t>Vakantiebijslag</t>
  </si>
  <si>
    <t>Blok 3 - 
Werkgeverslasten</t>
  </si>
  <si>
    <t xml:space="preserve">Pensioenpremie </t>
  </si>
  <si>
    <t>ZVW-premie</t>
  </si>
  <si>
    <t>AWf-premie</t>
  </si>
  <si>
    <t>Basispremie WAO/WIA inclusief de kinderopvang</t>
  </si>
  <si>
    <r>
      <t>WGA-premie (</t>
    </r>
    <r>
      <rPr>
        <u/>
        <sz val="10"/>
        <rFont val="Tahoma"/>
        <family val="2"/>
      </rPr>
      <t>vermeld enkel het netto werkgeversdeel</t>
    </r>
    <r>
      <rPr>
        <sz val="10"/>
        <rFont val="Tahoma"/>
        <family val="2"/>
      </rPr>
      <t>)</t>
    </r>
  </si>
  <si>
    <t>ZW Flex-premie</t>
  </si>
  <si>
    <r>
      <t>Aanvulling ZW (</t>
    </r>
    <r>
      <rPr>
        <u/>
        <sz val="10"/>
        <rFont val="Tahoma"/>
        <family val="2"/>
      </rPr>
      <t>vermeld enkel het netto werkgeversdeel</t>
    </r>
    <r>
      <rPr>
        <sz val="10"/>
        <rFont val="Tahoma"/>
        <family val="2"/>
      </rPr>
      <t>)</t>
    </r>
  </si>
  <si>
    <t xml:space="preserve">Private aanvulling WW </t>
  </si>
  <si>
    <t>Duurzame inzetbaarheid (scholingsfonds)</t>
  </si>
  <si>
    <t>SFU (sociaal fonds)</t>
  </si>
  <si>
    <t>Transitievergoeding (maximaal 2,78%)</t>
  </si>
  <si>
    <t>Kostprijs</t>
  </si>
  <si>
    <t>Omrekenfactor bruto-vergoedingen</t>
  </si>
  <si>
    <t>Dit prijsopgaveformulier is ontwikkeld door Significant Synergy en kan niet zomaar zonder toestemming voor andere inkooptrajecten worden gebruikt of gekopieerd. Voor meer informatie kunt u contact opnemen met info@significant.nl</t>
  </si>
  <si>
    <t>Instructie aan Inschrijver</t>
  </si>
  <si>
    <t>- Vul alleen de geel gearceerde velden in.</t>
  </si>
  <si>
    <t>- Geef een bureaumarge op tussen 0% en 100%, waarbij het mogelijk is om bureaumarge tot de maximale omrekenfactor in te dienen.</t>
  </si>
  <si>
    <t>Maximale omrekenfactor leraar (OP)</t>
  </si>
  <si>
    <t>Maximale omrekenfactor leraarondersteuner/onderwijsassistent (OOP)</t>
  </si>
  <si>
    <t>Profiel</t>
  </si>
  <si>
    <t>Productvorm</t>
  </si>
  <si>
    <t>Aanbod bureaumarge (percentage)</t>
  </si>
  <si>
    <t>Omrekenfactor</t>
  </si>
  <si>
    <t>Score (aantal ongewogen punten)</t>
  </si>
  <si>
    <t>Weging</t>
  </si>
  <si>
    <t>Score (aantal gewogen punten)</t>
  </si>
  <si>
    <t>Leraar (OP)</t>
  </si>
  <si>
    <t>P1.1: ABU fase A/NBBU fase 1 en 2</t>
  </si>
  <si>
    <t xml:space="preserve">P1.2: ABU fase B/NBBU fase 3 </t>
  </si>
  <si>
    <t>P1.3: ABU fase C/NBBU fase 4</t>
  </si>
  <si>
    <t>Leraarondersteuner/ 
onderwijsassistent (OOP)</t>
  </si>
  <si>
    <t>P1.4: ABU fase A/NBBU fase 1 en 2</t>
  </si>
  <si>
    <t>P1.5: ABU fase B/NBBU fase 3</t>
  </si>
  <si>
    <t>P1.6: ABU fase C/NBBU fase 4</t>
  </si>
  <si>
    <t>Totaal aantal gewogen punten P1:</t>
  </si>
  <si>
    <t>Bijlage H  - Prijsopgaveformulier</t>
  </si>
  <si>
    <r>
      <t xml:space="preserve">Kostprijsfactoren </t>
    </r>
    <r>
      <rPr>
        <sz val="14"/>
        <rFont val="Arial"/>
        <family val="2"/>
      </rPr>
      <t>(gewerkte uren)</t>
    </r>
  </si>
  <si>
    <t>- De onderste regel (kostprijs) vermeldt de kostprijsfactor die geldt als grondslag voor de berekening van de omrekenfactor (zie tabblad 'Opgave bureaumarges').</t>
  </si>
  <si>
    <t>Opgave bureaumarge (omrekenfactoren en P1)</t>
  </si>
  <si>
    <t>- In de situatie dat een kostprijsfactor wijzigt, zal Opdrachtgever de wijzigingen verifiëren bij Opdrachtnemer en hiervoor de benodigde bewijsstukken willen inzien.</t>
  </si>
  <si>
    <t>- Vul eerst tabblad 'Opgave kostprijs' in, voordat u de bureaumarges in dit tabblad invult.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</si>
</sst>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(* #,##0.00_);_(* \(#,##0.00\);_(* &quot;-&quot;??_);_(@_)"/>
    <numFmt numFmtId="166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u/>
      <sz val="10"/>
      <name val="Tahoma"/>
      <family val="2"/>
    </font>
    <font>
      <i/>
      <sz val="12"/>
      <color rgb="FF000000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sz val="14"/>
      <name val="Arial"/>
      <family val="2"/>
    </font>
    <font>
      <sz val="18"/>
      <color rgb="FFFF0000"/>
      <name val="Arial"/>
      <family val="2"/>
    </font>
    <font>
      <b/>
      <sz val="8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right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0" fillId="2" borderId="0" xfId="0" applyFill="1"/>
    <xf numFmtId="0" fontId="7" fillId="2" borderId="3" xfId="0" applyFont="1" applyFill="1" applyBorder="1" applyAlignment="1" applyProtection="1">
      <alignment vertical="top"/>
      <protection hidden="1"/>
    </xf>
    <xf numFmtId="0" fontId="3" fillId="2" borderId="11" xfId="0" applyFont="1" applyFill="1" applyBorder="1" applyAlignment="1">
      <alignment vertical="center"/>
    </xf>
    <xf numFmtId="2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10" fontId="7" fillId="2" borderId="2" xfId="0" applyNumberFormat="1" applyFont="1" applyFill="1" applyBorder="1" applyAlignment="1" applyProtection="1">
      <alignment vertical="top"/>
      <protection hidden="1"/>
    </xf>
    <xf numFmtId="0" fontId="13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12" fillId="2" borderId="0" xfId="0" applyFont="1" applyFill="1"/>
    <xf numFmtId="0" fontId="0" fillId="2" borderId="0" xfId="0" applyFill="1" applyAlignment="1">
      <alignment wrapText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10" fontId="8" fillId="2" borderId="15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0" fontId="4" fillId="3" borderId="11" xfId="0" applyFont="1" applyFill="1" applyBorder="1" applyProtection="1">
      <protection locked="0" hidden="1"/>
    </xf>
    <xf numFmtId="0" fontId="17" fillId="2" borderId="0" xfId="0" applyFont="1" applyFill="1" applyProtection="1">
      <protection hidden="1"/>
    </xf>
    <xf numFmtId="2" fontId="7" fillId="2" borderId="5" xfId="0" applyNumberFormat="1" applyFont="1" applyFill="1" applyBorder="1" applyProtection="1">
      <protection hidden="1"/>
    </xf>
    <xf numFmtId="2" fontId="7" fillId="2" borderId="23" xfId="0" applyNumberFormat="1" applyFont="1" applyFill="1" applyBorder="1" applyAlignment="1" applyProtection="1">
      <alignment vertical="top"/>
      <protection hidden="1"/>
    </xf>
    <xf numFmtId="2" fontId="7" fillId="2" borderId="23" xfId="1" applyNumberFormat="1" applyFont="1" applyFill="1" applyBorder="1" applyAlignment="1" applyProtection="1">
      <alignment vertical="top"/>
      <protection hidden="1"/>
    </xf>
    <xf numFmtId="2" fontId="3" fillId="2" borderId="23" xfId="0" applyNumberFormat="1" applyFont="1" applyFill="1" applyBorder="1" applyProtection="1">
      <protection hidden="1"/>
    </xf>
    <xf numFmtId="2" fontId="7" fillId="2" borderId="23" xfId="0" applyNumberFormat="1" applyFont="1" applyFill="1" applyBorder="1" applyProtection="1">
      <protection hidden="1"/>
    </xf>
    <xf numFmtId="2" fontId="8" fillId="2" borderId="24" xfId="1" applyNumberFormat="1" applyFont="1" applyFill="1" applyBorder="1" applyAlignment="1" applyProtection="1">
      <alignment vertical="top"/>
      <protection hidden="1"/>
    </xf>
    <xf numFmtId="10" fontId="7" fillId="0" borderId="4" xfId="0" applyNumberFormat="1" applyFont="1" applyBorder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9" fillId="2" borderId="9" xfId="0" applyFont="1" applyFill="1" applyBorder="1" applyAlignment="1">
      <alignment vertical="center" wrapText="1"/>
    </xf>
    <xf numFmtId="2" fontId="9" fillId="2" borderId="10" xfId="0" applyNumberFormat="1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166" fontId="3" fillId="2" borderId="11" xfId="0" applyNumberFormat="1" applyFont="1" applyFill="1" applyBorder="1" applyAlignment="1">
      <alignment horizontal="right"/>
    </xf>
    <xf numFmtId="2" fontId="3" fillId="2" borderId="11" xfId="2" applyNumberFormat="1" applyFont="1" applyFill="1" applyBorder="1" applyAlignment="1">
      <alignment horizontal="right"/>
    </xf>
    <xf numFmtId="2" fontId="12" fillId="6" borderId="17" xfId="0" applyNumberFormat="1" applyFont="1" applyFill="1" applyBorder="1" applyAlignment="1">
      <alignment horizontal="right"/>
    </xf>
    <xf numFmtId="0" fontId="11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14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3" fillId="2" borderId="5" xfId="0" applyFont="1" applyFill="1" applyBorder="1" applyProtection="1">
      <protection hidden="1"/>
    </xf>
    <xf numFmtId="0" fontId="9" fillId="2" borderId="16" xfId="0" applyFont="1" applyFill="1" applyBorder="1" applyAlignment="1" applyProtection="1">
      <alignment horizontal="right" wrapText="1"/>
      <protection hidden="1"/>
    </xf>
    <xf numFmtId="10" fontId="7" fillId="2" borderId="28" xfId="0" applyNumberFormat="1" applyFont="1" applyFill="1" applyBorder="1" applyAlignment="1" applyProtection="1">
      <alignment vertical="top"/>
      <protection hidden="1"/>
    </xf>
    <xf numFmtId="10" fontId="8" fillId="2" borderId="26" xfId="0" applyNumberFormat="1" applyFont="1" applyFill="1" applyBorder="1" applyAlignment="1" applyProtection="1">
      <alignment horizontal="right" vertical="top"/>
      <protection hidden="1"/>
    </xf>
    <xf numFmtId="0" fontId="3" fillId="2" borderId="33" xfId="0" applyFont="1" applyFill="1" applyBorder="1" applyProtection="1">
      <protection hidden="1"/>
    </xf>
    <xf numFmtId="0" fontId="20" fillId="2" borderId="0" xfId="0" applyFont="1" applyFill="1" applyProtection="1"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66" fontId="9" fillId="2" borderId="25" xfId="0" applyNumberFormat="1" applyFont="1" applyFill="1" applyBorder="1" applyProtection="1">
      <protection hidden="1"/>
    </xf>
    <xf numFmtId="166" fontId="9" fillId="2" borderId="33" xfId="0" applyNumberFormat="1" applyFont="1" applyFill="1" applyBorder="1" applyProtection="1">
      <protection hidden="1"/>
    </xf>
    <xf numFmtId="166" fontId="9" fillId="2" borderId="18" xfId="0" applyNumberFormat="1" applyFont="1" applyFill="1" applyBorder="1" applyProtection="1">
      <protection hidden="1"/>
    </xf>
    <xf numFmtId="166" fontId="9" fillId="2" borderId="17" xfId="0" applyNumberFormat="1" applyFont="1" applyFill="1" applyBorder="1" applyProtection="1">
      <protection hidden="1"/>
    </xf>
    <xf numFmtId="2" fontId="3" fillId="2" borderId="11" xfId="0" applyNumberFormat="1" applyFont="1" applyFill="1" applyBorder="1" applyAlignment="1">
      <alignment horizontal="right"/>
    </xf>
    <xf numFmtId="0" fontId="21" fillId="2" borderId="11" xfId="0" applyFont="1" applyFill="1" applyBorder="1" applyAlignment="1">
      <alignment vertical="center" wrapText="1"/>
    </xf>
    <xf numFmtId="0" fontId="10" fillId="2" borderId="0" xfId="0" applyFont="1" applyFill="1"/>
    <xf numFmtId="0" fontId="3" fillId="4" borderId="0" xfId="0" applyFont="1" applyFill="1" applyAlignment="1">
      <alignment horizontal="center"/>
    </xf>
    <xf numFmtId="0" fontId="12" fillId="2" borderId="16" xfId="0" applyFont="1" applyFill="1" applyBorder="1" applyAlignment="1">
      <alignment horizontal="right" wrapText="1"/>
    </xf>
    <xf numFmtId="10" fontId="7" fillId="2" borderId="0" xfId="0" applyNumberFormat="1" applyFont="1" applyFill="1" applyAlignment="1" applyProtection="1">
      <alignment vertical="top"/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0" xfId="0" applyNumberFormat="1" applyFont="1" applyFill="1" applyProtection="1"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5" fillId="2" borderId="35" xfId="0" applyFont="1" applyFill="1" applyBorder="1" applyProtection="1">
      <protection hidden="1"/>
    </xf>
    <xf numFmtId="0" fontId="3" fillId="2" borderId="36" xfId="0" applyFont="1" applyFill="1" applyBorder="1" applyProtection="1">
      <protection hidden="1"/>
    </xf>
    <xf numFmtId="0" fontId="7" fillId="2" borderId="36" xfId="0" applyFont="1" applyFill="1" applyBorder="1" applyAlignment="1" applyProtection="1">
      <alignment vertical="top"/>
      <protection hidden="1"/>
    </xf>
    <xf numFmtId="0" fontId="8" fillId="2" borderId="36" xfId="0" applyFont="1" applyFill="1" applyBorder="1" applyAlignment="1" applyProtection="1">
      <alignment vertical="top"/>
      <protection hidden="1"/>
    </xf>
    <xf numFmtId="0" fontId="7" fillId="2" borderId="36" xfId="0" quotePrefix="1" applyFont="1" applyFill="1" applyBorder="1" applyProtection="1">
      <protection hidden="1"/>
    </xf>
    <xf numFmtId="0" fontId="7" fillId="2" borderId="36" xfId="0" quotePrefix="1" applyFont="1" applyFill="1" applyBorder="1" applyAlignment="1" applyProtection="1">
      <alignment vertical="top"/>
      <protection hidden="1"/>
    </xf>
    <xf numFmtId="0" fontId="7" fillId="3" borderId="36" xfId="0" applyFont="1" applyFill="1" applyBorder="1" applyAlignment="1" applyProtection="1">
      <alignment vertical="top"/>
      <protection locked="0" hidden="1"/>
    </xf>
    <xf numFmtId="0" fontId="7" fillId="2" borderId="36" xfId="0" applyFont="1" applyFill="1" applyBorder="1" applyProtection="1">
      <protection hidden="1"/>
    </xf>
    <xf numFmtId="0" fontId="8" fillId="2" borderId="37" xfId="0" applyFont="1" applyFill="1" applyBorder="1" applyAlignment="1" applyProtection="1">
      <alignment horizontal="right" vertical="top"/>
      <protection hidden="1"/>
    </xf>
    <xf numFmtId="164" fontId="3" fillId="2" borderId="11" xfId="2" applyNumberFormat="1" applyFont="1" applyFill="1" applyBorder="1" applyAlignment="1">
      <alignment horizontal="right"/>
    </xf>
    <xf numFmtId="164" fontId="3" fillId="2" borderId="12" xfId="2" applyNumberFormat="1" applyFont="1" applyFill="1" applyBorder="1" applyAlignment="1">
      <alignment horizontal="right"/>
    </xf>
    <xf numFmtId="0" fontId="7" fillId="0" borderId="36" xfId="0" applyFont="1" applyBorder="1" applyAlignment="1" applyProtection="1">
      <alignment vertical="top"/>
      <protection hidden="1"/>
    </xf>
    <xf numFmtId="10" fontId="7" fillId="3" borderId="4" xfId="2" applyNumberFormat="1" applyFont="1" applyFill="1" applyBorder="1" applyAlignment="1" applyProtection="1">
      <alignment vertical="top"/>
      <protection locked="0" hidden="1"/>
    </xf>
    <xf numFmtId="10" fontId="7" fillId="3" borderId="6" xfId="2" applyNumberFormat="1" applyFont="1" applyFill="1" applyBorder="1" applyAlignment="1" applyProtection="1">
      <alignment vertical="top"/>
      <protection locked="0" hidden="1"/>
    </xf>
    <xf numFmtId="10" fontId="7" fillId="3" borderId="2" xfId="2" applyNumberFormat="1" applyFont="1" applyFill="1" applyBorder="1" applyAlignment="1" applyProtection="1">
      <alignment vertical="top"/>
      <protection locked="0" hidden="1"/>
    </xf>
    <xf numFmtId="10" fontId="7" fillId="3" borderId="3" xfId="2" applyNumberFormat="1" applyFont="1" applyFill="1" applyBorder="1" applyAlignment="1" applyProtection="1">
      <alignment vertical="top"/>
      <protection locked="0" hidden="1"/>
    </xf>
    <xf numFmtId="10" fontId="7" fillId="3" borderId="0" xfId="2" applyNumberFormat="1" applyFont="1" applyFill="1" applyBorder="1" applyAlignment="1" applyProtection="1">
      <alignment vertical="top"/>
      <protection locked="0"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9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30" xfId="0" applyFont="1" applyFill="1" applyBorder="1" applyAlignment="1" applyProtection="1">
      <alignment horizontal="center" vertical="center" wrapText="1"/>
      <protection hidden="1"/>
    </xf>
    <xf numFmtId="0" fontId="4" fillId="2" borderId="29" xfId="0" applyFont="1" applyFill="1" applyBorder="1" applyAlignment="1" applyProtection="1">
      <alignment horizontal="center" vertical="center" wrapText="1"/>
      <protection hidden="1"/>
    </xf>
    <xf numFmtId="0" fontId="4" fillId="2" borderId="31" xfId="0" applyFont="1" applyFill="1" applyBorder="1" applyAlignment="1" applyProtection="1">
      <alignment horizontal="center" vertical="center" wrapText="1"/>
      <protection hidden="1"/>
    </xf>
    <xf numFmtId="0" fontId="16" fillId="5" borderId="0" xfId="0" applyFont="1" applyFill="1" applyAlignment="1">
      <alignment horizontal="center" wrapText="1"/>
    </xf>
    <xf numFmtId="0" fontId="4" fillId="3" borderId="11" xfId="0" applyFont="1" applyFill="1" applyBorder="1" applyAlignment="1" applyProtection="1">
      <alignment horizontal="left"/>
      <protection locked="0" hidden="1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3" fillId="2" borderId="12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9" fontId="3" fillId="3" borderId="11" xfId="2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hidden="1"/>
    </xf>
    <xf numFmtId="0" fontId="9" fillId="2" borderId="22" xfId="0" applyFont="1" applyFill="1" applyBorder="1" applyAlignment="1" applyProtection="1">
      <alignment horizontal="center" vertical="center" wrapText="1"/>
      <protection hidden="1"/>
    </xf>
    <xf numFmtId="0" fontId="9" fillId="2" borderId="20" xfId="0" applyFont="1" applyFill="1" applyBorder="1" applyAlignment="1" applyProtection="1">
      <alignment horizontal="center" vertical="center" wrapText="1"/>
      <protection hidden="1"/>
    </xf>
    <xf numFmtId="0" fontId="9" fillId="2" borderId="32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Protection="1">
      <protection hidden="1"/>
    </xf>
    <xf numFmtId="0" fontId="8" fillId="2" borderId="2" xfId="0" applyFont="1" applyFill="1" applyBorder="1" applyAlignment="1" applyProtection="1">
      <alignment vertical="top" wrapText="1"/>
      <protection hidden="1"/>
    </xf>
    <xf numFmtId="0" fontId="8" fillId="2" borderId="14" xfId="0" applyFont="1" applyFill="1" applyBorder="1" applyAlignment="1" applyProtection="1">
      <alignment horizontal="left" vertical="top" wrapText="1"/>
      <protection hidden="1"/>
    </xf>
    <xf numFmtId="0" fontId="22" fillId="2" borderId="0" xfId="0" quotePrefix="1" applyFont="1" applyFill="1" applyAlignment="1" applyProtection="1">
      <protection hidden="1"/>
    </xf>
    <xf numFmtId="0" fontId="22" fillId="2" borderId="0" xfId="0" applyFont="1" applyFill="1" applyAlignment="1" applyProtection="1">
      <protection hidden="1"/>
    </xf>
  </cellXfs>
  <cellStyles count="8">
    <cellStyle name="Komma" xfId="1" builtinId="3"/>
    <cellStyle name="Komma 2" xfId="3" xr:uid="{9D88AE03-9008-43CF-A44D-4B72E785E009}"/>
    <cellStyle name="Komma 3" xfId="5" xr:uid="{48DB3C6A-A877-4FF2-9A51-6DB73D8D9598}"/>
    <cellStyle name="Komma 4" xfId="6" xr:uid="{EF047B4B-6DBA-48F9-88EE-C0D08DA5654F}"/>
    <cellStyle name="Procent" xfId="2" builtinId="5"/>
    <cellStyle name="Standaard" xfId="0" builtinId="0"/>
    <cellStyle name="Valuta 2" xfId="4" xr:uid="{6934795E-0438-459B-8EC9-0373117C98F3}"/>
    <cellStyle name="Valuta 3" xfId="7" xr:uid="{6D10934F-7141-4151-A191-87A5D1FA7A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sheetPr codeName="Blad1"/>
  <dimension ref="B1:M85"/>
  <sheetViews>
    <sheetView topLeftCell="A17" zoomScale="85" zoomScaleNormal="85" workbookViewId="0">
      <selection activeCell="G24" sqref="G24"/>
    </sheetView>
  </sheetViews>
  <sheetFormatPr defaultColWidth="9.33203125" defaultRowHeight="13.2" x14ac:dyDescent="0.25"/>
  <cols>
    <col min="1" max="2" width="2" style="21" customWidth="1"/>
    <col min="3" max="3" width="46.88671875" style="39" customWidth="1"/>
    <col min="4" max="4" width="61.33203125" style="21" customWidth="1"/>
    <col min="5" max="5" width="10.5546875" style="21" customWidth="1"/>
    <col min="6" max="6" width="10.5546875" style="30" customWidth="1"/>
    <col min="7" max="8" width="10.5546875" style="21" customWidth="1"/>
    <col min="9" max="9" width="10" style="22" customWidth="1"/>
    <col min="10" max="10" width="10.33203125" style="21" customWidth="1"/>
    <col min="11" max="16384" width="9.33203125" style="21"/>
  </cols>
  <sheetData>
    <row r="1" spans="2:13" ht="22.8" x14ac:dyDescent="0.4">
      <c r="B1" s="20"/>
      <c r="C1" s="20" t="s">
        <v>54</v>
      </c>
      <c r="D1" s="20"/>
      <c r="E1" s="20"/>
      <c r="F1" s="20"/>
      <c r="G1" s="20"/>
      <c r="H1" s="20"/>
    </row>
    <row r="2" spans="2:13" ht="14.7" customHeight="1" x14ac:dyDescent="0.4">
      <c r="B2" s="20"/>
      <c r="C2" s="20"/>
      <c r="D2" s="20"/>
      <c r="E2" s="20"/>
      <c r="F2" s="20"/>
      <c r="G2" s="20"/>
      <c r="H2" s="20"/>
    </row>
    <row r="3" spans="2:13" ht="14.7" customHeight="1" x14ac:dyDescent="0.4">
      <c r="B3" s="20"/>
      <c r="C3" s="23" t="s">
        <v>0</v>
      </c>
    </row>
    <row r="4" spans="2:13" ht="14.7" customHeight="1" x14ac:dyDescent="0.4">
      <c r="B4" s="20"/>
      <c r="C4" s="24" t="s">
        <v>1</v>
      </c>
    </row>
    <row r="5" spans="2:13" ht="14.7" customHeight="1" x14ac:dyDescent="0.4">
      <c r="B5" s="20"/>
      <c r="C5" s="123" t="s">
        <v>58</v>
      </c>
      <c r="D5" s="124"/>
      <c r="E5" s="124"/>
    </row>
    <row r="6" spans="2:13" ht="14.7" customHeight="1" x14ac:dyDescent="0.4">
      <c r="B6" s="20"/>
      <c r="C6" s="24" t="s">
        <v>56</v>
      </c>
    </row>
    <row r="7" spans="2:13" ht="14.7" customHeight="1" x14ac:dyDescent="0.4">
      <c r="B7" s="20"/>
      <c r="C7" s="24"/>
      <c r="D7" s="20"/>
      <c r="E7" s="20"/>
      <c r="F7" s="20"/>
      <c r="G7" s="20"/>
      <c r="H7" s="20"/>
    </row>
    <row r="8" spans="2:13" ht="22.8" x14ac:dyDescent="0.4">
      <c r="B8" s="20"/>
      <c r="C8" s="21"/>
      <c r="D8" s="25" t="s">
        <v>2</v>
      </c>
      <c r="E8" s="106"/>
      <c r="F8" s="106"/>
      <c r="G8" s="106"/>
      <c r="H8" s="106"/>
    </row>
    <row r="9" spans="2:13" ht="21.6" customHeight="1" x14ac:dyDescent="0.25">
      <c r="C9" s="26"/>
      <c r="D9" s="27"/>
      <c r="E9" s="27"/>
      <c r="F9" s="27"/>
    </row>
    <row r="10" spans="2:13" ht="28.35" customHeight="1" x14ac:dyDescent="0.3">
      <c r="C10" s="107" t="s">
        <v>3</v>
      </c>
      <c r="D10" s="107"/>
      <c r="E10" s="41"/>
      <c r="F10" s="42"/>
    </row>
    <row r="11" spans="2:13" ht="28.35" customHeight="1" x14ac:dyDescent="0.3">
      <c r="C11" s="107" t="s">
        <v>4</v>
      </c>
      <c r="D11" s="107"/>
      <c r="E11" s="41"/>
      <c r="F11" s="21"/>
    </row>
    <row r="12" spans="2:13" ht="28.35" customHeight="1" x14ac:dyDescent="0.3">
      <c r="C12" s="107" t="s">
        <v>5</v>
      </c>
      <c r="D12" s="107"/>
      <c r="E12" s="41"/>
      <c r="F12" s="21"/>
      <c r="H12" s="58"/>
    </row>
    <row r="13" spans="2:13" ht="21.6" customHeight="1" thickBot="1" x14ac:dyDescent="0.3">
      <c r="C13" s="26"/>
      <c r="D13" s="27"/>
      <c r="E13" s="27"/>
      <c r="F13" s="27"/>
    </row>
    <row r="14" spans="2:13" ht="34.950000000000003" customHeight="1" thickBot="1" x14ac:dyDescent="0.45">
      <c r="C14" s="26"/>
      <c r="D14" s="27"/>
      <c r="E14" s="102" t="s">
        <v>55</v>
      </c>
      <c r="F14" s="103"/>
      <c r="G14" s="103"/>
      <c r="H14" s="103"/>
      <c r="I14" s="103"/>
      <c r="J14" s="104"/>
      <c r="M14" s="67"/>
    </row>
    <row r="15" spans="2:13" ht="41.1" customHeight="1" x14ac:dyDescent="0.25">
      <c r="C15" s="120"/>
      <c r="D15" s="82"/>
      <c r="E15" s="116" t="s">
        <v>6</v>
      </c>
      <c r="F15" s="117"/>
      <c r="G15" s="118" t="s">
        <v>7</v>
      </c>
      <c r="H15" s="119"/>
      <c r="I15" s="100" t="s">
        <v>8</v>
      </c>
      <c r="J15" s="101"/>
    </row>
    <row r="16" spans="2:13" x14ac:dyDescent="0.25">
      <c r="C16" s="28"/>
      <c r="D16" s="83"/>
      <c r="E16" s="29"/>
      <c r="F16" s="46"/>
      <c r="G16" s="31"/>
      <c r="H16" s="46"/>
      <c r="J16" s="62"/>
    </row>
    <row r="17" spans="3:10" ht="13.35" customHeight="1" x14ac:dyDescent="0.25">
      <c r="C17" s="121" t="s">
        <v>9</v>
      </c>
      <c r="D17" s="84"/>
      <c r="E17" s="3"/>
      <c r="F17" s="45">
        <v>100</v>
      </c>
      <c r="G17" s="15"/>
      <c r="H17" s="45">
        <f>F17</f>
        <v>100</v>
      </c>
      <c r="I17" s="78"/>
      <c r="J17" s="33">
        <f>H17</f>
        <v>100</v>
      </c>
    </row>
    <row r="18" spans="3:10" x14ac:dyDescent="0.25">
      <c r="C18" s="121"/>
      <c r="D18" s="84"/>
      <c r="E18" s="3"/>
      <c r="F18" s="44"/>
      <c r="G18" s="15"/>
      <c r="H18" s="44"/>
      <c r="I18" s="78"/>
      <c r="J18" s="4"/>
    </row>
    <row r="19" spans="3:10" ht="14.7" customHeight="1" x14ac:dyDescent="0.25">
      <c r="C19" s="122" t="s">
        <v>10</v>
      </c>
      <c r="D19" s="85"/>
      <c r="E19" s="3"/>
      <c r="F19" s="44"/>
      <c r="G19" s="15"/>
      <c r="H19" s="44"/>
      <c r="I19" s="78"/>
      <c r="J19" s="4"/>
    </row>
    <row r="20" spans="3:10" ht="20.7" customHeight="1" x14ac:dyDescent="0.25">
      <c r="C20" s="122"/>
      <c r="D20" s="86" t="s">
        <v>11</v>
      </c>
      <c r="E20" s="34">
        <v>0.1082</v>
      </c>
      <c r="F20" s="47"/>
      <c r="G20" s="35">
        <f>E20</f>
        <v>0.1082</v>
      </c>
      <c r="H20" s="47"/>
      <c r="I20" s="80">
        <f>G20</f>
        <v>0.1082</v>
      </c>
      <c r="J20" s="43"/>
    </row>
    <row r="21" spans="3:10" x14ac:dyDescent="0.25">
      <c r="C21" s="122"/>
      <c r="D21" s="87" t="s">
        <v>12</v>
      </c>
      <c r="E21" s="3">
        <v>2.5999999999999999E-2</v>
      </c>
      <c r="F21" s="44"/>
      <c r="G21" s="15">
        <f>E21</f>
        <v>2.5999999999999999E-2</v>
      </c>
      <c r="H21" s="44"/>
      <c r="I21" s="78">
        <f>G21</f>
        <v>2.5999999999999999E-2</v>
      </c>
      <c r="J21" s="4"/>
    </row>
    <row r="22" spans="3:10" x14ac:dyDescent="0.25">
      <c r="C22" s="122"/>
      <c r="D22" s="87" t="s">
        <v>13</v>
      </c>
      <c r="E22" s="3">
        <v>6.0000000000000001E-3</v>
      </c>
      <c r="F22" s="79"/>
      <c r="G22" s="15">
        <f>E22</f>
        <v>6.0000000000000001E-3</v>
      </c>
      <c r="H22" s="79"/>
      <c r="I22" s="15">
        <f>G22</f>
        <v>6.0000000000000001E-3</v>
      </c>
      <c r="J22" s="4"/>
    </row>
    <row r="23" spans="3:10" x14ac:dyDescent="0.25">
      <c r="C23" s="122"/>
      <c r="D23" s="87" t="s">
        <v>14</v>
      </c>
      <c r="E23" s="94"/>
      <c r="F23" s="45"/>
      <c r="G23" s="96"/>
      <c r="H23" s="45"/>
      <c r="I23" s="98"/>
      <c r="J23" s="33"/>
    </row>
    <row r="24" spans="3:10" x14ac:dyDescent="0.25">
      <c r="C24" s="122"/>
      <c r="D24" s="87" t="s">
        <v>15</v>
      </c>
      <c r="E24" s="94"/>
      <c r="F24" s="45"/>
      <c r="G24" s="96"/>
      <c r="H24" s="45"/>
      <c r="I24" s="98"/>
      <c r="J24" s="33"/>
    </row>
    <row r="25" spans="3:10" x14ac:dyDescent="0.25">
      <c r="C25" s="122"/>
      <c r="D25" s="88"/>
      <c r="E25" s="95"/>
      <c r="F25" s="44"/>
      <c r="G25" s="97"/>
      <c r="H25" s="44"/>
      <c r="I25" s="97"/>
      <c r="J25" s="4"/>
    </row>
    <row r="26" spans="3:10" x14ac:dyDescent="0.25">
      <c r="C26" s="122"/>
      <c r="D26" s="87"/>
      <c r="E26" s="3">
        <f>SUM(E20:E25)</f>
        <v>0.14020000000000002</v>
      </c>
      <c r="F26" s="44"/>
      <c r="G26" s="15">
        <f>SUM(G20:G25)</f>
        <v>0.14020000000000002</v>
      </c>
      <c r="H26" s="44"/>
      <c r="I26" s="78">
        <f>SUM(I20:I25)</f>
        <v>0.14020000000000002</v>
      </c>
      <c r="J26" s="4"/>
    </row>
    <row r="27" spans="3:10" x14ac:dyDescent="0.25">
      <c r="C27" s="122"/>
      <c r="D27" s="93"/>
      <c r="E27" s="3"/>
      <c r="F27" s="45">
        <f>(1+E26)*F17</f>
        <v>114.02000000000001</v>
      </c>
      <c r="G27" s="15"/>
      <c r="H27" s="45">
        <f>(1+G26)*H17</f>
        <v>114.02000000000001</v>
      </c>
      <c r="I27" s="78"/>
      <c r="J27" s="33">
        <f>(1+I26)*J17</f>
        <v>114.02000000000001</v>
      </c>
    </row>
    <row r="28" spans="3:10" x14ac:dyDescent="0.25">
      <c r="C28" s="122"/>
      <c r="D28" s="87"/>
      <c r="E28" s="3"/>
      <c r="F28" s="45"/>
      <c r="G28" s="15"/>
      <c r="H28" s="45"/>
      <c r="I28" s="78"/>
      <c r="J28" s="33"/>
    </row>
    <row r="29" spans="3:10" x14ac:dyDescent="0.25">
      <c r="C29" s="122"/>
      <c r="D29" s="93" t="s">
        <v>16</v>
      </c>
      <c r="E29" s="49">
        <v>8.3000000000000004E-2</v>
      </c>
      <c r="F29" s="44"/>
      <c r="G29" s="15">
        <f>E29</f>
        <v>8.3000000000000004E-2</v>
      </c>
      <c r="H29" s="44"/>
      <c r="I29" s="78">
        <f>G29</f>
        <v>8.3000000000000004E-2</v>
      </c>
      <c r="J29" s="4"/>
    </row>
    <row r="30" spans="3:10" x14ac:dyDescent="0.25">
      <c r="C30" s="122"/>
      <c r="D30" s="84" t="s">
        <v>17</v>
      </c>
      <c r="E30" s="32">
        <v>8.3299999999999999E-2</v>
      </c>
      <c r="F30" s="44"/>
      <c r="G30" s="36">
        <f>E30</f>
        <v>8.3299999999999999E-2</v>
      </c>
      <c r="H30" s="44"/>
      <c r="I30" s="64">
        <f>G30</f>
        <v>8.3299999999999999E-2</v>
      </c>
      <c r="J30" s="4"/>
    </row>
    <row r="31" spans="3:10" x14ac:dyDescent="0.25">
      <c r="C31" s="122"/>
      <c r="D31" s="84"/>
      <c r="E31" s="3">
        <f>SUM(E29:E30)</f>
        <v>0.1663</v>
      </c>
      <c r="F31" s="44"/>
      <c r="G31" s="15">
        <f>SUM(G29:G30)</f>
        <v>0.1663</v>
      </c>
      <c r="H31" s="44"/>
      <c r="I31" s="78">
        <f>SUM(I29:I30)</f>
        <v>0.1663</v>
      </c>
      <c r="J31" s="4"/>
    </row>
    <row r="32" spans="3:10" x14ac:dyDescent="0.25">
      <c r="C32" s="122"/>
      <c r="D32" s="84"/>
      <c r="E32" s="3"/>
      <c r="F32" s="45">
        <f>(1+E31)*F27</f>
        <v>132.98152600000003</v>
      </c>
      <c r="G32" s="15"/>
      <c r="H32" s="45">
        <f>(1+G31)*H27</f>
        <v>132.98152600000003</v>
      </c>
      <c r="I32" s="78"/>
      <c r="J32" s="33">
        <f>(1+I31)*J27</f>
        <v>132.98152600000003</v>
      </c>
    </row>
    <row r="33" spans="3:13" x14ac:dyDescent="0.25">
      <c r="C33" s="122"/>
      <c r="D33" s="84"/>
      <c r="E33" s="3"/>
      <c r="F33" s="45"/>
      <c r="G33" s="15"/>
      <c r="H33" s="45"/>
      <c r="I33" s="78"/>
      <c r="J33" s="33"/>
    </row>
    <row r="34" spans="3:13" ht="13.2" customHeight="1" x14ac:dyDescent="0.25">
      <c r="C34" s="122" t="s">
        <v>18</v>
      </c>
      <c r="D34" s="86" t="s">
        <v>19</v>
      </c>
      <c r="E34" s="5"/>
      <c r="F34" s="79"/>
      <c r="G34" s="99"/>
      <c r="H34" s="79"/>
      <c r="I34" s="99"/>
      <c r="J34" s="4"/>
    </row>
    <row r="35" spans="3:13" ht="13.2" customHeight="1" x14ac:dyDescent="0.25">
      <c r="C35" s="122"/>
      <c r="D35" s="86" t="s">
        <v>20</v>
      </c>
      <c r="E35" s="3">
        <v>6.5699999999999995E-2</v>
      </c>
      <c r="F35" s="44"/>
      <c r="G35" s="15">
        <f>E35</f>
        <v>6.5699999999999995E-2</v>
      </c>
      <c r="H35" s="44"/>
      <c r="I35" s="78">
        <f>G35</f>
        <v>6.5699999999999995E-2</v>
      </c>
      <c r="J35" s="4"/>
    </row>
    <row r="36" spans="3:13" x14ac:dyDescent="0.25">
      <c r="C36" s="122"/>
      <c r="D36" s="89" t="s">
        <v>21</v>
      </c>
      <c r="E36" s="3">
        <v>7.6399999999999996E-2</v>
      </c>
      <c r="F36" s="44"/>
      <c r="G36" s="15">
        <f>E36</f>
        <v>7.6399999999999996E-2</v>
      </c>
      <c r="H36" s="44"/>
      <c r="I36" s="78">
        <v>2.64E-2</v>
      </c>
      <c r="J36" s="4"/>
      <c r="M36" s="57"/>
    </row>
    <row r="37" spans="3:13" x14ac:dyDescent="0.25">
      <c r="C37" s="122"/>
      <c r="D37" s="89" t="s">
        <v>22</v>
      </c>
      <c r="E37" s="3">
        <v>8.0399999999999999E-2</v>
      </c>
      <c r="F37" s="44"/>
      <c r="G37" s="15">
        <f>E37</f>
        <v>8.0399999999999999E-2</v>
      </c>
      <c r="H37" s="44"/>
      <c r="I37" s="78">
        <f>G37</f>
        <v>8.0399999999999999E-2</v>
      </c>
      <c r="J37" s="4"/>
    </row>
    <row r="38" spans="3:13" x14ac:dyDescent="0.25">
      <c r="C38" s="122"/>
      <c r="D38" s="89" t="s">
        <v>23</v>
      </c>
      <c r="E38" s="5"/>
      <c r="F38" s="44"/>
      <c r="G38" s="15">
        <f>E38</f>
        <v>0</v>
      </c>
      <c r="H38" s="44"/>
      <c r="I38" s="78">
        <f>G38</f>
        <v>0</v>
      </c>
      <c r="J38" s="4"/>
    </row>
    <row r="39" spans="3:13" x14ac:dyDescent="0.25">
      <c r="C39" s="122"/>
      <c r="D39" s="89" t="s">
        <v>24</v>
      </c>
      <c r="E39" s="5"/>
      <c r="F39" s="44"/>
      <c r="G39" s="15">
        <f>$E$39</f>
        <v>0</v>
      </c>
      <c r="H39" s="44"/>
      <c r="I39" s="78">
        <f>$E$39</f>
        <v>0</v>
      </c>
      <c r="J39" s="4"/>
    </row>
    <row r="40" spans="3:13" x14ac:dyDescent="0.25">
      <c r="C40" s="122"/>
      <c r="D40" s="89" t="s">
        <v>25</v>
      </c>
      <c r="E40" s="5"/>
      <c r="F40" s="44"/>
      <c r="G40" s="15"/>
      <c r="H40" s="44"/>
      <c r="I40" s="78"/>
      <c r="J40" s="4"/>
    </row>
    <row r="41" spans="3:13" x14ac:dyDescent="0.25">
      <c r="C41" s="122"/>
      <c r="D41" s="89" t="s">
        <v>26</v>
      </c>
      <c r="E41" s="3">
        <v>8.0000000000000004E-4</v>
      </c>
      <c r="F41" s="44"/>
      <c r="G41" s="15">
        <f>E41</f>
        <v>8.0000000000000004E-4</v>
      </c>
      <c r="H41" s="44"/>
      <c r="I41" s="78">
        <f>G41</f>
        <v>8.0000000000000004E-4</v>
      </c>
      <c r="J41" s="4"/>
    </row>
    <row r="42" spans="3:13" x14ac:dyDescent="0.25">
      <c r="C42" s="122"/>
      <c r="D42" s="86" t="s">
        <v>27</v>
      </c>
      <c r="E42" s="3">
        <v>1.0200000000000001E-2</v>
      </c>
      <c r="F42" s="44"/>
      <c r="G42" s="15"/>
      <c r="H42" s="44"/>
      <c r="I42" s="78"/>
      <c r="J42" s="4"/>
    </row>
    <row r="43" spans="3:13" x14ac:dyDescent="0.25">
      <c r="C43" s="122"/>
      <c r="D43" s="86" t="s">
        <v>28</v>
      </c>
      <c r="E43" s="3">
        <v>1.5E-3</v>
      </c>
      <c r="F43" s="79"/>
      <c r="G43" s="15"/>
      <c r="H43" s="79"/>
      <c r="I43" s="15"/>
      <c r="J43" s="4"/>
    </row>
    <row r="44" spans="3:13" x14ac:dyDescent="0.25">
      <c r="C44" s="122"/>
      <c r="D44" s="86" t="s">
        <v>29</v>
      </c>
      <c r="E44" s="68"/>
      <c r="F44" s="44"/>
      <c r="G44" s="36">
        <f>E44</f>
        <v>0</v>
      </c>
      <c r="H44" s="44"/>
      <c r="I44" s="36">
        <f>G44</f>
        <v>0</v>
      </c>
      <c r="J44" s="4"/>
    </row>
    <row r="45" spans="3:13" x14ac:dyDescent="0.25">
      <c r="C45" s="81"/>
      <c r="D45" s="84"/>
      <c r="E45" s="3">
        <f>SUM(E34:E44)</f>
        <v>0.23499999999999999</v>
      </c>
      <c r="F45" s="44"/>
      <c r="G45" s="15">
        <f>SUM(G34:G44)</f>
        <v>0.2233</v>
      </c>
      <c r="H45" s="44"/>
      <c r="I45" s="78">
        <f>SUM(I34:I44)</f>
        <v>0.17329999999999998</v>
      </c>
      <c r="J45" s="4"/>
    </row>
    <row r="46" spans="3:13" ht="13.8" thickBot="1" x14ac:dyDescent="0.3">
      <c r="C46" s="8"/>
      <c r="D46" s="90" t="s">
        <v>30</v>
      </c>
      <c r="E46" s="6"/>
      <c r="F46" s="48">
        <f>(1+E45)*F32</f>
        <v>164.23218461000002</v>
      </c>
      <c r="G46" s="37"/>
      <c r="H46" s="48">
        <f>(1+G45)*H32</f>
        <v>162.67630075580004</v>
      </c>
      <c r="I46" s="65"/>
      <c r="J46" s="38">
        <f>(1+I45)*J32</f>
        <v>156.02722445580002</v>
      </c>
    </row>
    <row r="47" spans="3:13" ht="15.6" customHeight="1" thickBot="1" x14ac:dyDescent="0.3"/>
    <row r="48" spans="3:13" ht="38.4" customHeight="1" thickBot="1" x14ac:dyDescent="0.3">
      <c r="D48" s="63" t="s">
        <v>31</v>
      </c>
      <c r="E48" s="66"/>
      <c r="F48" s="69">
        <f>1+0.08+(SUM(E35:E41))</f>
        <v>1.3033000000000001</v>
      </c>
      <c r="G48" s="70"/>
      <c r="H48" s="69">
        <f>1+0.08+(SUM(G35:G41))</f>
        <v>1.3033000000000001</v>
      </c>
      <c r="I48" s="71"/>
      <c r="J48" s="72">
        <f>1+0.08+(SUM(I35:I41))</f>
        <v>1.2533000000000001</v>
      </c>
    </row>
    <row r="49" spans="3:8" ht="15.6" customHeight="1" x14ac:dyDescent="0.25"/>
    <row r="50" spans="3:8" ht="27" customHeight="1" x14ac:dyDescent="0.25"/>
    <row r="51" spans="3:8" ht="17.100000000000001" customHeight="1" x14ac:dyDescent="0.25">
      <c r="C51" s="105" t="s">
        <v>32</v>
      </c>
      <c r="D51" s="105"/>
      <c r="E51" s="105"/>
      <c r="F51" s="105"/>
      <c r="G51" s="105"/>
      <c r="H51" s="105"/>
    </row>
    <row r="52" spans="3:8" ht="17.100000000000001" customHeight="1" x14ac:dyDescent="0.25">
      <c r="C52" s="105"/>
      <c r="D52" s="105"/>
      <c r="E52" s="105"/>
      <c r="F52" s="105"/>
      <c r="G52" s="105"/>
      <c r="H52" s="105"/>
    </row>
    <row r="53" spans="3:8" ht="17.100000000000001" customHeight="1" x14ac:dyDescent="0.25"/>
    <row r="54" spans="3:8" ht="17.100000000000001" customHeight="1" x14ac:dyDescent="0.25"/>
    <row r="55" spans="3:8" x14ac:dyDescent="0.25">
      <c r="E55" s="39"/>
      <c r="F55" s="40"/>
    </row>
    <row r="56" spans="3:8" x14ac:dyDescent="0.25">
      <c r="E56" s="39"/>
      <c r="F56" s="40"/>
    </row>
    <row r="57" spans="3:8" x14ac:dyDescent="0.25">
      <c r="E57" s="39"/>
      <c r="F57" s="40"/>
    </row>
    <row r="58" spans="3:8" x14ac:dyDescent="0.25">
      <c r="E58" s="39"/>
      <c r="F58" s="40"/>
    </row>
    <row r="59" spans="3:8" x14ac:dyDescent="0.25">
      <c r="E59" s="39"/>
      <c r="F59" s="40"/>
    </row>
    <row r="60" spans="3:8" x14ac:dyDescent="0.25">
      <c r="E60" s="39"/>
      <c r="F60" s="40"/>
    </row>
    <row r="61" spans="3:8" x14ac:dyDescent="0.25">
      <c r="E61" s="39"/>
      <c r="F61" s="40"/>
    </row>
    <row r="62" spans="3:8" x14ac:dyDescent="0.25">
      <c r="E62" s="39"/>
      <c r="F62" s="40"/>
    </row>
    <row r="63" spans="3:8" x14ac:dyDescent="0.25">
      <c r="E63" s="39"/>
      <c r="F63" s="40"/>
    </row>
    <row r="64" spans="3:8" x14ac:dyDescent="0.25">
      <c r="E64" s="39"/>
      <c r="F64" s="40"/>
    </row>
    <row r="65" spans="5:6" x14ac:dyDescent="0.25">
      <c r="E65" s="39"/>
      <c r="F65" s="40"/>
    </row>
    <row r="66" spans="5:6" x14ac:dyDescent="0.25">
      <c r="E66" s="39"/>
      <c r="F66" s="40"/>
    </row>
    <row r="67" spans="5:6" x14ac:dyDescent="0.25">
      <c r="E67" s="39"/>
      <c r="F67" s="40"/>
    </row>
    <row r="68" spans="5:6" x14ac:dyDescent="0.25">
      <c r="E68" s="39"/>
      <c r="F68" s="40"/>
    </row>
    <row r="69" spans="5:6" x14ac:dyDescent="0.25">
      <c r="E69" s="39"/>
      <c r="F69" s="40"/>
    </row>
    <row r="70" spans="5:6" x14ac:dyDescent="0.25">
      <c r="E70" s="39"/>
      <c r="F70" s="40"/>
    </row>
    <row r="71" spans="5:6" x14ac:dyDescent="0.25">
      <c r="E71" s="39"/>
      <c r="F71" s="40"/>
    </row>
    <row r="72" spans="5:6" x14ac:dyDescent="0.25">
      <c r="E72" s="39"/>
      <c r="F72" s="40"/>
    </row>
    <row r="73" spans="5:6" x14ac:dyDescent="0.25">
      <c r="E73" s="39"/>
      <c r="F73" s="40"/>
    </row>
    <row r="74" spans="5:6" x14ac:dyDescent="0.25">
      <c r="E74" s="39"/>
      <c r="F74" s="40"/>
    </row>
    <row r="75" spans="5:6" x14ac:dyDescent="0.25">
      <c r="E75" s="39"/>
      <c r="F75" s="40"/>
    </row>
    <row r="76" spans="5:6" x14ac:dyDescent="0.25">
      <c r="E76" s="39"/>
      <c r="F76" s="40"/>
    </row>
    <row r="77" spans="5:6" x14ac:dyDescent="0.25">
      <c r="E77" s="39"/>
      <c r="F77" s="40"/>
    </row>
    <row r="78" spans="5:6" x14ac:dyDescent="0.25">
      <c r="E78" s="39"/>
      <c r="F78" s="40"/>
    </row>
    <row r="79" spans="5:6" x14ac:dyDescent="0.25">
      <c r="E79" s="39"/>
      <c r="F79" s="40"/>
    </row>
    <row r="80" spans="5:6" x14ac:dyDescent="0.25">
      <c r="E80" s="39"/>
      <c r="F80" s="40"/>
    </row>
    <row r="81" spans="5:6" x14ac:dyDescent="0.25">
      <c r="E81" s="39"/>
      <c r="F81" s="40"/>
    </row>
    <row r="82" spans="5:6" x14ac:dyDescent="0.25">
      <c r="E82" s="39"/>
      <c r="F82" s="40"/>
    </row>
    <row r="83" spans="5:6" x14ac:dyDescent="0.25">
      <c r="E83" s="39"/>
      <c r="F83" s="40"/>
    </row>
    <row r="84" spans="5:6" x14ac:dyDescent="0.25">
      <c r="E84" s="39"/>
      <c r="F84" s="40"/>
    </row>
    <row r="85" spans="5:6" x14ac:dyDescent="0.25">
      <c r="E85" s="39"/>
      <c r="F85" s="40"/>
    </row>
  </sheetData>
  <sheetProtection algorithmName="SHA-512" hashValue="u7QFQl4W+DU8N/KjatROr4ZrwHSu3y8uuWe3Qa7DlbrbDb/YpZuPDNchcvnAAmJsr0qv8n+FvQNwoU8fsFKYRg==" saltValue="BxcbjeyY+hZxnhEpX1Tm8g==" spinCount="100000" sheet="1" objects="1" scenarios="1" selectLockedCells="1"/>
  <mergeCells count="11">
    <mergeCell ref="I15:J15"/>
    <mergeCell ref="E14:J14"/>
    <mergeCell ref="C51:H52"/>
    <mergeCell ref="E8:H8"/>
    <mergeCell ref="C10:D10"/>
    <mergeCell ref="C11:D11"/>
    <mergeCell ref="C12:D12"/>
    <mergeCell ref="E15:F15"/>
    <mergeCell ref="G15:H15"/>
    <mergeCell ref="C19:C33"/>
    <mergeCell ref="C34:C44"/>
  </mergeCells>
  <dataValidations count="2">
    <dataValidation type="list" allowBlank="1" showInputMessage="1" showErrorMessage="1" sqref="E10:E12" xr:uid="{A0BE09C2-B393-4B69-9CFE-621814B8693C}">
      <formula1>"Ja,Nee"</formula1>
    </dataValidation>
    <dataValidation operator="lessThanOrEqual" allowBlank="1" showInputMessage="1" showErrorMessage="1" sqref="E44" xr:uid="{E5C98A41-AC30-4DC0-9F49-E939D3AE638E}"/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5BE15-4737-4620-9ADC-58C675B82974}">
  <sheetPr codeName="Blad3"/>
  <dimension ref="A1:I21"/>
  <sheetViews>
    <sheetView tabSelected="1" workbookViewId="0">
      <selection activeCell="D15" sqref="D15"/>
    </sheetView>
  </sheetViews>
  <sheetFormatPr defaultColWidth="8.88671875" defaultRowHeight="14.4" x14ac:dyDescent="0.3"/>
  <cols>
    <col min="1" max="1" width="23.88671875" style="7" customWidth="1"/>
    <col min="2" max="2" width="35.44140625" style="7" customWidth="1"/>
    <col min="3" max="3" width="9.44140625" style="7" bestFit="1" customWidth="1"/>
    <col min="4" max="4" width="14.6640625" style="7" bestFit="1" customWidth="1"/>
    <col min="5" max="5" width="20" style="7" bestFit="1" customWidth="1"/>
    <col min="6" max="6" width="22" style="7" customWidth="1"/>
    <col min="7" max="7" width="25.88671875" style="7" customWidth="1"/>
    <col min="8" max="8" width="11" style="7" customWidth="1"/>
    <col min="9" max="9" width="19" style="7" customWidth="1"/>
    <col min="10" max="16384" width="8.88671875" style="7"/>
  </cols>
  <sheetData>
    <row r="1" spans="1:9" ht="15.6" x14ac:dyDescent="0.3">
      <c r="A1" s="18" t="s">
        <v>57</v>
      </c>
    </row>
    <row r="3" spans="1:9" ht="17.399999999999999" x14ac:dyDescent="0.3">
      <c r="B3" s="2" t="s">
        <v>2</v>
      </c>
      <c r="C3" s="108"/>
      <c r="D3" s="108"/>
      <c r="E3" s="108"/>
      <c r="F3" s="108"/>
      <c r="G3" s="50"/>
    </row>
    <row r="5" spans="1:9" x14ac:dyDescent="0.3">
      <c r="A5" s="16" t="s">
        <v>33</v>
      </c>
    </row>
    <row r="6" spans="1:9" x14ac:dyDescent="0.3">
      <c r="A6" s="17" t="s">
        <v>59</v>
      </c>
    </row>
    <row r="7" spans="1:9" x14ac:dyDescent="0.3">
      <c r="A7" s="17" t="s">
        <v>34</v>
      </c>
    </row>
    <row r="8" spans="1:9" x14ac:dyDescent="0.3">
      <c r="A8" s="17" t="s">
        <v>35</v>
      </c>
    </row>
    <row r="9" spans="1:9" x14ac:dyDescent="0.3">
      <c r="A9" s="17"/>
    </row>
    <row r="10" spans="1:9" x14ac:dyDescent="0.3">
      <c r="B10" s="75"/>
      <c r="C10" s="75"/>
      <c r="D10" s="75"/>
      <c r="E10" s="59"/>
    </row>
    <row r="11" spans="1:9" x14ac:dyDescent="0.3">
      <c r="A11" s="1"/>
      <c r="B11" s="1"/>
      <c r="C11" s="12" t="s">
        <v>36</v>
      </c>
      <c r="D11" s="76">
        <v>2.9</v>
      </c>
      <c r="E11" s="61"/>
      <c r="F11" s="12"/>
      <c r="G11" s="12"/>
      <c r="H11" s="12"/>
      <c r="I11" s="12"/>
    </row>
    <row r="12" spans="1:9" x14ac:dyDescent="0.3">
      <c r="A12" s="1"/>
      <c r="B12" s="1"/>
      <c r="C12" s="12" t="s">
        <v>37</v>
      </c>
      <c r="D12" s="76">
        <v>2.6</v>
      </c>
      <c r="E12" s="60"/>
      <c r="F12" s="12"/>
      <c r="G12" s="12"/>
      <c r="H12" s="14"/>
      <c r="I12" s="12"/>
    </row>
    <row r="13" spans="1:9" x14ac:dyDescent="0.3">
      <c r="A13" s="1"/>
      <c r="B13" s="1"/>
      <c r="C13" s="13"/>
      <c r="D13" s="13"/>
      <c r="E13" s="13"/>
      <c r="F13" s="14"/>
      <c r="G13" s="14"/>
      <c r="H13" s="12"/>
      <c r="I13" s="12"/>
    </row>
    <row r="14" spans="1:9" s="19" customFormat="1" ht="42" customHeight="1" x14ac:dyDescent="0.3">
      <c r="A14" s="51" t="s">
        <v>38</v>
      </c>
      <c r="B14" s="52" t="s">
        <v>39</v>
      </c>
      <c r="C14" s="51" t="s">
        <v>30</v>
      </c>
      <c r="D14" s="53" t="s">
        <v>40</v>
      </c>
      <c r="E14" s="53" t="s">
        <v>41</v>
      </c>
      <c r="F14" s="53" t="s">
        <v>42</v>
      </c>
      <c r="G14" s="53" t="s">
        <v>43</v>
      </c>
      <c r="H14" s="74" t="s">
        <v>44</v>
      </c>
    </row>
    <row r="15" spans="1:9" ht="14.4" customHeight="1" x14ac:dyDescent="0.3">
      <c r="A15" s="109" t="s">
        <v>45</v>
      </c>
      <c r="B15" s="11" t="s">
        <v>46</v>
      </c>
      <c r="C15" s="10">
        <f>'Opgave kostprijs'!F46</f>
        <v>164.23218461000002</v>
      </c>
      <c r="D15" s="115"/>
      <c r="E15" s="54">
        <f>(C15/(1-D15))/100</f>
        <v>1.6423218461000002</v>
      </c>
      <c r="F15" s="73">
        <f>IF(E15&gt;2.9,"omrekenfactor te hoog!",(IF(E15&lt;2.3,100,(IF(E15&lt;2.8,((100-(E15-2.3)/0.5*50)),((50-(E15-2.8)/0.1*50)))))))</f>
        <v>100</v>
      </c>
      <c r="G15" s="91">
        <v>6.4000000000000001E-2</v>
      </c>
      <c r="H15" s="55">
        <f>F15*G15</f>
        <v>6.4</v>
      </c>
    </row>
    <row r="16" spans="1:9" ht="14.4" customHeight="1" x14ac:dyDescent="0.3">
      <c r="A16" s="110"/>
      <c r="B16" s="11" t="s">
        <v>47</v>
      </c>
      <c r="C16" s="10">
        <f>'Opgave kostprijs'!H46</f>
        <v>162.67630075580004</v>
      </c>
      <c r="D16" s="115"/>
      <c r="E16" s="54">
        <f t="shared" ref="E16:E20" si="0">(C16/(1-D16))/100</f>
        <v>1.6267630075580004</v>
      </c>
      <c r="F16" s="73">
        <f t="shared" ref="F16:F17" si="1">IF(E16&gt;2.9,"omrekenfactor te hoog!",(IF(E16&lt;2.3,100,(IF(E16&lt;2.8,((100-(E16-2.3)/0.5*50)),((50-(E16-2.8)/0.1*50)))))))</f>
        <v>100</v>
      </c>
      <c r="G16" s="91">
        <v>7.1999999999999995E-2</v>
      </c>
      <c r="H16" s="55">
        <f t="shared" ref="H16:H20" si="2">F16*G16</f>
        <v>7.1999999999999993</v>
      </c>
    </row>
    <row r="17" spans="1:8" x14ac:dyDescent="0.3">
      <c r="A17" s="111"/>
      <c r="B17" s="9" t="s">
        <v>48</v>
      </c>
      <c r="C17" s="10">
        <f>'Opgave kostprijs'!J46</f>
        <v>156.02722445580002</v>
      </c>
      <c r="D17" s="115"/>
      <c r="E17" s="54">
        <f t="shared" si="0"/>
        <v>1.5602722445580002</v>
      </c>
      <c r="F17" s="73">
        <f t="shared" si="1"/>
        <v>100</v>
      </c>
      <c r="G17" s="91">
        <v>7.1999999999999995E-2</v>
      </c>
      <c r="H17" s="55">
        <f t="shared" si="2"/>
        <v>7.1999999999999993</v>
      </c>
    </row>
    <row r="18" spans="1:8" ht="14.4" customHeight="1" x14ac:dyDescent="0.3">
      <c r="A18" s="112" t="s">
        <v>49</v>
      </c>
      <c r="B18" s="11" t="s">
        <v>50</v>
      </c>
      <c r="C18" s="10">
        <f>'Opgave kostprijs'!F46</f>
        <v>164.23218461000002</v>
      </c>
      <c r="D18" s="115"/>
      <c r="E18" s="54">
        <f t="shared" si="0"/>
        <v>1.6423218461000002</v>
      </c>
      <c r="F18" s="73">
        <f>IF(E18&gt;2.6,"omrekenfactor te hoog!",(IF(E18&lt;2,100,(IF(E18&lt;2.4,((100-(E18-2)/0.4*50)),((50-(E18-2.4)/0.2*50)))))))</f>
        <v>100</v>
      </c>
      <c r="G18" s="91">
        <v>6.4000000000000001E-2</v>
      </c>
      <c r="H18" s="55">
        <f t="shared" si="2"/>
        <v>6.4</v>
      </c>
    </row>
    <row r="19" spans="1:8" ht="14.4" customHeight="1" x14ac:dyDescent="0.3">
      <c r="A19" s="113"/>
      <c r="B19" s="9" t="s">
        <v>51</v>
      </c>
      <c r="C19" s="10">
        <f>'Opgave kostprijs'!H46</f>
        <v>162.67630075580004</v>
      </c>
      <c r="D19" s="115"/>
      <c r="E19" s="54">
        <f t="shared" si="0"/>
        <v>1.6267630075580004</v>
      </c>
      <c r="F19" s="73">
        <f t="shared" ref="F19:F20" si="3">IF(E19&gt;2.6,"omrekenfactor te hoog!",(IF(E19&lt;2,100,(IF(E19&lt;2.4,((100-(E19-2)/0.4*50)),((50-(E19-2.4)/0.2*50)))))))</f>
        <v>100</v>
      </c>
      <c r="G19" s="92">
        <v>6.4000000000000001E-2</v>
      </c>
      <c r="H19" s="55">
        <f t="shared" si="2"/>
        <v>6.4</v>
      </c>
    </row>
    <row r="20" spans="1:8" ht="15" thickBot="1" x14ac:dyDescent="0.35">
      <c r="A20" s="114"/>
      <c r="B20" s="9" t="s">
        <v>52</v>
      </c>
      <c r="C20" s="10">
        <f>'Opgave kostprijs'!J46</f>
        <v>156.02722445580002</v>
      </c>
      <c r="D20" s="115"/>
      <c r="E20" s="54">
        <f t="shared" si="0"/>
        <v>1.5602722445580002</v>
      </c>
      <c r="F20" s="73">
        <f t="shared" si="3"/>
        <v>100</v>
      </c>
      <c r="G20" s="92">
        <v>6.4000000000000001E-2</v>
      </c>
      <c r="H20" s="55">
        <f t="shared" si="2"/>
        <v>6.4</v>
      </c>
    </row>
    <row r="21" spans="1:8" ht="31.8" thickBot="1" x14ac:dyDescent="0.35">
      <c r="A21" s="1"/>
      <c r="B21" s="1"/>
      <c r="C21" s="13"/>
      <c r="D21" s="13"/>
      <c r="E21" s="12"/>
      <c r="G21" s="77" t="s">
        <v>53</v>
      </c>
      <c r="H21" s="56">
        <f>SUM(H15:H20)</f>
        <v>39.999999999999993</v>
      </c>
    </row>
  </sheetData>
  <sheetProtection algorithmName="SHA-512" hashValue="66PUsm5uAzouwBZYnKVlq7FZNFbx51CvZDacP7xsDVqEwZ1tEHHKjw414OVl2JhA/r1kcipzkdO8uk7S5CzDhw==" saltValue="bhZ7oS2Ebgow1AJ6HOb+Nw==" spinCount="100000" sheet="1" objects="1" scenarios="1" selectLockedCells="1"/>
  <mergeCells count="3">
    <mergeCell ref="C3:F3"/>
    <mergeCell ref="A15:A17"/>
    <mergeCell ref="A18:A2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54743f-e117-4202-8b79-72d97d44e286" xsi:nil="true"/>
    <lcf76f155ced4ddcb4097134ff3c332f xmlns="a558662b-9b4f-415e-bae8-dfb66b275ab6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17F1E1445384F8CE64E2D379D81CE" ma:contentTypeVersion="19" ma:contentTypeDescription="Een nieuw document maken." ma:contentTypeScope="" ma:versionID="c5d9fcb16933e3bec4bb5f132843844b">
  <xsd:schema xmlns:xsd="http://www.w3.org/2001/XMLSchema" xmlns:xs="http://www.w3.org/2001/XMLSchema" xmlns:p="http://schemas.microsoft.com/office/2006/metadata/properties" xmlns:ns1="http://schemas.microsoft.com/sharepoint/v3" xmlns:ns2="a558662b-9b4f-415e-bae8-dfb66b275ab6" xmlns:ns3="4854743f-e117-4202-8b79-72d97d44e286" targetNamespace="http://schemas.microsoft.com/office/2006/metadata/properties" ma:root="true" ma:fieldsID="eb3293293be0ef04be0e74ac15391ec8" ns1:_="" ns2:_="" ns3:_="">
    <xsd:import namespace="http://schemas.microsoft.com/sharepoint/v3"/>
    <xsd:import namespace="a558662b-9b4f-415e-bae8-dfb66b275ab6"/>
    <xsd:import namespace="4854743f-e117-4202-8b79-72d97d44e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8662b-9b4f-415e-bae8-dfb66b275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4743f-e117-4202-8b79-72d97d44e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be8c376-f857-4105-b8a8-e082ed5e81de}" ma:internalName="TaxCatchAll" ma:showField="CatchAllData" ma:web="4854743f-e117-4202-8b79-72d97d44e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DB8F7-4879-44DE-AD6F-F988A6B871A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4854743f-e117-4202-8b79-72d97d44e286"/>
    <ds:schemaRef ds:uri="http://purl.org/dc/terms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a558662b-9b4f-415e-bae8-dfb66b275ab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A7F07-E46B-4294-95D6-12DB2A1F9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58662b-9b4f-415e-bae8-dfb66b275ab6"/>
    <ds:schemaRef ds:uri="4854743f-e117-4202-8b79-72d97d44e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bureaumarge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Fransien Lukkezen</cp:lastModifiedBy>
  <cp:revision/>
  <dcterms:created xsi:type="dcterms:W3CDTF">2019-12-02T12:47:05Z</dcterms:created>
  <dcterms:modified xsi:type="dcterms:W3CDTF">2024-09-27T14:29:02Z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0x010100AC017F1E1445384F8CE64E2D379D81CE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