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MB\Treg02\Sporthal Rolduc1\"/>
    </mc:Choice>
  </mc:AlternateContent>
  <xr:revisionPtr revIDLastSave="0" documentId="13_ncr:1_{10931C02-AC62-4AFF-9E13-7137AA6A5BAC}" xr6:coauthVersionLast="47" xr6:coauthVersionMax="47" xr10:uidLastSave="{00000000-0000-0000-0000-000000000000}"/>
  <bookViews>
    <workbookView xWindow="-108" yWindow="-108" windowWidth="23256" windowHeight="12576" xr2:uid="{70B5335B-44A9-4B85-9662-FBC6634706A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N20" i="1"/>
  <c r="M20" i="1"/>
  <c r="L20" i="1"/>
  <c r="K20" i="1"/>
  <c r="H20" i="1"/>
  <c r="D20" i="1"/>
  <c r="J19" i="1"/>
  <c r="J20" i="1" s="1"/>
  <c r="I19" i="1"/>
  <c r="I20" i="1" s="1"/>
  <c r="H19" i="1"/>
  <c r="G19" i="1"/>
  <c r="G20" i="1" s="1"/>
  <c r="F19" i="1"/>
  <c r="F20" i="1" s="1"/>
  <c r="E19" i="1"/>
  <c r="E20" i="1" s="1"/>
  <c r="D19" i="1"/>
  <c r="C19" i="1"/>
  <c r="C20" i="1" s="1"/>
  <c r="J18" i="1"/>
  <c r="I18" i="1"/>
  <c r="G18" i="1"/>
  <c r="F18" i="1"/>
  <c r="E18" i="1"/>
  <c r="O18" i="1" s="1"/>
  <c r="D18" i="1"/>
  <c r="C18" i="1"/>
  <c r="O19" i="1" l="1"/>
  <c r="B21" i="1" s="1"/>
  <c r="K13" i="1" l="1"/>
  <c r="G13" i="1"/>
  <c r="C13" i="1"/>
  <c r="N12" i="1"/>
  <c r="N13" i="1" s="1"/>
  <c r="M12" i="1"/>
  <c r="M13" i="1" s="1"/>
  <c r="L12" i="1"/>
  <c r="L13" i="1" s="1"/>
  <c r="K12" i="1"/>
  <c r="J12" i="1"/>
  <c r="J13" i="1" s="1"/>
  <c r="I12" i="1"/>
  <c r="I13" i="1" s="1"/>
  <c r="H12" i="1"/>
  <c r="H13" i="1" s="1"/>
  <c r="G12" i="1"/>
  <c r="F12" i="1"/>
  <c r="F13" i="1" s="1"/>
  <c r="E12" i="1"/>
  <c r="E13" i="1" s="1"/>
  <c r="D12" i="1"/>
  <c r="D13" i="1" s="1"/>
  <c r="C12" i="1"/>
  <c r="O12" i="1" s="1"/>
  <c r="N11" i="1"/>
  <c r="M11" i="1"/>
  <c r="L11" i="1"/>
  <c r="K11" i="1"/>
  <c r="J11" i="1"/>
  <c r="I11" i="1"/>
  <c r="H11" i="1"/>
  <c r="G11" i="1"/>
  <c r="F11" i="1"/>
  <c r="E11" i="1"/>
  <c r="D11" i="1"/>
  <c r="C11" i="1"/>
  <c r="O11" i="1" s="1"/>
  <c r="N5" i="1"/>
  <c r="N6" i="1" s="1"/>
  <c r="M5" i="1"/>
  <c r="M6" i="1" s="1"/>
  <c r="L5" i="1"/>
  <c r="L6" i="1" s="1"/>
  <c r="K5" i="1"/>
  <c r="K6" i="1" s="1"/>
  <c r="J5" i="1"/>
  <c r="J6" i="1" s="1"/>
  <c r="I5" i="1"/>
  <c r="I6" i="1" s="1"/>
  <c r="H5" i="1"/>
  <c r="O5" i="1" s="1"/>
  <c r="N4" i="1"/>
  <c r="M4" i="1"/>
  <c r="L4" i="1"/>
  <c r="K4" i="1"/>
  <c r="J4" i="1"/>
  <c r="I4" i="1"/>
  <c r="H4" i="1"/>
  <c r="G4" i="1"/>
  <c r="G6" i="1" s="1"/>
  <c r="B14" i="1" l="1"/>
  <c r="H6" i="1"/>
  <c r="O4" i="1"/>
</calcChain>
</file>

<file path=xl/sharedStrings.xml><?xml version="1.0" encoding="utf-8"?>
<sst xmlns="http://schemas.openxmlformats.org/spreadsheetml/2006/main" count="21" uniqueCount="6">
  <si>
    <t>verbruik</t>
  </si>
  <si>
    <t>levering</t>
  </si>
  <si>
    <t>teruglevering</t>
  </si>
  <si>
    <t xml:space="preserve">totaal </t>
  </si>
  <si>
    <t>Mwh</t>
  </si>
  <si>
    <t>MWh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</si>
</sst>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17" fontId="0" fillId="0" borderId="1" xfId="0" applyNumberFormat="1" applyBorder="1"/>
    <xf numFmtId="164" fontId="0" fillId="2" borderId="1" xfId="0" applyNumberFormat="1" applyFill="1" applyBorder="1"/>
    <xf numFmtId="0" fontId="0" fillId="2" borderId="1" xfId="0" applyFill="1" applyBorder="1"/>
    <xf numFmtId="164" fontId="0" fillId="0" borderId="1" xfId="0" applyNumberFormat="1" applyBorder="1"/>
    <xf numFmtId="164" fontId="1" fillId="0" borderId="1" xfId="0" applyNumberFormat="1" applyFont="1" applyBorder="1"/>
    <xf numFmtId="164" fontId="2" fillId="0" borderId="1" xfId="0" applyNumberFormat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71AAE-15C9-4C49-8B98-8B4E6827093F}">
  <dimension ref="A3:P21"/>
  <sheetViews>
    <sheetView tabSelected="1" workbookViewId="0">
      <selection activeCell="P20" sqref="P20"/>
    </sheetView>
  </sheetViews>
  <sheetFormatPr defaultRowHeight="14.4" x14ac:dyDescent="0.3"/>
  <sheetData>
    <row r="3" spans="1:16" x14ac:dyDescent="0.3">
      <c r="A3" s="1"/>
      <c r="B3" s="1"/>
      <c r="C3" s="2">
        <v>44562</v>
      </c>
      <c r="D3" s="2">
        <v>44593</v>
      </c>
      <c r="E3" s="2">
        <v>44621</v>
      </c>
      <c r="F3" s="2">
        <v>44652</v>
      </c>
      <c r="G3" s="2">
        <v>44682</v>
      </c>
      <c r="H3" s="2">
        <v>44713</v>
      </c>
      <c r="I3" s="2">
        <v>44743</v>
      </c>
      <c r="J3" s="2">
        <v>44774</v>
      </c>
      <c r="K3" s="2">
        <v>44805</v>
      </c>
      <c r="L3" s="2">
        <v>44835</v>
      </c>
      <c r="M3" s="2">
        <v>44866</v>
      </c>
      <c r="N3" s="2">
        <v>44896</v>
      </c>
      <c r="O3" s="1"/>
    </row>
    <row r="4" spans="1:16" x14ac:dyDescent="0.3">
      <c r="A4" s="1" t="s">
        <v>0</v>
      </c>
      <c r="B4" s="1" t="s">
        <v>1</v>
      </c>
      <c r="C4" s="3"/>
      <c r="D4" s="4"/>
      <c r="E4" s="4"/>
      <c r="F4" s="4"/>
      <c r="G4" s="4">
        <f>27.32+8.875</f>
        <v>36.195</v>
      </c>
      <c r="H4" s="1">
        <f>3.307+1.944</f>
        <v>5.2509999999999994</v>
      </c>
      <c r="I4" s="1">
        <f>1.132+2.295</f>
        <v>3.4269999999999996</v>
      </c>
      <c r="J4" s="1">
        <f>1.486+2.4777</f>
        <v>3.9637000000000002</v>
      </c>
      <c r="K4" s="1">
        <f>2.001+2.603</f>
        <v>4.6040000000000001</v>
      </c>
      <c r="L4" s="1">
        <f>1.147+0.848</f>
        <v>1.9950000000000001</v>
      </c>
      <c r="M4" s="1">
        <f>2.566+0.863</f>
        <v>3.4289999999999998</v>
      </c>
      <c r="N4" s="1">
        <f>2.47+0.796</f>
        <v>3.266</v>
      </c>
      <c r="O4" s="5">
        <f>SUM(G4:N4)</f>
        <v>62.130699999999997</v>
      </c>
      <c r="P4" t="s">
        <v>5</v>
      </c>
    </row>
    <row r="5" spans="1:16" x14ac:dyDescent="0.3">
      <c r="A5" s="1"/>
      <c r="B5" s="1" t="s">
        <v>2</v>
      </c>
      <c r="C5" s="1"/>
      <c r="D5" s="1"/>
      <c r="E5" s="1"/>
      <c r="F5" s="1"/>
      <c r="G5" s="1">
        <v>0</v>
      </c>
      <c r="H5" s="1">
        <f>35.576+13.629</f>
        <v>49.204999999999998</v>
      </c>
      <c r="I5" s="1">
        <f>13.392+7.773</f>
        <v>21.164999999999999</v>
      </c>
      <c r="J5" s="1">
        <f>12.608+4.72</f>
        <v>17.327999999999999</v>
      </c>
      <c r="K5" s="1">
        <f>7.862+2.199</f>
        <v>10.061</v>
      </c>
      <c r="L5" s="1">
        <f>5.365+3.118</f>
        <v>8.4830000000000005</v>
      </c>
      <c r="M5" s="1">
        <f>1.848+0.675</f>
        <v>2.5230000000000001</v>
      </c>
      <c r="N5" s="1">
        <f>0.789+0.411</f>
        <v>1.2</v>
      </c>
      <c r="O5" s="1">
        <f>SUM(G5:N5)</f>
        <v>109.96500000000002</v>
      </c>
      <c r="P5" t="s">
        <v>5</v>
      </c>
    </row>
    <row r="6" spans="1:16" x14ac:dyDescent="0.3">
      <c r="A6" s="1"/>
      <c r="B6" s="1"/>
      <c r="C6" s="6"/>
      <c r="D6" s="6"/>
      <c r="E6" s="6"/>
      <c r="F6" s="6"/>
      <c r="G6" s="6">
        <f t="shared" ref="G6:N6" si="0">G5-G4</f>
        <v>-36.195</v>
      </c>
      <c r="H6" s="7">
        <f t="shared" si="0"/>
        <v>43.954000000000001</v>
      </c>
      <c r="I6" s="7">
        <f t="shared" si="0"/>
        <v>17.738</v>
      </c>
      <c r="J6" s="7">
        <f t="shared" si="0"/>
        <v>13.3643</v>
      </c>
      <c r="K6" s="7">
        <f t="shared" si="0"/>
        <v>5.4569999999999999</v>
      </c>
      <c r="L6" s="7">
        <f t="shared" si="0"/>
        <v>6.4880000000000004</v>
      </c>
      <c r="M6" s="6">
        <f t="shared" si="0"/>
        <v>-0.90599999999999969</v>
      </c>
      <c r="N6" s="6">
        <f t="shared" si="0"/>
        <v>-2.0659999999999998</v>
      </c>
      <c r="O6" s="1"/>
    </row>
    <row r="7" spans="1:16" x14ac:dyDescent="0.3">
      <c r="A7" s="1" t="s">
        <v>3</v>
      </c>
      <c r="B7" s="7">
        <f>O5-O4</f>
        <v>47.83430000000002</v>
      </c>
      <c r="C7" t="s">
        <v>5</v>
      </c>
    </row>
    <row r="10" spans="1:16" x14ac:dyDescent="0.3">
      <c r="A10" s="1"/>
      <c r="B10" s="1"/>
      <c r="C10" s="2">
        <v>44927</v>
      </c>
      <c r="D10" s="2">
        <v>44958</v>
      </c>
      <c r="E10" s="2">
        <v>44986</v>
      </c>
      <c r="F10" s="2">
        <v>45017</v>
      </c>
      <c r="G10" s="2">
        <v>45047</v>
      </c>
      <c r="H10" s="2">
        <v>45078</v>
      </c>
      <c r="I10" s="2">
        <v>45108</v>
      </c>
      <c r="J10" s="2">
        <v>45139</v>
      </c>
      <c r="K10" s="2">
        <v>45170</v>
      </c>
      <c r="L10" s="2">
        <v>45200</v>
      </c>
      <c r="M10" s="2">
        <v>45231</v>
      </c>
      <c r="N10" s="2">
        <v>45261</v>
      </c>
      <c r="O10" s="1"/>
    </row>
    <row r="11" spans="1:16" x14ac:dyDescent="0.3">
      <c r="A11" s="1" t="s">
        <v>0</v>
      </c>
      <c r="B11" s="1" t="s">
        <v>1</v>
      </c>
      <c r="C11" s="5">
        <f>2.809+0.937</f>
        <v>3.7460000000000004</v>
      </c>
      <c r="D11" s="1">
        <f>1.657+0.537</f>
        <v>2.194</v>
      </c>
      <c r="E11" s="1">
        <f>1.777+0.631</f>
        <v>2.4079999999999999</v>
      </c>
      <c r="F11" s="1">
        <f>0.909+0.621</f>
        <v>1.53</v>
      </c>
      <c r="G11" s="1">
        <f>0.781+0.629</f>
        <v>1.4100000000000001</v>
      </c>
      <c r="H11" s="1">
        <f>0.624+0.342</f>
        <v>0.96599999999999997</v>
      </c>
      <c r="I11" s="1">
        <f>0.301+0.473</f>
        <v>0.77400000000000002</v>
      </c>
      <c r="J11" s="1">
        <f>0.49+0.497</f>
        <v>0.98699999999999999</v>
      </c>
      <c r="K11" s="1">
        <f>1.301+0.783</f>
        <v>2.0840000000000001</v>
      </c>
      <c r="L11" s="1">
        <f>1.833+0.753</f>
        <v>2.5859999999999999</v>
      </c>
      <c r="M11" s="1">
        <f>1.243+0.67</f>
        <v>1.9130000000000003</v>
      </c>
      <c r="N11" s="1">
        <f>2.607+0.61</f>
        <v>3.2170000000000001</v>
      </c>
      <c r="O11" s="5">
        <f>SUM(C11:N11)</f>
        <v>23.814999999999998</v>
      </c>
      <c r="P11" t="s">
        <v>5</v>
      </c>
    </row>
    <row r="12" spans="1:16" x14ac:dyDescent="0.3">
      <c r="A12" s="1"/>
      <c r="B12" s="1" t="s">
        <v>2</v>
      </c>
      <c r="C12" s="1">
        <f>0.842+0.454</f>
        <v>1.296</v>
      </c>
      <c r="D12" s="1">
        <f>4.238+1.127</f>
        <v>5.3650000000000002</v>
      </c>
      <c r="E12" s="1">
        <f>6.247+2.093</f>
        <v>8.34</v>
      </c>
      <c r="F12" s="1">
        <f>9.783+5.926</f>
        <v>15.709</v>
      </c>
      <c r="G12" s="1">
        <f>13.952+8.907</f>
        <v>22.859000000000002</v>
      </c>
      <c r="H12" s="1">
        <f>19.701+9.207</f>
        <v>28.908000000000001</v>
      </c>
      <c r="I12" s="1">
        <f>16.73+7.692</f>
        <v>24.422000000000001</v>
      </c>
      <c r="J12" s="1">
        <f>14.244+5.112</f>
        <v>19.356000000000002</v>
      </c>
      <c r="K12" s="1">
        <f>10.09+5.136</f>
        <v>15.225999999999999</v>
      </c>
      <c r="L12" s="1">
        <f>4.678+2.796</f>
        <v>7.4740000000000002</v>
      </c>
      <c r="M12" s="1">
        <f>2.761+0.663</f>
        <v>3.4240000000000004</v>
      </c>
      <c r="N12" s="1">
        <f>0.395+0.774</f>
        <v>1.169</v>
      </c>
      <c r="O12" s="1">
        <f>SUM(C12:N12)</f>
        <v>153.548</v>
      </c>
      <c r="P12" t="s">
        <v>5</v>
      </c>
    </row>
    <row r="13" spans="1:16" x14ac:dyDescent="0.3">
      <c r="A13" s="1"/>
      <c r="B13" s="1"/>
      <c r="C13" s="6">
        <f>C12-C11</f>
        <v>-2.4500000000000002</v>
      </c>
      <c r="D13" s="7">
        <f t="shared" ref="D13:N13" si="1">D12-D11</f>
        <v>3.1710000000000003</v>
      </c>
      <c r="E13" s="7">
        <f t="shared" si="1"/>
        <v>5.9320000000000004</v>
      </c>
      <c r="F13" s="7">
        <f t="shared" si="1"/>
        <v>14.179</v>
      </c>
      <c r="G13" s="7">
        <f t="shared" si="1"/>
        <v>21.449000000000002</v>
      </c>
      <c r="H13" s="7">
        <f t="shared" si="1"/>
        <v>27.942</v>
      </c>
      <c r="I13" s="7">
        <f t="shared" si="1"/>
        <v>23.648</v>
      </c>
      <c r="J13" s="7">
        <f t="shared" si="1"/>
        <v>18.369000000000003</v>
      </c>
      <c r="K13" s="7">
        <f t="shared" si="1"/>
        <v>13.141999999999999</v>
      </c>
      <c r="L13" s="7">
        <f t="shared" si="1"/>
        <v>4.8879999999999999</v>
      </c>
      <c r="M13" s="7">
        <f t="shared" si="1"/>
        <v>1.5110000000000001</v>
      </c>
      <c r="N13" s="6">
        <f t="shared" si="1"/>
        <v>-2.048</v>
      </c>
      <c r="O13" s="7"/>
    </row>
    <row r="14" spans="1:16" x14ac:dyDescent="0.3">
      <c r="A14" s="1" t="s">
        <v>3</v>
      </c>
      <c r="B14" s="7">
        <f>O12-O11</f>
        <v>129.733</v>
      </c>
      <c r="C14" t="s">
        <v>5</v>
      </c>
    </row>
    <row r="17" spans="1:16" x14ac:dyDescent="0.3">
      <c r="A17" s="1"/>
      <c r="B17" s="1"/>
      <c r="C17" s="2">
        <v>45292</v>
      </c>
      <c r="D17" s="2">
        <v>45323</v>
      </c>
      <c r="E17" s="2">
        <v>45352</v>
      </c>
      <c r="F17" s="2">
        <v>45383</v>
      </c>
      <c r="G17" s="2">
        <v>45413</v>
      </c>
      <c r="H17" s="2">
        <v>45444</v>
      </c>
      <c r="I17" s="2">
        <v>45474</v>
      </c>
      <c r="J17" s="2">
        <v>45505</v>
      </c>
      <c r="K17" s="2">
        <v>45536</v>
      </c>
      <c r="L17" s="2">
        <v>45566</v>
      </c>
      <c r="M17" s="2">
        <v>45597</v>
      </c>
      <c r="N17" s="2">
        <v>45627</v>
      </c>
      <c r="O17" s="1"/>
    </row>
    <row r="18" spans="1:16" x14ac:dyDescent="0.3">
      <c r="A18" s="1" t="s">
        <v>0</v>
      </c>
      <c r="B18" s="1" t="s">
        <v>1</v>
      </c>
      <c r="C18" s="5">
        <f>3.066+0.949</f>
        <v>4.0149999999999997</v>
      </c>
      <c r="D18" s="1">
        <f>2.03+0.567</f>
        <v>2.5969999999999995</v>
      </c>
      <c r="E18" s="1">
        <f>1.843+0.648</f>
        <v>2.4910000000000001</v>
      </c>
      <c r="F18" s="1">
        <f>1.15+0.467</f>
        <v>1.617</v>
      </c>
      <c r="G18" s="1">
        <f>1.066+0.607</f>
        <v>1.673</v>
      </c>
      <c r="H18" s="1">
        <v>1.22</v>
      </c>
      <c r="I18" s="1">
        <f>0.239+0.415</f>
        <v>0.65399999999999991</v>
      </c>
      <c r="J18" s="1">
        <f>0.743+0.514</f>
        <v>1.2570000000000001</v>
      </c>
      <c r="K18" s="1">
        <v>0</v>
      </c>
      <c r="L18" s="1">
        <v>0</v>
      </c>
      <c r="M18" s="1">
        <v>0</v>
      </c>
      <c r="N18" s="1">
        <v>0</v>
      </c>
      <c r="O18" s="5">
        <f>SUM(C18:N18)</f>
        <v>15.523999999999999</v>
      </c>
      <c r="P18" t="s">
        <v>5</v>
      </c>
    </row>
    <row r="19" spans="1:16" x14ac:dyDescent="0.3">
      <c r="A19" s="1"/>
      <c r="B19" s="1" t="s">
        <v>2</v>
      </c>
      <c r="C19" s="1">
        <f>0.575+0.393</f>
        <v>0.96799999999999997</v>
      </c>
      <c r="D19" s="1">
        <f>2.588+1.168</f>
        <v>3.7560000000000002</v>
      </c>
      <c r="E19" s="1">
        <f>5.878+3.413</f>
        <v>9.2910000000000004</v>
      </c>
      <c r="F19" s="1">
        <f>9.206+5.148</f>
        <v>14.353999999999999</v>
      </c>
      <c r="G19" s="1">
        <f>10.53+7.911</f>
        <v>18.440999999999999</v>
      </c>
      <c r="H19" s="1">
        <f>13.913+8.012</f>
        <v>21.925000000000001</v>
      </c>
      <c r="I19" s="1">
        <f>17.391+6.372</f>
        <v>23.762999999999998</v>
      </c>
      <c r="J19" s="1">
        <f>14.893+6.866</f>
        <v>21.759</v>
      </c>
      <c r="K19" s="1">
        <v>0</v>
      </c>
      <c r="L19" s="1">
        <v>0</v>
      </c>
      <c r="M19" s="1">
        <v>0</v>
      </c>
      <c r="N19" s="1">
        <v>0</v>
      </c>
      <c r="O19" s="5">
        <f>SUM(C19:N19)</f>
        <v>114.25699999999999</v>
      </c>
      <c r="P19" t="s">
        <v>4</v>
      </c>
    </row>
    <row r="20" spans="1:16" x14ac:dyDescent="0.3">
      <c r="A20" s="1"/>
      <c r="B20" s="1"/>
      <c r="C20" s="6">
        <f>C19-C18</f>
        <v>-3.0469999999999997</v>
      </c>
      <c r="D20" s="7">
        <f t="shared" ref="D20:N20" si="2">D19-D18</f>
        <v>1.1590000000000007</v>
      </c>
      <c r="E20" s="7">
        <f t="shared" si="2"/>
        <v>6.8000000000000007</v>
      </c>
      <c r="F20" s="7">
        <f t="shared" si="2"/>
        <v>12.736999999999998</v>
      </c>
      <c r="G20" s="7">
        <f t="shared" si="2"/>
        <v>16.768000000000001</v>
      </c>
      <c r="H20" s="7">
        <f t="shared" si="2"/>
        <v>20.705000000000002</v>
      </c>
      <c r="I20" s="7">
        <f t="shared" si="2"/>
        <v>23.108999999999998</v>
      </c>
      <c r="J20" s="7">
        <f t="shared" si="2"/>
        <v>20.501999999999999</v>
      </c>
      <c r="K20" s="6">
        <f t="shared" si="2"/>
        <v>0</v>
      </c>
      <c r="L20" s="6">
        <f t="shared" si="2"/>
        <v>0</v>
      </c>
      <c r="M20" s="6">
        <f t="shared" si="2"/>
        <v>0</v>
      </c>
      <c r="N20" s="6">
        <f t="shared" si="2"/>
        <v>0</v>
      </c>
      <c r="O20" s="7"/>
    </row>
    <row r="21" spans="1:16" x14ac:dyDescent="0.3">
      <c r="A21" s="1" t="s">
        <v>3</v>
      </c>
      <c r="B21" s="7">
        <f>O19-O18</f>
        <v>98.73299999999999</v>
      </c>
      <c r="C2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Regtop, Timo (Kerkrade)</dc:creator>
  <cp:lastModifiedBy>Regtop, Timo (Kerkrade)</cp:lastModifiedBy>
  <dcterms:created xsi:type="dcterms:W3CDTF">2024-10-09T06:52:27Z</dcterms:created>
  <dcterms:modified xsi:type="dcterms:W3CDTF">2024-10-09T07:00:06Z</dcterms:modified>
</cp:coreProperties>
</file>