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Barendrecht\2025\EA 2025\Risico info e.d. tbv NVI\"/>
    </mc:Choice>
  </mc:AlternateContent>
  <xr:revisionPtr revIDLastSave="0" documentId="13_ncr:1_{819C5E31-D4EF-453B-973B-75BE1CB290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externalReferences>
    <externalReference r:id="rId2"/>
  </externalReferences>
  <definedNames>
    <definedName name="_xlnm.Print_Area" localSheetId="0">Blad1!$A$1:$U$99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N55" i="1" l="1"/>
  <c r="J54" i="1" l="1"/>
  <c r="M54" i="1"/>
  <c r="M56" i="1"/>
  <c r="N56" i="1" s="1"/>
  <c r="L53" i="1"/>
  <c r="M53" i="1" s="1"/>
  <c r="M14" i="1"/>
  <c r="M42" i="1"/>
  <c r="J14" i="1"/>
  <c r="N39" i="1"/>
  <c r="J42" i="1"/>
  <c r="N14" i="1" l="1"/>
  <c r="N54" i="1"/>
  <c r="N42" i="1"/>
  <c r="L52" i="1" l="1"/>
  <c r="M52" i="1" s="1"/>
  <c r="L51" i="1"/>
  <c r="M51" i="1" s="1"/>
  <c r="L50" i="1"/>
  <c r="M50" i="1" s="1"/>
  <c r="L49" i="1"/>
  <c r="M49" i="1" s="1"/>
  <c r="L48" i="1"/>
  <c r="M48" i="1" s="1"/>
  <c r="L47" i="1"/>
  <c r="M47" i="1" s="1"/>
  <c r="L46" i="1"/>
  <c r="M46" i="1" s="1"/>
  <c r="L45" i="1"/>
  <c r="M45" i="1" s="1"/>
  <c r="L44" i="1"/>
  <c r="M44" i="1" s="1"/>
  <c r="L43" i="1"/>
  <c r="M43" i="1" s="1"/>
  <c r="L41" i="1"/>
  <c r="M41" i="1" s="1"/>
  <c r="L40" i="1"/>
  <c r="M40" i="1" s="1"/>
  <c r="L38" i="1"/>
  <c r="M38" i="1" s="1"/>
  <c r="L37" i="1"/>
  <c r="M37" i="1" s="1"/>
  <c r="L36" i="1"/>
  <c r="M36" i="1" s="1"/>
  <c r="L35" i="1"/>
  <c r="M35" i="1" s="1"/>
  <c r="L34" i="1"/>
  <c r="M34" i="1" s="1"/>
  <c r="L33" i="1"/>
  <c r="M33" i="1" s="1"/>
  <c r="L32" i="1"/>
  <c r="M32" i="1" s="1"/>
  <c r="L31" i="1"/>
  <c r="M31" i="1" s="1"/>
  <c r="L30" i="1"/>
  <c r="M30" i="1" s="1"/>
  <c r="L29" i="1"/>
  <c r="M29" i="1" s="1"/>
  <c r="L28" i="1"/>
  <c r="M28" i="1" s="1"/>
  <c r="L27" i="1"/>
  <c r="M27" i="1" s="1"/>
  <c r="L25" i="1"/>
  <c r="M25" i="1" s="1"/>
  <c r="L24" i="1"/>
  <c r="M24" i="1" s="1"/>
  <c r="L23" i="1"/>
  <c r="M23" i="1" s="1"/>
  <c r="L22" i="1"/>
  <c r="M22" i="1" s="1"/>
  <c r="L21" i="1"/>
  <c r="M21" i="1" s="1"/>
  <c r="L20" i="1"/>
  <c r="M20" i="1" s="1"/>
  <c r="L19" i="1"/>
  <c r="M19" i="1" s="1"/>
  <c r="L18" i="1"/>
  <c r="M18" i="1" s="1"/>
  <c r="L17" i="1"/>
  <c r="M17" i="1" s="1"/>
  <c r="L16" i="1"/>
  <c r="M16" i="1" s="1"/>
  <c r="L15" i="1"/>
  <c r="M15" i="1" s="1"/>
  <c r="L12" i="1"/>
  <c r="M12" i="1" s="1"/>
  <c r="L11" i="1"/>
  <c r="L10" i="1"/>
  <c r="M10" i="1" s="1"/>
  <c r="L9" i="1"/>
  <c r="M9" i="1" s="1"/>
  <c r="L8" i="1"/>
  <c r="M8" i="1" s="1"/>
  <c r="L7" i="1"/>
  <c r="M7" i="1" s="1"/>
  <c r="L6" i="1"/>
  <c r="M6" i="1" s="1"/>
  <c r="L5" i="1"/>
  <c r="M5" i="1" s="1"/>
  <c r="L4" i="1"/>
  <c r="M4" i="1" s="1"/>
  <c r="I5" i="1"/>
  <c r="J5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5" i="1"/>
  <c r="J15" i="1" s="1"/>
  <c r="I16" i="1"/>
  <c r="J16" i="1" s="1"/>
  <c r="I17" i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I25" i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I40" i="1"/>
  <c r="J40" i="1" s="1"/>
  <c r="I41" i="1"/>
  <c r="J41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4" i="1"/>
  <c r="J4" i="1" s="1"/>
  <c r="M57" i="1" l="1"/>
  <c r="N48" i="1"/>
  <c r="N11" i="1"/>
  <c r="N20" i="1"/>
  <c r="N19" i="1"/>
  <c r="N37" i="1"/>
  <c r="N45" i="1"/>
  <c r="N35" i="1"/>
  <c r="N27" i="1"/>
  <c r="N18" i="1"/>
  <c r="N8" i="1"/>
  <c r="N21" i="1"/>
  <c r="N30" i="1"/>
  <c r="N47" i="1"/>
  <c r="N10" i="1"/>
  <c r="N4" i="1"/>
  <c r="N44" i="1"/>
  <c r="N25" i="1"/>
  <c r="O17" i="1"/>
  <c r="J17" i="1"/>
  <c r="J57" i="1" s="1"/>
  <c r="N7" i="1"/>
  <c r="N29" i="1"/>
  <c r="N46" i="1"/>
  <c r="N28" i="1"/>
  <c r="N52" i="1"/>
  <c r="N34" i="1"/>
  <c r="N51" i="1"/>
  <c r="N43" i="1"/>
  <c r="N33" i="1"/>
  <c r="N24" i="1"/>
  <c r="N16" i="1"/>
  <c r="N6" i="1"/>
  <c r="N36" i="1"/>
  <c r="N53" i="1"/>
  <c r="N50" i="1"/>
  <c r="N32" i="1"/>
  <c r="N23" i="1"/>
  <c r="N15" i="1"/>
  <c r="N5" i="1"/>
  <c r="O38" i="1"/>
  <c r="J38" i="1"/>
  <c r="N9" i="1"/>
  <c r="N41" i="1"/>
  <c r="N49" i="1"/>
  <c r="N40" i="1"/>
  <c r="N31" i="1"/>
  <c r="N22" i="1"/>
  <c r="N12" i="1"/>
  <c r="O48" i="1"/>
  <c r="O34" i="1"/>
  <c r="O21" i="1"/>
  <c r="O52" i="1"/>
  <c r="O4" i="1"/>
  <c r="O41" i="1"/>
  <c r="O36" i="1"/>
  <c r="O23" i="1"/>
  <c r="O5" i="1"/>
  <c r="O53" i="1"/>
  <c r="O49" i="1"/>
  <c r="O45" i="1"/>
  <c r="O40" i="1"/>
  <c r="O35" i="1"/>
  <c r="O31" i="1"/>
  <c r="O27" i="1"/>
  <c r="O22" i="1"/>
  <c r="O18" i="1"/>
  <c r="O12" i="1"/>
  <c r="O8" i="1"/>
  <c r="I57" i="1"/>
  <c r="L57" i="1"/>
  <c r="O46" i="1"/>
  <c r="O28" i="1"/>
  <c r="O15" i="1"/>
  <c r="O30" i="1"/>
  <c r="O11" i="1"/>
  <c r="O50" i="1"/>
  <c r="O32" i="1"/>
  <c r="O19" i="1"/>
  <c r="O9" i="1"/>
  <c r="O51" i="1"/>
  <c r="O47" i="1"/>
  <c r="O43" i="1"/>
  <c r="O37" i="1"/>
  <c r="O33" i="1"/>
  <c r="O29" i="1"/>
  <c r="O24" i="1"/>
  <c r="O20" i="1"/>
  <c r="O16" i="1"/>
  <c r="O10" i="1"/>
  <c r="O6" i="1"/>
  <c r="O44" i="1"/>
  <c r="O25" i="1"/>
  <c r="O7" i="1"/>
  <c r="N17" i="1" l="1"/>
  <c r="N38" i="1"/>
  <c r="V51" i="1"/>
  <c r="V53" i="1"/>
  <c r="V44" i="1"/>
  <c r="V45" i="1"/>
  <c r="V46" i="1"/>
  <c r="V47" i="1"/>
  <c r="V48" i="1"/>
  <c r="V49" i="1"/>
  <c r="V34" i="1"/>
  <c r="V35" i="1"/>
  <c r="V36" i="1"/>
  <c r="V37" i="1"/>
  <c r="V25" i="1"/>
  <c r="V27" i="1"/>
  <c r="V28" i="1"/>
  <c r="V21" i="1"/>
  <c r="V22" i="1"/>
  <c r="V23" i="1"/>
  <c r="N57" i="1" l="1"/>
  <c r="O57" i="1"/>
  <c r="P40" i="1"/>
  <c r="P38" i="1"/>
  <c r="P37" i="1"/>
  <c r="P36" i="1"/>
  <c r="P35" i="1"/>
  <c r="P32" i="1"/>
  <c r="P27" i="1"/>
  <c r="P24" i="1"/>
  <c r="P17" i="1"/>
  <c r="P16" i="1"/>
  <c r="K57" i="1" l="1"/>
  <c r="H57" i="1"/>
  <c r="P4" i="1"/>
  <c r="P30" i="1"/>
  <c r="P45" i="1"/>
  <c r="P48" i="1"/>
  <c r="P50" i="1"/>
</calcChain>
</file>

<file path=xl/sharedStrings.xml><?xml version="1.0" encoding="utf-8"?>
<sst xmlns="http://schemas.openxmlformats.org/spreadsheetml/2006/main" count="351" uniqueCount="231">
  <si>
    <t>FCL</t>
  </si>
  <si>
    <t>ECL</t>
  </si>
  <si>
    <t>GEBRUIK-BESTEMMING</t>
  </si>
  <si>
    <t>POSTCODE</t>
  </si>
  <si>
    <t>OPMERKINGEN</t>
  </si>
  <si>
    <t>BARENDRECHT</t>
  </si>
  <si>
    <t>Barendrecht</t>
  </si>
  <si>
    <t>2992 GK</t>
  </si>
  <si>
    <t>2992 BG</t>
  </si>
  <si>
    <t>2992 ZB</t>
  </si>
  <si>
    <t>2991 RK</t>
  </si>
  <si>
    <t>2991 BK</t>
  </si>
  <si>
    <t>2993 DL</t>
  </si>
  <si>
    <t>??631060</t>
  </si>
  <si>
    <t>1e Barendrechtseweg 53-55</t>
  </si>
  <si>
    <t>2e Barendrechtseweg ongen.</t>
  </si>
  <si>
    <t>3e Barendrechtseweg 454</t>
  </si>
  <si>
    <t>Achterzeedijk 70</t>
  </si>
  <si>
    <t>Binnenhof 1</t>
  </si>
  <si>
    <t>Dorpsstraat 150</t>
  </si>
  <si>
    <t>Dorpsstraat 152</t>
  </si>
  <si>
    <t>Dorpsstraat 154</t>
  </si>
  <si>
    <t>Gemzenburg 1 (hp:180)</t>
  </si>
  <si>
    <t xml:space="preserve">Hedwigepolder 2-4 en 
Adrianapolder 50
</t>
  </si>
  <si>
    <t>Het Weerom 7</t>
  </si>
  <si>
    <t>Londen 15 + 2 gebouwen zonder nr</t>
  </si>
  <si>
    <t>Maasstraat 25</t>
  </si>
  <si>
    <t xml:space="preserve">Maasstraat 27 </t>
  </si>
  <si>
    <t>Maasstraat 28</t>
  </si>
  <si>
    <t>Maasstraat 29</t>
  </si>
  <si>
    <t xml:space="preserve">Maasstraat 31 </t>
  </si>
  <si>
    <t>Middeldijkerplein 9</t>
  </si>
  <si>
    <t>Middenbaan 97</t>
  </si>
  <si>
    <t>Mr. Lohmanweg / Achterom ong.</t>
  </si>
  <si>
    <t>Onderlangs 11</t>
  </si>
  <si>
    <t>Scheldestraat 1a</t>
  </si>
  <si>
    <t>Stationsweg 134</t>
  </si>
  <si>
    <t>Ziedewijdsedijk 89</t>
  </si>
  <si>
    <t>Ziedewijdsekade 86B</t>
  </si>
  <si>
    <t>Zuider Carnisseweg 110</t>
  </si>
  <si>
    <t>waterzuivering / rioolgemaalgebouw hp:132</t>
  </si>
  <si>
    <t>woonhuis met schuur</t>
  </si>
  <si>
    <t>Rouwcentrum / aula begraafplaats Den Ouden Dijck</t>
  </si>
  <si>
    <t>gemeente diensten/schuur</t>
  </si>
  <si>
    <t>sporthal Aksent en Humanitas (onderwijs en zorg)</t>
  </si>
  <si>
    <t>gemeentehuis (voorheen op sgb verzekerd)</t>
  </si>
  <si>
    <t>woonhuis</t>
  </si>
  <si>
    <t xml:space="preserve">trouwzaal / watertoren </t>
  </si>
  <si>
    <t>woning Watertoren  (Zorggroep, Daniel Amesz)</t>
  </si>
  <si>
    <t>MFA 't Trefpunt (Cultureel)</t>
  </si>
  <si>
    <t>gymnastieklokaal de Zeeheld (Onderwijs)</t>
  </si>
  <si>
    <t>waterzuivering / rioolgemaal Vrijenburg oost</t>
  </si>
  <si>
    <t>MFA lagewei/Zichtwei, jeugdcentrum, onderwijs en gymzaal</t>
  </si>
  <si>
    <t>overdekt zwembad Inge de Bruijn sportfondsenbad</t>
  </si>
  <si>
    <t>MFA hof van Maxima</t>
  </si>
  <si>
    <t>woonhuis met garage (statushouders)</t>
  </si>
  <si>
    <t>gemeentewerf / jeugdbrandweer</t>
  </si>
  <si>
    <t>half vrijstaand woonhuis met separate garagebox</t>
  </si>
  <si>
    <t>politiebureau (voorheen bij SGB verzekerd)</t>
  </si>
  <si>
    <t>woonhuis met garage</t>
  </si>
  <si>
    <t>sporthal de Driesprong / kantine de Gasterij (onderwijs)</t>
  </si>
  <si>
    <t>kantoor-gebouw MFA de Waterpoort</t>
  </si>
  <si>
    <t>sporthal Waterpoort (Onderwijs)</t>
  </si>
  <si>
    <t>MFC 't Kruispunt (bieb/bioscoop/theater/café )</t>
  </si>
  <si>
    <t>supermarkt (albert heijn!)</t>
  </si>
  <si>
    <t>parkeergarage (hoort bij Kruispunt)</t>
  </si>
  <si>
    <t>Winkelpand (leegstaand)</t>
  </si>
  <si>
    <t>kinderdagverblijf  Ienie Mienie (Onderwijs)</t>
  </si>
  <si>
    <t>sporthal Lagewei (cluster 6, Onderwijs)</t>
  </si>
  <si>
    <t>Rouwkapel op de begraafplaats</t>
  </si>
  <si>
    <t>woning (Voogd)</t>
  </si>
  <si>
    <t>woonwagencentrum/ toiletgebouw</t>
  </si>
  <si>
    <t>KIBEO en scouting MFA Carnisseweg</t>
  </si>
  <si>
    <t>2991 XE</t>
  </si>
  <si>
    <t>2991 GK</t>
  </si>
  <si>
    <t>2992 SN</t>
  </si>
  <si>
    <t>2992 SC</t>
  </si>
  <si>
    <t>2991AA</t>
  </si>
  <si>
    <t>2992 AA</t>
  </si>
  <si>
    <t>2991 GB</t>
  </si>
  <si>
    <t>2994 CJ</t>
  </si>
  <si>
    <t>2993 LG</t>
  </si>
  <si>
    <t>2992 TS
2992 ZK</t>
  </si>
  <si>
    <t>2991 ER</t>
  </si>
  <si>
    <t>2993 LA</t>
  </si>
  <si>
    <t>2991 AD</t>
  </si>
  <si>
    <t>2991 CS</t>
  </si>
  <si>
    <t>2991 EM</t>
  </si>
  <si>
    <t>2992 CL</t>
  </si>
  <si>
    <t>2992 ZC</t>
  </si>
  <si>
    <t>2993 XE</t>
  </si>
  <si>
    <t>2991 AJ</t>
  </si>
  <si>
    <t>2992 DJ</t>
  </si>
  <si>
    <t>2991 VR</t>
  </si>
  <si>
    <t>2991 SE</t>
  </si>
  <si>
    <t>2993 AZ</t>
  </si>
  <si>
    <t>Dr. Kuyperstraat 4                    C</t>
  </si>
  <si>
    <t xml:space="preserve">Evertsenstraat 14                     O </t>
  </si>
  <si>
    <t>Haarspitwei 5, 7 en 9                O+J</t>
  </si>
  <si>
    <t>Kruidentuin 6/6A en 8/8A           O</t>
  </si>
  <si>
    <t xml:space="preserve">Marijkesingel 20 - 22             O </t>
  </si>
  <si>
    <t>Middeldijkerplein 7                  O</t>
  </si>
  <si>
    <t>Paddeweg 24                          O</t>
  </si>
  <si>
    <t xml:space="preserve">Ploegwei 3                              O </t>
  </si>
  <si>
    <t xml:space="preserve">Torenmolen 66 - 68                  O </t>
  </si>
  <si>
    <t>GEMEENTELIJKE EIGENDOMMEN</t>
  </si>
  <si>
    <t>subtotaal</t>
  </si>
  <si>
    <t>clubgebouw volkstuinen, gereedschappen, waterpomp</t>
  </si>
  <si>
    <t>Historische vereniging BD incl. kantoor, 1 gebruiker, 1 pand</t>
  </si>
  <si>
    <t>waar is deze in opgenomen, rioolgemalen of opstallen?</t>
  </si>
  <si>
    <t>Is in zijn geheel in gebruik door historisch museum</t>
  </si>
  <si>
    <t>inclusief garagebox, woning statushouders</t>
  </si>
  <si>
    <t>vaste speeltoestellen ingebrepen bij taxatie</t>
  </si>
  <si>
    <t>huurdersbelang uitgesloten, vaste speeltoestellen inbegrepen</t>
  </si>
  <si>
    <t>object op afstand beoordeeld, taxateur niet op woonwagenkamp geweest</t>
  </si>
  <si>
    <t>Invent. Smitshoek € 532,400,- rest OBS, taks.waarde is inbreng in VVE!</t>
  </si>
  <si>
    <t>1e Barendrechtseweg ongenummerd</t>
  </si>
  <si>
    <t>toiletgebouw</t>
  </si>
  <si>
    <t>gelegen op volkstuinencomplex</t>
  </si>
  <si>
    <t>inclusief 606 zonnepanelen</t>
  </si>
  <si>
    <t>computerapparatuur</t>
  </si>
  <si>
    <t>voorlopige waarde</t>
  </si>
  <si>
    <t>btw tarief volgens Jeroen Heutink</t>
  </si>
  <si>
    <t>ex btw</t>
  </si>
  <si>
    <t>Ziedewijdsekade 94-104</t>
  </si>
  <si>
    <t>woonwagencentrum 6 standplaatsen 7 betonnen schuurtjes</t>
  </si>
  <si>
    <t>7 bergingen incl.3% index van het jaar 2020 van JWH</t>
  </si>
  <si>
    <t>OPSTALWAARDE 2021 (zie kolom H voor btw tarief)</t>
  </si>
  <si>
    <t>Totaal 2021</t>
  </si>
  <si>
    <t>OPSTALWAARDE 2021 (incl index)</t>
  </si>
  <si>
    <t>INVENTARIS 2021 (incl index)</t>
  </si>
  <si>
    <t xml:space="preserve">INVENTARIS 2021 </t>
  </si>
  <si>
    <t>Onderlangs 9</t>
  </si>
  <si>
    <t>Binnenlandse baan 28</t>
  </si>
  <si>
    <t>Middeldijkerplein 248</t>
  </si>
  <si>
    <t>inventaris van bibliotheek (gebouw via VvE verzekerd)</t>
  </si>
  <si>
    <t>Huiskamer van centrumaanpak</t>
  </si>
  <si>
    <t>administratiekosten polis opmaak</t>
  </si>
  <si>
    <t>heringericht 12-2021 geen invloed op waardes</t>
  </si>
  <si>
    <t>gerenoveerd 2021 (vloeren) geen invloed op waardes</t>
  </si>
  <si>
    <t>18-01-2022 JWH nog niet gesloopt</t>
  </si>
  <si>
    <t>hoekhuis met garage (wordt gesloopt medio 2022)</t>
  </si>
  <si>
    <t>18-01-2022 nieuwbouw van uitbreiding paar lokalen nog onzeker</t>
  </si>
  <si>
    <t>thv Noldijk 89/Waalviaduct</t>
  </si>
  <si>
    <t>watersporthaven 't Waaltje aanlegsteiger</t>
  </si>
  <si>
    <t>houten aanlegsteiger clubgebouw eigendom van sportvereniging</t>
  </si>
  <si>
    <t>gereed 11-2021</t>
  </si>
  <si>
    <t>Totaal 2022</t>
  </si>
  <si>
    <t>OPSTALWAARDE 2022 (incl index)</t>
  </si>
  <si>
    <t>INVENTARIS 2022 (incl index)</t>
  </si>
  <si>
    <t>Binnenlandse Baan 26</t>
  </si>
  <si>
    <t>2991 AA</t>
  </si>
  <si>
    <t>huis tbv opvang Oekrainers</t>
  </si>
  <si>
    <t>per 01-03-2022</t>
  </si>
  <si>
    <t>ADRES                                                                      groene regel= wijziging 2022</t>
  </si>
  <si>
    <t>ACC</t>
  </si>
  <si>
    <t>JWH per 01-01-2023 opstal via VvE opstal was 8.461.000</t>
  </si>
  <si>
    <t>per 07-11-2022 verkocht (JWH)</t>
  </si>
  <si>
    <t>B049</t>
  </si>
  <si>
    <t>B046</t>
  </si>
  <si>
    <t>B064</t>
  </si>
  <si>
    <t>B013</t>
  </si>
  <si>
    <t>B065</t>
  </si>
  <si>
    <t>B083</t>
  </si>
  <si>
    <t>B067</t>
  </si>
  <si>
    <t>B005</t>
  </si>
  <si>
    <t>B053</t>
  </si>
  <si>
    <t>B073</t>
  </si>
  <si>
    <t>B069</t>
  </si>
  <si>
    <t>B023</t>
  </si>
  <si>
    <t>B002</t>
  </si>
  <si>
    <t>B062</t>
  </si>
  <si>
    <t>B007</t>
  </si>
  <si>
    <t>B079</t>
  </si>
  <si>
    <t>B070</t>
  </si>
  <si>
    <t>jongerensociëteit gebouw de Beuk</t>
  </si>
  <si>
    <t>3e Barendrechtseweg 458-462</t>
  </si>
  <si>
    <t>B068</t>
  </si>
  <si>
    <t>B060</t>
  </si>
  <si>
    <t>Bachlaan 6-8                O+Z</t>
  </si>
  <si>
    <t>B001</t>
  </si>
  <si>
    <t>B059</t>
  </si>
  <si>
    <t>B015</t>
  </si>
  <si>
    <t>B004</t>
  </si>
  <si>
    <t>B050</t>
  </si>
  <si>
    <t>B014</t>
  </si>
  <si>
    <t>Hamburg 200 (198-204)</t>
  </si>
  <si>
    <t>B031</t>
  </si>
  <si>
    <t>B081</t>
  </si>
  <si>
    <t>B008</t>
  </si>
  <si>
    <t>B012</t>
  </si>
  <si>
    <t>sporthal (6) A=school, KDV (8), A=Centrum jeugd Gezin MFA</t>
  </si>
  <si>
    <t>B074</t>
  </si>
  <si>
    <t>B080</t>
  </si>
  <si>
    <t>B048</t>
  </si>
  <si>
    <t>Middeldijkerplein 1-9</t>
  </si>
  <si>
    <t>B003</t>
  </si>
  <si>
    <t>Middenbaan 97, 109 tm 113</t>
  </si>
  <si>
    <t>Riederhagen 2 Riederhof 37-39</t>
  </si>
  <si>
    <t>KDV Kibeo de Torenmolen (Onderwijs) villa Kakelbont</t>
  </si>
  <si>
    <t>B024</t>
  </si>
  <si>
    <t>B011</t>
  </si>
  <si>
    <t>01-2022 inv. Van bib was 81.000 opstal via VvE alleen klimaatinstall. Verz.</t>
  </si>
  <si>
    <t>Hendrikse-akker 11</t>
  </si>
  <si>
    <t>MFA Vrijheidspoort (kinderopvang Panda)</t>
  </si>
  <si>
    <t>MFA Vrijheidspoort (school 3hoek-Smitshoek)</t>
  </si>
  <si>
    <t>Kouwenhoven-akker 14</t>
  </si>
  <si>
    <t>2994 AS</t>
  </si>
  <si>
    <t>2994 AM</t>
  </si>
  <si>
    <t>Noldijk 73</t>
  </si>
  <si>
    <t>(oude) aanlegsteiger</t>
  </si>
  <si>
    <t>18-01-2022 JWH inventaris kan afgevoerd worden 525.000 klimaatinstall. Huurdersbelang?</t>
  </si>
  <si>
    <t>Longhi solar LR6-60PE</t>
  </si>
  <si>
    <t>type zonnepaneel</t>
  </si>
  <si>
    <t>type omvormer</t>
  </si>
  <si>
    <t>geinstalleerd door</t>
  </si>
  <si>
    <t>Oranjedak</t>
  </si>
  <si>
    <t>incl zonnepanelen</t>
  </si>
  <si>
    <t>Huawei SUN2000</t>
  </si>
  <si>
    <t>Ritek MM60-6RT</t>
  </si>
  <si>
    <t>SMA STP</t>
  </si>
  <si>
    <t>Kieszon</t>
  </si>
  <si>
    <t>sporthal Riedersport (cluster 3) voorheen SGB. Riederpoort</t>
  </si>
  <si>
    <t>scope 12</t>
  </si>
  <si>
    <t>nee, wel electr. Inspec</t>
  </si>
  <si>
    <t>wijze v installatie</t>
  </si>
  <si>
    <t>cultureel Centrum MFA Waterpoort</t>
  </si>
  <si>
    <t>Crystalline PV Module ASM6610P(BF) 270Wp</t>
  </si>
  <si>
    <t>Delta type RPI</t>
  </si>
  <si>
    <t>Rehorst Elektrotechniek</t>
  </si>
  <si>
    <t>geen keuring uitgevoerd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</si>
</sst>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44" fontId="0" fillId="0" borderId="1" xfId="0" applyNumberFormat="1" applyBorder="1"/>
    <xf numFmtId="0" fontId="1" fillId="0" borderId="1" xfId="0" applyFont="1" applyBorder="1"/>
    <xf numFmtId="44" fontId="0" fillId="0" borderId="1" xfId="0" applyNumberFormat="1" applyBorder="1" applyAlignment="1">
      <alignment horizontal="right"/>
    </xf>
    <xf numFmtId="0" fontId="2" fillId="2" borderId="1" xfId="0" applyFont="1" applyFill="1" applyBorder="1"/>
    <xf numFmtId="4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44" fontId="1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left" vertical="top" wrapText="1"/>
    </xf>
    <xf numFmtId="44" fontId="0" fillId="2" borderId="1" xfId="0" applyNumberFormat="1" applyFill="1" applyBorder="1" applyAlignment="1">
      <alignment horizontal="right" vertical="top" wrapText="1"/>
    </xf>
    <xf numFmtId="44" fontId="0" fillId="2" borderId="1" xfId="0" applyNumberFormat="1" applyFill="1" applyBorder="1" applyAlignment="1">
      <alignment horizontal="left" vertical="top" wrapText="1"/>
    </xf>
    <xf numFmtId="4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0" fontId="0" fillId="0" borderId="1" xfId="0" applyFill="1" applyBorder="1"/>
    <xf numFmtId="44" fontId="0" fillId="0" borderId="1" xfId="0" applyNumberFormat="1" applyFill="1" applyBorder="1" applyAlignment="1">
      <alignment horizontal="right"/>
    </xf>
    <xf numFmtId="0" fontId="0" fillId="4" borderId="1" xfId="0" applyFill="1" applyBorder="1"/>
    <xf numFmtId="44" fontId="5" fillId="4" borderId="1" xfId="0" applyNumberFormat="1" applyFont="1" applyFill="1" applyBorder="1" applyAlignment="1">
      <alignment horizontal="right"/>
    </xf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6" borderId="1" xfId="0" applyFill="1" applyBorder="1" applyAlignment="1">
      <alignment horizontal="right"/>
    </xf>
    <xf numFmtId="9" fontId="0" fillId="6" borderId="1" xfId="0" applyNumberForma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right" vertical="top" wrapText="1"/>
    </xf>
    <xf numFmtId="44" fontId="5" fillId="7" borderId="1" xfId="0" applyNumberFormat="1" applyFont="1" applyFill="1" applyBorder="1" applyAlignment="1">
      <alignment horizontal="right"/>
    </xf>
    <xf numFmtId="44" fontId="5" fillId="3" borderId="1" xfId="0" applyNumberFormat="1" applyFont="1" applyFill="1" applyBorder="1" applyAlignment="1">
      <alignment horizontal="right"/>
    </xf>
    <xf numFmtId="44" fontId="0" fillId="3" borderId="1" xfId="0" applyNumberFormat="1" applyFill="1" applyBorder="1"/>
    <xf numFmtId="9" fontId="0" fillId="3" borderId="1" xfId="0" applyNumberFormat="1" applyFill="1" applyBorder="1" applyAlignment="1">
      <alignment horizontal="right"/>
    </xf>
    <xf numFmtId="0" fontId="0" fillId="5" borderId="1" xfId="0" applyFill="1" applyBorder="1"/>
    <xf numFmtId="44" fontId="0" fillId="5" borderId="1" xfId="0" applyNumberFormat="1" applyFill="1" applyBorder="1"/>
    <xf numFmtId="44" fontId="7" fillId="4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3" fillId="2" borderId="1" xfId="0" applyFont="1" applyFill="1" applyBorder="1" applyAlignment="1">
      <alignment horizontal="left" vertical="top" wrapText="1"/>
    </xf>
    <xf numFmtId="0" fontId="0" fillId="8" borderId="1" xfId="0" applyFill="1" applyBorder="1"/>
    <xf numFmtId="44" fontId="0" fillId="8" borderId="1" xfId="0" applyNumberFormat="1" applyFill="1" applyBorder="1" applyAlignment="1">
      <alignment horizontal="right"/>
    </xf>
    <xf numFmtId="44" fontId="0" fillId="8" borderId="1" xfId="0" applyNumberFormat="1" applyFill="1" applyBorder="1"/>
    <xf numFmtId="9" fontId="0" fillId="8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left" vertical="top" wrapText="1"/>
    </xf>
    <xf numFmtId="44" fontId="1" fillId="3" borderId="1" xfId="0" applyNumberFormat="1" applyFont="1" applyFill="1" applyBorder="1"/>
    <xf numFmtId="44" fontId="6" fillId="3" borderId="1" xfId="0" applyNumberFormat="1" applyFont="1" applyFill="1" applyBorder="1"/>
    <xf numFmtId="0" fontId="0" fillId="8" borderId="1" xfId="0" applyFill="1" applyBorder="1" applyAlignment="1">
      <alignment horizontal="right"/>
    </xf>
    <xf numFmtId="0" fontId="4" fillId="8" borderId="2" xfId="0" applyFont="1" applyFill="1" applyBorder="1" applyAlignment="1">
      <alignment horizontal="left"/>
    </xf>
    <xf numFmtId="0" fontId="0" fillId="8" borderId="1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RG\JZI\JDV\Unit%20Verzekeringen\2020_OVERZICHT_BRANDPOLIS_BARENDRECHT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ificatie"/>
      <sheetName val="premieberekening"/>
    </sheetNames>
    <sheetDataSet>
      <sheetData sheetId="0" refreshError="1">
        <row r="5">
          <cell r="W5" t="str">
            <v>inventaris niet getaxeerd, wel opnemen in verzekering voor ditbedrag</v>
          </cell>
        </row>
        <row r="21">
          <cell r="W21" t="str">
            <v>GSM mast uitgesloten van taxatie</v>
          </cell>
        </row>
        <row r="22">
          <cell r="W22" t="str">
            <v>gebruik door Zorggroep</v>
          </cell>
        </row>
        <row r="28">
          <cell r="W28" t="str">
            <v>huisvesting statushouders</v>
          </cell>
        </row>
        <row r="30">
          <cell r="W30" t="str">
            <v>incl 142 zonnepanelen en vaste speeltoestellen</v>
          </cell>
        </row>
        <row r="35">
          <cell r="W35" t="str">
            <v>inclusief 1 garagebox</v>
          </cell>
        </row>
        <row r="39">
          <cell r="W39" t="str">
            <v>taxatie als inbreng in de Vve</v>
          </cell>
        </row>
        <row r="41">
          <cell r="W41" t="str">
            <v>incl. 112 zonnepanelen tevens inbreng in VVE</v>
          </cell>
        </row>
        <row r="42">
          <cell r="W42" t="str">
            <v>incl.trekkenwand (15 stuks)en theaterstoelen</v>
          </cell>
        </row>
        <row r="43">
          <cell r="W43" t="str">
            <v>incl.elektra, verwarming,sanitair excl. Aanpassingen huurder</v>
          </cell>
        </row>
        <row r="53">
          <cell r="W53" t="str">
            <v>niet getaxeerd</v>
          </cell>
        </row>
        <row r="58">
          <cell r="W58" t="str">
            <v>huurdersbelang uitgesloten, vaste speeltoestellen inbegrepen</v>
          </cell>
        </row>
        <row r="61">
          <cell r="W61" t="str">
            <v>object van afstand beoordeeld, niet op woonwagenkamp geweest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1"/>
  <sheetViews>
    <sheetView tabSelected="1" zoomScale="90" zoomScaleNormal="90" workbookViewId="0">
      <pane ySplit="1" topLeftCell="A2" activePane="bottomLeft" state="frozen"/>
      <selection pane="bottomLeft" activeCell="R11" sqref="R11"/>
    </sheetView>
  </sheetViews>
  <sheetFormatPr defaultColWidth="42.85546875" defaultRowHeight="15" x14ac:dyDescent="0.25"/>
  <cols>
    <col min="1" max="1" width="8.28515625" style="1" customWidth="1"/>
    <col min="2" max="3" width="10.28515625" style="1" customWidth="1"/>
    <col min="4" max="4" width="37.28515625" style="1" customWidth="1"/>
    <col min="5" max="5" width="58.140625" style="1" bestFit="1" customWidth="1"/>
    <col min="6" max="6" width="10.5703125" style="1" customWidth="1"/>
    <col min="7" max="7" width="14" style="1" customWidth="1"/>
    <col min="8" max="8" width="24.5703125" style="4" hidden="1" customWidth="1"/>
    <col min="9" max="9" width="23" style="4" hidden="1" customWidth="1"/>
    <col min="10" max="10" width="23" style="4" customWidth="1"/>
    <col min="11" max="12" width="21.5703125" style="4" hidden="1" customWidth="1"/>
    <col min="13" max="14" width="21" style="4" customWidth="1"/>
    <col min="15" max="15" width="18.42578125" style="4" hidden="1" customWidth="1"/>
    <col min="16" max="16" width="75.7109375" style="1" bestFit="1" customWidth="1"/>
    <col min="17" max="17" width="17.7109375" style="2" bestFit="1" customWidth="1"/>
    <col min="18" max="18" width="16.7109375" style="2" bestFit="1" customWidth="1"/>
    <col min="19" max="20" width="17.85546875" style="1" bestFit="1" customWidth="1"/>
    <col min="21" max="21" width="19" style="29" bestFit="1" customWidth="1"/>
    <col min="22" max="22" width="16.140625" style="20" hidden="1" customWidth="1"/>
    <col min="23" max="16384" width="42.85546875" style="1"/>
  </cols>
  <sheetData>
    <row r="1" spans="1:23" s="9" customFormat="1" ht="42" customHeight="1" x14ac:dyDescent="0.25">
      <c r="A1" s="9" t="s">
        <v>0</v>
      </c>
      <c r="B1" s="9" t="s">
        <v>1</v>
      </c>
      <c r="C1" s="9" t="s">
        <v>155</v>
      </c>
      <c r="D1" s="9" t="s">
        <v>154</v>
      </c>
      <c r="E1" s="9" t="s">
        <v>2</v>
      </c>
      <c r="F1" s="9" t="s">
        <v>3</v>
      </c>
      <c r="G1" s="33" t="s">
        <v>5</v>
      </c>
      <c r="H1" s="10" t="s">
        <v>127</v>
      </c>
      <c r="I1" s="10" t="s">
        <v>129</v>
      </c>
      <c r="J1" s="10" t="s">
        <v>148</v>
      </c>
      <c r="K1" s="10" t="s">
        <v>131</v>
      </c>
      <c r="L1" s="10" t="s">
        <v>130</v>
      </c>
      <c r="M1" s="10" t="s">
        <v>149</v>
      </c>
      <c r="N1" s="10" t="s">
        <v>147</v>
      </c>
      <c r="O1" s="10" t="s">
        <v>128</v>
      </c>
      <c r="P1" s="9" t="s">
        <v>4</v>
      </c>
      <c r="Q1" s="11" t="s">
        <v>213</v>
      </c>
      <c r="R1" s="11" t="s">
        <v>214</v>
      </c>
      <c r="S1" s="9" t="s">
        <v>215</v>
      </c>
      <c r="T1" s="9" t="s">
        <v>223</v>
      </c>
      <c r="U1" s="38" t="s">
        <v>225</v>
      </c>
      <c r="V1" s="24" t="s">
        <v>122</v>
      </c>
    </row>
    <row r="2" spans="1:23" s="7" customFormat="1" x14ac:dyDescent="0.25">
      <c r="D2" s="5"/>
      <c r="H2" s="8"/>
      <c r="I2" s="8"/>
      <c r="J2" s="8"/>
      <c r="K2" s="8"/>
      <c r="L2" s="8"/>
      <c r="M2" s="8"/>
      <c r="N2" s="8"/>
      <c r="O2" s="8"/>
      <c r="Q2" s="8"/>
      <c r="R2" s="8"/>
      <c r="S2" s="8"/>
      <c r="T2" s="8"/>
      <c r="U2" s="39"/>
      <c r="V2" s="22"/>
    </row>
    <row r="3" spans="1:23" x14ac:dyDescent="0.25">
      <c r="E3" s="3" t="s">
        <v>105</v>
      </c>
      <c r="U3" s="27"/>
    </row>
    <row r="4" spans="1:23" x14ac:dyDescent="0.25">
      <c r="A4" s="1">
        <v>667063</v>
      </c>
      <c r="B4" s="1">
        <v>343200</v>
      </c>
      <c r="C4" s="1" t="s">
        <v>171</v>
      </c>
      <c r="D4" s="1" t="s">
        <v>14</v>
      </c>
      <c r="E4" s="1" t="s">
        <v>175</v>
      </c>
      <c r="F4" s="1" t="s">
        <v>73</v>
      </c>
      <c r="G4" s="1" t="s">
        <v>6</v>
      </c>
      <c r="H4" s="4">
        <v>1222100</v>
      </c>
      <c r="I4" s="4">
        <f t="shared" ref="I4:I53" si="0">ROUNDUP(H4*108/105,-3)</f>
        <v>1258000</v>
      </c>
      <c r="J4" s="4">
        <f>ROUNDUP(I4*110.4/108,-3)</f>
        <v>1286000</v>
      </c>
      <c r="K4" s="4">
        <v>801800</v>
      </c>
      <c r="L4" s="4">
        <f t="shared" ref="L4:L52" si="1">ROUNDUP(K4*103.5/101.6,-3)</f>
        <v>817000</v>
      </c>
      <c r="M4" s="4">
        <f>ROUNDUP(L4*105.2/103.5,-3)</f>
        <v>831000</v>
      </c>
      <c r="N4" s="4">
        <f>J4+M4</f>
        <v>2117000</v>
      </c>
      <c r="O4" s="4">
        <f t="shared" ref="O4:O53" si="2">SUM(I4+L4)</f>
        <v>2075000</v>
      </c>
      <c r="P4" s="1" t="str">
        <f>[1]specificatie!W5</f>
        <v>inventaris niet getaxeerd, wel opnemen in verzekering voor ditbedrag</v>
      </c>
      <c r="S4" s="2"/>
      <c r="T4" s="2"/>
      <c r="U4" s="27"/>
      <c r="V4" s="21">
        <v>0.21</v>
      </c>
    </row>
    <row r="5" spans="1:23" x14ac:dyDescent="0.25">
      <c r="A5" s="1">
        <v>656035</v>
      </c>
      <c r="B5" s="1">
        <v>343200</v>
      </c>
      <c r="D5" s="1" t="s">
        <v>116</v>
      </c>
      <c r="E5" s="1" t="s">
        <v>117</v>
      </c>
      <c r="F5" s="1" t="s">
        <v>73</v>
      </c>
      <c r="G5" s="1" t="s">
        <v>6</v>
      </c>
      <c r="H5" s="4">
        <v>12100</v>
      </c>
      <c r="I5" s="4">
        <f t="shared" si="0"/>
        <v>13000</v>
      </c>
      <c r="J5" s="4">
        <f t="shared" ref="J5:J52" si="3">ROUNDUP(I5*110.4/108,-3)</f>
        <v>14000</v>
      </c>
      <c r="K5" s="4">
        <v>0</v>
      </c>
      <c r="L5" s="4">
        <f t="shared" si="1"/>
        <v>0</v>
      </c>
      <c r="M5" s="4">
        <f t="shared" ref="M5:M52" si="4">ROUNDUP(L5*105.2/103.5,-3)</f>
        <v>0</v>
      </c>
      <c r="N5" s="4">
        <f t="shared" ref="N5:N56" si="5">J5+M5</f>
        <v>14000</v>
      </c>
      <c r="O5" s="4">
        <f t="shared" si="2"/>
        <v>13000</v>
      </c>
      <c r="P5" s="1" t="s">
        <v>118</v>
      </c>
      <c r="S5" s="2"/>
      <c r="T5" s="2"/>
      <c r="U5" s="27"/>
      <c r="V5" s="21">
        <v>0.21</v>
      </c>
    </row>
    <row r="6" spans="1:23" s="13" customFormat="1" x14ac:dyDescent="0.25">
      <c r="A6" s="13">
        <v>672200</v>
      </c>
      <c r="B6" s="13">
        <v>343200</v>
      </c>
      <c r="D6" s="13" t="s">
        <v>15</v>
      </c>
      <c r="E6" s="13" t="s">
        <v>40</v>
      </c>
      <c r="F6" s="13" t="s">
        <v>74</v>
      </c>
      <c r="G6" s="13" t="s">
        <v>6</v>
      </c>
      <c r="H6" s="12">
        <v>330000</v>
      </c>
      <c r="I6" s="4">
        <f t="shared" si="0"/>
        <v>340000</v>
      </c>
      <c r="J6" s="4">
        <f t="shared" si="3"/>
        <v>348000</v>
      </c>
      <c r="K6" s="12">
        <v>0</v>
      </c>
      <c r="L6" s="4">
        <f t="shared" si="1"/>
        <v>0</v>
      </c>
      <c r="M6" s="4">
        <f t="shared" si="4"/>
        <v>0</v>
      </c>
      <c r="N6" s="4">
        <f t="shared" si="5"/>
        <v>348000</v>
      </c>
      <c r="O6" s="4">
        <f t="shared" si="2"/>
        <v>340000</v>
      </c>
      <c r="P6" s="13" t="s">
        <v>109</v>
      </c>
      <c r="Q6" s="2"/>
      <c r="R6" s="2"/>
      <c r="S6" s="2"/>
      <c r="T6" s="2"/>
      <c r="U6" s="27"/>
      <c r="V6" s="20" t="s">
        <v>123</v>
      </c>
    </row>
    <row r="7" spans="1:23" x14ac:dyDescent="0.25">
      <c r="A7" s="1">
        <v>631060</v>
      </c>
      <c r="B7" s="1">
        <v>343200</v>
      </c>
      <c r="C7" s="1" t="s">
        <v>174</v>
      </c>
      <c r="D7" s="1" t="s">
        <v>16</v>
      </c>
      <c r="E7" s="1" t="s">
        <v>41</v>
      </c>
      <c r="F7" s="1" t="s">
        <v>75</v>
      </c>
      <c r="G7" s="1" t="s">
        <v>6</v>
      </c>
      <c r="H7" s="4">
        <v>300000</v>
      </c>
      <c r="I7" s="4">
        <f t="shared" si="0"/>
        <v>309000</v>
      </c>
      <c r="J7" s="4">
        <f t="shared" si="3"/>
        <v>316000</v>
      </c>
      <c r="K7" s="4">
        <v>0</v>
      </c>
      <c r="L7" s="4">
        <f t="shared" si="1"/>
        <v>0</v>
      </c>
      <c r="M7" s="4">
        <f t="shared" si="4"/>
        <v>0</v>
      </c>
      <c r="N7" s="4">
        <f t="shared" si="5"/>
        <v>316000</v>
      </c>
      <c r="O7" s="4">
        <f t="shared" si="2"/>
        <v>309000</v>
      </c>
      <c r="S7" s="2"/>
      <c r="T7" s="2"/>
      <c r="U7" s="27"/>
      <c r="V7" s="20" t="s">
        <v>123</v>
      </c>
    </row>
    <row r="8" spans="1:23" x14ac:dyDescent="0.25">
      <c r="A8" s="1">
        <v>672462</v>
      </c>
      <c r="B8" s="1">
        <v>343200</v>
      </c>
      <c r="C8" s="1" t="s">
        <v>177</v>
      </c>
      <c r="D8" s="1" t="s">
        <v>176</v>
      </c>
      <c r="E8" s="1" t="s">
        <v>42</v>
      </c>
      <c r="F8" s="1" t="s">
        <v>75</v>
      </c>
      <c r="G8" s="1" t="s">
        <v>6</v>
      </c>
      <c r="H8" s="4">
        <v>822800</v>
      </c>
      <c r="I8" s="4">
        <f t="shared" si="0"/>
        <v>847000</v>
      </c>
      <c r="J8" s="4">
        <f t="shared" si="3"/>
        <v>866000</v>
      </c>
      <c r="K8" s="4">
        <v>568700</v>
      </c>
      <c r="L8" s="4">
        <f t="shared" si="1"/>
        <v>580000</v>
      </c>
      <c r="M8" s="4">
        <f t="shared" si="4"/>
        <v>590000</v>
      </c>
      <c r="N8" s="4">
        <f t="shared" si="5"/>
        <v>1456000</v>
      </c>
      <c r="O8" s="4">
        <f t="shared" si="2"/>
        <v>1427000</v>
      </c>
      <c r="S8" s="2"/>
      <c r="T8" s="2"/>
      <c r="U8" s="27"/>
      <c r="V8" s="21">
        <v>0.21</v>
      </c>
    </row>
    <row r="9" spans="1:23" x14ac:dyDescent="0.25">
      <c r="A9" s="1">
        <v>672200</v>
      </c>
      <c r="B9" s="1">
        <v>343200</v>
      </c>
      <c r="D9" s="1" t="s">
        <v>17</v>
      </c>
      <c r="E9" s="1" t="s">
        <v>43</v>
      </c>
      <c r="F9" s="1" t="s">
        <v>76</v>
      </c>
      <c r="G9" s="1" t="s">
        <v>6</v>
      </c>
      <c r="H9" s="4">
        <v>344850</v>
      </c>
      <c r="I9" s="4">
        <f t="shared" si="0"/>
        <v>355000</v>
      </c>
      <c r="J9" s="4">
        <f t="shared" si="3"/>
        <v>363000</v>
      </c>
      <c r="K9" s="4">
        <v>0</v>
      </c>
      <c r="L9" s="4">
        <f t="shared" si="1"/>
        <v>0</v>
      </c>
      <c r="M9" s="4">
        <f t="shared" si="4"/>
        <v>0</v>
      </c>
      <c r="N9" s="4">
        <f t="shared" si="5"/>
        <v>363000</v>
      </c>
      <c r="O9" s="4">
        <f t="shared" si="2"/>
        <v>355000</v>
      </c>
      <c r="S9" s="2"/>
      <c r="T9" s="2"/>
      <c r="U9" s="27"/>
      <c r="V9" s="21">
        <v>0.21</v>
      </c>
    </row>
    <row r="10" spans="1:23" x14ac:dyDescent="0.25">
      <c r="A10" s="1">
        <v>653067</v>
      </c>
      <c r="B10" s="1">
        <v>343200</v>
      </c>
      <c r="C10" s="1" t="s">
        <v>158</v>
      </c>
      <c r="D10" s="1" t="s">
        <v>179</v>
      </c>
      <c r="E10" s="1" t="s">
        <v>44</v>
      </c>
      <c r="F10" s="1" t="s">
        <v>7</v>
      </c>
      <c r="G10" s="1" t="s">
        <v>6</v>
      </c>
      <c r="H10" s="4">
        <v>3557400</v>
      </c>
      <c r="I10" s="4">
        <f t="shared" si="0"/>
        <v>3660000</v>
      </c>
      <c r="J10" s="4">
        <f t="shared" si="3"/>
        <v>3742000</v>
      </c>
      <c r="K10" s="4">
        <v>0</v>
      </c>
      <c r="L10" s="4">
        <f t="shared" si="1"/>
        <v>0</v>
      </c>
      <c r="M10" s="4">
        <f t="shared" si="4"/>
        <v>0</v>
      </c>
      <c r="N10" s="4">
        <f t="shared" si="5"/>
        <v>3742000</v>
      </c>
      <c r="O10" s="4">
        <f t="shared" si="2"/>
        <v>3660000</v>
      </c>
      <c r="S10" s="2"/>
      <c r="T10" s="2"/>
      <c r="U10" s="27"/>
      <c r="V10" s="21">
        <v>0.21</v>
      </c>
    </row>
    <row r="11" spans="1:23" s="34" customFormat="1" x14ac:dyDescent="0.25">
      <c r="A11" s="34">
        <v>507000</v>
      </c>
      <c r="B11" s="34">
        <v>343200</v>
      </c>
      <c r="C11" s="34" t="s">
        <v>180</v>
      </c>
      <c r="D11" s="34" t="s">
        <v>18</v>
      </c>
      <c r="E11" s="34" t="s">
        <v>45</v>
      </c>
      <c r="F11" s="34" t="s">
        <v>77</v>
      </c>
      <c r="G11" s="34" t="s">
        <v>6</v>
      </c>
      <c r="H11" s="35">
        <v>24775000</v>
      </c>
      <c r="I11" s="35">
        <f t="shared" si="0"/>
        <v>25483000</v>
      </c>
      <c r="J11" s="35">
        <f t="shared" si="3"/>
        <v>26050000</v>
      </c>
      <c r="K11" s="35">
        <v>0</v>
      </c>
      <c r="L11" s="35">
        <f t="shared" si="1"/>
        <v>0</v>
      </c>
      <c r="M11" s="35">
        <v>6390000</v>
      </c>
      <c r="N11" s="35">
        <f t="shared" si="5"/>
        <v>32440000</v>
      </c>
      <c r="O11" s="35">
        <f t="shared" si="2"/>
        <v>25483000</v>
      </c>
      <c r="P11" s="34" t="s">
        <v>217</v>
      </c>
      <c r="Q11" s="36" t="s">
        <v>219</v>
      </c>
      <c r="R11" s="36" t="s">
        <v>220</v>
      </c>
      <c r="S11" s="36" t="s">
        <v>221</v>
      </c>
      <c r="T11" s="36" t="s">
        <v>224</v>
      </c>
      <c r="U11" s="36"/>
      <c r="V11" s="41" t="s">
        <v>123</v>
      </c>
    </row>
    <row r="12" spans="1:23" s="14" customFormat="1" x14ac:dyDescent="0.25">
      <c r="A12" s="14">
        <v>507000</v>
      </c>
      <c r="B12" s="14">
        <v>343200</v>
      </c>
      <c r="C12" s="14" t="s">
        <v>180</v>
      </c>
      <c r="D12" s="14" t="s">
        <v>18</v>
      </c>
      <c r="E12" s="14" t="s">
        <v>120</v>
      </c>
      <c r="F12" s="14" t="s">
        <v>77</v>
      </c>
      <c r="G12" s="14" t="s">
        <v>6</v>
      </c>
      <c r="H12" s="15">
        <v>0</v>
      </c>
      <c r="I12" s="4">
        <f t="shared" si="0"/>
        <v>0</v>
      </c>
      <c r="J12" s="4">
        <f>ROUNDUP(I12*110.4/108,-3)</f>
        <v>0</v>
      </c>
      <c r="K12" s="15">
        <v>711000</v>
      </c>
      <c r="L12" s="4">
        <f t="shared" si="1"/>
        <v>725000</v>
      </c>
      <c r="M12" s="4">
        <f t="shared" si="4"/>
        <v>737000</v>
      </c>
      <c r="N12" s="4">
        <f t="shared" si="5"/>
        <v>737000</v>
      </c>
      <c r="O12" s="4">
        <f t="shared" si="2"/>
        <v>725000</v>
      </c>
      <c r="P12" s="14" t="s">
        <v>121</v>
      </c>
      <c r="Q12" s="2"/>
      <c r="R12" s="2"/>
      <c r="S12" s="2"/>
      <c r="T12" s="2"/>
      <c r="U12" s="27"/>
      <c r="V12" s="20" t="s">
        <v>123</v>
      </c>
    </row>
    <row r="13" spans="1:23" s="13" customFormat="1" x14ac:dyDescent="0.25">
      <c r="A13" s="13">
        <v>662110</v>
      </c>
      <c r="B13" s="13">
        <v>343200</v>
      </c>
      <c r="C13" s="13" t="s">
        <v>163</v>
      </c>
      <c r="D13" s="13" t="s">
        <v>150</v>
      </c>
      <c r="E13" s="13" t="s">
        <v>152</v>
      </c>
      <c r="F13" s="13" t="s">
        <v>151</v>
      </c>
      <c r="G13" s="13" t="s">
        <v>6</v>
      </c>
      <c r="H13" s="12"/>
      <c r="I13" s="12"/>
      <c r="J13" s="12">
        <v>505000</v>
      </c>
      <c r="K13" s="12"/>
      <c r="L13" s="12"/>
      <c r="M13" s="12"/>
      <c r="N13" s="12">
        <f>J13+M13</f>
        <v>505000</v>
      </c>
      <c r="O13" s="12"/>
      <c r="Q13" s="27"/>
      <c r="R13" s="27"/>
      <c r="S13" s="27"/>
      <c r="T13" s="27"/>
      <c r="U13" s="27"/>
      <c r="V13" s="32"/>
      <c r="W13" s="13" t="s">
        <v>153</v>
      </c>
    </row>
    <row r="14" spans="1:23" s="13" customFormat="1" x14ac:dyDescent="0.25">
      <c r="B14" s="13">
        <v>343200</v>
      </c>
      <c r="D14" s="13" t="s">
        <v>133</v>
      </c>
      <c r="E14" s="13" t="s">
        <v>141</v>
      </c>
      <c r="G14" s="13" t="s">
        <v>6</v>
      </c>
      <c r="H14" s="12"/>
      <c r="I14" s="12">
        <v>487600</v>
      </c>
      <c r="J14" s="4">
        <f t="shared" si="3"/>
        <v>499000</v>
      </c>
      <c r="K14" s="12"/>
      <c r="L14" s="12"/>
      <c r="M14" s="4">
        <f t="shared" si="4"/>
        <v>0</v>
      </c>
      <c r="N14" s="4">
        <f t="shared" si="5"/>
        <v>499000</v>
      </c>
      <c r="O14" s="12"/>
      <c r="Q14" s="2"/>
      <c r="R14" s="27"/>
      <c r="S14" s="27"/>
      <c r="T14" s="27"/>
      <c r="U14" s="27"/>
      <c r="V14" s="32"/>
    </row>
    <row r="15" spans="1:23" x14ac:dyDescent="0.25">
      <c r="A15" s="1">
        <v>654061</v>
      </c>
      <c r="B15" s="1">
        <v>343200</v>
      </c>
      <c r="C15" s="1" t="s">
        <v>181</v>
      </c>
      <c r="D15" s="1" t="s">
        <v>19</v>
      </c>
      <c r="E15" s="1" t="s">
        <v>108</v>
      </c>
      <c r="F15" s="1" t="s">
        <v>78</v>
      </c>
      <c r="G15" s="1" t="s">
        <v>6</v>
      </c>
      <c r="H15" s="12">
        <v>1028500</v>
      </c>
      <c r="I15" s="4">
        <f t="shared" si="0"/>
        <v>1058000</v>
      </c>
      <c r="J15" s="4">
        <f t="shared" si="3"/>
        <v>1082000</v>
      </c>
      <c r="K15" s="4">
        <v>0</v>
      </c>
      <c r="L15" s="4">
        <f t="shared" si="1"/>
        <v>0</v>
      </c>
      <c r="M15" s="4">
        <f t="shared" si="4"/>
        <v>0</v>
      </c>
      <c r="N15" s="4">
        <f t="shared" si="5"/>
        <v>1082000</v>
      </c>
      <c r="O15" s="4">
        <f t="shared" si="2"/>
        <v>1058000</v>
      </c>
      <c r="P15" s="1" t="s">
        <v>110</v>
      </c>
      <c r="S15" s="2"/>
      <c r="T15" s="2"/>
      <c r="U15" s="27"/>
      <c r="V15" s="21">
        <v>0.21</v>
      </c>
    </row>
    <row r="16" spans="1:23" x14ac:dyDescent="0.25">
      <c r="A16" s="1">
        <v>600360</v>
      </c>
      <c r="B16" s="1">
        <v>343200</v>
      </c>
      <c r="C16" s="1" t="s">
        <v>182</v>
      </c>
      <c r="D16" s="1" t="s">
        <v>20</v>
      </c>
      <c r="E16" s="1" t="s">
        <v>47</v>
      </c>
      <c r="F16" s="1" t="s">
        <v>78</v>
      </c>
      <c r="G16" s="1" t="s">
        <v>6</v>
      </c>
      <c r="H16" s="4">
        <v>2100000</v>
      </c>
      <c r="I16" s="4">
        <f t="shared" si="0"/>
        <v>2160000</v>
      </c>
      <c r="J16" s="4">
        <f t="shared" si="3"/>
        <v>2208000</v>
      </c>
      <c r="K16" s="4">
        <v>95000</v>
      </c>
      <c r="L16" s="4">
        <f t="shared" si="1"/>
        <v>97000</v>
      </c>
      <c r="M16" s="4">
        <f t="shared" si="4"/>
        <v>99000</v>
      </c>
      <c r="N16" s="4">
        <f t="shared" si="5"/>
        <v>2307000</v>
      </c>
      <c r="O16" s="4">
        <f t="shared" si="2"/>
        <v>2257000</v>
      </c>
      <c r="P16" s="1" t="str">
        <f>[1]specificatie!$W$21</f>
        <v>GSM mast uitgesloten van taxatie</v>
      </c>
      <c r="S16" s="2"/>
      <c r="T16" s="2"/>
      <c r="U16" s="27"/>
      <c r="V16" s="20" t="s">
        <v>123</v>
      </c>
    </row>
    <row r="17" spans="1:23" x14ac:dyDescent="0.25">
      <c r="A17" s="1">
        <v>631060</v>
      </c>
      <c r="B17" s="1">
        <v>343200</v>
      </c>
      <c r="C17" s="1" t="s">
        <v>169</v>
      </c>
      <c r="D17" s="1" t="s">
        <v>21</v>
      </c>
      <c r="E17" s="1" t="s">
        <v>48</v>
      </c>
      <c r="F17" s="1" t="s">
        <v>78</v>
      </c>
      <c r="G17" s="1" t="s">
        <v>6</v>
      </c>
      <c r="H17" s="4">
        <v>296450</v>
      </c>
      <c r="I17" s="4">
        <f t="shared" si="0"/>
        <v>305000</v>
      </c>
      <c r="J17" s="4">
        <f t="shared" si="3"/>
        <v>312000</v>
      </c>
      <c r="K17" s="4">
        <v>0</v>
      </c>
      <c r="L17" s="4">
        <f t="shared" si="1"/>
        <v>0</v>
      </c>
      <c r="M17" s="4">
        <f t="shared" si="4"/>
        <v>0</v>
      </c>
      <c r="N17" s="4">
        <f t="shared" si="5"/>
        <v>312000</v>
      </c>
      <c r="O17" s="4">
        <f t="shared" si="2"/>
        <v>305000</v>
      </c>
      <c r="P17" s="1" t="str">
        <f>[1]specificatie!$W$22</f>
        <v>gebruik door Zorggroep</v>
      </c>
      <c r="S17" s="2"/>
      <c r="T17" s="2"/>
      <c r="U17" s="27"/>
      <c r="V17" s="21">
        <v>0.21</v>
      </c>
    </row>
    <row r="18" spans="1:23" x14ac:dyDescent="0.25">
      <c r="A18" s="1">
        <v>508010</v>
      </c>
      <c r="B18" s="1">
        <v>343200</v>
      </c>
      <c r="C18" s="1" t="s">
        <v>183</v>
      </c>
      <c r="D18" s="1" t="s">
        <v>96</v>
      </c>
      <c r="E18" s="1" t="s">
        <v>49</v>
      </c>
      <c r="F18" s="1" t="s">
        <v>79</v>
      </c>
      <c r="G18" s="1" t="s">
        <v>6</v>
      </c>
      <c r="H18" s="4">
        <v>2722500</v>
      </c>
      <c r="I18" s="4">
        <f t="shared" si="0"/>
        <v>2801000</v>
      </c>
      <c r="J18" s="4">
        <f t="shared" si="3"/>
        <v>2864000</v>
      </c>
      <c r="K18" s="4">
        <v>0</v>
      </c>
      <c r="L18" s="4">
        <f t="shared" si="1"/>
        <v>0</v>
      </c>
      <c r="M18" s="4">
        <f t="shared" si="4"/>
        <v>0</v>
      </c>
      <c r="N18" s="4">
        <f t="shared" si="5"/>
        <v>2864000</v>
      </c>
      <c r="O18" s="4">
        <f t="shared" si="2"/>
        <v>2801000</v>
      </c>
      <c r="S18" s="2"/>
      <c r="T18" s="2"/>
      <c r="U18" s="27"/>
      <c r="V18" s="21">
        <v>0.21</v>
      </c>
    </row>
    <row r="19" spans="1:23" x14ac:dyDescent="0.25">
      <c r="A19" s="1">
        <v>653064</v>
      </c>
      <c r="B19" s="1">
        <v>343200</v>
      </c>
      <c r="C19" s="1" t="s">
        <v>184</v>
      </c>
      <c r="D19" s="1" t="s">
        <v>97</v>
      </c>
      <c r="E19" s="1" t="s">
        <v>50</v>
      </c>
      <c r="F19" s="1" t="s">
        <v>8</v>
      </c>
      <c r="G19" s="1" t="s">
        <v>6</v>
      </c>
      <c r="H19" s="4">
        <v>1113200</v>
      </c>
      <c r="I19" s="4">
        <f t="shared" si="0"/>
        <v>1146000</v>
      </c>
      <c r="J19" s="4">
        <f t="shared" si="3"/>
        <v>1172000</v>
      </c>
      <c r="K19" s="4">
        <v>111320</v>
      </c>
      <c r="L19" s="4">
        <f t="shared" si="1"/>
        <v>114000</v>
      </c>
      <c r="M19" s="4">
        <f t="shared" si="4"/>
        <v>116000</v>
      </c>
      <c r="N19" s="4">
        <f t="shared" si="5"/>
        <v>1288000</v>
      </c>
      <c r="O19" s="4">
        <f t="shared" si="2"/>
        <v>1260000</v>
      </c>
      <c r="S19" s="2"/>
      <c r="T19" s="2"/>
      <c r="U19" s="27"/>
      <c r="V19" s="21">
        <v>0.21</v>
      </c>
    </row>
    <row r="20" spans="1:23" x14ac:dyDescent="0.25">
      <c r="A20" s="1" t="s">
        <v>13</v>
      </c>
      <c r="B20" s="1">
        <v>343200</v>
      </c>
      <c r="D20" s="1" t="s">
        <v>22</v>
      </c>
      <c r="E20" s="1" t="s">
        <v>51</v>
      </c>
      <c r="F20" s="1" t="s">
        <v>80</v>
      </c>
      <c r="G20" s="1" t="s">
        <v>6</v>
      </c>
      <c r="H20" s="4">
        <v>240000</v>
      </c>
      <c r="I20" s="4">
        <f t="shared" si="0"/>
        <v>247000</v>
      </c>
      <c r="J20" s="4">
        <f t="shared" si="3"/>
        <v>253000</v>
      </c>
      <c r="K20" s="4">
        <v>0</v>
      </c>
      <c r="L20" s="4">
        <f t="shared" si="1"/>
        <v>0</v>
      </c>
      <c r="M20" s="4">
        <f t="shared" si="4"/>
        <v>0</v>
      </c>
      <c r="N20" s="4">
        <f t="shared" si="5"/>
        <v>253000</v>
      </c>
      <c r="O20" s="4">
        <f t="shared" si="2"/>
        <v>247000</v>
      </c>
      <c r="S20" s="2"/>
      <c r="T20" s="2"/>
      <c r="U20" s="27"/>
      <c r="V20" s="21">
        <v>0.21</v>
      </c>
    </row>
    <row r="21" spans="1:23" s="34" customFormat="1" x14ac:dyDescent="0.25">
      <c r="A21" s="34">
        <v>508130</v>
      </c>
      <c r="B21" s="34">
        <v>343200</v>
      </c>
      <c r="C21" s="34" t="s">
        <v>185</v>
      </c>
      <c r="D21" s="34" t="s">
        <v>98</v>
      </c>
      <c r="E21" s="34" t="s">
        <v>52</v>
      </c>
      <c r="F21" s="34" t="s">
        <v>9</v>
      </c>
      <c r="G21" s="34" t="s">
        <v>6</v>
      </c>
      <c r="H21" s="35">
        <v>4870250</v>
      </c>
      <c r="I21" s="35">
        <f t="shared" si="0"/>
        <v>5010000</v>
      </c>
      <c r="J21" s="35">
        <f t="shared" si="3"/>
        <v>5122000</v>
      </c>
      <c r="K21" s="35">
        <v>82280</v>
      </c>
      <c r="L21" s="35">
        <f t="shared" si="1"/>
        <v>84000</v>
      </c>
      <c r="M21" s="35">
        <f t="shared" si="4"/>
        <v>86000</v>
      </c>
      <c r="N21" s="35">
        <f t="shared" si="5"/>
        <v>5208000</v>
      </c>
      <c r="O21" s="35">
        <f t="shared" si="2"/>
        <v>5094000</v>
      </c>
      <c r="P21" s="34" t="s">
        <v>217</v>
      </c>
      <c r="Q21" s="36" t="s">
        <v>212</v>
      </c>
      <c r="R21" s="36" t="s">
        <v>218</v>
      </c>
      <c r="S21" s="36" t="s">
        <v>216</v>
      </c>
      <c r="T21" s="36" t="s">
        <v>224</v>
      </c>
      <c r="U21" s="36"/>
      <c r="V21" s="37">
        <f t="shared" ref="V21:V23" si="6">$V$20</f>
        <v>0.21</v>
      </c>
    </row>
    <row r="22" spans="1:23" x14ac:dyDescent="0.25">
      <c r="A22" s="1">
        <v>653069</v>
      </c>
      <c r="B22" s="1">
        <v>343200</v>
      </c>
      <c r="C22" s="1" t="s">
        <v>166</v>
      </c>
      <c r="D22" s="1" t="s">
        <v>186</v>
      </c>
      <c r="E22" s="1" t="s">
        <v>53</v>
      </c>
      <c r="F22" s="1" t="s">
        <v>81</v>
      </c>
      <c r="G22" s="1" t="s">
        <v>6</v>
      </c>
      <c r="H22" s="4">
        <v>16516500</v>
      </c>
      <c r="I22" s="4">
        <f t="shared" si="0"/>
        <v>16989000</v>
      </c>
      <c r="J22" s="4">
        <f t="shared" si="3"/>
        <v>17367000</v>
      </c>
      <c r="K22" s="4">
        <v>114950</v>
      </c>
      <c r="L22" s="4">
        <f t="shared" si="1"/>
        <v>118000</v>
      </c>
      <c r="M22" s="4">
        <f t="shared" si="4"/>
        <v>120000</v>
      </c>
      <c r="N22" s="4">
        <f t="shared" si="5"/>
        <v>17487000</v>
      </c>
      <c r="O22" s="4">
        <f t="shared" si="2"/>
        <v>17107000</v>
      </c>
      <c r="S22" s="2"/>
      <c r="T22" s="2"/>
      <c r="U22" s="27"/>
      <c r="V22" s="21">
        <f t="shared" si="6"/>
        <v>0.21</v>
      </c>
    </row>
    <row r="23" spans="1:23" s="34" customFormat="1" x14ac:dyDescent="0.25">
      <c r="A23" s="34">
        <v>508140</v>
      </c>
      <c r="B23" s="34">
        <v>343200</v>
      </c>
      <c r="C23" s="34" t="s">
        <v>187</v>
      </c>
      <c r="D23" s="34" t="s">
        <v>23</v>
      </c>
      <c r="E23" s="34" t="s">
        <v>54</v>
      </c>
      <c r="F23" s="34" t="s">
        <v>82</v>
      </c>
      <c r="G23" s="34" t="s">
        <v>6</v>
      </c>
      <c r="H23" s="35">
        <v>3993000</v>
      </c>
      <c r="I23" s="35">
        <f t="shared" si="0"/>
        <v>4108000</v>
      </c>
      <c r="J23" s="35">
        <f t="shared" si="3"/>
        <v>4200000</v>
      </c>
      <c r="K23" s="35">
        <v>0</v>
      </c>
      <c r="L23" s="35">
        <f t="shared" si="1"/>
        <v>0</v>
      </c>
      <c r="M23" s="35">
        <f t="shared" si="4"/>
        <v>0</v>
      </c>
      <c r="N23" s="35">
        <f t="shared" si="5"/>
        <v>4200000</v>
      </c>
      <c r="O23" s="35">
        <f t="shared" si="2"/>
        <v>4108000</v>
      </c>
      <c r="P23" s="34" t="s">
        <v>217</v>
      </c>
      <c r="Q23" s="36" t="s">
        <v>212</v>
      </c>
      <c r="R23" s="36" t="s">
        <v>218</v>
      </c>
      <c r="S23" s="36" t="s">
        <v>216</v>
      </c>
      <c r="T23" s="36" t="s">
        <v>224</v>
      </c>
      <c r="U23" s="36"/>
      <c r="V23" s="37">
        <f t="shared" si="6"/>
        <v>0.21</v>
      </c>
      <c r="W23" s="34" t="s">
        <v>142</v>
      </c>
    </row>
    <row r="24" spans="1:23" s="13" customFormat="1" x14ac:dyDescent="0.25">
      <c r="A24" s="13">
        <v>682235</v>
      </c>
      <c r="B24" s="13">
        <v>343200</v>
      </c>
      <c r="C24" s="13" t="s">
        <v>188</v>
      </c>
      <c r="D24" s="13" t="s">
        <v>24</v>
      </c>
      <c r="E24" s="13" t="s">
        <v>55</v>
      </c>
      <c r="F24" s="13" t="s">
        <v>83</v>
      </c>
      <c r="G24" s="13" t="s">
        <v>6</v>
      </c>
      <c r="H24" s="12">
        <v>260000</v>
      </c>
      <c r="I24" s="12">
        <f t="shared" si="0"/>
        <v>268000</v>
      </c>
      <c r="J24" s="12"/>
      <c r="K24" s="12">
        <v>0</v>
      </c>
      <c r="L24" s="12">
        <f t="shared" si="1"/>
        <v>0</v>
      </c>
      <c r="M24" s="12">
        <f t="shared" si="4"/>
        <v>0</v>
      </c>
      <c r="N24" s="12">
        <f t="shared" si="5"/>
        <v>0</v>
      </c>
      <c r="O24" s="12">
        <f t="shared" si="2"/>
        <v>268000</v>
      </c>
      <c r="P24" s="13" t="str">
        <f>[1]specificatie!$W$28</f>
        <v>huisvesting statushouders</v>
      </c>
      <c r="Q24" s="27"/>
      <c r="R24" s="27"/>
      <c r="S24" s="27"/>
      <c r="T24" s="27"/>
      <c r="U24" s="27"/>
      <c r="V24" s="32" t="s">
        <v>123</v>
      </c>
      <c r="W24" s="13" t="s">
        <v>157</v>
      </c>
    </row>
    <row r="25" spans="1:23" s="34" customFormat="1" x14ac:dyDescent="0.25">
      <c r="A25" s="34">
        <v>508050</v>
      </c>
      <c r="B25" s="34">
        <v>343200</v>
      </c>
      <c r="C25" s="34" t="s">
        <v>189</v>
      </c>
      <c r="D25" s="43" t="s">
        <v>206</v>
      </c>
      <c r="E25" s="34" t="s">
        <v>205</v>
      </c>
      <c r="F25" s="34" t="s">
        <v>207</v>
      </c>
      <c r="G25" s="34" t="s">
        <v>6</v>
      </c>
      <c r="H25" s="35">
        <v>8046500</v>
      </c>
      <c r="I25" s="35">
        <f t="shared" si="0"/>
        <v>8277000</v>
      </c>
      <c r="J25" s="35"/>
      <c r="K25" s="35">
        <v>1591150</v>
      </c>
      <c r="L25" s="35">
        <f t="shared" si="1"/>
        <v>1621000</v>
      </c>
      <c r="M25" s="35">
        <f t="shared" si="4"/>
        <v>1648000</v>
      </c>
      <c r="N25" s="35">
        <f t="shared" si="5"/>
        <v>1648000</v>
      </c>
      <c r="O25" s="35">
        <f t="shared" si="2"/>
        <v>9898000</v>
      </c>
      <c r="P25" s="34" t="s">
        <v>115</v>
      </c>
      <c r="Q25" s="36" t="s">
        <v>212</v>
      </c>
      <c r="R25" s="36" t="s">
        <v>218</v>
      </c>
      <c r="S25" s="36" t="s">
        <v>216</v>
      </c>
      <c r="T25" s="36" t="s">
        <v>224</v>
      </c>
      <c r="U25" s="36"/>
      <c r="V25" s="37">
        <f t="shared" ref="V25:V28" si="7">$V$20</f>
        <v>0.21</v>
      </c>
      <c r="W25" s="34" t="s">
        <v>156</v>
      </c>
    </row>
    <row r="26" spans="1:23" s="13" customFormat="1" x14ac:dyDescent="0.25">
      <c r="A26" s="13">
        <v>508050</v>
      </c>
      <c r="B26" s="13">
        <v>343200</v>
      </c>
      <c r="C26" s="13" t="s">
        <v>189</v>
      </c>
      <c r="D26" s="13" t="s">
        <v>203</v>
      </c>
      <c r="E26" s="13" t="s">
        <v>204</v>
      </c>
      <c r="F26" s="13" t="s">
        <v>208</v>
      </c>
      <c r="G26" s="13" t="s">
        <v>6</v>
      </c>
      <c r="H26" s="12"/>
      <c r="I26" s="12"/>
      <c r="J26" s="12"/>
      <c r="K26" s="12"/>
      <c r="L26" s="12"/>
      <c r="M26" s="12"/>
      <c r="N26" s="12"/>
      <c r="O26" s="12"/>
      <c r="Q26" s="27"/>
      <c r="R26" s="27"/>
      <c r="S26" s="27"/>
      <c r="T26" s="27"/>
      <c r="U26" s="27"/>
      <c r="V26" s="28"/>
    </row>
    <row r="27" spans="1:23" s="34" customFormat="1" x14ac:dyDescent="0.25">
      <c r="A27" s="34">
        <v>508100</v>
      </c>
      <c r="B27" s="34">
        <v>343200</v>
      </c>
      <c r="C27" s="34" t="s">
        <v>190</v>
      </c>
      <c r="D27" s="34" t="s">
        <v>99</v>
      </c>
      <c r="E27" s="34" t="s">
        <v>191</v>
      </c>
      <c r="F27" s="34" t="s">
        <v>10</v>
      </c>
      <c r="G27" s="34" t="s">
        <v>6</v>
      </c>
      <c r="H27" s="35">
        <v>7550400</v>
      </c>
      <c r="I27" s="35">
        <f t="shared" si="0"/>
        <v>7767000</v>
      </c>
      <c r="J27" s="35">
        <f t="shared" si="3"/>
        <v>7940000</v>
      </c>
      <c r="K27" s="35">
        <v>896610</v>
      </c>
      <c r="L27" s="35">
        <f t="shared" si="1"/>
        <v>914000</v>
      </c>
      <c r="M27" s="35">
        <f t="shared" si="4"/>
        <v>930000</v>
      </c>
      <c r="N27" s="35">
        <f t="shared" si="5"/>
        <v>8870000</v>
      </c>
      <c r="O27" s="35">
        <f t="shared" si="2"/>
        <v>8681000</v>
      </c>
      <c r="P27" s="34" t="str">
        <f>[1]specificatie!$W$30</f>
        <v>incl 142 zonnepanelen en vaste speeltoestellen</v>
      </c>
      <c r="Q27" s="36" t="s">
        <v>227</v>
      </c>
      <c r="R27" s="36" t="s">
        <v>228</v>
      </c>
      <c r="S27" s="36" t="s">
        <v>229</v>
      </c>
      <c r="T27" s="36" t="s">
        <v>230</v>
      </c>
      <c r="U27" s="27"/>
      <c r="V27" s="37">
        <f t="shared" si="7"/>
        <v>0.21</v>
      </c>
    </row>
    <row r="28" spans="1:23" s="34" customFormat="1" x14ac:dyDescent="0.25">
      <c r="A28" s="34">
        <v>672160</v>
      </c>
      <c r="B28" s="34">
        <v>343200</v>
      </c>
      <c r="C28" s="34" t="s">
        <v>170</v>
      </c>
      <c r="D28" s="34" t="s">
        <v>25</v>
      </c>
      <c r="E28" s="34" t="s">
        <v>56</v>
      </c>
      <c r="F28" s="34" t="s">
        <v>84</v>
      </c>
      <c r="G28" s="34" t="s">
        <v>6</v>
      </c>
      <c r="H28" s="35">
        <v>4450000</v>
      </c>
      <c r="I28" s="35">
        <f t="shared" si="0"/>
        <v>4578000</v>
      </c>
      <c r="J28" s="35">
        <f t="shared" si="3"/>
        <v>4680000</v>
      </c>
      <c r="K28" s="35">
        <v>1395000</v>
      </c>
      <c r="L28" s="35">
        <f t="shared" si="1"/>
        <v>1422000</v>
      </c>
      <c r="M28" s="35">
        <f t="shared" si="4"/>
        <v>1446000</v>
      </c>
      <c r="N28" s="35">
        <f t="shared" si="5"/>
        <v>6126000</v>
      </c>
      <c r="O28" s="35">
        <f t="shared" si="2"/>
        <v>6000000</v>
      </c>
      <c r="P28" s="34" t="s">
        <v>119</v>
      </c>
      <c r="Q28" s="36" t="s">
        <v>212</v>
      </c>
      <c r="R28" s="36" t="s">
        <v>218</v>
      </c>
      <c r="S28" s="36" t="s">
        <v>216</v>
      </c>
      <c r="T28" s="36" t="s">
        <v>224</v>
      </c>
      <c r="U28" s="27"/>
      <c r="V28" s="37">
        <f t="shared" si="7"/>
        <v>0.21</v>
      </c>
    </row>
    <row r="29" spans="1:23" x14ac:dyDescent="0.25">
      <c r="A29" s="1">
        <v>631060</v>
      </c>
      <c r="B29" s="1">
        <v>343200</v>
      </c>
      <c r="C29" s="1" t="s">
        <v>173</v>
      </c>
      <c r="D29" s="1" t="s">
        <v>26</v>
      </c>
      <c r="E29" s="1" t="s">
        <v>46</v>
      </c>
      <c r="F29" s="1" t="s">
        <v>85</v>
      </c>
      <c r="G29" s="1" t="s">
        <v>6</v>
      </c>
      <c r="H29" s="4">
        <v>245000</v>
      </c>
      <c r="I29" s="4">
        <f t="shared" si="0"/>
        <v>252000</v>
      </c>
      <c r="J29" s="4">
        <f t="shared" si="3"/>
        <v>258000</v>
      </c>
      <c r="K29" s="4">
        <v>0</v>
      </c>
      <c r="L29" s="4">
        <f t="shared" si="1"/>
        <v>0</v>
      </c>
      <c r="M29" s="4">
        <f t="shared" si="4"/>
        <v>0</v>
      </c>
      <c r="N29" s="4">
        <f t="shared" si="5"/>
        <v>258000</v>
      </c>
      <c r="O29" s="4">
        <f t="shared" si="2"/>
        <v>252000</v>
      </c>
      <c r="S29" s="2"/>
      <c r="T29" s="2"/>
      <c r="U29" s="27"/>
      <c r="V29" s="20" t="s">
        <v>123</v>
      </c>
      <c r="W29" s="1" t="s">
        <v>139</v>
      </c>
    </row>
    <row r="30" spans="1:23" x14ac:dyDescent="0.25">
      <c r="A30" s="1">
        <v>682235</v>
      </c>
      <c r="B30" s="1">
        <v>343200</v>
      </c>
      <c r="C30" s="1" t="s">
        <v>173</v>
      </c>
      <c r="D30" s="1" t="s">
        <v>27</v>
      </c>
      <c r="E30" s="1" t="s">
        <v>57</v>
      </c>
      <c r="F30" s="1" t="s">
        <v>85</v>
      </c>
      <c r="G30" s="1" t="s">
        <v>6</v>
      </c>
      <c r="H30" s="4">
        <v>265000</v>
      </c>
      <c r="I30" s="4">
        <f t="shared" si="0"/>
        <v>273000</v>
      </c>
      <c r="J30" s="4">
        <f t="shared" si="3"/>
        <v>280000</v>
      </c>
      <c r="K30" s="4">
        <v>0</v>
      </c>
      <c r="L30" s="4">
        <f t="shared" si="1"/>
        <v>0</v>
      </c>
      <c r="M30" s="4">
        <f t="shared" si="4"/>
        <v>0</v>
      </c>
      <c r="N30" s="4">
        <f t="shared" si="5"/>
        <v>280000</v>
      </c>
      <c r="O30" s="4">
        <f t="shared" si="2"/>
        <v>273000</v>
      </c>
      <c r="P30" s="1" t="str">
        <f>[1]specificatie!W35</f>
        <v>inclusief 1 garagebox</v>
      </c>
      <c r="S30" s="2"/>
      <c r="T30" s="2"/>
      <c r="U30" s="27"/>
      <c r="V30" s="20" t="s">
        <v>123</v>
      </c>
      <c r="W30" s="1" t="s">
        <v>139</v>
      </c>
    </row>
    <row r="31" spans="1:23" x14ac:dyDescent="0.25">
      <c r="A31" s="1">
        <v>631063</v>
      </c>
      <c r="B31" s="1">
        <v>343200</v>
      </c>
      <c r="C31" s="1" t="s">
        <v>192</v>
      </c>
      <c r="D31" s="1" t="s">
        <v>28</v>
      </c>
      <c r="E31" s="1" t="s">
        <v>58</v>
      </c>
      <c r="F31" s="1" t="s">
        <v>85</v>
      </c>
      <c r="G31" s="1" t="s">
        <v>6</v>
      </c>
      <c r="H31" s="4">
        <v>1095000</v>
      </c>
      <c r="I31" s="4">
        <f t="shared" si="0"/>
        <v>1127000</v>
      </c>
      <c r="J31" s="4">
        <f t="shared" si="3"/>
        <v>1153000</v>
      </c>
      <c r="K31" s="4">
        <v>0</v>
      </c>
      <c r="L31" s="4">
        <f t="shared" si="1"/>
        <v>0</v>
      </c>
      <c r="M31" s="4">
        <f t="shared" si="4"/>
        <v>0</v>
      </c>
      <c r="N31" s="4">
        <f t="shared" si="5"/>
        <v>1153000</v>
      </c>
      <c r="O31" s="4">
        <f t="shared" si="2"/>
        <v>1127000</v>
      </c>
      <c r="S31" s="2"/>
      <c r="T31" s="2"/>
      <c r="U31" s="27"/>
      <c r="V31" s="20" t="s">
        <v>123</v>
      </c>
      <c r="W31" s="1" t="s">
        <v>138</v>
      </c>
    </row>
    <row r="32" spans="1:23" x14ac:dyDescent="0.25">
      <c r="A32" s="1">
        <v>631060</v>
      </c>
      <c r="B32" s="1">
        <v>343200</v>
      </c>
      <c r="C32" s="1" t="s">
        <v>193</v>
      </c>
      <c r="D32" s="1" t="s">
        <v>29</v>
      </c>
      <c r="E32" s="1" t="s">
        <v>59</v>
      </c>
      <c r="F32" s="1" t="s">
        <v>85</v>
      </c>
      <c r="G32" s="1" t="s">
        <v>6</v>
      </c>
      <c r="H32" s="4">
        <v>265000</v>
      </c>
      <c r="I32" s="4">
        <f t="shared" si="0"/>
        <v>273000</v>
      </c>
      <c r="J32" s="4">
        <f t="shared" si="3"/>
        <v>280000</v>
      </c>
      <c r="K32" s="4">
        <v>0</v>
      </c>
      <c r="L32" s="4">
        <f t="shared" si="1"/>
        <v>0</v>
      </c>
      <c r="M32" s="4">
        <f t="shared" si="4"/>
        <v>0</v>
      </c>
      <c r="N32" s="4">
        <f t="shared" si="5"/>
        <v>280000</v>
      </c>
      <c r="O32" s="4">
        <f t="shared" si="2"/>
        <v>273000</v>
      </c>
      <c r="P32" s="1" t="str">
        <f>[1]specificatie!$W$35</f>
        <v>inclusief 1 garagebox</v>
      </c>
      <c r="S32" s="2"/>
      <c r="T32" s="2"/>
      <c r="U32" s="27"/>
      <c r="V32" s="20" t="s">
        <v>123</v>
      </c>
      <c r="W32" s="1" t="s">
        <v>139</v>
      </c>
    </row>
    <row r="33" spans="1:23" x14ac:dyDescent="0.25">
      <c r="A33" s="1">
        <v>682235</v>
      </c>
      <c r="B33" s="1">
        <v>343200</v>
      </c>
      <c r="C33" s="1" t="s">
        <v>193</v>
      </c>
      <c r="D33" s="1" t="s">
        <v>30</v>
      </c>
      <c r="E33" s="1" t="s">
        <v>57</v>
      </c>
      <c r="F33" s="1" t="s">
        <v>85</v>
      </c>
      <c r="G33" s="1" t="s">
        <v>6</v>
      </c>
      <c r="H33" s="4">
        <v>265000</v>
      </c>
      <c r="I33" s="4">
        <f t="shared" si="0"/>
        <v>273000</v>
      </c>
      <c r="J33" s="4">
        <f t="shared" si="3"/>
        <v>280000</v>
      </c>
      <c r="K33" s="4">
        <v>0</v>
      </c>
      <c r="L33" s="4">
        <f t="shared" si="1"/>
        <v>0</v>
      </c>
      <c r="M33" s="4">
        <f t="shared" si="4"/>
        <v>0</v>
      </c>
      <c r="N33" s="4">
        <f t="shared" si="5"/>
        <v>280000</v>
      </c>
      <c r="O33" s="4">
        <f t="shared" si="2"/>
        <v>273000</v>
      </c>
      <c r="P33" s="1" t="s">
        <v>111</v>
      </c>
      <c r="S33" s="2"/>
      <c r="T33" s="2"/>
      <c r="U33" s="27"/>
      <c r="V33" s="20" t="s">
        <v>123</v>
      </c>
      <c r="W33" s="1" t="s">
        <v>139</v>
      </c>
    </row>
    <row r="34" spans="1:23" x14ac:dyDescent="0.25">
      <c r="A34" s="1">
        <v>653066</v>
      </c>
      <c r="B34" s="1">
        <v>343200</v>
      </c>
      <c r="C34" s="1" t="s">
        <v>194</v>
      </c>
      <c r="D34" s="1" t="s">
        <v>100</v>
      </c>
      <c r="E34" s="1" t="s">
        <v>60</v>
      </c>
      <c r="F34" s="1" t="s">
        <v>11</v>
      </c>
      <c r="G34" s="1" t="s">
        <v>6</v>
      </c>
      <c r="H34" s="4">
        <v>4719000</v>
      </c>
      <c r="I34" s="4">
        <f t="shared" si="0"/>
        <v>4854000</v>
      </c>
      <c r="J34" s="4">
        <f t="shared" si="3"/>
        <v>4962000</v>
      </c>
      <c r="K34" s="4">
        <v>359370</v>
      </c>
      <c r="L34" s="4">
        <f t="shared" si="1"/>
        <v>367000</v>
      </c>
      <c r="M34" s="4">
        <f t="shared" si="4"/>
        <v>374000</v>
      </c>
      <c r="N34" s="4">
        <f t="shared" si="5"/>
        <v>5336000</v>
      </c>
      <c r="O34" s="4">
        <f t="shared" si="2"/>
        <v>5221000</v>
      </c>
      <c r="S34" s="2"/>
      <c r="T34" s="2"/>
      <c r="U34" s="27"/>
      <c r="V34" s="21">
        <f t="shared" ref="V34:V37" si="8">$V$20</f>
        <v>0.21</v>
      </c>
    </row>
    <row r="35" spans="1:23" x14ac:dyDescent="0.25">
      <c r="A35" s="1">
        <v>508020</v>
      </c>
      <c r="B35" s="1">
        <v>343200</v>
      </c>
      <c r="C35" s="1" t="s">
        <v>165</v>
      </c>
      <c r="D35" s="1" t="s">
        <v>195</v>
      </c>
      <c r="E35" s="1" t="s">
        <v>61</v>
      </c>
      <c r="F35" s="1" t="s">
        <v>12</v>
      </c>
      <c r="G35" s="1" t="s">
        <v>6</v>
      </c>
      <c r="H35" s="4">
        <v>4053.5</v>
      </c>
      <c r="I35" s="4">
        <f t="shared" si="0"/>
        <v>5000</v>
      </c>
      <c r="J35" s="4">
        <f t="shared" si="3"/>
        <v>6000</v>
      </c>
      <c r="K35" s="4">
        <v>0</v>
      </c>
      <c r="L35" s="4">
        <f t="shared" si="1"/>
        <v>0</v>
      </c>
      <c r="M35" s="4">
        <f t="shared" si="4"/>
        <v>0</v>
      </c>
      <c r="N35" s="4">
        <f t="shared" si="5"/>
        <v>6000</v>
      </c>
      <c r="O35" s="4">
        <f t="shared" si="2"/>
        <v>5000</v>
      </c>
      <c r="P35" s="1" t="str">
        <f>[1]specificatie!$W$39</f>
        <v>taxatie als inbreng in de Vve</v>
      </c>
      <c r="S35" s="2"/>
      <c r="T35" s="2"/>
      <c r="U35" s="27"/>
      <c r="V35" s="21">
        <f t="shared" si="8"/>
        <v>0.21</v>
      </c>
    </row>
    <row r="36" spans="1:23" s="34" customFormat="1" x14ac:dyDescent="0.25">
      <c r="A36" s="34">
        <v>508020</v>
      </c>
      <c r="B36" s="34">
        <v>343200</v>
      </c>
      <c r="C36" s="34" t="s">
        <v>165</v>
      </c>
      <c r="D36" s="34" t="s">
        <v>101</v>
      </c>
      <c r="E36" s="34" t="s">
        <v>62</v>
      </c>
      <c r="F36" s="34" t="s">
        <v>12</v>
      </c>
      <c r="G36" s="34" t="s">
        <v>6</v>
      </c>
      <c r="H36" s="35">
        <v>2807200</v>
      </c>
      <c r="I36" s="35">
        <f t="shared" si="0"/>
        <v>2888000</v>
      </c>
      <c r="J36" s="35">
        <f t="shared" si="3"/>
        <v>2953000</v>
      </c>
      <c r="K36" s="35">
        <v>0</v>
      </c>
      <c r="L36" s="35">
        <f t="shared" si="1"/>
        <v>0</v>
      </c>
      <c r="M36" s="35">
        <f t="shared" si="4"/>
        <v>0</v>
      </c>
      <c r="N36" s="35">
        <f t="shared" si="5"/>
        <v>2953000</v>
      </c>
      <c r="O36" s="35">
        <f t="shared" si="2"/>
        <v>2888000</v>
      </c>
      <c r="P36" s="42" t="str">
        <f>[1]specificatie!W42</f>
        <v>incl.trekkenwand (15 stuks)en theaterstoelen</v>
      </c>
      <c r="Q36" s="36" t="s">
        <v>212</v>
      </c>
      <c r="R36" s="36" t="s">
        <v>218</v>
      </c>
      <c r="S36" s="36" t="s">
        <v>216</v>
      </c>
      <c r="T36" s="36" t="s">
        <v>224</v>
      </c>
      <c r="U36" s="36"/>
      <c r="V36" s="37">
        <f t="shared" si="8"/>
        <v>0.21</v>
      </c>
    </row>
    <row r="37" spans="1:23" s="34" customFormat="1" x14ac:dyDescent="0.25">
      <c r="A37" s="34">
        <v>508020</v>
      </c>
      <c r="B37" s="34">
        <v>343200</v>
      </c>
      <c r="C37" s="34" t="s">
        <v>165</v>
      </c>
      <c r="D37" s="34" t="s">
        <v>31</v>
      </c>
      <c r="E37" s="34" t="s">
        <v>226</v>
      </c>
      <c r="F37" s="34" t="s">
        <v>12</v>
      </c>
      <c r="G37" s="34" t="s">
        <v>6</v>
      </c>
      <c r="H37" s="35">
        <v>5445000</v>
      </c>
      <c r="I37" s="35">
        <f t="shared" si="0"/>
        <v>5601000</v>
      </c>
      <c r="J37" s="35">
        <f t="shared" si="3"/>
        <v>5726000</v>
      </c>
      <c r="K37" s="35">
        <v>242000</v>
      </c>
      <c r="L37" s="35">
        <f t="shared" si="1"/>
        <v>247000</v>
      </c>
      <c r="M37" s="35">
        <f t="shared" si="4"/>
        <v>252000</v>
      </c>
      <c r="N37" s="35">
        <f t="shared" si="5"/>
        <v>5978000</v>
      </c>
      <c r="O37" s="35">
        <f t="shared" si="2"/>
        <v>5848000</v>
      </c>
      <c r="P37" s="34" t="str">
        <f>[1]specificatie!$W$41</f>
        <v>incl. 112 zonnepanelen tevens inbreng in VVE</v>
      </c>
      <c r="Q37" s="36"/>
      <c r="R37" s="36"/>
      <c r="S37" s="36"/>
      <c r="T37" s="36"/>
      <c r="U37" s="27"/>
      <c r="V37" s="37">
        <f t="shared" si="8"/>
        <v>0.21</v>
      </c>
    </row>
    <row r="38" spans="1:23" x14ac:dyDescent="0.25">
      <c r="A38" s="1">
        <v>508000</v>
      </c>
      <c r="B38" s="1">
        <v>343200</v>
      </c>
      <c r="C38" s="1" t="s">
        <v>196</v>
      </c>
      <c r="D38" s="1" t="s">
        <v>197</v>
      </c>
      <c r="E38" s="1" t="s">
        <v>63</v>
      </c>
      <c r="F38" s="1" t="s">
        <v>86</v>
      </c>
      <c r="G38" s="1" t="s">
        <v>6</v>
      </c>
      <c r="H38" s="4">
        <v>7310000</v>
      </c>
      <c r="I38" s="4">
        <f t="shared" si="0"/>
        <v>7519000</v>
      </c>
      <c r="J38" s="4">
        <f t="shared" si="3"/>
        <v>7687000</v>
      </c>
      <c r="K38" s="4">
        <v>0</v>
      </c>
      <c r="L38" s="4">
        <f t="shared" si="1"/>
        <v>0</v>
      </c>
      <c r="M38" s="4">
        <f t="shared" si="4"/>
        <v>0</v>
      </c>
      <c r="N38" s="4">
        <f t="shared" si="5"/>
        <v>7687000</v>
      </c>
      <c r="O38" s="4">
        <f t="shared" si="2"/>
        <v>7519000</v>
      </c>
      <c r="P38" s="1" t="str">
        <f>[1]specificatie!$W$42</f>
        <v>incl.trekkenwand (15 stuks)en theaterstoelen</v>
      </c>
      <c r="S38" s="2"/>
      <c r="T38" s="2"/>
      <c r="U38" s="27"/>
      <c r="V38" s="20" t="s">
        <v>123</v>
      </c>
    </row>
    <row r="39" spans="1:23" s="13" customFormat="1" x14ac:dyDescent="0.25">
      <c r="A39" s="13">
        <v>651062</v>
      </c>
      <c r="B39" s="13">
        <v>343200</v>
      </c>
      <c r="C39" s="13" t="s">
        <v>159</v>
      </c>
      <c r="D39" s="13" t="s">
        <v>134</v>
      </c>
      <c r="E39" s="13" t="s">
        <v>135</v>
      </c>
      <c r="F39" s="13" t="s">
        <v>86</v>
      </c>
      <c r="G39" s="13" t="s">
        <v>6</v>
      </c>
      <c r="H39" s="12"/>
      <c r="I39" s="12">
        <v>1091090</v>
      </c>
      <c r="J39" s="12">
        <v>525000</v>
      </c>
      <c r="K39" s="12"/>
      <c r="L39" s="12">
        <v>78887</v>
      </c>
      <c r="M39" s="12">
        <v>77000</v>
      </c>
      <c r="N39" s="12">
        <f>J39+M39</f>
        <v>602000</v>
      </c>
      <c r="O39" s="12">
        <v>1169977</v>
      </c>
      <c r="P39" s="13" t="s">
        <v>211</v>
      </c>
      <c r="Q39" s="27"/>
      <c r="R39" s="27"/>
      <c r="S39" s="27"/>
      <c r="T39" s="27"/>
      <c r="U39" s="27"/>
      <c r="V39" s="32"/>
      <c r="W39" s="13" t="s">
        <v>202</v>
      </c>
    </row>
    <row r="40" spans="1:23" x14ac:dyDescent="0.25">
      <c r="A40" s="1">
        <v>508000</v>
      </c>
      <c r="B40" s="1">
        <v>343200</v>
      </c>
      <c r="C40" s="1" t="s">
        <v>196</v>
      </c>
      <c r="D40" s="1" t="s">
        <v>32</v>
      </c>
      <c r="E40" s="1" t="s">
        <v>64</v>
      </c>
      <c r="F40" s="1" t="s">
        <v>86</v>
      </c>
      <c r="G40" s="1" t="s">
        <v>6</v>
      </c>
      <c r="H40" s="4">
        <v>2510000</v>
      </c>
      <c r="I40" s="4">
        <f t="shared" si="0"/>
        <v>2582000</v>
      </c>
      <c r="J40" s="4">
        <f t="shared" si="3"/>
        <v>2640000</v>
      </c>
      <c r="K40" s="4">
        <v>0</v>
      </c>
      <c r="L40" s="4">
        <f t="shared" si="1"/>
        <v>0</v>
      </c>
      <c r="M40" s="4">
        <f t="shared" si="4"/>
        <v>0</v>
      </c>
      <c r="N40" s="4">
        <f t="shared" si="5"/>
        <v>2640000</v>
      </c>
      <c r="O40" s="4">
        <f t="shared" si="2"/>
        <v>2582000</v>
      </c>
      <c r="P40" s="1" t="str">
        <f>[1]specificatie!$W$43</f>
        <v>incl.elektra, verwarming,sanitair excl. Aanpassingen huurder</v>
      </c>
      <c r="S40" s="2"/>
      <c r="T40" s="2"/>
      <c r="U40" s="27"/>
      <c r="V40" s="20" t="s">
        <v>123</v>
      </c>
    </row>
    <row r="41" spans="1:23" x14ac:dyDescent="0.25">
      <c r="A41" s="1">
        <v>508000</v>
      </c>
      <c r="B41" s="1">
        <v>343200</v>
      </c>
      <c r="C41" s="1" t="s">
        <v>196</v>
      </c>
      <c r="D41" s="1" t="s">
        <v>33</v>
      </c>
      <c r="E41" s="1" t="s">
        <v>65</v>
      </c>
      <c r="G41" s="1" t="s">
        <v>6</v>
      </c>
      <c r="H41" s="4">
        <v>1755000</v>
      </c>
      <c r="I41" s="4">
        <f t="shared" si="0"/>
        <v>1806000</v>
      </c>
      <c r="J41" s="4">
        <f t="shared" si="3"/>
        <v>1847000</v>
      </c>
      <c r="K41" s="4">
        <v>0</v>
      </c>
      <c r="L41" s="4">
        <f t="shared" si="1"/>
        <v>0</v>
      </c>
      <c r="M41" s="4">
        <f t="shared" si="4"/>
        <v>0</v>
      </c>
      <c r="N41" s="4">
        <f t="shared" si="5"/>
        <v>1847000</v>
      </c>
      <c r="O41" s="4">
        <f t="shared" si="2"/>
        <v>1806000</v>
      </c>
      <c r="S41" s="2"/>
      <c r="T41" s="2"/>
      <c r="U41" s="27"/>
      <c r="V41" s="20" t="s">
        <v>123</v>
      </c>
    </row>
    <row r="42" spans="1:23" s="13" customFormat="1" x14ac:dyDescent="0.25">
      <c r="B42" s="13">
        <v>343200</v>
      </c>
      <c r="D42" s="13" t="s">
        <v>132</v>
      </c>
      <c r="E42" s="13" t="s">
        <v>136</v>
      </c>
      <c r="F42" s="13" t="s">
        <v>87</v>
      </c>
      <c r="G42" s="13" t="s">
        <v>6</v>
      </c>
      <c r="H42" s="12"/>
      <c r="I42" s="12">
        <v>114400</v>
      </c>
      <c r="J42" s="4">
        <f t="shared" si="3"/>
        <v>117000</v>
      </c>
      <c r="K42" s="12"/>
      <c r="L42" s="12"/>
      <c r="M42" s="4">
        <f t="shared" si="4"/>
        <v>0</v>
      </c>
      <c r="N42" s="4">
        <f t="shared" si="5"/>
        <v>117000</v>
      </c>
      <c r="O42" s="12"/>
      <c r="P42" s="13" t="s">
        <v>140</v>
      </c>
      <c r="Q42" s="2"/>
      <c r="R42" s="2"/>
      <c r="S42" s="2"/>
      <c r="T42" s="2"/>
      <c r="U42" s="27"/>
      <c r="V42" s="32"/>
    </row>
    <row r="43" spans="1:23" x14ac:dyDescent="0.25">
      <c r="A43" s="1">
        <v>631060</v>
      </c>
      <c r="B43" s="1">
        <v>343200</v>
      </c>
      <c r="D43" s="1" t="s">
        <v>34</v>
      </c>
      <c r="E43" s="1" t="s">
        <v>66</v>
      </c>
      <c r="F43" s="1" t="s">
        <v>87</v>
      </c>
      <c r="G43" s="1" t="s">
        <v>6</v>
      </c>
      <c r="H43" s="4">
        <v>225000</v>
      </c>
      <c r="I43" s="4">
        <f t="shared" si="0"/>
        <v>232000</v>
      </c>
      <c r="J43" s="4">
        <f t="shared" si="3"/>
        <v>238000</v>
      </c>
      <c r="L43" s="4">
        <f t="shared" si="1"/>
        <v>0</v>
      </c>
      <c r="M43" s="4">
        <f t="shared" si="4"/>
        <v>0</v>
      </c>
      <c r="N43" s="4">
        <f t="shared" si="5"/>
        <v>238000</v>
      </c>
      <c r="O43" s="4">
        <f t="shared" si="2"/>
        <v>232000</v>
      </c>
      <c r="P43" s="1" t="s">
        <v>140</v>
      </c>
      <c r="S43" s="2"/>
      <c r="T43" s="2"/>
      <c r="U43" s="27"/>
      <c r="V43" s="20" t="s">
        <v>123</v>
      </c>
    </row>
    <row r="44" spans="1:23" x14ac:dyDescent="0.25">
      <c r="A44" s="1">
        <v>665062</v>
      </c>
      <c r="B44" s="1">
        <v>343200</v>
      </c>
      <c r="C44" s="1" t="s">
        <v>160</v>
      </c>
      <c r="D44" s="1" t="s">
        <v>102</v>
      </c>
      <c r="E44" s="1" t="s">
        <v>67</v>
      </c>
      <c r="F44" s="1" t="s">
        <v>88</v>
      </c>
      <c r="G44" s="1" t="s">
        <v>6</v>
      </c>
      <c r="H44" s="4">
        <v>1155550</v>
      </c>
      <c r="I44" s="4">
        <f t="shared" si="0"/>
        <v>1189000</v>
      </c>
      <c r="J44" s="4">
        <f t="shared" si="3"/>
        <v>1216000</v>
      </c>
      <c r="K44" s="4">
        <v>0</v>
      </c>
      <c r="L44" s="4">
        <f t="shared" si="1"/>
        <v>0</v>
      </c>
      <c r="M44" s="4">
        <f t="shared" si="4"/>
        <v>0</v>
      </c>
      <c r="N44" s="4">
        <f t="shared" si="5"/>
        <v>1216000</v>
      </c>
      <c r="O44" s="4">
        <f t="shared" si="2"/>
        <v>1189000</v>
      </c>
      <c r="P44" s="1" t="s">
        <v>112</v>
      </c>
      <c r="S44" s="2"/>
      <c r="T44" s="2"/>
      <c r="U44" s="27"/>
      <c r="V44" s="21">
        <f t="shared" ref="V44:V49" si="9">$V$20</f>
        <v>0.21</v>
      </c>
    </row>
    <row r="45" spans="1:23" x14ac:dyDescent="0.25">
      <c r="A45" s="1">
        <v>508120</v>
      </c>
      <c r="B45" s="1">
        <v>343200</v>
      </c>
      <c r="C45" s="1" t="s">
        <v>161</v>
      </c>
      <c r="D45" s="1" t="s">
        <v>103</v>
      </c>
      <c r="E45" s="1" t="s">
        <v>68</v>
      </c>
      <c r="F45" s="1" t="s">
        <v>89</v>
      </c>
      <c r="G45" s="1" t="s">
        <v>6</v>
      </c>
      <c r="H45" s="4">
        <v>3551350</v>
      </c>
      <c r="I45" s="4">
        <f t="shared" si="0"/>
        <v>3653000</v>
      </c>
      <c r="J45" s="4">
        <f t="shared" si="3"/>
        <v>3735000</v>
      </c>
      <c r="K45" s="4">
        <v>381150</v>
      </c>
      <c r="L45" s="4">
        <f t="shared" si="1"/>
        <v>389000</v>
      </c>
      <c r="M45" s="4">
        <f t="shared" si="4"/>
        <v>396000</v>
      </c>
      <c r="N45" s="4">
        <f t="shared" si="5"/>
        <v>4131000</v>
      </c>
      <c r="O45" s="4">
        <f t="shared" si="2"/>
        <v>4042000</v>
      </c>
      <c r="P45" s="1" t="str">
        <f>[1]specificatie!W53</f>
        <v>niet getaxeerd</v>
      </c>
      <c r="S45" s="2"/>
      <c r="T45" s="2"/>
      <c r="U45" s="27"/>
      <c r="V45" s="21">
        <f t="shared" si="9"/>
        <v>0.21</v>
      </c>
    </row>
    <row r="46" spans="1:23" s="34" customFormat="1" x14ac:dyDescent="0.25">
      <c r="A46" s="34">
        <v>508040</v>
      </c>
      <c r="B46" s="34">
        <v>343200</v>
      </c>
      <c r="C46" s="34" t="s">
        <v>172</v>
      </c>
      <c r="D46" s="34" t="s">
        <v>198</v>
      </c>
      <c r="E46" s="34" t="s">
        <v>222</v>
      </c>
      <c r="F46" s="34" t="s">
        <v>90</v>
      </c>
      <c r="G46" s="34" t="s">
        <v>6</v>
      </c>
      <c r="H46" s="35">
        <v>4114000</v>
      </c>
      <c r="I46" s="35">
        <f t="shared" si="0"/>
        <v>4232000</v>
      </c>
      <c r="J46" s="35">
        <f t="shared" si="3"/>
        <v>4327000</v>
      </c>
      <c r="K46" s="35">
        <v>302500</v>
      </c>
      <c r="L46" s="35">
        <f t="shared" si="1"/>
        <v>309000</v>
      </c>
      <c r="M46" s="35">
        <f t="shared" si="4"/>
        <v>315000</v>
      </c>
      <c r="N46" s="35">
        <f t="shared" si="5"/>
        <v>4642000</v>
      </c>
      <c r="O46" s="35">
        <f t="shared" si="2"/>
        <v>4541000</v>
      </c>
      <c r="P46" s="34" t="s">
        <v>217</v>
      </c>
      <c r="Q46" s="36" t="s">
        <v>212</v>
      </c>
      <c r="R46" s="36" t="s">
        <v>218</v>
      </c>
      <c r="S46" s="36" t="s">
        <v>216</v>
      </c>
      <c r="T46" s="36" t="s">
        <v>224</v>
      </c>
      <c r="U46" s="36"/>
      <c r="V46" s="37">
        <f t="shared" si="9"/>
        <v>0.21</v>
      </c>
    </row>
    <row r="47" spans="1:23" x14ac:dyDescent="0.25">
      <c r="A47" s="1">
        <v>672461</v>
      </c>
      <c r="B47" s="1">
        <v>343200</v>
      </c>
      <c r="C47" s="1" t="s">
        <v>164</v>
      </c>
      <c r="D47" s="1" t="s">
        <v>35</v>
      </c>
      <c r="E47" s="1" t="s">
        <v>69</v>
      </c>
      <c r="F47" s="1" t="s">
        <v>91</v>
      </c>
      <c r="G47" s="1" t="s">
        <v>6</v>
      </c>
      <c r="H47" s="4">
        <v>217800</v>
      </c>
      <c r="I47" s="4">
        <f t="shared" si="0"/>
        <v>225000</v>
      </c>
      <c r="J47" s="4">
        <f t="shared" si="3"/>
        <v>230000</v>
      </c>
      <c r="K47" s="4">
        <v>0</v>
      </c>
      <c r="L47" s="4">
        <f t="shared" si="1"/>
        <v>0</v>
      </c>
      <c r="M47" s="4">
        <f t="shared" si="4"/>
        <v>0</v>
      </c>
      <c r="N47" s="4">
        <f t="shared" si="5"/>
        <v>230000</v>
      </c>
      <c r="O47" s="4">
        <f t="shared" si="2"/>
        <v>225000</v>
      </c>
      <c r="S47" s="2"/>
      <c r="T47" s="2"/>
      <c r="U47" s="27"/>
      <c r="V47" s="21">
        <f t="shared" si="9"/>
        <v>0.21</v>
      </c>
    </row>
    <row r="48" spans="1:23" x14ac:dyDescent="0.25">
      <c r="A48" s="1">
        <v>656035</v>
      </c>
      <c r="B48" s="1">
        <v>343200</v>
      </c>
      <c r="C48" s="1" t="s">
        <v>178</v>
      </c>
      <c r="D48" s="1" t="s">
        <v>36</v>
      </c>
      <c r="E48" s="1" t="s">
        <v>107</v>
      </c>
      <c r="G48" s="1" t="s">
        <v>6</v>
      </c>
      <c r="H48" s="12">
        <v>90750</v>
      </c>
      <c r="I48" s="4">
        <f t="shared" si="0"/>
        <v>94000</v>
      </c>
      <c r="J48" s="4">
        <f t="shared" si="3"/>
        <v>97000</v>
      </c>
      <c r="K48" s="4">
        <v>0</v>
      </c>
      <c r="L48" s="4">
        <f t="shared" si="1"/>
        <v>0</v>
      </c>
      <c r="M48" s="4">
        <f t="shared" si="4"/>
        <v>0</v>
      </c>
      <c r="N48" s="4">
        <f t="shared" si="5"/>
        <v>97000</v>
      </c>
      <c r="O48" s="4">
        <f t="shared" si="2"/>
        <v>94000</v>
      </c>
      <c r="P48" s="1" t="str">
        <f>[1]specificatie!W58</f>
        <v>huurdersbelang uitgesloten, vaste speeltoestellen inbegrepen</v>
      </c>
      <c r="S48" s="2"/>
      <c r="T48" s="2"/>
      <c r="U48" s="27"/>
      <c r="V48" s="21">
        <f t="shared" si="9"/>
        <v>0.21</v>
      </c>
    </row>
    <row r="49" spans="1:23" x14ac:dyDescent="0.25">
      <c r="A49" s="1">
        <v>665063</v>
      </c>
      <c r="B49" s="1">
        <v>343200</v>
      </c>
      <c r="C49" s="1" t="s">
        <v>162</v>
      </c>
      <c r="D49" s="1" t="s">
        <v>104</v>
      </c>
      <c r="E49" s="1" t="s">
        <v>199</v>
      </c>
      <c r="F49" s="1" t="s">
        <v>92</v>
      </c>
      <c r="G49" s="1" t="s">
        <v>6</v>
      </c>
      <c r="H49" s="4">
        <v>1760550</v>
      </c>
      <c r="I49" s="4">
        <f t="shared" si="0"/>
        <v>1811000</v>
      </c>
      <c r="J49" s="4">
        <f t="shared" si="3"/>
        <v>1852000</v>
      </c>
      <c r="K49" s="4">
        <v>0</v>
      </c>
      <c r="L49" s="4">
        <f t="shared" si="1"/>
        <v>0</v>
      </c>
      <c r="M49" s="4">
        <f t="shared" si="4"/>
        <v>0</v>
      </c>
      <c r="N49" s="4">
        <f t="shared" si="5"/>
        <v>1852000</v>
      </c>
      <c r="O49" s="4">
        <f t="shared" si="2"/>
        <v>1811000</v>
      </c>
      <c r="P49" s="1" t="s">
        <v>113</v>
      </c>
      <c r="S49" s="2"/>
      <c r="T49" s="2"/>
      <c r="U49" s="27"/>
      <c r="V49" s="21">
        <f t="shared" si="9"/>
        <v>0.21</v>
      </c>
    </row>
    <row r="50" spans="1:23" x14ac:dyDescent="0.25">
      <c r="A50" s="1">
        <v>631060</v>
      </c>
      <c r="B50" s="1">
        <v>343200</v>
      </c>
      <c r="C50" s="1" t="s">
        <v>200</v>
      </c>
      <c r="D50" s="1" t="s">
        <v>37</v>
      </c>
      <c r="E50" s="1" t="s">
        <v>70</v>
      </c>
      <c r="F50" s="1" t="s">
        <v>93</v>
      </c>
      <c r="G50" s="1" t="s">
        <v>6</v>
      </c>
      <c r="H50" s="4">
        <v>170000</v>
      </c>
      <c r="I50" s="4">
        <f t="shared" si="0"/>
        <v>175000</v>
      </c>
      <c r="J50" s="4">
        <f t="shared" si="3"/>
        <v>179000</v>
      </c>
      <c r="K50" s="4">
        <v>0</v>
      </c>
      <c r="L50" s="4">
        <f t="shared" si="1"/>
        <v>0</v>
      </c>
      <c r="M50" s="4">
        <f t="shared" si="4"/>
        <v>0</v>
      </c>
      <c r="N50" s="4">
        <f t="shared" si="5"/>
        <v>179000</v>
      </c>
      <c r="O50" s="4">
        <f t="shared" si="2"/>
        <v>175000</v>
      </c>
      <c r="P50" s="1" t="str">
        <f>[1]specificatie!W61</f>
        <v>object van afstand beoordeeld, niet op woonwagenkamp geweest</v>
      </c>
      <c r="S50" s="2"/>
      <c r="T50" s="2"/>
      <c r="U50" s="27"/>
      <c r="V50" s="20" t="s">
        <v>123</v>
      </c>
    </row>
    <row r="51" spans="1:23" x14ac:dyDescent="0.25">
      <c r="A51" s="1">
        <v>682215</v>
      </c>
      <c r="B51" s="1">
        <v>343200</v>
      </c>
      <c r="C51" s="1" t="s">
        <v>168</v>
      </c>
      <c r="D51" s="1" t="s">
        <v>38</v>
      </c>
      <c r="E51" s="1" t="s">
        <v>71</v>
      </c>
      <c r="F51" s="1" t="s">
        <v>94</v>
      </c>
      <c r="G51" s="1" t="s">
        <v>6</v>
      </c>
      <c r="H51" s="4">
        <v>66550</v>
      </c>
      <c r="I51" s="4">
        <f t="shared" si="0"/>
        <v>69000</v>
      </c>
      <c r="J51" s="4">
        <f t="shared" si="3"/>
        <v>71000</v>
      </c>
      <c r="K51" s="4">
        <v>0</v>
      </c>
      <c r="L51" s="4">
        <f t="shared" si="1"/>
        <v>0</v>
      </c>
      <c r="M51" s="4">
        <f t="shared" si="4"/>
        <v>0</v>
      </c>
      <c r="N51" s="4">
        <f t="shared" si="5"/>
        <v>71000</v>
      </c>
      <c r="O51" s="4">
        <f t="shared" si="2"/>
        <v>69000</v>
      </c>
      <c r="P51" s="1" t="s">
        <v>114</v>
      </c>
      <c r="S51" s="2"/>
      <c r="T51" s="2"/>
      <c r="U51" s="27"/>
      <c r="V51" s="21">
        <f t="shared" ref="V51:V53" si="10">$V$20</f>
        <v>0.21</v>
      </c>
    </row>
    <row r="52" spans="1:23" x14ac:dyDescent="0.25">
      <c r="A52" s="1">
        <v>682215</v>
      </c>
      <c r="B52" s="1">
        <v>343200</v>
      </c>
      <c r="C52" s="1" t="s">
        <v>168</v>
      </c>
      <c r="D52" s="1" t="s">
        <v>124</v>
      </c>
      <c r="E52" s="1" t="s">
        <v>125</v>
      </c>
      <c r="F52" s="1" t="s">
        <v>94</v>
      </c>
      <c r="G52" s="1" t="s">
        <v>6</v>
      </c>
      <c r="H52" s="4">
        <v>69550</v>
      </c>
      <c r="I52" s="4">
        <f t="shared" si="0"/>
        <v>72000</v>
      </c>
      <c r="J52" s="4">
        <f t="shared" si="3"/>
        <v>74000</v>
      </c>
      <c r="L52" s="4">
        <f t="shared" si="1"/>
        <v>0</v>
      </c>
      <c r="M52" s="4">
        <f t="shared" si="4"/>
        <v>0</v>
      </c>
      <c r="N52" s="4">
        <f t="shared" si="5"/>
        <v>74000</v>
      </c>
      <c r="O52" s="4">
        <f t="shared" si="2"/>
        <v>72000</v>
      </c>
      <c r="P52" s="1" t="s">
        <v>126</v>
      </c>
      <c r="S52" s="2"/>
      <c r="T52" s="2"/>
      <c r="U52" s="27"/>
      <c r="V52" s="21"/>
    </row>
    <row r="53" spans="1:23" x14ac:dyDescent="0.25">
      <c r="A53" s="1">
        <v>508090</v>
      </c>
      <c r="B53" s="1">
        <v>343200</v>
      </c>
      <c r="C53" s="1" t="s">
        <v>201</v>
      </c>
      <c r="D53" s="1" t="s">
        <v>39</v>
      </c>
      <c r="E53" s="1" t="s">
        <v>72</v>
      </c>
      <c r="F53" s="1" t="s">
        <v>95</v>
      </c>
      <c r="G53" s="1" t="s">
        <v>6</v>
      </c>
      <c r="H53" s="4">
        <v>719950</v>
      </c>
      <c r="I53" s="4">
        <f t="shared" si="0"/>
        <v>741000</v>
      </c>
      <c r="J53" s="4">
        <f>ROUNDUP(I53*110.4/108,-3)</f>
        <v>758000</v>
      </c>
      <c r="K53" s="4">
        <v>0</v>
      </c>
      <c r="L53" s="4">
        <f>ROUNDUP(K53*103.5/101.6,-3)</f>
        <v>0</v>
      </c>
      <c r="M53" s="4">
        <f>ROUNDUP(L53*105.2/103.5,-3)</f>
        <v>0</v>
      </c>
      <c r="N53" s="4">
        <f t="shared" si="5"/>
        <v>758000</v>
      </c>
      <c r="O53" s="4">
        <f t="shared" si="2"/>
        <v>741000</v>
      </c>
      <c r="S53" s="2"/>
      <c r="T53" s="2"/>
      <c r="U53" s="27"/>
      <c r="V53" s="21">
        <f t="shared" si="10"/>
        <v>0.21</v>
      </c>
    </row>
    <row r="54" spans="1:23" x14ac:dyDescent="0.25">
      <c r="A54" s="1">
        <v>507600</v>
      </c>
      <c r="B54" s="1">
        <v>343200</v>
      </c>
      <c r="E54" s="1" t="s">
        <v>137</v>
      </c>
      <c r="J54" s="4">
        <f>ROUNDUP(I54*110.4/108,-3)</f>
        <v>0</v>
      </c>
      <c r="M54" s="4">
        <f t="shared" ref="M54:M56" si="11">ROUNDUP(L54*105.2/103.5,-3)</f>
        <v>0</v>
      </c>
      <c r="N54" s="4">
        <f t="shared" si="5"/>
        <v>0</v>
      </c>
      <c r="S54" s="2"/>
      <c r="T54" s="2"/>
      <c r="U54" s="27"/>
      <c r="V54" s="21"/>
    </row>
    <row r="55" spans="1:23" s="13" customFormat="1" x14ac:dyDescent="0.25">
      <c r="B55" s="13">
        <v>343200</v>
      </c>
      <c r="D55" s="13" t="s">
        <v>209</v>
      </c>
      <c r="E55" s="13" t="s">
        <v>210</v>
      </c>
      <c r="G55" s="13" t="s">
        <v>6</v>
      </c>
      <c r="H55" s="12"/>
      <c r="I55" s="12"/>
      <c r="J55" s="12">
        <v>140000</v>
      </c>
      <c r="K55" s="12"/>
      <c r="L55" s="12"/>
      <c r="M55" s="12"/>
      <c r="N55" s="12">
        <f>J55+M55</f>
        <v>140000</v>
      </c>
      <c r="O55" s="12"/>
      <c r="Q55" s="27"/>
      <c r="R55" s="27"/>
      <c r="S55" s="27"/>
      <c r="T55" s="27"/>
      <c r="U55" s="27"/>
      <c r="V55" s="28"/>
    </row>
    <row r="56" spans="1:23" s="13" customFormat="1" x14ac:dyDescent="0.25">
      <c r="A56" s="13">
        <v>653068</v>
      </c>
      <c r="B56" s="13">
        <v>343200</v>
      </c>
      <c r="C56" s="13" t="s">
        <v>167</v>
      </c>
      <c r="D56" s="13" t="s">
        <v>143</v>
      </c>
      <c r="E56" s="13" t="s">
        <v>144</v>
      </c>
      <c r="G56" s="13" t="s">
        <v>6</v>
      </c>
      <c r="H56" s="12"/>
      <c r="I56" s="12"/>
      <c r="J56" s="12">
        <v>140000</v>
      </c>
      <c r="K56" s="12"/>
      <c r="L56" s="12"/>
      <c r="M56" s="12">
        <f t="shared" si="11"/>
        <v>0</v>
      </c>
      <c r="N56" s="12">
        <f t="shared" si="5"/>
        <v>140000</v>
      </c>
      <c r="O56" s="12"/>
      <c r="P56" s="13" t="s">
        <v>146</v>
      </c>
      <c r="Q56" s="27"/>
      <c r="R56" s="27"/>
      <c r="S56" s="27"/>
      <c r="T56" s="27"/>
      <c r="U56" s="27"/>
      <c r="V56" s="28"/>
      <c r="W56" s="13" t="s">
        <v>145</v>
      </c>
    </row>
    <row r="57" spans="1:23" s="5" customFormat="1" x14ac:dyDescent="0.25">
      <c r="D57" s="5" t="s">
        <v>106</v>
      </c>
      <c r="H57" s="6">
        <f>SUM(H4:H53)</f>
        <v>123377853.5</v>
      </c>
      <c r="I57" s="6">
        <f>SUM(I4:I53)</f>
        <v>128618090</v>
      </c>
      <c r="J57" s="6">
        <f>SUM(J4:J56)</f>
        <v>122960000</v>
      </c>
      <c r="K57" s="6">
        <f>SUM(K4:K53)</f>
        <v>7652830</v>
      </c>
      <c r="L57" s="6">
        <f>SUM(L4:L53)</f>
        <v>7882887</v>
      </c>
      <c r="M57" s="6">
        <f>SUM(M4:M56)</f>
        <v>14407000</v>
      </c>
      <c r="N57" s="6">
        <f>SUM(N4:N56)</f>
        <v>137367000</v>
      </c>
      <c r="O57" s="6">
        <f>SUM(O4:O53)</f>
        <v>135898977</v>
      </c>
      <c r="Q57" s="6"/>
      <c r="R57" s="6"/>
      <c r="S57" s="6"/>
      <c r="T57" s="6"/>
      <c r="U57" s="39"/>
      <c r="V57" s="23"/>
    </row>
    <row r="58" spans="1:23" x14ac:dyDescent="0.25">
      <c r="E58" s="3"/>
      <c r="U58" s="27"/>
    </row>
    <row r="59" spans="1:23" x14ac:dyDescent="0.25">
      <c r="S59" s="2"/>
      <c r="T59" s="2"/>
      <c r="U59" s="27"/>
    </row>
    <row r="60" spans="1:23" x14ac:dyDescent="0.25">
      <c r="S60" s="2"/>
      <c r="T60" s="2"/>
      <c r="U60" s="27"/>
    </row>
    <row r="61" spans="1:23" x14ac:dyDescent="0.25">
      <c r="S61" s="2"/>
      <c r="T61" s="2"/>
      <c r="U61" s="27"/>
    </row>
    <row r="62" spans="1:23" x14ac:dyDescent="0.25">
      <c r="P62" s="2"/>
      <c r="S62" s="2"/>
      <c r="T62" s="2"/>
      <c r="U62" s="27"/>
    </row>
    <row r="63" spans="1:23" x14ac:dyDescent="0.25">
      <c r="S63" s="2"/>
      <c r="T63" s="2"/>
      <c r="U63" s="27"/>
    </row>
    <row r="64" spans="1:23" x14ac:dyDescent="0.25">
      <c r="S64" s="2"/>
      <c r="T64" s="2"/>
      <c r="U64" s="27"/>
    </row>
    <row r="65" spans="1:22" x14ac:dyDescent="0.25">
      <c r="S65" s="2"/>
      <c r="T65" s="2"/>
      <c r="U65" s="27"/>
    </row>
    <row r="66" spans="1:22" x14ac:dyDescent="0.25">
      <c r="S66" s="2"/>
      <c r="T66" s="2"/>
      <c r="U66" s="27"/>
    </row>
    <row r="67" spans="1:22" x14ac:dyDescent="0.25">
      <c r="S67" s="2"/>
      <c r="T67" s="2"/>
      <c r="U67" s="27"/>
    </row>
    <row r="68" spans="1:22" x14ac:dyDescent="0.25">
      <c r="S68" s="2"/>
      <c r="T68" s="2"/>
      <c r="U68" s="27"/>
    </row>
    <row r="69" spans="1:22" x14ac:dyDescent="0.25">
      <c r="S69" s="2"/>
      <c r="T69" s="2"/>
      <c r="U69" s="27"/>
    </row>
    <row r="70" spans="1:22" x14ac:dyDescent="0.25">
      <c r="S70" s="2"/>
      <c r="T70" s="2"/>
      <c r="U70" s="27"/>
    </row>
    <row r="71" spans="1:22" x14ac:dyDescent="0.25">
      <c r="S71" s="2"/>
      <c r="T71" s="2"/>
      <c r="U71" s="27"/>
    </row>
    <row r="72" spans="1:22" x14ac:dyDescent="0.25">
      <c r="S72" s="2"/>
      <c r="T72" s="2"/>
      <c r="U72" s="27"/>
    </row>
    <row r="73" spans="1:22" x14ac:dyDescent="0.25">
      <c r="S73" s="2"/>
      <c r="T73" s="2"/>
      <c r="U73" s="27"/>
    </row>
    <row r="74" spans="1:22" s="14" customFormat="1" x14ac:dyDescent="0.25">
      <c r="A74" s="1"/>
      <c r="H74" s="15"/>
      <c r="I74" s="4"/>
      <c r="J74" s="4"/>
      <c r="K74" s="15"/>
      <c r="L74" s="4"/>
      <c r="M74" s="4"/>
      <c r="N74" s="4"/>
      <c r="O74" s="4"/>
      <c r="Q74" s="2"/>
      <c r="R74" s="2"/>
      <c r="S74" s="2"/>
      <c r="T74" s="2"/>
      <c r="U74" s="27"/>
      <c r="V74" s="20"/>
    </row>
    <row r="75" spans="1:22" x14ac:dyDescent="0.25">
      <c r="S75" s="2"/>
      <c r="T75" s="2"/>
      <c r="U75" s="27"/>
    </row>
    <row r="76" spans="1:22" x14ac:dyDescent="0.25">
      <c r="S76" s="2"/>
      <c r="T76" s="2"/>
      <c r="U76" s="27"/>
    </row>
    <row r="77" spans="1:22" x14ac:dyDescent="0.25">
      <c r="S77" s="2"/>
      <c r="T77" s="2"/>
      <c r="U77" s="27"/>
    </row>
    <row r="78" spans="1:22" x14ac:dyDescent="0.25">
      <c r="S78" s="2"/>
      <c r="T78" s="2"/>
      <c r="U78" s="27"/>
    </row>
    <row r="79" spans="1:22" x14ac:dyDescent="0.25">
      <c r="S79" s="2"/>
      <c r="T79" s="2"/>
      <c r="U79" s="27"/>
    </row>
    <row r="80" spans="1:22" x14ac:dyDescent="0.25">
      <c r="S80" s="2"/>
      <c r="T80" s="2"/>
      <c r="U80" s="27"/>
    </row>
    <row r="81" spans="8:22" x14ac:dyDescent="0.25">
      <c r="S81" s="2"/>
      <c r="T81" s="2"/>
      <c r="U81" s="27"/>
    </row>
    <row r="82" spans="8:22" x14ac:dyDescent="0.25">
      <c r="S82" s="2"/>
      <c r="T82" s="2"/>
      <c r="U82" s="27"/>
    </row>
    <row r="83" spans="8:22" x14ac:dyDescent="0.25">
      <c r="S83" s="2"/>
      <c r="T83" s="2"/>
      <c r="U83" s="27"/>
    </row>
    <row r="84" spans="8:22" x14ac:dyDescent="0.25">
      <c r="S84" s="2"/>
      <c r="T84" s="2"/>
      <c r="U84" s="27"/>
    </row>
    <row r="85" spans="8:22" x14ac:dyDescent="0.25">
      <c r="S85" s="2"/>
      <c r="T85" s="2"/>
      <c r="U85" s="27"/>
    </row>
    <row r="86" spans="8:22" x14ac:dyDescent="0.25">
      <c r="S86" s="2"/>
      <c r="T86" s="2"/>
      <c r="U86" s="27"/>
    </row>
    <row r="87" spans="8:22" x14ac:dyDescent="0.25">
      <c r="S87" s="2"/>
      <c r="T87" s="2"/>
      <c r="U87" s="27"/>
    </row>
    <row r="88" spans="8:22" x14ac:dyDescent="0.25">
      <c r="S88" s="2"/>
      <c r="T88" s="2"/>
      <c r="U88" s="27"/>
    </row>
    <row r="89" spans="8:22" x14ac:dyDescent="0.25">
      <c r="S89" s="2"/>
      <c r="T89" s="2"/>
      <c r="U89" s="27"/>
    </row>
    <row r="90" spans="8:22" x14ac:dyDescent="0.25">
      <c r="S90" s="2"/>
      <c r="T90" s="2"/>
      <c r="U90" s="27"/>
    </row>
    <row r="91" spans="8:22" x14ac:dyDescent="0.25">
      <c r="S91" s="2"/>
      <c r="T91" s="2"/>
      <c r="U91" s="27"/>
    </row>
    <row r="92" spans="8:22" x14ac:dyDescent="0.25">
      <c r="S92" s="2"/>
      <c r="T92" s="2"/>
      <c r="U92" s="27"/>
    </row>
    <row r="93" spans="8:22" s="5" customFormat="1" x14ac:dyDescent="0.25">
      <c r="H93" s="6"/>
      <c r="I93" s="6"/>
      <c r="J93" s="6"/>
      <c r="K93" s="6"/>
      <c r="L93" s="6"/>
      <c r="M93" s="6"/>
      <c r="N93" s="6"/>
      <c r="O93" s="6"/>
      <c r="Q93" s="6"/>
      <c r="R93" s="6"/>
      <c r="S93" s="6"/>
      <c r="T93" s="6"/>
      <c r="U93" s="39"/>
      <c r="V93" s="23"/>
    </row>
    <row r="94" spans="8:22" x14ac:dyDescent="0.25">
      <c r="U94" s="27"/>
    </row>
    <row r="95" spans="8:22" x14ac:dyDescent="0.25">
      <c r="U95" s="27"/>
    </row>
    <row r="96" spans="8:22" s="16" customFormat="1" ht="21" x14ac:dyDescent="0.35">
      <c r="H96" s="17"/>
      <c r="I96" s="17"/>
      <c r="J96" s="17"/>
      <c r="K96" s="17"/>
      <c r="L96" s="17"/>
      <c r="M96" s="17"/>
      <c r="N96" s="31"/>
      <c r="O96" s="31"/>
      <c r="Q96" s="17"/>
      <c r="R96" s="17"/>
      <c r="S96" s="17"/>
      <c r="T96" s="17"/>
      <c r="U96" s="40"/>
      <c r="V96" s="20"/>
    </row>
    <row r="97" spans="19:21" ht="18.75" x14ac:dyDescent="0.3">
      <c r="S97" s="19"/>
      <c r="T97" s="25"/>
      <c r="U97" s="13"/>
    </row>
    <row r="98" spans="19:21" ht="18.75" x14ac:dyDescent="0.3">
      <c r="S98" s="18"/>
      <c r="T98" s="26"/>
    </row>
    <row r="99" spans="19:21" x14ac:dyDescent="0.25">
      <c r="S99" s="2"/>
      <c r="T99" s="2"/>
      <c r="U99" s="30"/>
    </row>
    <row r="101" spans="19:21" x14ac:dyDescent="0.25">
      <c r="T101" s="2"/>
    </row>
  </sheetData>
  <pageMargins left="0.70866141732283472" right="0.70866141732283472" top="0.74803149606299213" bottom="0.74803149606299213" header="0.31496062992125984" footer="0.31496062992125984"/>
  <pageSetup paperSize="8" scale="49" orientation="landscape" horizontalDpi="300" verticalDpi="300" r:id="rId1"/>
  <headerFooter>
    <oddFooter>&amp;L&amp;F
Uniek nr. e-ABS XXXXXXXXXXXXXXXXXXX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cp:lastPrinted>2023-05-22T11:02:10Z</cp:lastPrinted>
  <dcterms:created xsi:type="dcterms:W3CDTF">2020-03-06T14:52:38Z</dcterms:created>
  <dcterms:modified xsi:type="dcterms:W3CDTF">2024-09-20T09:32:09Z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1f16128a-da40-42e9-8efc-0f647d51e391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2024-09-20T09:31:02Z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4d3bd09d-1d70-4b13-9440-1f5e81b5f827</vt:lpwstr>
  </property>
  <property fmtid="{D5CDD505-2E9C-101B-9397-08002B2CF9AE}" pid="10" name="MSIP_Label_9043f10a-881e-4653-a55e-02ca2cc829dc_ContentBits">
    <vt:lpwstr>0</vt:lpwstr>
  </property>
</Properties>
</file>