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filterPrivacy="1" codeName="ThisWorkbook" autoCompressPictures="0"/>
  <xr:revisionPtr revIDLastSave="11" documentId="8_{4C337B58-56FF-274A-B928-E650CF57B92E}" xr6:coauthVersionLast="47" xr6:coauthVersionMax="47" xr10:uidLastSave="{CA0876FD-42AD-6745-9FDD-CEFA30BE5735}"/>
  <bookViews>
    <workbookView xWindow="0" yWindow="500" windowWidth="29960" windowHeight="19820" activeTab="8" xr2:uid="{00000000-000D-0000-FFFF-FFFF00000000}"/>
  </bookViews>
  <sheets>
    <sheet name="Beoordelen open vragen" sheetId="6" r:id="rId1"/>
    <sheet name="Beoordelen interview" sheetId="21" r:id="rId2"/>
    <sheet name="Voorzitter RvT" sheetId="7" r:id="rId3"/>
    <sheet name="Lid van RvT" sheetId="15" r:id="rId4"/>
    <sheet name="Lid CvB" sheetId="16" r:id="rId5"/>
    <sheet name="Hoofd Control" sheetId="17" r:id="rId6"/>
    <sheet name="Hoofd Finance" sheetId="18" r:id="rId7"/>
    <sheet name="Consensus" sheetId="9" r:id="rId8"/>
    <sheet name="Eindscores" sheetId="22" r:id="rId9"/>
  </sheets>
  <definedNames>
    <definedName name="OLE_LINK2" localSheetId="0">'Beoordelen open vragen'!$A$4</definedName>
    <definedName name="Score">'Beoordelen open vragen'!$B$3:$B$8</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4" i="9" l="1"/>
  <c r="G54" i="9"/>
  <c r="D54" i="9"/>
  <c r="D47" i="9"/>
  <c r="G47" i="9"/>
  <c r="J47" i="9"/>
  <c r="J40" i="9"/>
  <c r="G40" i="9"/>
  <c r="D40" i="9"/>
  <c r="J55" i="9" l="1"/>
  <c r="G4" i="22" s="1"/>
  <c r="G5" i="22" s="1"/>
  <c r="G9" i="22" s="1"/>
  <c r="J30" i="9"/>
  <c r="J23" i="9"/>
  <c r="J16" i="9"/>
  <c r="J9" i="9"/>
  <c r="J31" i="9"/>
  <c r="G3" i="22"/>
  <c r="G55" i="9"/>
  <c r="E4" i="22" s="1"/>
  <c r="E5" i="22" s="1"/>
  <c r="E9" i="22" s="1"/>
  <c r="G30" i="9"/>
  <c r="G23" i="9"/>
  <c r="G16" i="9"/>
  <c r="G9" i="9"/>
  <c r="G31" i="9"/>
  <c r="E3" i="22"/>
  <c r="G2" i="22"/>
  <c r="E2" i="22"/>
  <c r="J52" i="9"/>
  <c r="J51" i="9"/>
  <c r="J50" i="9"/>
  <c r="J49" i="9"/>
  <c r="J48" i="9"/>
  <c r="J45" i="9"/>
  <c r="J44" i="9"/>
  <c r="J43" i="9"/>
  <c r="J42" i="9"/>
  <c r="J41" i="9"/>
  <c r="J34" i="9"/>
  <c r="J38" i="9"/>
  <c r="J37" i="9"/>
  <c r="J36" i="9"/>
  <c r="J35" i="9"/>
  <c r="G52" i="9"/>
  <c r="G51" i="9"/>
  <c r="G50" i="9"/>
  <c r="G49" i="9"/>
  <c r="G48" i="9"/>
  <c r="G45" i="9"/>
  <c r="G44" i="9"/>
  <c r="G43" i="9"/>
  <c r="G42" i="9"/>
  <c r="G41" i="9"/>
  <c r="G38" i="9"/>
  <c r="G37" i="9"/>
  <c r="G36" i="9"/>
  <c r="G35" i="9"/>
  <c r="G34" i="9"/>
  <c r="J28" i="9"/>
  <c r="J27" i="9"/>
  <c r="J26" i="9"/>
  <c r="J25" i="9"/>
  <c r="J24" i="9"/>
  <c r="J21" i="9"/>
  <c r="J20" i="9"/>
  <c r="J19" i="9"/>
  <c r="J18" i="9"/>
  <c r="J17" i="9"/>
  <c r="J14" i="9"/>
  <c r="J13" i="9"/>
  <c r="J12" i="9"/>
  <c r="J11" i="9"/>
  <c r="J10" i="9"/>
  <c r="J7" i="9"/>
  <c r="J6" i="9"/>
  <c r="J5" i="9"/>
  <c r="J4" i="9"/>
  <c r="J3" i="9"/>
  <c r="G24" i="9"/>
  <c r="G28" i="9"/>
  <c r="G27" i="9"/>
  <c r="G26" i="9"/>
  <c r="G25" i="9"/>
  <c r="G21" i="9"/>
  <c r="G20" i="9"/>
  <c r="G19" i="9"/>
  <c r="G18" i="9"/>
  <c r="G17" i="9"/>
  <c r="G14" i="9"/>
  <c r="G13" i="9"/>
  <c r="G12" i="9"/>
  <c r="G11" i="9"/>
  <c r="G10" i="9"/>
  <c r="G7" i="9"/>
  <c r="G6" i="9"/>
  <c r="G5" i="9"/>
  <c r="G4" i="9"/>
  <c r="G3" i="9"/>
  <c r="J2" i="9"/>
  <c r="G2" i="9"/>
  <c r="J33" i="9"/>
  <c r="G33" i="9"/>
  <c r="D16" i="9"/>
  <c r="D9" i="9"/>
  <c r="D23" i="9"/>
  <c r="D30" i="9"/>
  <c r="D31" i="9"/>
  <c r="C3" i="22"/>
  <c r="D55" i="9"/>
  <c r="C4" i="22" s="1"/>
  <c r="C5" i="22" s="1"/>
  <c r="C9" i="22" s="1"/>
  <c r="A10" i="9"/>
  <c r="D28" i="9"/>
  <c r="D27" i="9"/>
  <c r="D26" i="9"/>
  <c r="D25" i="9"/>
  <c r="D24" i="9"/>
  <c r="A24" i="9"/>
  <c r="A10" i="18"/>
  <c r="A9" i="18"/>
  <c r="A10" i="17"/>
  <c r="A9" i="17"/>
  <c r="A10" i="16"/>
  <c r="A9" i="16"/>
  <c r="A10" i="15"/>
  <c r="A9" i="15"/>
  <c r="A10" i="7"/>
  <c r="A9" i="7"/>
  <c r="D2" i="9"/>
  <c r="D33" i="9"/>
  <c r="C2" i="22"/>
  <c r="A18" i="18"/>
  <c r="A16" i="18"/>
  <c r="A14" i="18"/>
  <c r="A13" i="18"/>
  <c r="A8" i="18"/>
  <c r="A7" i="18"/>
  <c r="A6" i="18"/>
  <c r="A5" i="18"/>
  <c r="A4" i="18"/>
  <c r="A3" i="18"/>
  <c r="A2" i="18"/>
  <c r="A18" i="17"/>
  <c r="A16" i="17"/>
  <c r="A14" i="17"/>
  <c r="A13" i="17"/>
  <c r="A8" i="17"/>
  <c r="A7" i="17"/>
  <c r="A6" i="17"/>
  <c r="A5" i="17"/>
  <c r="A4" i="17"/>
  <c r="A3" i="17"/>
  <c r="A2" i="17"/>
  <c r="A18" i="16"/>
  <c r="A16" i="16"/>
  <c r="A14" i="16"/>
  <c r="A13" i="16"/>
  <c r="A8" i="16"/>
  <c r="A7" i="16"/>
  <c r="A6" i="16"/>
  <c r="A5" i="16"/>
  <c r="A4" i="16"/>
  <c r="A3" i="16"/>
  <c r="A2" i="16"/>
  <c r="A18" i="15"/>
  <c r="A16" i="15"/>
  <c r="A14" i="15"/>
  <c r="A13" i="15"/>
  <c r="A8" i="15"/>
  <c r="A7" i="15"/>
  <c r="A6" i="15"/>
  <c r="A5" i="15"/>
  <c r="A4" i="15"/>
  <c r="A3" i="15"/>
  <c r="A2" i="15"/>
  <c r="D52" i="9"/>
  <c r="D51" i="9"/>
  <c r="D50" i="9"/>
  <c r="D49" i="9"/>
  <c r="D48" i="9"/>
  <c r="D45" i="9"/>
  <c r="D44" i="9"/>
  <c r="D43" i="9"/>
  <c r="D42" i="9"/>
  <c r="D41" i="9"/>
  <c r="D38" i="9"/>
  <c r="D37" i="9"/>
  <c r="D36" i="9"/>
  <c r="D35" i="9"/>
  <c r="D34" i="9"/>
  <c r="A48" i="9"/>
  <c r="A16" i="7"/>
  <c r="A18" i="7"/>
  <c r="A41" i="9"/>
  <c r="A34" i="9"/>
  <c r="A33" i="9"/>
  <c r="A2" i="9"/>
  <c r="A14" i="7"/>
  <c r="A7" i="7"/>
  <c r="A8" i="7"/>
  <c r="A5" i="7"/>
  <c r="A6" i="7"/>
  <c r="A3" i="7"/>
  <c r="A4" i="7"/>
  <c r="A13" i="7"/>
  <c r="A2" i="7"/>
  <c r="D21" i="9"/>
  <c r="D20" i="9"/>
  <c r="D19" i="9"/>
  <c r="D14" i="9"/>
  <c r="D13" i="9"/>
  <c r="D12" i="9"/>
  <c r="D7" i="9"/>
  <c r="D6" i="9"/>
  <c r="D5" i="9"/>
  <c r="A17" i="9"/>
  <c r="A3" i="9"/>
  <c r="D11" i="9"/>
  <c r="D10" i="9"/>
  <c r="D18" i="9"/>
  <c r="D17" i="9"/>
  <c r="D4" i="9"/>
  <c r="D3" i="9"/>
</calcChain>
</file>

<file path=xl/sharedStrings.xml><?xml version="1.0" encoding="utf-8"?>
<sst xmlns="http://schemas.openxmlformats.org/spreadsheetml/2006/main" count="382" uniqueCount="47">
  <si>
    <t>Beoordeling criterium Open vragen</t>
  </si>
  <si>
    <t xml:space="preserve">Naast de gestelde eisen uit de onderhavige aanbesteding is de Aanbestedende dienst op zoek naar een Opdrachtnemer die haar gedurende de periode van de overeenkomst kan voorzien van veel toegevoegde waarde. Hoe meer toegevoegde waarde een Inschrijver biedt, hoe hoger zij op dit onderdeel scoort. Alle antwoorden van een Inschrijver dienen realistisch en uitvoerbaar te zijn. Een honorering van de antwoorden zal nimmer leiden tot een verplichte afname van datgene wat Inschrijver heeft ingediend. </t>
  </si>
  <si>
    <t>Score:</t>
  </si>
  <si>
    <t>Zie bijlage 6 - Kwaliteit</t>
  </si>
  <si>
    <t>Uitmuntend</t>
  </si>
  <si>
    <t>Goed</t>
  </si>
  <si>
    <t>Voldoende</t>
  </si>
  <si>
    <t>Matig</t>
  </si>
  <si>
    <t>Onvoldoende</t>
  </si>
  <si>
    <t>6.1.4 PARTNERSCHAP EN ONAFHANKELIJKE ROL</t>
  </si>
  <si>
    <t>Beoordeling criterium Interview</t>
  </si>
  <si>
    <t xml:space="preserve">Om vast te kunnen stellen dat de Inschrijver beschikt over deskundige adviseurs en medewerkers om de (nadere) opdrachten te kunnen uitvoeren zullen de beoordelaars drie vragen stellen, deze vragen zijn opgesteld VOOR publicatie van deze aanbesteding en in bewaring gesteld bij het begeleidende adviesbureau. </t>
  </si>
  <si>
    <t>Vraag 1</t>
  </si>
  <si>
    <t>Vraag 2</t>
  </si>
  <si>
    <t>Vraag 3</t>
  </si>
  <si>
    <t>&lt;MOTIVATIE&gt;</t>
  </si>
  <si>
    <t>Totaalwaardes open vragen</t>
  </si>
  <si>
    <t>&lt;&lt;MOTIVATIE&gt;&gt;</t>
  </si>
  <si>
    <t>Consensus:</t>
  </si>
  <si>
    <t>Behaalde waarde vraag 1:</t>
  </si>
  <si>
    <t>Behaalde waarde vraag 2:</t>
  </si>
  <si>
    <t>Behaalde waarde vraag 3:</t>
  </si>
  <si>
    <t>Totaal behaalde waarde subcriterium open vragen:</t>
  </si>
  <si>
    <t>Totaal behaalde waarde subcriterium interview:</t>
  </si>
  <si>
    <t>Totaalwaarde criterium kwaliteit</t>
  </si>
  <si>
    <t>Onderdeel</t>
  </si>
  <si>
    <t>6.1 Open vragen + toelichting</t>
  </si>
  <si>
    <t xml:space="preserve">6.2 Interview </t>
  </si>
  <si>
    <t>Totaal behaalde waarde criterium kwaliteit:</t>
  </si>
  <si>
    <t>Totaal behaalde waarde criterium prijs:</t>
  </si>
  <si>
    <t>6.1.3 ADVIESROL/KENNIS OP AANDACHTSGEBIEDEN</t>
  </si>
  <si>
    <t>Beoordelaar 1: Voorzitter RvT</t>
  </si>
  <si>
    <t>Beoordelaar 2: Lid van RvT</t>
  </si>
  <si>
    <t>Beoordelaar 3: Lid CvB</t>
  </si>
  <si>
    <t>Beoordelaar 4: Hoofd Control</t>
  </si>
  <si>
    <t xml:space="preserve">Beoordelaar 5: Hoofd Finance </t>
  </si>
  <si>
    <t>FICTIEVE EINDWAARDE (prijs + kwaliteit):</t>
  </si>
  <si>
    <t>6.1.2 	WERKWIJZE JAARREKENING (INTERIM EN EINDEJAARSCONTROLE) EN BEKOSTIGINGSCONTROLE (ASSURANCERAPPORTEN) EN GESUBSIDIEERD ONDERZOEK</t>
  </si>
  <si>
    <t>&lt;NAAM INSCHRIJVER 1&gt;</t>
  </si>
  <si>
    <t>&lt;NAAM INSCHRIJVER 2&gt;</t>
  </si>
  <si>
    <t>&lt;NAAM INSCHRIJVER 3&gt;</t>
  </si>
  <si>
    <t xml:space="preserve">6.1.1 DUURZAAMHEID EN MVO </t>
  </si>
  <si>
    <t>Beoordelaar 1 Voorzitter RvT</t>
  </si>
  <si>
    <t>Beoordelaar 2 Lid van RvT</t>
  </si>
  <si>
    <t>Beoordelaar 3 Lid CvB</t>
  </si>
  <si>
    <t>Beoordelaar 4 Hoofd Control</t>
  </si>
  <si>
    <t>Beoordelaar 5 Hoofd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</si>
</sst>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 #,##0;&quot;€&quot;\ \-#,##0"/>
    <numFmt numFmtId="165" formatCode="&quot;€&quot;\ #,##0_-"/>
    <numFmt numFmtId="166" formatCode="#,##0.00_ ;\-#,##0.00\ "/>
    <numFmt numFmtId="167" formatCode="#,##0_ ;\-#,##0\ "/>
    <numFmt numFmtId="168" formatCode="_(* #,##0_);_(* \(#,##0\);_(* &quot;-&quot;??_);_(@_)"/>
  </numFmts>
  <fonts count="29"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0"/>
      <name val="Verdana"/>
      <family val="2"/>
    </font>
    <font>
      <b/>
      <sz val="10"/>
      <color theme="0"/>
      <name val="Verdana"/>
      <family val="2"/>
    </font>
    <font>
      <b/>
      <sz val="11"/>
      <color theme="1"/>
      <name val="Verdana"/>
      <family val="2"/>
    </font>
    <font>
      <sz val="10"/>
      <color theme="0"/>
      <name val="Verdana"/>
      <family val="2"/>
    </font>
    <font>
      <b/>
      <sz val="11"/>
      <color theme="1"/>
      <name val="Calibri"/>
      <family val="2"/>
      <scheme val="minor"/>
    </font>
    <font>
      <b/>
      <sz val="11"/>
      <color theme="0"/>
      <name val="Verdana"/>
      <family val="2"/>
    </font>
    <font>
      <sz val="10"/>
      <color theme="1"/>
      <name val="Calibri"/>
      <family val="2"/>
      <scheme val="minor"/>
    </font>
    <font>
      <sz val="10"/>
      <color rgb="FF454545"/>
      <name val="Helvetica Neue"/>
      <family val="2"/>
    </font>
    <font>
      <b/>
      <sz val="16"/>
      <color theme="1"/>
      <name val="Verdana"/>
      <family val="2"/>
    </font>
    <font>
      <b/>
      <sz val="16"/>
      <color theme="0"/>
      <name val="Verdana"/>
      <family val="2"/>
    </font>
    <font>
      <b/>
      <sz val="14"/>
      <color theme="1"/>
      <name val="Verdana"/>
      <family val="2"/>
    </font>
    <font>
      <sz val="12"/>
      <color theme="1"/>
      <name val="Verdana"/>
      <family val="2"/>
    </font>
    <font>
      <sz val="11"/>
      <color theme="1"/>
      <name val="Calibri"/>
      <family val="2"/>
      <scheme val="minor"/>
    </font>
    <font>
      <b/>
      <sz val="14"/>
      <color rgb="FFFFFFFF"/>
      <name val="Verdana"/>
      <family val="2"/>
    </font>
    <font>
      <b/>
      <sz val="14"/>
      <color rgb="FF000000"/>
      <name val="Verdana"/>
      <family val="2"/>
    </font>
    <font>
      <b/>
      <sz val="10"/>
      <color rgb="FF000000"/>
      <name val="Verdana"/>
      <family val="2"/>
    </font>
    <font>
      <sz val="10"/>
      <color rgb="FF000000"/>
      <name val="Verdana"/>
      <family val="2"/>
    </font>
    <font>
      <sz val="16"/>
      <color theme="1"/>
      <name val="Verdana"/>
      <family val="2"/>
    </font>
    <font>
      <b/>
      <sz val="16"/>
      <color rgb="FFFFFFFF"/>
      <name val="Verdana"/>
      <family val="2"/>
    </font>
    <font>
      <b/>
      <sz val="20"/>
      <color theme="0"/>
      <name val="Verdana"/>
      <family val="2"/>
    </font>
  </fonts>
  <fills count="13">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theme="0"/>
        <bgColor theme="0"/>
      </patternFill>
    </fill>
    <fill>
      <patternFill patternType="solid">
        <fgColor theme="6"/>
        <bgColor indexed="64"/>
      </patternFill>
    </fill>
    <fill>
      <patternFill patternType="solid">
        <fgColor theme="6" tint="0.59999389629810485"/>
        <bgColor indexed="64"/>
      </patternFill>
    </fill>
    <fill>
      <patternFill patternType="solid">
        <fgColor rgb="FF4F6228"/>
        <bgColor rgb="FF000000"/>
      </patternFill>
    </fill>
    <fill>
      <patternFill patternType="solid">
        <fgColor rgb="FF76933C"/>
        <bgColor rgb="FF000000"/>
      </patternFill>
    </fill>
    <fill>
      <patternFill patternType="solid">
        <fgColor rgb="FFEBF1DE"/>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8">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43" fontId="21" fillId="0" borderId="0" applyFont="0" applyFill="0" applyBorder="0" applyAlignment="0" applyProtection="0"/>
  </cellStyleXfs>
  <cellXfs count="101">
    <xf numFmtId="0" fontId="0" fillId="0" borderId="0" xfId="0"/>
    <xf numFmtId="0" fontId="4" fillId="0" borderId="0" xfId="0" applyFont="1"/>
    <xf numFmtId="0" fontId="0" fillId="0" borderId="0" xfId="0" applyAlignment="1">
      <alignment wrapText="1"/>
    </xf>
    <xf numFmtId="0" fontId="3" fillId="0" borderId="0" xfId="0" applyFont="1"/>
    <xf numFmtId="0" fontId="4" fillId="2" borderId="0" xfId="0" applyFont="1" applyFill="1"/>
    <xf numFmtId="0" fontId="4" fillId="2" borderId="6" xfId="0" applyFont="1" applyFill="1" applyBorder="1" applyAlignment="1">
      <alignment horizontal="left" vertical="center" wrapText="1" indent="1"/>
    </xf>
    <xf numFmtId="0" fontId="4" fillId="2" borderId="6" xfId="0" applyFont="1" applyFill="1" applyBorder="1"/>
    <xf numFmtId="165" fontId="4" fillId="0" borderId="0" xfId="0" applyNumberFormat="1" applyFont="1" applyAlignment="1">
      <alignment horizontal="center" wrapText="1"/>
    </xf>
    <xf numFmtId="0" fontId="4" fillId="0" borderId="0" xfId="0" applyFont="1" applyAlignment="1">
      <alignment wrapText="1"/>
    </xf>
    <xf numFmtId="0" fontId="12" fillId="0" borderId="0" xfId="0" applyFont="1" applyAlignment="1">
      <alignment wrapText="1"/>
    </xf>
    <xf numFmtId="0" fontId="4" fillId="5"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10" fillId="0" borderId="0" xfId="0" applyFont="1" applyAlignment="1">
      <alignment wrapText="1"/>
    </xf>
    <xf numFmtId="0" fontId="13" fillId="0" borderId="0" xfId="0" applyFont="1" applyAlignment="1">
      <alignment wrapText="1"/>
    </xf>
    <xf numFmtId="0" fontId="5" fillId="0" borderId="0" xfId="0" applyFont="1" applyAlignment="1">
      <alignment wrapText="1"/>
    </xf>
    <xf numFmtId="0" fontId="6" fillId="6" borderId="2" xfId="0" applyFont="1" applyFill="1" applyBorder="1" applyAlignment="1">
      <alignment horizontal="center" vertical="center"/>
    </xf>
    <xf numFmtId="0" fontId="4" fillId="3" borderId="2" xfId="0" applyFont="1" applyFill="1" applyBorder="1"/>
    <xf numFmtId="0" fontId="4" fillId="4" borderId="5" xfId="0" applyFont="1" applyFill="1" applyBorder="1" applyAlignment="1">
      <alignment vertical="center" wrapText="1"/>
    </xf>
    <xf numFmtId="0" fontId="2" fillId="0" borderId="0" xfId="0" applyFont="1"/>
    <xf numFmtId="164" fontId="6" fillId="6" borderId="1"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167" fontId="9" fillId="4" borderId="1" xfId="0" applyNumberFormat="1" applyFont="1" applyFill="1" applyBorder="1" applyAlignment="1" applyProtection="1">
      <alignment horizontal="center" vertical="center" wrapText="1"/>
      <protection locked="0"/>
    </xf>
    <xf numFmtId="166" fontId="4" fillId="9" borderId="1" xfId="0" applyNumberFormat="1" applyFont="1" applyFill="1" applyBorder="1" applyAlignment="1">
      <alignment horizontal="center" vertical="center" wrapText="1"/>
    </xf>
    <xf numFmtId="165" fontId="5"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lignment wrapText="1"/>
    </xf>
    <xf numFmtId="0" fontId="10" fillId="0" borderId="6" xfId="0" applyFont="1" applyBorder="1" applyAlignment="1">
      <alignment horizontal="left" vertical="center" indent="1"/>
    </xf>
    <xf numFmtId="0" fontId="10" fillId="4" borderId="3" xfId="0" applyFont="1" applyFill="1" applyBorder="1" applyAlignment="1">
      <alignment vertical="center"/>
    </xf>
    <xf numFmtId="0" fontId="15" fillId="0" borderId="0" xfId="0" applyFont="1"/>
    <xf numFmtId="0" fontId="15" fillId="0" borderId="0" xfId="0" applyFont="1" applyAlignment="1">
      <alignment wrapText="1"/>
    </xf>
    <xf numFmtId="0" fontId="16" fillId="0" borderId="0" xfId="0" applyFont="1"/>
    <xf numFmtId="0" fontId="10" fillId="3" borderId="1" xfId="0" applyFont="1" applyFill="1" applyBorder="1" applyAlignment="1">
      <alignment horizontal="left" vertical="center" wrapText="1"/>
    </xf>
    <xf numFmtId="0" fontId="4" fillId="9" borderId="1" xfId="0" applyFont="1" applyFill="1" applyBorder="1" applyAlignment="1">
      <alignment vertical="center" wrapText="1"/>
    </xf>
    <xf numFmtId="0" fontId="4" fillId="7" borderId="6" xfId="0" applyFont="1" applyFill="1" applyBorder="1" applyAlignment="1">
      <alignment vertical="center" wrapText="1"/>
    </xf>
    <xf numFmtId="0" fontId="11" fillId="7" borderId="6"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3" xfId="0" applyFont="1" applyFill="1" applyBorder="1" applyAlignment="1">
      <alignment horizontal="right" vertical="center" wrapText="1"/>
    </xf>
    <xf numFmtId="0" fontId="6" fillId="7" borderId="6" xfId="0" applyFont="1" applyFill="1" applyBorder="1" applyAlignment="1">
      <alignment horizontal="left" vertical="center" wrapText="1"/>
    </xf>
    <xf numFmtId="0" fontId="4" fillId="9" borderId="3" xfId="0" applyFont="1" applyFill="1" applyBorder="1" applyAlignment="1">
      <alignment vertical="center" wrapText="1"/>
    </xf>
    <xf numFmtId="0" fontId="17" fillId="4" borderId="2" xfId="0" applyFont="1" applyFill="1" applyBorder="1" applyAlignment="1">
      <alignment vertical="center"/>
    </xf>
    <xf numFmtId="0" fontId="6" fillId="0" borderId="6" xfId="0" applyFont="1" applyBorder="1" applyAlignment="1">
      <alignment horizontal="left" vertical="center" indent="1"/>
    </xf>
    <xf numFmtId="0" fontId="3"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8" fillId="6" borderId="2" xfId="0" applyFont="1" applyFill="1" applyBorder="1" applyAlignment="1" applyProtection="1">
      <alignment horizontal="left" vertical="center" indent="1"/>
      <protection locked="0"/>
    </xf>
    <xf numFmtId="0" fontId="19" fillId="3" borderId="2" xfId="0" applyFont="1" applyFill="1" applyBorder="1" applyAlignment="1">
      <alignment horizontal="left" vertical="center" indent="1"/>
    </xf>
    <xf numFmtId="0" fontId="19" fillId="2" borderId="6" xfId="0" applyFont="1" applyFill="1" applyBorder="1" applyAlignment="1">
      <alignment horizontal="left" vertical="center" indent="1"/>
    </xf>
    <xf numFmtId="165" fontId="19" fillId="3" borderId="1" xfId="0" applyNumberFormat="1" applyFont="1" applyFill="1" applyBorder="1" applyAlignment="1">
      <alignment horizontal="center" vertical="center" wrapText="1"/>
    </xf>
    <xf numFmtId="0" fontId="3" fillId="4" borderId="1" xfId="0" applyFont="1" applyFill="1" applyBorder="1" applyAlignment="1">
      <alignment vertical="center" wrapText="1"/>
    </xf>
    <xf numFmtId="0" fontId="20" fillId="2" borderId="6" xfId="0" applyFont="1" applyFill="1" applyBorder="1" applyAlignment="1">
      <alignment horizontal="left" vertical="center" wrapText="1" indent="1"/>
    </xf>
    <xf numFmtId="1" fontId="3" fillId="2" borderId="1" xfId="0" applyNumberFormat="1" applyFont="1" applyFill="1" applyBorder="1" applyAlignment="1" applyProtection="1">
      <alignment horizontal="center" vertical="center" wrapText="1"/>
      <protection locked="0"/>
    </xf>
    <xf numFmtId="0" fontId="18" fillId="2" borderId="6" xfId="0" applyFont="1" applyFill="1" applyBorder="1" applyAlignment="1">
      <alignment horizontal="left" vertical="center" indent="1"/>
    </xf>
    <xf numFmtId="165" fontId="18" fillId="6" borderId="1" xfId="0" applyNumberFormat="1" applyFont="1" applyFill="1" applyBorder="1" applyAlignment="1" applyProtection="1">
      <alignment horizontal="center" vertical="center" wrapText="1"/>
      <protection locked="0"/>
    </xf>
    <xf numFmtId="0" fontId="17" fillId="3" borderId="2" xfId="0" applyFont="1" applyFill="1" applyBorder="1" applyAlignment="1">
      <alignment horizontal="left" vertical="center" indent="1"/>
    </xf>
    <xf numFmtId="0" fontId="17" fillId="2" borderId="6" xfId="0" applyFont="1" applyFill="1" applyBorder="1" applyAlignment="1">
      <alignment horizontal="left" vertical="center" indent="1"/>
    </xf>
    <xf numFmtId="165" fontId="17" fillId="3"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7" borderId="8" xfId="0" applyFont="1" applyFill="1" applyBorder="1" applyAlignment="1">
      <alignment vertical="center" wrapText="1"/>
    </xf>
    <xf numFmtId="0" fontId="3" fillId="3" borderId="1" xfId="0" applyFont="1" applyFill="1" applyBorder="1" applyAlignment="1">
      <alignment horizontal="right" vertical="center"/>
    </xf>
    <xf numFmtId="0" fontId="20" fillId="0" borderId="0" xfId="0" applyFont="1"/>
    <xf numFmtId="0" fontId="3" fillId="9" borderId="1" xfId="0" applyFont="1" applyFill="1" applyBorder="1" applyAlignment="1">
      <alignment horizontal="right" vertical="center"/>
    </xf>
    <xf numFmtId="0" fontId="3" fillId="8" borderId="1" xfId="0" applyFont="1" applyFill="1" applyBorder="1" applyAlignment="1">
      <alignment horizontal="left" vertical="center"/>
    </xf>
    <xf numFmtId="0" fontId="1" fillId="0" borderId="0" xfId="0" applyFont="1"/>
    <xf numFmtId="0" fontId="19" fillId="3" borderId="1" xfId="0" applyFont="1" applyFill="1" applyBorder="1" applyAlignment="1">
      <alignment horizontal="left" vertical="center"/>
    </xf>
    <xf numFmtId="0" fontId="19" fillId="9" borderId="1" xfId="0" applyFont="1" applyFill="1" applyBorder="1" applyAlignment="1">
      <alignment vertical="center" wrapText="1"/>
    </xf>
    <xf numFmtId="43" fontId="3" fillId="9" borderId="1" xfId="57" applyFont="1" applyFill="1" applyBorder="1" applyAlignment="1" applyProtection="1">
      <alignment horizontal="center" vertical="center"/>
      <protection locked="0"/>
    </xf>
    <xf numFmtId="43" fontId="3" fillId="8" borderId="1" xfId="57" applyFont="1" applyFill="1" applyBorder="1" applyAlignment="1">
      <alignment horizontal="center" vertical="center"/>
    </xf>
    <xf numFmtId="165" fontId="22" fillId="10" borderId="1" xfId="0" applyNumberFormat="1" applyFont="1" applyFill="1" applyBorder="1" applyAlignment="1" applyProtection="1">
      <alignment horizontal="center" vertical="center" wrapText="1"/>
      <protection locked="0"/>
    </xf>
    <xf numFmtId="165" fontId="23" fillId="11" borderId="9" xfId="0" applyNumberFormat="1" applyFont="1" applyFill="1" applyBorder="1" applyAlignment="1">
      <alignment horizontal="center" vertical="center" wrapText="1"/>
    </xf>
    <xf numFmtId="165" fontId="24" fillId="12" borderId="9" xfId="0" applyNumberFormat="1" applyFont="1" applyFill="1" applyBorder="1" applyAlignment="1" applyProtection="1">
      <alignment horizontal="center" vertical="center" wrapText="1"/>
      <protection locked="0"/>
    </xf>
    <xf numFmtId="0" fontId="25" fillId="11" borderId="9" xfId="0" applyFont="1" applyFill="1" applyBorder="1" applyAlignment="1">
      <alignment wrapText="1"/>
    </xf>
    <xf numFmtId="165" fontId="25" fillId="0" borderId="0" xfId="0" applyNumberFormat="1" applyFont="1" applyAlignment="1">
      <alignment horizontal="center" wrapText="1"/>
    </xf>
    <xf numFmtId="165" fontId="23" fillId="11" borderId="1" xfId="0" applyNumberFormat="1" applyFont="1" applyFill="1" applyBorder="1" applyAlignment="1">
      <alignment horizontal="center" vertical="center" wrapText="1"/>
    </xf>
    <xf numFmtId="0" fontId="17" fillId="0" borderId="0" xfId="0" applyFont="1"/>
    <xf numFmtId="0" fontId="26" fillId="0" borderId="0" xfId="0" applyFont="1"/>
    <xf numFmtId="165" fontId="27" fillId="10" borderId="1" xfId="0" applyNumberFormat="1" applyFont="1" applyFill="1" applyBorder="1" applyAlignment="1" applyProtection="1">
      <alignment horizontal="center" vertical="center" wrapText="1"/>
      <protection locked="0"/>
    </xf>
    <xf numFmtId="43" fontId="3" fillId="9" borderId="8" xfId="57" applyFont="1" applyFill="1" applyBorder="1" applyAlignment="1">
      <alignment horizontal="center" vertical="center" wrapText="1"/>
    </xf>
    <xf numFmtId="43" fontId="10" fillId="3" borderId="1" xfId="57" applyFont="1" applyFill="1" applyBorder="1" applyAlignment="1">
      <alignment horizontal="center" vertical="center" wrapText="1"/>
    </xf>
    <xf numFmtId="43" fontId="6" fillId="6" borderId="1" xfId="57" applyFont="1" applyFill="1" applyBorder="1" applyAlignment="1">
      <alignment horizontal="left" vertical="center" wrapText="1"/>
    </xf>
    <xf numFmtId="43" fontId="6" fillId="6" borderId="1" xfId="57" applyFont="1" applyFill="1" applyBorder="1" applyAlignment="1">
      <alignment horizontal="center" vertical="center" wrapText="1"/>
    </xf>
    <xf numFmtId="43" fontId="3" fillId="9" borderId="1" xfId="57" applyFont="1" applyFill="1" applyBorder="1" applyAlignment="1">
      <alignment horizontal="center" vertical="center" wrapText="1"/>
    </xf>
    <xf numFmtId="43" fontId="3" fillId="3" borderId="1" xfId="57" applyFont="1" applyFill="1" applyBorder="1" applyAlignment="1">
      <alignment horizontal="center" vertical="center"/>
    </xf>
    <xf numFmtId="168" fontId="10" fillId="3" borderId="1" xfId="57" applyNumberFormat="1" applyFont="1" applyFill="1" applyBorder="1" applyAlignment="1">
      <alignment horizontal="center"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166" fontId="4" fillId="5" borderId="8" xfId="0" applyNumberFormat="1" applyFont="1" applyFill="1" applyBorder="1" applyAlignment="1">
      <alignment horizontal="center" vertical="center" wrapText="1"/>
    </xf>
    <xf numFmtId="166" fontId="4" fillId="5" borderId="6" xfId="0" applyNumberFormat="1" applyFont="1" applyFill="1" applyBorder="1" applyAlignment="1">
      <alignment horizontal="center" vertical="center" wrapText="1"/>
    </xf>
    <xf numFmtId="166" fontId="4" fillId="5" borderId="9" xfId="0" applyNumberFormat="1" applyFont="1" applyFill="1" applyBorder="1" applyAlignment="1">
      <alignment horizontal="center" vertical="center" wrapText="1"/>
    </xf>
    <xf numFmtId="0" fontId="11" fillId="9" borderId="4" xfId="0" applyFont="1" applyFill="1" applyBorder="1" applyAlignment="1">
      <alignment horizontal="left" vertical="center" wrapText="1"/>
    </xf>
    <xf numFmtId="0" fontId="11" fillId="9" borderId="5" xfId="0" applyFont="1" applyFill="1" applyBorder="1" applyAlignment="1">
      <alignment horizontal="left" vertical="center" wrapText="1"/>
    </xf>
    <xf numFmtId="0" fontId="11" fillId="4" borderId="2" xfId="0" applyFont="1" applyFill="1" applyBorder="1" applyAlignment="1">
      <alignment horizontal="right" vertical="center" wrapText="1"/>
    </xf>
    <xf numFmtId="0" fontId="11" fillId="4" borderId="3" xfId="0" applyFont="1" applyFill="1" applyBorder="1" applyAlignment="1">
      <alignment horizontal="right" vertical="center" wrapText="1"/>
    </xf>
    <xf numFmtId="0" fontId="6" fillId="6" borderId="1" xfId="0" applyFont="1" applyFill="1" applyBorder="1" applyAlignment="1">
      <alignment horizontal="left" vertical="center" wrapText="1"/>
    </xf>
    <xf numFmtId="0" fontId="11" fillId="4" borderId="7" xfId="0" applyFont="1" applyFill="1" applyBorder="1" applyAlignment="1">
      <alignment horizontal="right" vertical="center" wrapText="1"/>
    </xf>
    <xf numFmtId="0" fontId="11" fillId="9" borderId="8" xfId="0" applyFont="1" applyFill="1" applyBorder="1" applyAlignment="1">
      <alignment horizontal="left" vertical="center" wrapText="1"/>
    </xf>
    <xf numFmtId="0" fontId="11" fillId="9" borderId="6" xfId="0" applyFont="1" applyFill="1" applyBorder="1" applyAlignment="1">
      <alignment horizontal="left" vertical="center" wrapText="1"/>
    </xf>
    <xf numFmtId="0" fontId="11" fillId="9" borderId="9"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28" fillId="6" borderId="5" xfId="0" applyFont="1" applyFill="1" applyBorder="1" applyAlignment="1">
      <alignment horizontal="center" vertical="center" wrapText="1"/>
    </xf>
    <xf numFmtId="0" fontId="28" fillId="6" borderId="0" xfId="0" applyFont="1" applyFill="1" applyAlignment="1">
      <alignment horizontal="center" vertical="center" wrapText="1"/>
    </xf>
  </cellXfs>
  <cellStyles count="58">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Komma" xfId="57" builtinId="3"/>
    <cellStyle name="Standaard" xfId="0" builtinId="0"/>
  </cellStyles>
  <dxfs count="0"/>
  <tableStyles count="0" defaultTableStyle="TableStyleMedium2" defaultPivotStyle="PivotStyleMedium9"/>
  <colors>
    <mruColors>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234462</xdr:colOff>
      <xdr:row>0</xdr:row>
      <xdr:rowOff>166077</xdr:rowOff>
    </xdr:from>
    <xdr:to>
      <xdr:col>3</xdr:col>
      <xdr:colOff>175845</xdr:colOff>
      <xdr:row>1</xdr:row>
      <xdr:rowOff>1074614</xdr:rowOff>
    </xdr:to>
    <xdr:pic>
      <xdr:nvPicPr>
        <xdr:cNvPr id="2" name="Afbeelding 1" descr="HAS green academy | Den Bosch">
          <a:extLst>
            <a:ext uri="{FF2B5EF4-FFF2-40B4-BE49-F238E27FC236}">
              <a16:creationId xmlns:a16="http://schemas.microsoft.com/office/drawing/2014/main" id="{B05A826C-A707-ACE0-5E85-2B9DC84BF2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6539" y="166077"/>
          <a:ext cx="1289537" cy="12895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117231</xdr:colOff>
      <xdr:row>0</xdr:row>
      <xdr:rowOff>78153</xdr:rowOff>
    </xdr:from>
    <xdr:to>
      <xdr:col>2</xdr:col>
      <xdr:colOff>420076</xdr:colOff>
      <xdr:row>1</xdr:row>
      <xdr:rowOff>830383</xdr:rowOff>
    </xdr:to>
    <xdr:pic>
      <xdr:nvPicPr>
        <xdr:cNvPr id="2" name="Afbeelding 1" descr="HAS green academy | Den Bosch">
          <a:extLst>
            <a:ext uri="{FF2B5EF4-FFF2-40B4-BE49-F238E27FC236}">
              <a16:creationId xmlns:a16="http://schemas.microsoft.com/office/drawing/2014/main" id="{11D7984D-A60D-CC47-AE20-8B8370B2E6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1154" y="78153"/>
          <a:ext cx="1133230" cy="11332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279400</xdr:colOff>
      <xdr:row>0</xdr:row>
      <xdr:rowOff>25400</xdr:rowOff>
    </xdr:from>
    <xdr:to>
      <xdr:col>9</xdr:col>
      <xdr:colOff>88900</xdr:colOff>
      <xdr:row>0</xdr:row>
      <xdr:rowOff>1155700</xdr:rowOff>
    </xdr:to>
    <xdr:pic>
      <xdr:nvPicPr>
        <xdr:cNvPr id="2" name="Afbeelding 1" descr="HAS green academy | Den Bosch">
          <a:extLst>
            <a:ext uri="{FF2B5EF4-FFF2-40B4-BE49-F238E27FC236}">
              <a16:creationId xmlns:a16="http://schemas.microsoft.com/office/drawing/2014/main" id="{2D217BED-BB1D-E645-8FCD-354F29094C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2700" y="25400"/>
          <a:ext cx="1155700" cy="1130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279400</xdr:colOff>
      <xdr:row>0</xdr:row>
      <xdr:rowOff>25400</xdr:rowOff>
    </xdr:from>
    <xdr:to>
      <xdr:col>9</xdr:col>
      <xdr:colOff>88900</xdr:colOff>
      <xdr:row>0</xdr:row>
      <xdr:rowOff>1155700</xdr:rowOff>
    </xdr:to>
    <xdr:pic>
      <xdr:nvPicPr>
        <xdr:cNvPr id="3" name="Afbeelding 2" descr="HAS green academy | Den Bosch">
          <a:extLst>
            <a:ext uri="{FF2B5EF4-FFF2-40B4-BE49-F238E27FC236}">
              <a16:creationId xmlns:a16="http://schemas.microsoft.com/office/drawing/2014/main" id="{3B3491B8-580B-3D48-8693-91CC665846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2700" y="25400"/>
          <a:ext cx="1155700" cy="11303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266700</xdr:colOff>
      <xdr:row>0</xdr:row>
      <xdr:rowOff>25400</xdr:rowOff>
    </xdr:from>
    <xdr:to>
      <xdr:col>9</xdr:col>
      <xdr:colOff>76200</xdr:colOff>
      <xdr:row>0</xdr:row>
      <xdr:rowOff>1155700</xdr:rowOff>
    </xdr:to>
    <xdr:pic>
      <xdr:nvPicPr>
        <xdr:cNvPr id="2" name="Afbeelding 1" descr="HAS green academy | Den Bosch">
          <a:extLst>
            <a:ext uri="{FF2B5EF4-FFF2-40B4-BE49-F238E27FC236}">
              <a16:creationId xmlns:a16="http://schemas.microsoft.com/office/drawing/2014/main" id="{3D0D254C-C5E2-CE4A-B1DE-7C022F60B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0" y="25400"/>
          <a:ext cx="1155700" cy="11303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279400</xdr:colOff>
      <xdr:row>0</xdr:row>
      <xdr:rowOff>25400</xdr:rowOff>
    </xdr:from>
    <xdr:to>
      <xdr:col>9</xdr:col>
      <xdr:colOff>88900</xdr:colOff>
      <xdr:row>0</xdr:row>
      <xdr:rowOff>1155700</xdr:rowOff>
    </xdr:to>
    <xdr:pic>
      <xdr:nvPicPr>
        <xdr:cNvPr id="2" name="Afbeelding 1" descr="HAS green academy | Den Bosch">
          <a:extLst>
            <a:ext uri="{FF2B5EF4-FFF2-40B4-BE49-F238E27FC236}">
              <a16:creationId xmlns:a16="http://schemas.microsoft.com/office/drawing/2014/main" id="{7D4CB746-C1BD-1647-9398-5E9575879A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62700" y="25400"/>
          <a:ext cx="1155700" cy="11303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342900</xdr:colOff>
      <xdr:row>0</xdr:row>
      <xdr:rowOff>25400</xdr:rowOff>
    </xdr:from>
    <xdr:to>
      <xdr:col>9</xdr:col>
      <xdr:colOff>152400</xdr:colOff>
      <xdr:row>0</xdr:row>
      <xdr:rowOff>1155700</xdr:rowOff>
    </xdr:to>
    <xdr:pic>
      <xdr:nvPicPr>
        <xdr:cNvPr id="2" name="Afbeelding 1" descr="HAS green academy | Den Bosch">
          <a:extLst>
            <a:ext uri="{FF2B5EF4-FFF2-40B4-BE49-F238E27FC236}">
              <a16:creationId xmlns:a16="http://schemas.microsoft.com/office/drawing/2014/main" id="{E80A8EDA-C094-A74E-A274-988701ED8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26200" y="25400"/>
          <a:ext cx="1155700" cy="11303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431800</xdr:colOff>
      <xdr:row>0</xdr:row>
      <xdr:rowOff>127000</xdr:rowOff>
    </xdr:from>
    <xdr:to>
      <xdr:col>14</xdr:col>
      <xdr:colOff>317500</xdr:colOff>
      <xdr:row>5</xdr:row>
      <xdr:rowOff>127000</xdr:rowOff>
    </xdr:to>
    <xdr:pic>
      <xdr:nvPicPr>
        <xdr:cNvPr id="3" name="Afbeelding 1" descr="HAS green academy | Den Bosch">
          <a:extLst>
            <a:ext uri="{FF2B5EF4-FFF2-40B4-BE49-F238E27FC236}">
              <a16:creationId xmlns:a16="http://schemas.microsoft.com/office/drawing/2014/main" id="{EF1E8A1D-9EBB-894F-8E74-6A4BE91D35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70800" y="127000"/>
          <a:ext cx="1905000" cy="190500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215900</xdr:colOff>
      <xdr:row>0</xdr:row>
      <xdr:rowOff>76200</xdr:rowOff>
    </xdr:from>
    <xdr:to>
      <xdr:col>9</xdr:col>
      <xdr:colOff>25400</xdr:colOff>
      <xdr:row>3</xdr:row>
      <xdr:rowOff>139700</xdr:rowOff>
    </xdr:to>
    <xdr:pic>
      <xdr:nvPicPr>
        <xdr:cNvPr id="3" name="Afbeelding 1" descr="HAS green academy | Den Bosch">
          <a:extLst>
            <a:ext uri="{FF2B5EF4-FFF2-40B4-BE49-F238E27FC236}">
              <a16:creationId xmlns:a16="http://schemas.microsoft.com/office/drawing/2014/main" id="{9DB71868-1A2E-F246-ACD8-647E40F5F3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19200" y="76200"/>
          <a:ext cx="1460500" cy="146050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29"/>
  <sheetViews>
    <sheetView showGridLines="0" zoomScale="130" zoomScaleNormal="130" workbookViewId="0">
      <selection activeCell="E7" sqref="E7"/>
    </sheetView>
  </sheetViews>
  <sheetFormatPr baseColWidth="10" defaultColWidth="8.83203125" defaultRowHeight="15" x14ac:dyDescent="0.2"/>
  <cols>
    <col min="1" max="1" width="98.83203125" customWidth="1"/>
  </cols>
  <sheetData>
    <row r="1" spans="1:2" ht="30" customHeight="1" x14ac:dyDescent="0.2">
      <c r="A1" s="15" t="s">
        <v>0</v>
      </c>
      <c r="B1" s="1"/>
    </row>
    <row r="2" spans="1:2" s="2" customFormat="1" ht="90" customHeight="1" x14ac:dyDescent="0.2">
      <c r="A2" s="41" t="s">
        <v>1</v>
      </c>
      <c r="B2" s="8"/>
    </row>
    <row r="3" spans="1:2" s="13" customFormat="1" ht="30" customHeight="1" x14ac:dyDescent="0.2">
      <c r="A3" s="11" t="s">
        <v>41</v>
      </c>
      <c r="B3" s="12" t="s">
        <v>2</v>
      </c>
    </row>
    <row r="4" spans="1:2" s="2" customFormat="1" ht="60" customHeight="1" x14ac:dyDescent="0.2">
      <c r="A4" s="10" t="s">
        <v>3</v>
      </c>
      <c r="B4" s="9" t="s">
        <v>4</v>
      </c>
    </row>
    <row r="5" spans="1:2" s="13" customFormat="1" ht="30" customHeight="1" x14ac:dyDescent="0.2">
      <c r="A5" s="11" t="s">
        <v>37</v>
      </c>
      <c r="B5" s="12" t="s">
        <v>5</v>
      </c>
    </row>
    <row r="6" spans="1:2" s="2" customFormat="1" ht="60" customHeight="1" x14ac:dyDescent="0.2">
      <c r="A6" s="10" t="s">
        <v>3</v>
      </c>
      <c r="B6" s="9" t="s">
        <v>6</v>
      </c>
    </row>
    <row r="7" spans="1:2" s="13" customFormat="1" ht="30" customHeight="1" x14ac:dyDescent="0.2">
      <c r="A7" s="11" t="s">
        <v>30</v>
      </c>
      <c r="B7" s="12" t="s">
        <v>7</v>
      </c>
    </row>
    <row r="8" spans="1:2" s="2" customFormat="1" ht="60" customHeight="1" x14ac:dyDescent="0.2">
      <c r="A8" s="10" t="s">
        <v>3</v>
      </c>
      <c r="B8" s="9" t="s">
        <v>8</v>
      </c>
    </row>
    <row r="9" spans="1:2" s="2" customFormat="1" ht="30" customHeight="1" x14ac:dyDescent="0.2">
      <c r="A9" s="11" t="s">
        <v>9</v>
      </c>
      <c r="B9"/>
    </row>
    <row r="10" spans="1:2" s="2" customFormat="1" ht="57" customHeight="1" x14ac:dyDescent="0.2">
      <c r="A10" s="10" t="s">
        <v>3</v>
      </c>
      <c r="B10"/>
    </row>
    <row r="11" spans="1:2" s="2" customFormat="1" ht="15" customHeight="1" x14ac:dyDescent="0.2">
      <c r="A11"/>
      <c r="B11"/>
    </row>
    <row r="12" spans="1:2" s="2" customFormat="1" ht="15" customHeight="1" x14ac:dyDescent="0.2">
      <c r="A12"/>
      <c r="B12"/>
    </row>
    <row r="13" spans="1:2" s="2" customFormat="1" ht="15" customHeight="1" x14ac:dyDescent="0.2">
      <c r="A13"/>
      <c r="B13"/>
    </row>
    <row r="14" spans="1:2" s="2" customFormat="1" ht="15" customHeight="1" x14ac:dyDescent="0.2">
      <c r="A14"/>
      <c r="B14"/>
    </row>
    <row r="15" spans="1:2" s="2" customFormat="1" ht="15" customHeight="1" x14ac:dyDescent="0.2">
      <c r="A15"/>
      <c r="B15"/>
    </row>
    <row r="16" spans="1:2" s="2" customFormat="1" ht="15" customHeight="1" x14ac:dyDescent="0.2">
      <c r="A16"/>
      <c r="B16"/>
    </row>
    <row r="17" spans="1:2" s="2" customFormat="1" ht="15" customHeight="1" x14ac:dyDescent="0.2">
      <c r="A17"/>
      <c r="B17"/>
    </row>
    <row r="18" spans="1:2" s="2" customFormat="1" ht="15" customHeight="1" x14ac:dyDescent="0.2">
      <c r="A18"/>
      <c r="B18"/>
    </row>
    <row r="19" spans="1:2" s="2" customFormat="1" ht="15" customHeight="1" x14ac:dyDescent="0.2">
      <c r="A19"/>
      <c r="B19"/>
    </row>
    <row r="20" spans="1:2" s="2" customFormat="1" ht="15" customHeight="1" x14ac:dyDescent="0.2">
      <c r="A20"/>
      <c r="B20"/>
    </row>
    <row r="21" spans="1:2" s="2" customFormat="1" ht="15" customHeight="1" x14ac:dyDescent="0.2">
      <c r="A21"/>
      <c r="B21"/>
    </row>
    <row r="22" spans="1:2" s="2" customFormat="1" ht="15" customHeight="1" x14ac:dyDescent="0.2">
      <c r="A22"/>
      <c r="B22"/>
    </row>
    <row r="23" spans="1:2" ht="20" customHeight="1" x14ac:dyDescent="0.2"/>
    <row r="24" spans="1:2" ht="35" customHeight="1" x14ac:dyDescent="0.2"/>
    <row r="25" spans="1:2" ht="35" customHeight="1" x14ac:dyDescent="0.2"/>
    <row r="26" spans="1:2" ht="35" customHeight="1" x14ac:dyDescent="0.2"/>
    <row r="27" spans="1:2" ht="35" customHeight="1" x14ac:dyDescent="0.2"/>
    <row r="28" spans="1:2" ht="35" customHeight="1" x14ac:dyDescent="0.2"/>
    <row r="29" spans="1:2" ht="20" customHeight="1" x14ac:dyDescent="0.2"/>
  </sheetData>
  <sheetProtection algorithmName="SHA-512" hashValue="iwf5evg/FcgY83njsdqQ83+Ub2KYt+pX95+DJT9AqjBUbr77ZrYqL1p4kMQuM16qnzfljQAFmSYzIrdRd9uM/w==" saltValue="gMCj2ug4SwUX0lsIKYds/w==" spinCount="100000" sheet="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1DDF-2608-BC4C-91AF-D0EC6302C640}">
  <dimension ref="A1:B5"/>
  <sheetViews>
    <sheetView showGridLines="0" zoomScale="130" zoomScaleNormal="130" workbookViewId="0">
      <selection activeCell="A23" sqref="A23"/>
    </sheetView>
  </sheetViews>
  <sheetFormatPr baseColWidth="10" defaultColWidth="11.5" defaultRowHeight="15" x14ac:dyDescent="0.2"/>
  <cols>
    <col min="1" max="1" width="97.83203125" customWidth="1"/>
  </cols>
  <sheetData>
    <row r="1" spans="1:2" ht="30" customHeight="1" x14ac:dyDescent="0.2">
      <c r="A1" s="15" t="s">
        <v>10</v>
      </c>
      <c r="B1" s="1"/>
    </row>
    <row r="2" spans="1:2" s="2" customFormat="1" ht="90" customHeight="1" x14ac:dyDescent="0.2">
      <c r="A2" s="30" t="s">
        <v>11</v>
      </c>
      <c r="B2" s="8"/>
    </row>
    <row r="3" spans="1:2" s="13" customFormat="1" ht="30" customHeight="1" x14ac:dyDescent="0.2">
      <c r="A3" s="11" t="s">
        <v>12</v>
      </c>
      <c r="B3" s="12"/>
    </row>
    <row r="4" spans="1:2" s="13" customFormat="1" ht="30" customHeight="1" x14ac:dyDescent="0.2">
      <c r="A4" s="11" t="s">
        <v>13</v>
      </c>
      <c r="B4" s="14"/>
    </row>
    <row r="5" spans="1:2" s="13" customFormat="1" ht="30" customHeight="1" x14ac:dyDescent="0.2">
      <c r="A5" s="11" t="s">
        <v>14</v>
      </c>
      <c r="B5" s="14"/>
    </row>
  </sheetData>
  <sheetProtection algorithmName="SHA-512" hashValue="nlZiEZgRFNjJNbyrh6HjaQWi2EwYPDDVuTxfTvRNpjbzzdHdr+JflPlG9vnOJba8OeUPzYYQ9zqn9DLIeMUSmg==" saltValue="Tks4cDPl0dlN6WfakCDixA==" spinCount="100000" sheet="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G20"/>
  <sheetViews>
    <sheetView showGridLines="0" zoomScaleNormal="100" zoomScalePageLayoutView="85" workbookViewId="0">
      <pane ySplit="1" topLeftCell="A2" activePane="bottomLeft" state="frozen"/>
      <selection pane="bottomLeft" activeCell="C3" sqref="C3"/>
    </sheetView>
  </sheetViews>
  <sheetFormatPr baseColWidth="10" defaultColWidth="8.83203125" defaultRowHeight="13" x14ac:dyDescent="0.15"/>
  <cols>
    <col min="1" max="1" width="90.5" style="1" customWidth="1"/>
    <col min="2" max="2" width="2.6640625" style="4" customWidth="1"/>
    <col min="3" max="3" width="49.33203125" style="7"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42" t="s">
        <v>31</v>
      </c>
      <c r="B1" s="49"/>
      <c r="C1" s="50" t="s">
        <v>38</v>
      </c>
      <c r="D1" s="71"/>
      <c r="E1" s="50" t="s">
        <v>39</v>
      </c>
      <c r="F1" s="72"/>
      <c r="G1" s="50" t="s">
        <v>40</v>
      </c>
    </row>
    <row r="2" spans="1:7" ht="40" customHeight="1" x14ac:dyDescent="0.15">
      <c r="A2" s="43" t="str">
        <f>'Beoordelen open vragen'!A1</f>
        <v>Beoordeling criterium Open vragen</v>
      </c>
      <c r="B2" s="44"/>
      <c r="C2" s="45" t="s">
        <v>2</v>
      </c>
      <c r="E2" s="45" t="s">
        <v>2</v>
      </c>
      <c r="G2" s="45" t="s">
        <v>2</v>
      </c>
    </row>
    <row r="3" spans="1:7" ht="50" customHeight="1" x14ac:dyDescent="0.15">
      <c r="A3" s="46" t="str">
        <f>'Beoordelen open vragen'!A3</f>
        <v xml:space="preserve">6.1.1 DUURZAAMHEID EN MVO </v>
      </c>
      <c r="B3" s="47"/>
      <c r="C3" s="48" t="s">
        <v>2</v>
      </c>
      <c r="E3" s="48" t="s">
        <v>2</v>
      </c>
      <c r="G3" s="48" t="s">
        <v>2</v>
      </c>
    </row>
    <row r="4" spans="1:7" ht="160" customHeight="1" x14ac:dyDescent="0.15">
      <c r="A4" s="17" t="str">
        <f>'Beoordelen open vragen'!A4</f>
        <v>Zie bijlage 6 - Kwaliteit</v>
      </c>
      <c r="B4" s="5"/>
      <c r="C4" s="23" t="s">
        <v>15</v>
      </c>
      <c r="E4" s="23" t="s">
        <v>15</v>
      </c>
      <c r="G4" s="23" t="s">
        <v>15</v>
      </c>
    </row>
    <row r="5" spans="1:7" ht="50" customHeight="1" x14ac:dyDescent="0.15">
      <c r="A5" s="46" t="str">
        <f>'Beoordelen open vragen'!A5</f>
        <v>6.1.2 	WERKWIJZE JAARREKENING (INTERIM EN EINDEJAARSCONTROLE) EN BEKOSTIGINGSCONTROLE (ASSURANCERAPPORTEN) EN GESUBSIDIEERD ONDERZOEK</v>
      </c>
      <c r="B5" s="47"/>
      <c r="C5" s="48" t="s">
        <v>2</v>
      </c>
      <c r="E5" s="48" t="s">
        <v>2</v>
      </c>
      <c r="G5" s="48" t="s">
        <v>2</v>
      </c>
    </row>
    <row r="6" spans="1:7" ht="160" customHeight="1" x14ac:dyDescent="0.15">
      <c r="A6" s="17" t="str">
        <f>'Beoordelen open vragen'!A6</f>
        <v>Zie bijlage 6 - Kwaliteit</v>
      </c>
      <c r="B6" s="5"/>
      <c r="C6" s="23" t="s">
        <v>15</v>
      </c>
      <c r="E6" s="23" t="s">
        <v>15</v>
      </c>
      <c r="G6" s="23" t="s">
        <v>15</v>
      </c>
    </row>
    <row r="7" spans="1:7" ht="50" customHeight="1" x14ac:dyDescent="0.15">
      <c r="A7" s="46" t="str">
        <f>'Beoordelen open vragen'!A7</f>
        <v>6.1.3 ADVIESROL/KENNIS OP AANDACHTSGEBIEDEN</v>
      </c>
      <c r="B7" s="47"/>
      <c r="C7" s="48" t="s">
        <v>2</v>
      </c>
      <c r="E7" s="48" t="s">
        <v>2</v>
      </c>
      <c r="G7" s="48" t="s">
        <v>2</v>
      </c>
    </row>
    <row r="8" spans="1:7" ht="160" customHeight="1" x14ac:dyDescent="0.15">
      <c r="A8" s="17" t="str">
        <f>'Beoordelen open vragen'!A8</f>
        <v>Zie bijlage 6 - Kwaliteit</v>
      </c>
      <c r="B8" s="5"/>
      <c r="C8" s="23" t="s">
        <v>15</v>
      </c>
      <c r="E8" s="23" t="s">
        <v>15</v>
      </c>
      <c r="G8" s="23" t="s">
        <v>15</v>
      </c>
    </row>
    <row r="9" spans="1:7" ht="50" customHeight="1" x14ac:dyDescent="0.15">
      <c r="A9" s="46" t="str">
        <f>'Beoordelen open vragen'!A9</f>
        <v>6.1.4 PARTNERSCHAP EN ONAFHANKELIJKE ROL</v>
      </c>
      <c r="B9" s="47"/>
      <c r="C9" s="48" t="s">
        <v>2</v>
      </c>
      <c r="E9" s="48" t="s">
        <v>2</v>
      </c>
      <c r="G9" s="48" t="s">
        <v>2</v>
      </c>
    </row>
    <row r="10" spans="1:7" ht="160" customHeight="1" x14ac:dyDescent="0.15">
      <c r="A10" s="17" t="str">
        <f>'Beoordelen open vragen'!A10</f>
        <v>Zie bijlage 6 - Kwaliteit</v>
      </c>
      <c r="B10" s="5"/>
      <c r="C10" s="23" t="s">
        <v>15</v>
      </c>
      <c r="E10" s="23" t="s">
        <v>15</v>
      </c>
      <c r="G10" s="23" t="s">
        <v>15</v>
      </c>
    </row>
    <row r="11" spans="1:7" ht="20" customHeight="1" x14ac:dyDescent="0.15">
      <c r="A11" s="16"/>
      <c r="B11" s="6"/>
      <c r="C11" s="24"/>
      <c r="E11" s="24"/>
      <c r="G11" s="24"/>
    </row>
    <row r="12" spans="1:7" x14ac:dyDescent="0.15">
      <c r="E12" s="7"/>
      <c r="G12" s="7"/>
    </row>
    <row r="13" spans="1:7" ht="40" customHeight="1" x14ac:dyDescent="0.15">
      <c r="A13" s="43" t="str">
        <f>'Beoordelen interview'!A1</f>
        <v>Beoordeling criterium Interview</v>
      </c>
      <c r="B13" s="44"/>
      <c r="C13" s="45" t="s">
        <v>2</v>
      </c>
      <c r="E13" s="45" t="s">
        <v>2</v>
      </c>
      <c r="G13" s="45" t="s">
        <v>2</v>
      </c>
    </row>
    <row r="14" spans="1:7" ht="35" customHeight="1" x14ac:dyDescent="0.15">
      <c r="A14" s="81" t="str">
        <f>'Beoordelen interview'!A3</f>
        <v>Vraag 1</v>
      </c>
      <c r="B14" s="5"/>
      <c r="C14" s="48" t="s">
        <v>2</v>
      </c>
      <c r="E14" s="48" t="s">
        <v>2</v>
      </c>
      <c r="G14" s="48" t="s">
        <v>2</v>
      </c>
    </row>
    <row r="15" spans="1:7" ht="160" customHeight="1" x14ac:dyDescent="0.15">
      <c r="A15" s="82"/>
      <c r="B15" s="5"/>
      <c r="C15" s="23" t="s">
        <v>15</v>
      </c>
      <c r="E15" s="23" t="s">
        <v>15</v>
      </c>
      <c r="G15" s="23" t="s">
        <v>15</v>
      </c>
    </row>
    <row r="16" spans="1:7" ht="35" customHeight="1" x14ac:dyDescent="0.15">
      <c r="A16" s="81" t="str">
        <f>'Beoordelen interview'!A4</f>
        <v>Vraag 2</v>
      </c>
      <c r="B16" s="5"/>
      <c r="C16" s="48" t="s">
        <v>2</v>
      </c>
      <c r="E16" s="48" t="s">
        <v>2</v>
      </c>
      <c r="G16" s="48" t="s">
        <v>2</v>
      </c>
    </row>
    <row r="17" spans="1:7" ht="160" customHeight="1" x14ac:dyDescent="0.15">
      <c r="A17" s="82"/>
      <c r="B17" s="5"/>
      <c r="C17" s="23" t="s">
        <v>15</v>
      </c>
      <c r="E17" s="23" t="s">
        <v>15</v>
      </c>
      <c r="G17" s="23" t="s">
        <v>15</v>
      </c>
    </row>
    <row r="18" spans="1:7" ht="35" customHeight="1" x14ac:dyDescent="0.15">
      <c r="A18" s="81" t="str">
        <f>'Beoordelen interview'!A5</f>
        <v>Vraag 3</v>
      </c>
      <c r="B18" s="5"/>
      <c r="C18" s="48" t="s">
        <v>2</v>
      </c>
      <c r="E18" s="48" t="s">
        <v>2</v>
      </c>
      <c r="G18" s="48" t="s">
        <v>2</v>
      </c>
    </row>
    <row r="19" spans="1:7" ht="160" customHeight="1" x14ac:dyDescent="0.15">
      <c r="A19" s="82"/>
      <c r="B19" s="5"/>
      <c r="C19" s="23" t="s">
        <v>15</v>
      </c>
      <c r="E19" s="23" t="s">
        <v>15</v>
      </c>
      <c r="G19" s="23" t="s">
        <v>15</v>
      </c>
    </row>
    <row r="20" spans="1:7" ht="20" customHeight="1" x14ac:dyDescent="0.15">
      <c r="A20" s="16"/>
      <c r="B20" s="6"/>
      <c r="C20" s="24"/>
      <c r="E20" s="24"/>
      <c r="G20" s="24"/>
    </row>
  </sheetData>
  <sheetProtection algorithmName="SHA-512" hashValue="XI4UNZKqMgsT51jV6qBxmoymWzu4l2yASVgnv4c3Vnv7eaYG2pOvI1QFRugltbmLvuQ9u95JQLoDkVEp/AwP2A==" saltValue="fKrwgDAkIBdAw/AiDf4jvg==" spinCount="100000" sheet="1"/>
  <mergeCells count="3">
    <mergeCell ref="A14:A15"/>
    <mergeCell ref="A16:A17"/>
    <mergeCell ref="A18:A19"/>
  </mergeCells>
  <dataValidations count="1">
    <dataValidation type="list" errorStyle="warning" allowBlank="1" showErrorMessage="1" error="Voer juiste waarde in. " sqref="C3 C7 C5 C14 C16 C18 C9 E3 E7 E5 E14 E16 E18 E9 G3 G7 G5 G14 G16 G18 G9" xr:uid="{AA36DC38-670C-6D44-8E92-80431CBDBE59}">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0"/>
  <sheetViews>
    <sheetView showGridLines="0" zoomScaleNormal="100" zoomScalePageLayoutView="85" workbookViewId="0">
      <pane xSplit="1" ySplit="1" topLeftCell="B13" activePane="bottomRight" state="frozen"/>
      <selection pane="topRight" activeCell="B1" sqref="B1"/>
      <selection pane="bottomLeft" activeCell="A2" sqref="A2"/>
      <selection pane="bottomRight" activeCell="E18" sqref="E18"/>
    </sheetView>
  </sheetViews>
  <sheetFormatPr baseColWidth="10" defaultColWidth="8.83203125" defaultRowHeight="13" x14ac:dyDescent="0.15"/>
  <cols>
    <col min="1" max="1" width="90.5" style="1" customWidth="1"/>
    <col min="2" max="2" width="2.6640625" style="4" customWidth="1"/>
    <col min="3" max="3" width="49.33203125" style="7"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42" t="s">
        <v>32</v>
      </c>
      <c r="B1" s="49"/>
      <c r="C1" s="50" t="s">
        <v>38</v>
      </c>
      <c r="D1" s="3"/>
      <c r="E1" s="65" t="s">
        <v>39</v>
      </c>
      <c r="G1" s="65" t="s">
        <v>40</v>
      </c>
    </row>
    <row r="2" spans="1:7" ht="40" customHeight="1" x14ac:dyDescent="0.15">
      <c r="A2" s="43" t="str">
        <f>'Beoordelen open vragen'!A1</f>
        <v>Beoordeling criterium Open vragen</v>
      </c>
      <c r="B2" s="52"/>
      <c r="C2" s="45" t="s">
        <v>2</v>
      </c>
      <c r="E2" s="66" t="s">
        <v>2</v>
      </c>
      <c r="G2" s="66" t="s">
        <v>2</v>
      </c>
    </row>
    <row r="3" spans="1:7" ht="50" customHeight="1" x14ac:dyDescent="0.15">
      <c r="A3" s="46" t="str">
        <f>'Beoordelen open vragen'!A3</f>
        <v xml:space="preserve">6.1.1 DUURZAAMHEID EN MVO </v>
      </c>
      <c r="B3" s="5"/>
      <c r="C3" s="48" t="s">
        <v>2</v>
      </c>
      <c r="E3" s="48" t="s">
        <v>2</v>
      </c>
      <c r="G3" s="48" t="s">
        <v>2</v>
      </c>
    </row>
    <row r="4" spans="1:7" ht="160" customHeight="1" x14ac:dyDescent="0.15">
      <c r="A4" s="17" t="str">
        <f>'Beoordelen open vragen'!A4</f>
        <v>Zie bijlage 6 - Kwaliteit</v>
      </c>
      <c r="B4" s="5"/>
      <c r="C4" s="23" t="s">
        <v>15</v>
      </c>
      <c r="E4" s="67" t="s">
        <v>15</v>
      </c>
      <c r="G4" s="67" t="s">
        <v>15</v>
      </c>
    </row>
    <row r="5" spans="1:7" ht="50" customHeight="1" x14ac:dyDescent="0.15">
      <c r="A5" s="46" t="str">
        <f>'Beoordelen open vragen'!A5</f>
        <v>6.1.2 	WERKWIJZE JAARREKENING (INTERIM EN EINDEJAARSCONTROLE) EN BEKOSTIGINGSCONTROLE (ASSURANCERAPPORTEN) EN GESUBSIDIEERD ONDERZOEK</v>
      </c>
      <c r="B5" s="5"/>
      <c r="C5" s="48" t="s">
        <v>2</v>
      </c>
      <c r="E5" s="48" t="s">
        <v>2</v>
      </c>
      <c r="G5" s="48" t="s">
        <v>2</v>
      </c>
    </row>
    <row r="6" spans="1:7" ht="160" customHeight="1" x14ac:dyDescent="0.15">
      <c r="A6" s="17" t="str">
        <f>'Beoordelen open vragen'!A6</f>
        <v>Zie bijlage 6 - Kwaliteit</v>
      </c>
      <c r="B6" s="5"/>
      <c r="C6" s="23" t="s">
        <v>15</v>
      </c>
      <c r="E6" s="67" t="s">
        <v>15</v>
      </c>
      <c r="G6" s="67" t="s">
        <v>15</v>
      </c>
    </row>
    <row r="7" spans="1:7" ht="50" customHeight="1" x14ac:dyDescent="0.15">
      <c r="A7" s="46" t="str">
        <f>'Beoordelen open vragen'!A7</f>
        <v>6.1.3 ADVIESROL/KENNIS OP AANDACHTSGEBIEDEN</v>
      </c>
      <c r="B7" s="5"/>
      <c r="C7" s="48" t="s">
        <v>2</v>
      </c>
      <c r="E7" s="48" t="s">
        <v>2</v>
      </c>
      <c r="G7" s="48" t="s">
        <v>2</v>
      </c>
    </row>
    <row r="8" spans="1:7" ht="160" customHeight="1" x14ac:dyDescent="0.15">
      <c r="A8" s="17" t="str">
        <f>'Beoordelen open vragen'!A8</f>
        <v>Zie bijlage 6 - Kwaliteit</v>
      </c>
      <c r="B8" s="5"/>
      <c r="C8" s="23" t="s">
        <v>15</v>
      </c>
      <c r="E8" s="67" t="s">
        <v>15</v>
      </c>
      <c r="G8" s="67" t="s">
        <v>15</v>
      </c>
    </row>
    <row r="9" spans="1:7" ht="50" customHeight="1" x14ac:dyDescent="0.15">
      <c r="A9" s="46" t="str">
        <f>'Beoordelen open vragen'!A9</f>
        <v>6.1.4 PARTNERSCHAP EN ONAFHANKELIJKE ROL</v>
      </c>
      <c r="B9" s="5"/>
      <c r="C9" s="48" t="s">
        <v>2</v>
      </c>
      <c r="E9" s="48" t="s">
        <v>2</v>
      </c>
      <c r="G9" s="48" t="s">
        <v>2</v>
      </c>
    </row>
    <row r="10" spans="1:7" ht="160" customHeight="1" x14ac:dyDescent="0.15">
      <c r="A10" s="17" t="str">
        <f>'Beoordelen open vragen'!A10</f>
        <v>Zie bijlage 6 - Kwaliteit</v>
      </c>
      <c r="B10" s="5"/>
      <c r="C10" s="23" t="s">
        <v>15</v>
      </c>
      <c r="E10" s="67" t="s">
        <v>15</v>
      </c>
      <c r="G10" s="67" t="s">
        <v>15</v>
      </c>
    </row>
    <row r="11" spans="1:7" ht="20" customHeight="1" x14ac:dyDescent="0.15">
      <c r="A11" s="16"/>
      <c r="B11" s="6"/>
      <c r="C11" s="24"/>
      <c r="E11" s="68"/>
      <c r="G11" s="68"/>
    </row>
    <row r="12" spans="1:7" x14ac:dyDescent="0.15">
      <c r="E12" s="69"/>
      <c r="G12" s="69"/>
    </row>
    <row r="13" spans="1:7" ht="40" customHeight="1" x14ac:dyDescent="0.15">
      <c r="A13" s="51" t="str">
        <f>'Beoordelen interview'!A1</f>
        <v>Beoordeling criterium Interview</v>
      </c>
      <c r="B13" s="52"/>
      <c r="C13" s="45" t="s">
        <v>2</v>
      </c>
      <c r="E13" s="70" t="s">
        <v>2</v>
      </c>
      <c r="G13" s="70" t="s">
        <v>2</v>
      </c>
    </row>
    <row r="14" spans="1:7" ht="35" customHeight="1" x14ac:dyDescent="0.15">
      <c r="A14" s="81" t="str">
        <f>'Beoordelen interview'!A3</f>
        <v>Vraag 1</v>
      </c>
      <c r="B14" s="5"/>
      <c r="C14" s="48" t="s">
        <v>2</v>
      </c>
      <c r="E14" s="48" t="s">
        <v>2</v>
      </c>
      <c r="G14" s="48" t="s">
        <v>2</v>
      </c>
    </row>
    <row r="15" spans="1:7" ht="160" customHeight="1" x14ac:dyDescent="0.15">
      <c r="A15" s="82"/>
      <c r="B15" s="5"/>
      <c r="C15" s="23" t="s">
        <v>15</v>
      </c>
      <c r="E15" s="67" t="s">
        <v>15</v>
      </c>
      <c r="G15" s="67" t="s">
        <v>15</v>
      </c>
    </row>
    <row r="16" spans="1:7" ht="35" customHeight="1" x14ac:dyDescent="0.15">
      <c r="A16" s="81" t="str">
        <f>'Beoordelen interview'!A4</f>
        <v>Vraag 2</v>
      </c>
      <c r="B16" s="5"/>
      <c r="C16" s="48" t="s">
        <v>2</v>
      </c>
      <c r="E16" s="48" t="s">
        <v>2</v>
      </c>
      <c r="G16" s="48" t="s">
        <v>2</v>
      </c>
    </row>
    <row r="17" spans="1:7" ht="160" customHeight="1" x14ac:dyDescent="0.15">
      <c r="A17" s="82"/>
      <c r="B17" s="5"/>
      <c r="C17" s="23" t="s">
        <v>15</v>
      </c>
      <c r="E17" s="67" t="s">
        <v>15</v>
      </c>
      <c r="G17" s="67" t="s">
        <v>15</v>
      </c>
    </row>
    <row r="18" spans="1:7" ht="35" customHeight="1" x14ac:dyDescent="0.15">
      <c r="A18" s="81" t="str">
        <f>'Beoordelen interview'!A5</f>
        <v>Vraag 3</v>
      </c>
      <c r="B18" s="5"/>
      <c r="C18" s="48" t="s">
        <v>2</v>
      </c>
      <c r="E18" s="48" t="s">
        <v>2</v>
      </c>
      <c r="G18" s="48" t="s">
        <v>2</v>
      </c>
    </row>
    <row r="19" spans="1:7" ht="160" customHeight="1" x14ac:dyDescent="0.15">
      <c r="A19" s="82"/>
      <c r="B19" s="5"/>
      <c r="C19" s="23" t="s">
        <v>15</v>
      </c>
      <c r="E19" s="67" t="s">
        <v>15</v>
      </c>
      <c r="G19" s="67" t="s">
        <v>15</v>
      </c>
    </row>
    <row r="20" spans="1:7" ht="20" customHeight="1" x14ac:dyDescent="0.15">
      <c r="A20" s="16"/>
      <c r="B20" s="6"/>
      <c r="C20" s="24"/>
      <c r="E20" s="68"/>
      <c r="G20" s="68"/>
    </row>
  </sheetData>
  <sheetProtection algorithmName="SHA-512" hashValue="ByNS9e0L93UH2zdJ9Tll+3gQzU3ilPuYsf/bkMm5JsqPS7WBo6JLd8APxq3XgS/yJRhu/PeDdLKOcGbQU/UZAg==" saltValue="h+RRyPq7h3O6hAIoWU4bKw==" spinCount="100000" sheet="1"/>
  <mergeCells count="3">
    <mergeCell ref="A18:A19"/>
    <mergeCell ref="A14:A15"/>
    <mergeCell ref="A16:A17"/>
  </mergeCells>
  <dataValidations count="1">
    <dataValidation type="list" errorStyle="warning" allowBlank="1" showErrorMessage="1" error="Voer juiste waarde in. " sqref="C3 C5 E5 C9 C16 C18 E9 E3 G3 G5 C7 E7 G7 G9 C14 E14 G14 G16 E16 E18 G18" xr:uid="{5E53DFA2-08D3-BB4C-9F1C-8330CC94FD85}">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
  <sheetViews>
    <sheetView showGridLines="0" zoomScaleNormal="100" zoomScalePageLayoutView="85" workbookViewId="0">
      <pane xSplit="1" ySplit="1" topLeftCell="B11" activePane="bottomRight" state="frozen"/>
      <selection pane="topRight" activeCell="B1" sqref="B1"/>
      <selection pane="bottomLeft" activeCell="A2" sqref="A2"/>
      <selection pane="bottomRight" activeCell="G18" sqref="G18"/>
    </sheetView>
  </sheetViews>
  <sheetFormatPr baseColWidth="10" defaultColWidth="8.83203125" defaultRowHeight="13" x14ac:dyDescent="0.15"/>
  <cols>
    <col min="1" max="1" width="90.5" style="1" customWidth="1"/>
    <col min="2" max="2" width="2.6640625" style="4" customWidth="1"/>
    <col min="3" max="3" width="49.33203125" style="7"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42" t="s">
        <v>33</v>
      </c>
      <c r="B1" s="49"/>
      <c r="C1" s="50" t="s">
        <v>38</v>
      </c>
      <c r="D1" s="3"/>
      <c r="E1" s="50" t="s">
        <v>39</v>
      </c>
      <c r="G1" s="50" t="s">
        <v>40</v>
      </c>
    </row>
    <row r="2" spans="1:7" ht="40" customHeight="1" x14ac:dyDescent="0.15">
      <c r="A2" s="43" t="str">
        <f>'Beoordelen open vragen'!A1</f>
        <v>Beoordeling criterium Open vragen</v>
      </c>
      <c r="B2" s="44"/>
      <c r="C2" s="45" t="s">
        <v>2</v>
      </c>
      <c r="E2" s="45" t="s">
        <v>2</v>
      </c>
      <c r="G2" s="45" t="s">
        <v>2</v>
      </c>
    </row>
    <row r="3" spans="1:7" ht="50" customHeight="1" x14ac:dyDescent="0.15">
      <c r="A3" s="46" t="str">
        <f>'Beoordelen open vragen'!A3</f>
        <v xml:space="preserve">6.1.1 DUURZAAMHEID EN MVO </v>
      </c>
      <c r="B3" s="47"/>
      <c r="C3" s="48" t="s">
        <v>2</v>
      </c>
      <c r="E3" s="48" t="s">
        <v>2</v>
      </c>
      <c r="G3" s="48" t="s">
        <v>2</v>
      </c>
    </row>
    <row r="4" spans="1:7" ht="160" customHeight="1" x14ac:dyDescent="0.15">
      <c r="A4" s="17" t="str">
        <f>'Beoordelen open vragen'!A4</f>
        <v>Zie bijlage 6 - Kwaliteit</v>
      </c>
      <c r="B4" s="5"/>
      <c r="C4" s="23" t="s">
        <v>15</v>
      </c>
      <c r="E4" s="23" t="s">
        <v>15</v>
      </c>
      <c r="G4" s="23" t="s">
        <v>15</v>
      </c>
    </row>
    <row r="5" spans="1:7" ht="50" customHeight="1" x14ac:dyDescent="0.15">
      <c r="A5" s="46" t="str">
        <f>'Beoordelen open vragen'!A5</f>
        <v>6.1.2 	WERKWIJZE JAARREKENING (INTERIM EN EINDEJAARSCONTROLE) EN BEKOSTIGINGSCONTROLE (ASSURANCERAPPORTEN) EN GESUBSIDIEERD ONDERZOEK</v>
      </c>
      <c r="B5" s="47"/>
      <c r="C5" s="48" t="s">
        <v>2</v>
      </c>
      <c r="E5" s="48" t="s">
        <v>2</v>
      </c>
      <c r="G5" s="48" t="s">
        <v>2</v>
      </c>
    </row>
    <row r="6" spans="1:7" ht="160" customHeight="1" x14ac:dyDescent="0.15">
      <c r="A6" s="17" t="str">
        <f>'Beoordelen open vragen'!A6</f>
        <v>Zie bijlage 6 - Kwaliteit</v>
      </c>
      <c r="B6" s="5"/>
      <c r="C6" s="23" t="s">
        <v>15</v>
      </c>
      <c r="E6" s="23" t="s">
        <v>15</v>
      </c>
      <c r="G6" s="23" t="s">
        <v>15</v>
      </c>
    </row>
    <row r="7" spans="1:7" ht="50" customHeight="1" x14ac:dyDescent="0.15">
      <c r="A7" s="46" t="str">
        <f>'Beoordelen open vragen'!A7</f>
        <v>6.1.3 ADVIESROL/KENNIS OP AANDACHTSGEBIEDEN</v>
      </c>
      <c r="B7" s="47"/>
      <c r="C7" s="48" t="s">
        <v>2</v>
      </c>
      <c r="E7" s="48" t="s">
        <v>2</v>
      </c>
      <c r="G7" s="48" t="s">
        <v>2</v>
      </c>
    </row>
    <row r="8" spans="1:7" ht="160" customHeight="1" x14ac:dyDescent="0.15">
      <c r="A8" s="17" t="str">
        <f>'Beoordelen open vragen'!A8</f>
        <v>Zie bijlage 6 - Kwaliteit</v>
      </c>
      <c r="B8" s="5"/>
      <c r="C8" s="23" t="s">
        <v>15</v>
      </c>
      <c r="E8" s="23" t="s">
        <v>15</v>
      </c>
      <c r="G8" s="23" t="s">
        <v>15</v>
      </c>
    </row>
    <row r="9" spans="1:7" ht="50" customHeight="1" x14ac:dyDescent="0.15">
      <c r="A9" s="46" t="str">
        <f>'Beoordelen open vragen'!A9</f>
        <v>6.1.4 PARTNERSCHAP EN ONAFHANKELIJKE ROL</v>
      </c>
      <c r="B9" s="47"/>
      <c r="C9" s="48" t="s">
        <v>2</v>
      </c>
      <c r="E9" s="48" t="s">
        <v>2</v>
      </c>
      <c r="G9" s="48" t="s">
        <v>2</v>
      </c>
    </row>
    <row r="10" spans="1:7" ht="160" customHeight="1" x14ac:dyDescent="0.15">
      <c r="A10" s="17" t="str">
        <f>'Beoordelen open vragen'!A10</f>
        <v>Zie bijlage 6 - Kwaliteit</v>
      </c>
      <c r="B10" s="5"/>
      <c r="C10" s="23" t="s">
        <v>15</v>
      </c>
      <c r="E10" s="23" t="s">
        <v>15</v>
      </c>
      <c r="G10" s="23" t="s">
        <v>15</v>
      </c>
    </row>
    <row r="11" spans="1:7" ht="20" customHeight="1" x14ac:dyDescent="0.15">
      <c r="A11" s="16"/>
      <c r="B11" s="6"/>
      <c r="C11" s="24"/>
      <c r="E11" s="24"/>
      <c r="G11" s="24"/>
    </row>
    <row r="12" spans="1:7" x14ac:dyDescent="0.15">
      <c r="E12" s="7"/>
      <c r="G12" s="7"/>
    </row>
    <row r="13" spans="1:7" ht="40" customHeight="1" x14ac:dyDescent="0.15">
      <c r="A13" s="43" t="str">
        <f>'Beoordelen interview'!A1</f>
        <v>Beoordeling criterium Interview</v>
      </c>
      <c r="B13" s="44"/>
      <c r="C13" s="45" t="s">
        <v>2</v>
      </c>
      <c r="E13" s="45" t="s">
        <v>2</v>
      </c>
      <c r="G13" s="45" t="s">
        <v>2</v>
      </c>
    </row>
    <row r="14" spans="1:7" ht="35" customHeight="1" x14ac:dyDescent="0.15">
      <c r="A14" s="81" t="str">
        <f>'Beoordelen interview'!A3</f>
        <v>Vraag 1</v>
      </c>
      <c r="B14" s="5"/>
      <c r="C14" s="48" t="s">
        <v>2</v>
      </c>
      <c r="E14" s="48" t="s">
        <v>2</v>
      </c>
      <c r="G14" s="48" t="s">
        <v>2</v>
      </c>
    </row>
    <row r="15" spans="1:7" ht="160" customHeight="1" x14ac:dyDescent="0.15">
      <c r="A15" s="82"/>
      <c r="B15" s="5"/>
      <c r="C15" s="23" t="s">
        <v>15</v>
      </c>
      <c r="E15" s="23" t="s">
        <v>15</v>
      </c>
      <c r="G15" s="23" t="s">
        <v>15</v>
      </c>
    </row>
    <row r="16" spans="1:7" ht="35" customHeight="1" x14ac:dyDescent="0.15">
      <c r="A16" s="81" t="str">
        <f>'Beoordelen interview'!A4</f>
        <v>Vraag 2</v>
      </c>
      <c r="B16" s="5"/>
      <c r="C16" s="48" t="s">
        <v>2</v>
      </c>
      <c r="E16" s="48" t="s">
        <v>2</v>
      </c>
      <c r="G16" s="48" t="s">
        <v>2</v>
      </c>
    </row>
    <row r="17" spans="1:7" ht="160" customHeight="1" x14ac:dyDescent="0.15">
      <c r="A17" s="82"/>
      <c r="B17" s="5"/>
      <c r="C17" s="23" t="s">
        <v>15</v>
      </c>
      <c r="E17" s="23" t="s">
        <v>15</v>
      </c>
      <c r="G17" s="23" t="s">
        <v>15</v>
      </c>
    </row>
    <row r="18" spans="1:7" ht="35" customHeight="1" x14ac:dyDescent="0.15">
      <c r="A18" s="81" t="str">
        <f>'Beoordelen interview'!A5</f>
        <v>Vraag 3</v>
      </c>
      <c r="B18" s="5"/>
      <c r="C18" s="48" t="s">
        <v>2</v>
      </c>
      <c r="E18" s="48" t="s">
        <v>2</v>
      </c>
      <c r="G18" s="48" t="s">
        <v>2</v>
      </c>
    </row>
    <row r="19" spans="1:7" ht="160" customHeight="1" x14ac:dyDescent="0.15">
      <c r="A19" s="82"/>
      <c r="B19" s="5"/>
      <c r="C19" s="23" t="s">
        <v>15</v>
      </c>
      <c r="E19" s="23" t="s">
        <v>15</v>
      </c>
      <c r="G19" s="23" t="s">
        <v>15</v>
      </c>
    </row>
    <row r="20" spans="1:7" ht="20" customHeight="1" x14ac:dyDescent="0.15">
      <c r="A20" s="16"/>
      <c r="B20" s="6"/>
      <c r="C20" s="24"/>
      <c r="E20" s="24"/>
      <c r="G20" s="24"/>
    </row>
  </sheetData>
  <sheetProtection algorithmName="SHA-512" hashValue="x457c9Vida3ZTtdlMB25FTkR33g6cEQdHqxE4nmCWyeGhGUyjiNJdLs5xjbFaIFeDjCAR0Y+mHeovs+iI+j3Dw==" saltValue="/YyVrbuf4dSGGlSbISMG6Q==" spinCount="100000" sheet="1"/>
  <mergeCells count="3">
    <mergeCell ref="A16:A17"/>
    <mergeCell ref="A18:A19"/>
    <mergeCell ref="A14:A15"/>
  </mergeCells>
  <dataValidations count="1">
    <dataValidation type="list" errorStyle="warning" allowBlank="1" showErrorMessage="1" error="Voer juiste waarde in. " sqref="C3 C7 C5 C14 C16 C18 C9 E3 E7 E5 E14 E16 E18 E9 G3 G7 G5 G14 G16 G18 G9" xr:uid="{71F1EE3A-2C1F-3F48-A31D-652C5E7568D8}">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0"/>
  <sheetViews>
    <sheetView showGridLines="0" workbookViewId="0">
      <pane xSplit="1" ySplit="1" topLeftCell="B9" activePane="bottomRight" state="frozen"/>
      <selection pane="topRight" activeCell="B1" sqref="B1"/>
      <selection pane="bottomLeft" activeCell="A2" sqref="A2"/>
      <selection pane="bottomRight" activeCell="I6" sqref="I6"/>
    </sheetView>
  </sheetViews>
  <sheetFormatPr baseColWidth="10" defaultColWidth="8.83203125" defaultRowHeight="13" x14ac:dyDescent="0.15"/>
  <cols>
    <col min="1" max="1" width="90.5" style="1" customWidth="1"/>
    <col min="2" max="2" width="2.6640625" style="4" customWidth="1"/>
    <col min="3" max="3" width="49.33203125" style="7"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42" t="s">
        <v>34</v>
      </c>
      <c r="B1" s="49"/>
      <c r="C1" s="50" t="s">
        <v>38</v>
      </c>
      <c r="D1" s="3"/>
      <c r="E1" s="73" t="s">
        <v>39</v>
      </c>
      <c r="G1" s="73" t="s">
        <v>40</v>
      </c>
    </row>
    <row r="2" spans="1:7" ht="40" customHeight="1" x14ac:dyDescent="0.15">
      <c r="A2" s="43" t="str">
        <f>'Beoordelen open vragen'!A1</f>
        <v>Beoordeling criterium Open vragen</v>
      </c>
      <c r="B2" s="44"/>
      <c r="C2" s="45" t="s">
        <v>2</v>
      </c>
      <c r="E2" s="66" t="s">
        <v>2</v>
      </c>
      <c r="G2" s="66" t="s">
        <v>2</v>
      </c>
    </row>
    <row r="3" spans="1:7" ht="50" customHeight="1" x14ac:dyDescent="0.15">
      <c r="A3" s="46" t="str">
        <f>'Beoordelen open vragen'!A3</f>
        <v xml:space="preserve">6.1.1 DUURZAAMHEID EN MVO </v>
      </c>
      <c r="B3" s="47"/>
      <c r="C3" s="48" t="s">
        <v>2</v>
      </c>
      <c r="E3" s="48" t="s">
        <v>2</v>
      </c>
      <c r="G3" s="48" t="s">
        <v>2</v>
      </c>
    </row>
    <row r="4" spans="1:7" ht="160" customHeight="1" x14ac:dyDescent="0.15">
      <c r="A4" s="17" t="str">
        <f>'Beoordelen open vragen'!A4</f>
        <v>Zie bijlage 6 - Kwaliteit</v>
      </c>
      <c r="B4" s="5"/>
      <c r="C4" s="23" t="s">
        <v>15</v>
      </c>
      <c r="E4" s="67" t="s">
        <v>15</v>
      </c>
      <c r="G4" s="67" t="s">
        <v>15</v>
      </c>
    </row>
    <row r="5" spans="1:7" ht="50" customHeight="1" x14ac:dyDescent="0.15">
      <c r="A5" s="46" t="str">
        <f>'Beoordelen open vragen'!A5</f>
        <v>6.1.2 	WERKWIJZE JAARREKENING (INTERIM EN EINDEJAARSCONTROLE) EN BEKOSTIGINGSCONTROLE (ASSURANCERAPPORTEN) EN GESUBSIDIEERD ONDERZOEK</v>
      </c>
      <c r="B5" s="47"/>
      <c r="C5" s="48" t="s">
        <v>2</v>
      </c>
      <c r="E5" s="48" t="s">
        <v>2</v>
      </c>
      <c r="G5" s="48" t="s">
        <v>2</v>
      </c>
    </row>
    <row r="6" spans="1:7" ht="160" customHeight="1" x14ac:dyDescent="0.15">
      <c r="A6" s="17" t="str">
        <f>'Beoordelen open vragen'!A6</f>
        <v>Zie bijlage 6 - Kwaliteit</v>
      </c>
      <c r="B6" s="5"/>
      <c r="C6" s="23" t="s">
        <v>15</v>
      </c>
      <c r="E6" s="67" t="s">
        <v>15</v>
      </c>
      <c r="G6" s="67" t="s">
        <v>15</v>
      </c>
    </row>
    <row r="7" spans="1:7" ht="50" customHeight="1" x14ac:dyDescent="0.15">
      <c r="A7" s="46" t="str">
        <f>'Beoordelen open vragen'!A7</f>
        <v>6.1.3 ADVIESROL/KENNIS OP AANDACHTSGEBIEDEN</v>
      </c>
      <c r="B7" s="47"/>
      <c r="C7" s="48" t="s">
        <v>2</v>
      </c>
      <c r="E7" s="48" t="s">
        <v>2</v>
      </c>
      <c r="G7" s="48" t="s">
        <v>2</v>
      </c>
    </row>
    <row r="8" spans="1:7" ht="160" customHeight="1" x14ac:dyDescent="0.15">
      <c r="A8" s="17" t="str">
        <f>'Beoordelen open vragen'!A8</f>
        <v>Zie bijlage 6 - Kwaliteit</v>
      </c>
      <c r="B8" s="5"/>
      <c r="C8" s="23" t="s">
        <v>15</v>
      </c>
      <c r="E8" s="67" t="s">
        <v>15</v>
      </c>
      <c r="G8" s="67" t="s">
        <v>15</v>
      </c>
    </row>
    <row r="9" spans="1:7" ht="50" customHeight="1" x14ac:dyDescent="0.15">
      <c r="A9" s="46" t="str">
        <f>'Beoordelen open vragen'!A9</f>
        <v>6.1.4 PARTNERSCHAP EN ONAFHANKELIJKE ROL</v>
      </c>
      <c r="B9" s="47"/>
      <c r="C9" s="48" t="s">
        <v>2</v>
      </c>
      <c r="E9" s="48" t="s">
        <v>2</v>
      </c>
      <c r="G9" s="48" t="s">
        <v>2</v>
      </c>
    </row>
    <row r="10" spans="1:7" ht="160" customHeight="1" x14ac:dyDescent="0.15">
      <c r="A10" s="17" t="str">
        <f>'Beoordelen open vragen'!A10</f>
        <v>Zie bijlage 6 - Kwaliteit</v>
      </c>
      <c r="B10" s="5"/>
      <c r="C10" s="23" t="s">
        <v>15</v>
      </c>
      <c r="E10" s="67" t="s">
        <v>15</v>
      </c>
      <c r="G10" s="67" t="s">
        <v>15</v>
      </c>
    </row>
    <row r="11" spans="1:7" ht="20" customHeight="1" x14ac:dyDescent="0.15">
      <c r="A11" s="16"/>
      <c r="B11" s="6"/>
      <c r="C11" s="24"/>
      <c r="E11" s="68"/>
      <c r="G11" s="68"/>
    </row>
    <row r="12" spans="1:7" x14ac:dyDescent="0.15">
      <c r="E12" s="69"/>
      <c r="G12" s="69"/>
    </row>
    <row r="13" spans="1:7" ht="40" customHeight="1" x14ac:dyDescent="0.15">
      <c r="A13" s="51" t="str">
        <f>'Beoordelen interview'!A1</f>
        <v>Beoordeling criterium Interview</v>
      </c>
      <c r="B13" s="52"/>
      <c r="C13" s="53" t="s">
        <v>2</v>
      </c>
      <c r="E13" s="70" t="s">
        <v>2</v>
      </c>
      <c r="G13" s="70" t="s">
        <v>2</v>
      </c>
    </row>
    <row r="14" spans="1:7" ht="35" customHeight="1" x14ac:dyDescent="0.15">
      <c r="A14" s="81" t="str">
        <f>'Beoordelen interview'!A3</f>
        <v>Vraag 1</v>
      </c>
      <c r="B14" s="5"/>
      <c r="C14" s="48" t="s">
        <v>2</v>
      </c>
      <c r="E14" s="48" t="s">
        <v>2</v>
      </c>
      <c r="G14" s="48" t="s">
        <v>2</v>
      </c>
    </row>
    <row r="15" spans="1:7" ht="160" customHeight="1" x14ac:dyDescent="0.15">
      <c r="A15" s="82"/>
      <c r="B15" s="5"/>
      <c r="C15" s="23" t="s">
        <v>15</v>
      </c>
      <c r="E15" s="67" t="s">
        <v>15</v>
      </c>
      <c r="G15" s="67" t="s">
        <v>15</v>
      </c>
    </row>
    <row r="16" spans="1:7" ht="35" customHeight="1" x14ac:dyDescent="0.15">
      <c r="A16" s="81" t="str">
        <f>'Beoordelen interview'!A4</f>
        <v>Vraag 2</v>
      </c>
      <c r="B16" s="5"/>
      <c r="C16" s="48" t="s">
        <v>2</v>
      </c>
      <c r="E16" s="48" t="s">
        <v>2</v>
      </c>
      <c r="G16" s="48" t="s">
        <v>2</v>
      </c>
    </row>
    <row r="17" spans="1:7" ht="160" customHeight="1" x14ac:dyDescent="0.15">
      <c r="A17" s="82"/>
      <c r="B17" s="5"/>
      <c r="C17" s="23" t="s">
        <v>15</v>
      </c>
      <c r="E17" s="67" t="s">
        <v>15</v>
      </c>
      <c r="G17" s="67" t="s">
        <v>15</v>
      </c>
    </row>
    <row r="18" spans="1:7" ht="35" customHeight="1" x14ac:dyDescent="0.15">
      <c r="A18" s="81" t="str">
        <f>'Beoordelen interview'!A5</f>
        <v>Vraag 3</v>
      </c>
      <c r="B18" s="5"/>
      <c r="C18" s="48" t="s">
        <v>2</v>
      </c>
      <c r="E18" s="48" t="s">
        <v>2</v>
      </c>
      <c r="G18" s="48" t="s">
        <v>2</v>
      </c>
    </row>
    <row r="19" spans="1:7" ht="160" customHeight="1" x14ac:dyDescent="0.15">
      <c r="A19" s="82"/>
      <c r="B19" s="5"/>
      <c r="C19" s="23" t="s">
        <v>15</v>
      </c>
      <c r="E19" s="67" t="s">
        <v>15</v>
      </c>
      <c r="G19" s="67" t="s">
        <v>15</v>
      </c>
    </row>
    <row r="20" spans="1:7" ht="20" customHeight="1" x14ac:dyDescent="0.15">
      <c r="A20" s="16"/>
      <c r="B20" s="6"/>
      <c r="C20" s="24"/>
      <c r="E20" s="68"/>
      <c r="G20" s="68"/>
    </row>
  </sheetData>
  <sheetProtection algorithmName="SHA-512" hashValue="AT/Xd80w73smYih5r8BWntfLyBx+jBhkjVvqfWF5Cf+D+Bxkqn2rwM+H7MmyuKGxjawYP7BVTH/kKlTT+TGn1Q==" saltValue="rD2+Pipkgy5OO8TH1yWNOg==" spinCount="100000" sheet="1"/>
  <mergeCells count="3">
    <mergeCell ref="A18:A19"/>
    <mergeCell ref="A14:A15"/>
    <mergeCell ref="A16:A17"/>
  </mergeCells>
  <dataValidations count="1">
    <dataValidation type="list" errorStyle="warning" allowBlank="1" showErrorMessage="1" error="Voer juiste waarde in. " sqref="C3 C5 E5 C14 E16 C16 E9 E3 G3 G5 C7 E7 G7 G9 C9 E14 G14 G16 C18 E18 G18" xr:uid="{372E1397-EE45-EC48-ABE2-931DD93E7DC1}">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showGridLines="0" workbookViewId="0">
      <pane xSplit="1" ySplit="1" topLeftCell="B2" activePane="bottomRight" state="frozen"/>
      <selection pane="topRight" activeCell="B1" sqref="B1"/>
      <selection pane="bottomLeft" activeCell="A2" sqref="A2"/>
      <selection pane="bottomRight" activeCell="G20" sqref="G20"/>
    </sheetView>
  </sheetViews>
  <sheetFormatPr baseColWidth="10" defaultColWidth="8.83203125" defaultRowHeight="13" x14ac:dyDescent="0.15"/>
  <cols>
    <col min="1" max="1" width="90.5" style="1" customWidth="1"/>
    <col min="2" max="2" width="2.6640625" style="4" customWidth="1"/>
    <col min="3" max="3" width="49.33203125" style="7"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42" t="s">
        <v>35</v>
      </c>
      <c r="B1" s="49"/>
      <c r="C1" s="50" t="s">
        <v>38</v>
      </c>
      <c r="D1" s="3"/>
      <c r="E1" s="50" t="s">
        <v>39</v>
      </c>
      <c r="G1" s="50" t="s">
        <v>40</v>
      </c>
    </row>
    <row r="2" spans="1:7" ht="40" customHeight="1" x14ac:dyDescent="0.15">
      <c r="A2" s="43" t="str">
        <f>'Beoordelen open vragen'!A1</f>
        <v>Beoordeling criterium Open vragen</v>
      </c>
      <c r="B2" s="44"/>
      <c r="C2" s="45" t="s">
        <v>2</v>
      </c>
      <c r="E2" s="45" t="s">
        <v>2</v>
      </c>
      <c r="G2" s="45" t="s">
        <v>2</v>
      </c>
    </row>
    <row r="3" spans="1:7" ht="50" customHeight="1" x14ac:dyDescent="0.15">
      <c r="A3" s="46" t="str">
        <f>'Beoordelen open vragen'!A3</f>
        <v xml:space="preserve">6.1.1 DUURZAAMHEID EN MVO </v>
      </c>
      <c r="B3" s="47"/>
      <c r="C3" s="48" t="s">
        <v>2</v>
      </c>
      <c r="E3" s="48" t="s">
        <v>2</v>
      </c>
      <c r="G3" s="48" t="s">
        <v>2</v>
      </c>
    </row>
    <row r="4" spans="1:7" ht="160" customHeight="1" x14ac:dyDescent="0.15">
      <c r="A4" s="17" t="str">
        <f>'Beoordelen open vragen'!A4</f>
        <v>Zie bijlage 6 - Kwaliteit</v>
      </c>
      <c r="B4" s="5"/>
      <c r="C4" s="23" t="s">
        <v>15</v>
      </c>
      <c r="E4" s="23" t="s">
        <v>15</v>
      </c>
      <c r="G4" s="23" t="s">
        <v>15</v>
      </c>
    </row>
    <row r="5" spans="1:7" ht="50" customHeight="1" x14ac:dyDescent="0.15">
      <c r="A5" s="46" t="str">
        <f>'Beoordelen open vragen'!A5</f>
        <v>6.1.2 	WERKWIJZE JAARREKENING (INTERIM EN EINDEJAARSCONTROLE) EN BEKOSTIGINGSCONTROLE (ASSURANCERAPPORTEN) EN GESUBSIDIEERD ONDERZOEK</v>
      </c>
      <c r="B5" s="47"/>
      <c r="C5" s="48" t="s">
        <v>2</v>
      </c>
      <c r="E5" s="48" t="s">
        <v>2</v>
      </c>
      <c r="G5" s="48" t="s">
        <v>2</v>
      </c>
    </row>
    <row r="6" spans="1:7" ht="160" customHeight="1" x14ac:dyDescent="0.15">
      <c r="A6" s="17" t="str">
        <f>'Beoordelen open vragen'!A6</f>
        <v>Zie bijlage 6 - Kwaliteit</v>
      </c>
      <c r="B6" s="5"/>
      <c r="C6" s="23" t="s">
        <v>15</v>
      </c>
      <c r="E6" s="23" t="s">
        <v>15</v>
      </c>
      <c r="G6" s="23" t="s">
        <v>15</v>
      </c>
    </row>
    <row r="7" spans="1:7" ht="50" customHeight="1" x14ac:dyDescent="0.15">
      <c r="A7" s="46" t="str">
        <f>'Beoordelen open vragen'!A7</f>
        <v>6.1.3 ADVIESROL/KENNIS OP AANDACHTSGEBIEDEN</v>
      </c>
      <c r="B7" s="47"/>
      <c r="C7" s="48" t="s">
        <v>2</v>
      </c>
      <c r="E7" s="48" t="s">
        <v>2</v>
      </c>
      <c r="G7" s="48" t="s">
        <v>2</v>
      </c>
    </row>
    <row r="8" spans="1:7" ht="160" customHeight="1" x14ac:dyDescent="0.15">
      <c r="A8" s="17" t="str">
        <f>'Beoordelen open vragen'!A8</f>
        <v>Zie bijlage 6 - Kwaliteit</v>
      </c>
      <c r="B8" s="5"/>
      <c r="C8" s="23" t="s">
        <v>15</v>
      </c>
      <c r="E8" s="23" t="s">
        <v>15</v>
      </c>
      <c r="G8" s="23" t="s">
        <v>15</v>
      </c>
    </row>
    <row r="9" spans="1:7" ht="50" customHeight="1" x14ac:dyDescent="0.15">
      <c r="A9" s="46" t="str">
        <f>'Beoordelen open vragen'!A9</f>
        <v>6.1.4 PARTNERSCHAP EN ONAFHANKELIJKE ROL</v>
      </c>
      <c r="B9" s="47"/>
      <c r="C9" s="48" t="s">
        <v>2</v>
      </c>
      <c r="E9" s="48" t="s">
        <v>2</v>
      </c>
      <c r="G9" s="48" t="s">
        <v>2</v>
      </c>
    </row>
    <row r="10" spans="1:7" ht="160" customHeight="1" x14ac:dyDescent="0.15">
      <c r="A10" s="17" t="str">
        <f>'Beoordelen open vragen'!A10</f>
        <v>Zie bijlage 6 - Kwaliteit</v>
      </c>
      <c r="B10" s="5"/>
      <c r="C10" s="23" t="s">
        <v>15</v>
      </c>
      <c r="E10" s="23" t="s">
        <v>15</v>
      </c>
      <c r="G10" s="23" t="s">
        <v>15</v>
      </c>
    </row>
    <row r="11" spans="1:7" ht="20" customHeight="1" x14ac:dyDescent="0.15">
      <c r="A11" s="16"/>
      <c r="B11" s="6"/>
      <c r="C11" s="24"/>
      <c r="E11" s="24"/>
      <c r="G11" s="24"/>
    </row>
    <row r="12" spans="1:7" x14ac:dyDescent="0.15">
      <c r="E12" s="7"/>
      <c r="G12" s="7"/>
    </row>
    <row r="13" spans="1:7" ht="40" customHeight="1" x14ac:dyDescent="0.15">
      <c r="A13" s="51" t="str">
        <f>'Beoordelen interview'!A1</f>
        <v>Beoordeling criterium Interview</v>
      </c>
      <c r="B13" s="52"/>
      <c r="C13" s="53" t="s">
        <v>2</v>
      </c>
      <c r="E13" s="53" t="s">
        <v>2</v>
      </c>
      <c r="G13" s="53" t="s">
        <v>2</v>
      </c>
    </row>
    <row r="14" spans="1:7" ht="35" customHeight="1" x14ac:dyDescent="0.15">
      <c r="A14" s="81" t="str">
        <f>'Beoordelen interview'!A3</f>
        <v>Vraag 1</v>
      </c>
      <c r="B14" s="5"/>
      <c r="C14" s="48" t="s">
        <v>2</v>
      </c>
      <c r="E14" s="48" t="s">
        <v>2</v>
      </c>
      <c r="G14" s="48" t="s">
        <v>2</v>
      </c>
    </row>
    <row r="15" spans="1:7" ht="160" customHeight="1" x14ac:dyDescent="0.15">
      <c r="A15" s="82"/>
      <c r="B15" s="5"/>
      <c r="C15" s="23" t="s">
        <v>15</v>
      </c>
      <c r="E15" s="23" t="s">
        <v>15</v>
      </c>
      <c r="G15" s="23" t="s">
        <v>15</v>
      </c>
    </row>
    <row r="16" spans="1:7" ht="35" customHeight="1" x14ac:dyDescent="0.15">
      <c r="A16" s="81" t="str">
        <f>'Beoordelen interview'!A4</f>
        <v>Vraag 2</v>
      </c>
      <c r="B16" s="5"/>
      <c r="C16" s="48" t="s">
        <v>2</v>
      </c>
      <c r="E16" s="48" t="s">
        <v>2</v>
      </c>
      <c r="G16" s="48" t="s">
        <v>2</v>
      </c>
    </row>
    <row r="17" spans="1:7" ht="160" customHeight="1" x14ac:dyDescent="0.15">
      <c r="A17" s="82"/>
      <c r="B17" s="5"/>
      <c r="C17" s="23" t="s">
        <v>15</v>
      </c>
      <c r="E17" s="23" t="s">
        <v>15</v>
      </c>
      <c r="G17" s="23" t="s">
        <v>15</v>
      </c>
    </row>
    <row r="18" spans="1:7" ht="35" customHeight="1" x14ac:dyDescent="0.15">
      <c r="A18" s="81" t="str">
        <f>'Beoordelen interview'!A5</f>
        <v>Vraag 3</v>
      </c>
      <c r="B18" s="5"/>
      <c r="C18" s="48" t="s">
        <v>2</v>
      </c>
      <c r="E18" s="48" t="s">
        <v>2</v>
      </c>
      <c r="G18" s="48" t="s">
        <v>2</v>
      </c>
    </row>
    <row r="19" spans="1:7" ht="160" customHeight="1" x14ac:dyDescent="0.15">
      <c r="A19" s="82"/>
      <c r="B19" s="5"/>
      <c r="C19" s="23" t="s">
        <v>15</v>
      </c>
      <c r="E19" s="23" t="s">
        <v>15</v>
      </c>
      <c r="G19" s="23" t="s">
        <v>15</v>
      </c>
    </row>
    <row r="20" spans="1:7" ht="20" customHeight="1" x14ac:dyDescent="0.15">
      <c r="A20" s="16"/>
      <c r="B20" s="6"/>
      <c r="C20" s="24"/>
      <c r="E20" s="24"/>
      <c r="G20" s="24"/>
    </row>
  </sheetData>
  <sheetProtection algorithmName="SHA-512" hashValue="QT3PWs9U5Ox026nwhzT8MFsv2DQgvFjyXX4VrC8eWaK8v68wJ5ytIb8mfPvRTQ3CfA/6fFvCQRYuMl2SnncWCg==" saltValue="oNUy3PN+LfW/Kq8DxDZU7A==" spinCount="100000" sheet="1"/>
  <mergeCells count="3">
    <mergeCell ref="A18:A19"/>
    <mergeCell ref="A14:A15"/>
    <mergeCell ref="A16:A17"/>
  </mergeCells>
  <dataValidations count="1">
    <dataValidation type="list" errorStyle="warning" allowBlank="1" showErrorMessage="1" error="Voer juiste waarde in. " sqref="C3 C7 C5 C14 C16 C18 C9 E3 E7 E5 E14 E16 E18 E9 G3 G7 G5 G14 G16 G18 G9" xr:uid="{DF016927-6005-8040-8CF3-75005A4E019C}">
      <formula1>Score</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
    <pageSetUpPr fitToPage="1"/>
  </sheetPr>
  <dimension ref="A1:K55"/>
  <sheetViews>
    <sheetView showGridLines="0" topLeftCell="A4" zoomScaleNormal="100" workbookViewId="0">
      <selection activeCell="J47" sqref="J47"/>
    </sheetView>
  </sheetViews>
  <sheetFormatPr baseColWidth="10" defaultColWidth="8.83203125" defaultRowHeight="15" x14ac:dyDescent="0.2"/>
  <cols>
    <col min="1" max="1" width="68.83203125" style="2" bestFit="1" customWidth="1"/>
    <col min="2" max="2" width="30.6640625" style="2" customWidth="1"/>
    <col min="3" max="3" width="1.83203125" style="2" customWidth="1"/>
    <col min="4" max="5" width="25.83203125" style="2" customWidth="1"/>
    <col min="6" max="6" width="2.6640625" customWidth="1"/>
    <col min="7" max="8" width="25.83203125" customWidth="1"/>
    <col min="9" max="9" width="2.6640625" customWidth="1"/>
    <col min="10" max="11" width="25.83203125" customWidth="1"/>
  </cols>
  <sheetData>
    <row r="1" spans="1:11" ht="50" customHeight="1" x14ac:dyDescent="0.2">
      <c r="A1" s="99" t="s">
        <v>16</v>
      </c>
      <c r="B1" s="100"/>
      <c r="C1" s="100"/>
      <c r="D1" s="100"/>
      <c r="E1" s="100"/>
      <c r="F1" s="100"/>
      <c r="G1" s="100"/>
      <c r="H1" s="100"/>
      <c r="I1" s="100"/>
      <c r="J1" s="100"/>
      <c r="K1" s="100"/>
    </row>
    <row r="2" spans="1:11" ht="40" customHeight="1" x14ac:dyDescent="0.2">
      <c r="A2" s="97" t="str">
        <f>'Beoordelen open vragen'!A1</f>
        <v>Beoordeling criterium Open vragen</v>
      </c>
      <c r="B2" s="98"/>
      <c r="C2" s="55"/>
      <c r="D2" s="83" t="str">
        <f>'Voorzitter RvT'!C1</f>
        <v>&lt;NAAM INSCHRIJVER 1&gt;</v>
      </c>
      <c r="E2" s="84"/>
      <c r="G2" s="83" t="str">
        <f>'Voorzitter RvT'!E1</f>
        <v>&lt;NAAM INSCHRIJVER 2&gt;</v>
      </c>
      <c r="H2" s="84"/>
      <c r="J2" s="83" t="str">
        <f>'Voorzitter RvT'!G1</f>
        <v>&lt;NAAM INSCHRIJVER 3&gt;</v>
      </c>
      <c r="K2" s="84"/>
    </row>
    <row r="3" spans="1:11" ht="20" customHeight="1" x14ac:dyDescent="0.2">
      <c r="A3" s="94" t="str">
        <f>'Beoordelen open vragen'!A3</f>
        <v xml:space="preserve">6.1.1 DUURZAAMHEID EN MVO </v>
      </c>
      <c r="B3" s="37" t="s">
        <v>42</v>
      </c>
      <c r="C3" s="32"/>
      <c r="D3" s="22" t="str">
        <f>'Voorzitter RvT'!C3</f>
        <v>Score:</v>
      </c>
      <c r="E3" s="85" t="s">
        <v>17</v>
      </c>
      <c r="G3" s="22" t="str">
        <f>'Voorzitter RvT'!E3</f>
        <v>Score:</v>
      </c>
      <c r="H3" s="85" t="s">
        <v>17</v>
      </c>
      <c r="J3" s="22" t="str">
        <f>'Voorzitter RvT'!G3</f>
        <v>Score:</v>
      </c>
      <c r="K3" s="85" t="s">
        <v>17</v>
      </c>
    </row>
    <row r="4" spans="1:11" ht="20" customHeight="1" x14ac:dyDescent="0.2">
      <c r="A4" s="95"/>
      <c r="B4" s="37" t="s">
        <v>43</v>
      </c>
      <c r="C4" s="32"/>
      <c r="D4" s="22" t="str">
        <f>'Lid van RvT'!C3</f>
        <v>Score:</v>
      </c>
      <c r="E4" s="86"/>
      <c r="G4" s="22" t="str">
        <f>'Lid van RvT'!E3</f>
        <v>Score:</v>
      </c>
      <c r="H4" s="86"/>
      <c r="J4" s="22" t="str">
        <f>'Lid van RvT'!G3</f>
        <v>Score:</v>
      </c>
      <c r="K4" s="86"/>
    </row>
    <row r="5" spans="1:11" ht="20" customHeight="1" x14ac:dyDescent="0.2">
      <c r="A5" s="95"/>
      <c r="B5" s="37" t="s">
        <v>44</v>
      </c>
      <c r="C5" s="32"/>
      <c r="D5" s="22" t="str">
        <f>'Lid CvB'!C3</f>
        <v>Score:</v>
      </c>
      <c r="E5" s="86"/>
      <c r="G5" s="22" t="str">
        <f>'Lid CvB'!E3</f>
        <v>Score:</v>
      </c>
      <c r="H5" s="86"/>
      <c r="J5" s="22" t="str">
        <f>'Lid CvB'!G3</f>
        <v>Score:</v>
      </c>
      <c r="K5" s="86"/>
    </row>
    <row r="6" spans="1:11" ht="20" customHeight="1" x14ac:dyDescent="0.2">
      <c r="A6" s="95"/>
      <c r="B6" s="37" t="s">
        <v>45</v>
      </c>
      <c r="C6" s="32"/>
      <c r="D6" s="22" t="str">
        <f>'Hoofd Control'!C3</f>
        <v>Score:</v>
      </c>
      <c r="E6" s="86"/>
      <c r="G6" s="22" t="str">
        <f>'Hoofd Control'!E3</f>
        <v>Score:</v>
      </c>
      <c r="H6" s="86"/>
      <c r="J6" s="22" t="str">
        <f>'Hoofd Control'!G3</f>
        <v>Score:</v>
      </c>
      <c r="K6" s="86"/>
    </row>
    <row r="7" spans="1:11" ht="20" customHeight="1" x14ac:dyDescent="0.2">
      <c r="A7" s="96"/>
      <c r="B7" s="37" t="s">
        <v>46</v>
      </c>
      <c r="C7" s="32"/>
      <c r="D7" s="22" t="str">
        <f>'Hoofd Finance'!C3</f>
        <v>Score:</v>
      </c>
      <c r="E7" s="86"/>
      <c r="G7" s="22" t="str">
        <f>'Hoofd Finance'!E3</f>
        <v>Score:</v>
      </c>
      <c r="H7" s="86"/>
      <c r="J7" s="22" t="str">
        <f>'Hoofd Finance'!G3</f>
        <v>Score:</v>
      </c>
      <c r="K7" s="86"/>
    </row>
    <row r="8" spans="1:11" ht="20" customHeight="1" x14ac:dyDescent="0.2">
      <c r="A8" s="93" t="s">
        <v>18</v>
      </c>
      <c r="B8" s="91"/>
      <c r="C8" s="33"/>
      <c r="D8" s="21" t="s">
        <v>2</v>
      </c>
      <c r="E8" s="86"/>
      <c r="G8" s="21" t="s">
        <v>2</v>
      </c>
      <c r="H8" s="86"/>
      <c r="J8" s="21" t="s">
        <v>2</v>
      </c>
      <c r="K8" s="86"/>
    </row>
    <row r="9" spans="1:11" ht="20" customHeight="1" x14ac:dyDescent="0.2">
      <c r="A9" s="34"/>
      <c r="B9" s="35" t="s">
        <v>19</v>
      </c>
      <c r="C9" s="33"/>
      <c r="D9" s="80" t="str">
        <f>IF(D8="Onvoldoende","UITSLUITING",IF(D8="Matig","-  154",IF(D8="Voldoende"," 0",IF(D8="Goed"," 92",IF(D8="Uitmuntend"," 154"," ")))))</f>
        <v xml:space="preserve"> </v>
      </c>
      <c r="E9" s="87"/>
      <c r="G9" s="75" t="str">
        <f>IF(G8="Onvoldoende","UITSLUITING",IF(G8="Matig","-  154",IF(G8="Voldoende"," 0",IF(G8="Goed"," 92",IF(G8="Uitmuntend"," 154"," ")))))</f>
        <v xml:space="preserve"> </v>
      </c>
      <c r="H9" s="87"/>
      <c r="J9" s="20" t="str">
        <f>IF(J8="Onvoldoende","UITSLUITING",IF(J8="Matig","-  154",IF(J8="Voldoende"," 0",IF(J8="Goed"," 92",IF(J8="Uitmuntend"," 154"," ")))))</f>
        <v xml:space="preserve"> </v>
      </c>
      <c r="K9" s="87"/>
    </row>
    <row r="10" spans="1:11" ht="20" customHeight="1" x14ac:dyDescent="0.2">
      <c r="A10" s="88" t="str">
        <f>'Beoordelen open vragen'!A5</f>
        <v>6.1.2 	WERKWIJZE JAARREKENING (INTERIM EN EINDEJAARSCONTROLE) EN BEKOSTIGINGSCONTROLE (ASSURANCERAPPORTEN) EN GESUBSIDIEERD ONDERZOEK</v>
      </c>
      <c r="B10" s="31" t="s">
        <v>42</v>
      </c>
      <c r="C10" s="32"/>
      <c r="D10" s="22" t="str">
        <f>'Voorzitter RvT'!C5</f>
        <v>Score:</v>
      </c>
      <c r="E10" s="85" t="s">
        <v>17</v>
      </c>
      <c r="G10" s="22" t="str">
        <f>'Voorzitter RvT'!E5</f>
        <v>Score:</v>
      </c>
      <c r="H10" s="85" t="s">
        <v>17</v>
      </c>
      <c r="J10" s="22" t="str">
        <f>'Voorzitter RvT'!G5</f>
        <v>Score:</v>
      </c>
      <c r="K10" s="85" t="s">
        <v>17</v>
      </c>
    </row>
    <row r="11" spans="1:11" ht="20" customHeight="1" x14ac:dyDescent="0.2">
      <c r="A11" s="89"/>
      <c r="B11" s="31" t="s">
        <v>43</v>
      </c>
      <c r="C11" s="32"/>
      <c r="D11" s="22" t="str">
        <f>'Lid van RvT'!C5</f>
        <v>Score:</v>
      </c>
      <c r="E11" s="86"/>
      <c r="G11" s="22" t="str">
        <f>'Lid van RvT'!E5</f>
        <v>Score:</v>
      </c>
      <c r="H11" s="86"/>
      <c r="J11" s="22" t="str">
        <f>'Lid van RvT'!G5</f>
        <v>Score:</v>
      </c>
      <c r="K11" s="86"/>
    </row>
    <row r="12" spans="1:11" ht="20" customHeight="1" x14ac:dyDescent="0.2">
      <c r="A12" s="89"/>
      <c r="B12" s="31" t="s">
        <v>44</v>
      </c>
      <c r="C12" s="32"/>
      <c r="D12" s="22" t="str">
        <f>'Lid CvB'!C5</f>
        <v>Score:</v>
      </c>
      <c r="E12" s="86"/>
      <c r="G12" s="22" t="str">
        <f>'Lid CvB'!E5</f>
        <v>Score:</v>
      </c>
      <c r="H12" s="86"/>
      <c r="J12" s="22" t="str">
        <f>'Lid CvB'!G5</f>
        <v>Score:</v>
      </c>
      <c r="K12" s="86"/>
    </row>
    <row r="13" spans="1:11" ht="20" customHeight="1" x14ac:dyDescent="0.2">
      <c r="A13" s="89"/>
      <c r="B13" s="31" t="s">
        <v>45</v>
      </c>
      <c r="C13" s="32"/>
      <c r="D13" s="22" t="str">
        <f>'Hoofd Control'!C5</f>
        <v>Score:</v>
      </c>
      <c r="E13" s="86"/>
      <c r="G13" s="22" t="str">
        <f>'Hoofd Control'!E5</f>
        <v>Score:</v>
      </c>
      <c r="H13" s="86"/>
      <c r="J13" s="22" t="str">
        <f>'Hoofd Control'!G5</f>
        <v>Score:</v>
      </c>
      <c r="K13" s="86"/>
    </row>
    <row r="14" spans="1:11" ht="20" customHeight="1" x14ac:dyDescent="0.2">
      <c r="A14" s="89"/>
      <c r="B14" s="31" t="s">
        <v>46</v>
      </c>
      <c r="C14" s="32"/>
      <c r="D14" s="22" t="str">
        <f>'Hoofd Finance'!C5</f>
        <v>Score:</v>
      </c>
      <c r="E14" s="86"/>
      <c r="G14" s="22" t="str">
        <f>'Hoofd Finance'!E5</f>
        <v>Score:</v>
      </c>
      <c r="H14" s="86"/>
      <c r="J14" s="22" t="str">
        <f>'Hoofd Finance'!G5</f>
        <v>Score:</v>
      </c>
      <c r="K14" s="86"/>
    </row>
    <row r="15" spans="1:11" ht="20" customHeight="1" x14ac:dyDescent="0.2">
      <c r="A15" s="90" t="s">
        <v>18</v>
      </c>
      <c r="B15" s="91"/>
      <c r="C15" s="33"/>
      <c r="D15" s="21" t="s">
        <v>2</v>
      </c>
      <c r="E15" s="86"/>
      <c r="G15" s="21" t="s">
        <v>2</v>
      </c>
      <c r="H15" s="86"/>
      <c r="J15" s="21" t="s">
        <v>2</v>
      </c>
      <c r="K15" s="86"/>
    </row>
    <row r="16" spans="1:11" ht="20" customHeight="1" x14ac:dyDescent="0.2">
      <c r="A16" s="34"/>
      <c r="B16" s="35" t="s">
        <v>20</v>
      </c>
      <c r="C16" s="33"/>
      <c r="D16" s="75" t="str">
        <f>IF(D15="Onvoldoende","UITSLUITING",IF(D15="Matig","- 110",IF(D15="Voldoende"," 0",IF(D15="Goed","99",IF(D15="Uitmuntend","110"," ")))))</f>
        <v xml:space="preserve"> </v>
      </c>
      <c r="E16" s="87"/>
      <c r="G16" s="20" t="str">
        <f>IF(G15="Onvoldoende","UITSLUITING",IF(G15="Matig","- 110",IF(G15="Voldoende"," 0",IF(G15="Goed","99",IF(G15="Uitmuntend","110"," ")))))</f>
        <v xml:space="preserve"> </v>
      </c>
      <c r="H16" s="87"/>
      <c r="J16" s="20" t="str">
        <f>IF(J15="Onvoldoende","UITSLUITING",IF(J15="Matig","- 110",IF(J15="Voldoende"," 0",IF(J15="Goed","99",IF(J15="Uitmuntend","110"," ")))))</f>
        <v xml:space="preserve"> </v>
      </c>
      <c r="K16" s="87"/>
    </row>
    <row r="17" spans="1:11" ht="20" customHeight="1" x14ac:dyDescent="0.2">
      <c r="A17" s="88" t="str">
        <f>'Beoordelen open vragen'!A7</f>
        <v>6.1.3 ADVIESROL/KENNIS OP AANDACHTSGEBIEDEN</v>
      </c>
      <c r="B17" s="31" t="s">
        <v>42</v>
      </c>
      <c r="C17" s="32"/>
      <c r="D17" s="22" t="str">
        <f>'Voorzitter RvT'!C7</f>
        <v>Score:</v>
      </c>
      <c r="E17" s="85" t="s">
        <v>17</v>
      </c>
      <c r="G17" s="22" t="str">
        <f>'Voorzitter RvT'!E7</f>
        <v>Score:</v>
      </c>
      <c r="H17" s="85" t="s">
        <v>17</v>
      </c>
      <c r="J17" s="22" t="str">
        <f>'Voorzitter RvT'!G7</f>
        <v>Score:</v>
      </c>
      <c r="K17" s="85" t="s">
        <v>17</v>
      </c>
    </row>
    <row r="18" spans="1:11" ht="20" customHeight="1" x14ac:dyDescent="0.2">
      <c r="A18" s="89"/>
      <c r="B18" s="31" t="s">
        <v>43</v>
      </c>
      <c r="C18" s="32"/>
      <c r="D18" s="22" t="str">
        <f>'Lid van RvT'!C7</f>
        <v>Score:</v>
      </c>
      <c r="E18" s="86"/>
      <c r="G18" s="22" t="str">
        <f>'Lid van RvT'!E7</f>
        <v>Score:</v>
      </c>
      <c r="H18" s="86"/>
      <c r="J18" s="22" t="str">
        <f>'Lid van RvT'!G7</f>
        <v>Score:</v>
      </c>
      <c r="K18" s="86"/>
    </row>
    <row r="19" spans="1:11" ht="20" customHeight="1" x14ac:dyDescent="0.2">
      <c r="A19" s="89"/>
      <c r="B19" s="31" t="s">
        <v>44</v>
      </c>
      <c r="C19" s="32"/>
      <c r="D19" s="22" t="str">
        <f>'Lid CvB'!C7</f>
        <v>Score:</v>
      </c>
      <c r="E19" s="86"/>
      <c r="G19" s="22" t="str">
        <f>'Lid CvB'!E7</f>
        <v>Score:</v>
      </c>
      <c r="H19" s="86"/>
      <c r="J19" s="22" t="str">
        <f>'Lid CvB'!G7</f>
        <v>Score:</v>
      </c>
      <c r="K19" s="86"/>
    </row>
    <row r="20" spans="1:11" ht="20" customHeight="1" x14ac:dyDescent="0.2">
      <c r="A20" s="89"/>
      <c r="B20" s="31" t="s">
        <v>45</v>
      </c>
      <c r="C20" s="32"/>
      <c r="D20" s="22" t="str">
        <f>'Hoofd Control'!C7</f>
        <v>Score:</v>
      </c>
      <c r="E20" s="86"/>
      <c r="G20" s="22" t="str">
        <f>'Hoofd Control'!E7</f>
        <v>Score:</v>
      </c>
      <c r="H20" s="86"/>
      <c r="J20" s="22" t="str">
        <f>'Hoofd Control'!G7</f>
        <v>Score:</v>
      </c>
      <c r="K20" s="86"/>
    </row>
    <row r="21" spans="1:11" ht="20" customHeight="1" x14ac:dyDescent="0.2">
      <c r="A21" s="89"/>
      <c r="B21" s="31" t="s">
        <v>46</v>
      </c>
      <c r="C21" s="32"/>
      <c r="D21" s="22" t="str">
        <f>'Hoofd Finance'!C7</f>
        <v>Score:</v>
      </c>
      <c r="E21" s="86"/>
      <c r="G21" s="22" t="str">
        <f>'Hoofd Finance'!E7</f>
        <v>Score:</v>
      </c>
      <c r="H21" s="86"/>
      <c r="J21" s="22" t="str">
        <f>'Hoofd Finance'!G7</f>
        <v>Score:</v>
      </c>
      <c r="K21" s="86"/>
    </row>
    <row r="22" spans="1:11" ht="20" customHeight="1" x14ac:dyDescent="0.2">
      <c r="A22" s="90" t="s">
        <v>18</v>
      </c>
      <c r="B22" s="91"/>
      <c r="C22" s="33"/>
      <c r="D22" s="21" t="s">
        <v>2</v>
      </c>
      <c r="E22" s="86"/>
      <c r="G22" s="21" t="s">
        <v>2</v>
      </c>
      <c r="H22" s="86"/>
      <c r="J22" s="21" t="s">
        <v>2</v>
      </c>
      <c r="K22" s="86"/>
    </row>
    <row r="23" spans="1:11" ht="20" customHeight="1" x14ac:dyDescent="0.2">
      <c r="A23" s="34"/>
      <c r="B23" s="35" t="s">
        <v>21</v>
      </c>
      <c r="C23" s="33"/>
      <c r="D23" s="20" t="str">
        <f>IF(D22="Onvoldoende","UITSLUITING",IF(D22="Matig","- 132",IF(D22="Voldoende"," 0",IF(D22="Goed","79",IF(D22="Uitmuntend","132"," ")))))</f>
        <v xml:space="preserve"> </v>
      </c>
      <c r="E23" s="87"/>
      <c r="G23" s="20" t="str">
        <f>IF(G22="Onvoldoende","UITSLUITING",IF(G22="Matig","- 132",IF(G22="Voldoende"," 0",IF(G22="Goed","79",IF(G22="Uitmuntend","132"," ")))))</f>
        <v xml:space="preserve"> </v>
      </c>
      <c r="H23" s="87"/>
      <c r="J23" s="20" t="str">
        <f>IF(J22="Onvoldoende","UITSLUITING",IF(J22="Matig","- 132",IF(J22="Voldoende"," 0",IF(J22="Goed","79",IF(J22="Uitmuntend","132"," ")))))</f>
        <v xml:space="preserve"> </v>
      </c>
      <c r="K23" s="87"/>
    </row>
    <row r="24" spans="1:11" ht="20" customHeight="1" x14ac:dyDescent="0.2">
      <c r="A24" s="88" t="str">
        <f>'Beoordelen open vragen'!A9</f>
        <v>6.1.4 PARTNERSCHAP EN ONAFHANKELIJKE ROL</v>
      </c>
      <c r="B24" s="31" t="s">
        <v>42</v>
      </c>
      <c r="C24" s="32"/>
      <c r="D24" s="22" t="str">
        <f>'Voorzitter RvT'!C9</f>
        <v>Score:</v>
      </c>
      <c r="E24" s="85" t="s">
        <v>17</v>
      </c>
      <c r="G24" s="22" t="str">
        <f>'Voorzitter RvT'!E9</f>
        <v>Score:</v>
      </c>
      <c r="H24" s="85" t="s">
        <v>17</v>
      </c>
      <c r="J24" s="22" t="str">
        <f>'Voorzitter RvT'!G9</f>
        <v>Score:</v>
      </c>
      <c r="K24" s="85" t="s">
        <v>17</v>
      </c>
    </row>
    <row r="25" spans="1:11" ht="20" customHeight="1" x14ac:dyDescent="0.2">
      <c r="A25" s="89"/>
      <c r="B25" s="31" t="s">
        <v>43</v>
      </c>
      <c r="C25" s="32"/>
      <c r="D25" s="22" t="str">
        <f>'Lid van RvT'!C9</f>
        <v>Score:</v>
      </c>
      <c r="E25" s="86"/>
      <c r="G25" s="22" t="str">
        <f>'Lid van RvT'!E9</f>
        <v>Score:</v>
      </c>
      <c r="H25" s="86"/>
      <c r="J25" s="22" t="str">
        <f>'Lid van RvT'!G9</f>
        <v>Score:</v>
      </c>
      <c r="K25" s="86"/>
    </row>
    <row r="26" spans="1:11" ht="20" customHeight="1" x14ac:dyDescent="0.2">
      <c r="A26" s="89"/>
      <c r="B26" s="31" t="s">
        <v>44</v>
      </c>
      <c r="C26" s="32"/>
      <c r="D26" s="22" t="str">
        <f>'Lid CvB'!C9</f>
        <v>Score:</v>
      </c>
      <c r="E26" s="86"/>
      <c r="G26" s="22" t="str">
        <f>'Lid CvB'!E9</f>
        <v>Score:</v>
      </c>
      <c r="H26" s="86"/>
      <c r="J26" s="22" t="str">
        <f>'Lid CvB'!G9</f>
        <v>Score:</v>
      </c>
      <c r="K26" s="86"/>
    </row>
    <row r="27" spans="1:11" ht="20" customHeight="1" x14ac:dyDescent="0.2">
      <c r="A27" s="89"/>
      <c r="B27" s="31" t="s">
        <v>45</v>
      </c>
      <c r="C27" s="32"/>
      <c r="D27" s="22" t="str">
        <f>'Hoofd Control'!C9</f>
        <v>Score:</v>
      </c>
      <c r="E27" s="86"/>
      <c r="G27" s="22" t="str">
        <f>'Hoofd Control'!E9</f>
        <v>Score:</v>
      </c>
      <c r="H27" s="86"/>
      <c r="J27" s="22" t="str">
        <f>'Hoofd Control'!G9</f>
        <v>Score:</v>
      </c>
      <c r="K27" s="86"/>
    </row>
    <row r="28" spans="1:11" ht="20" customHeight="1" x14ac:dyDescent="0.2">
      <c r="A28" s="89"/>
      <c r="B28" s="31" t="s">
        <v>46</v>
      </c>
      <c r="C28" s="32"/>
      <c r="D28" s="22" t="str">
        <f>'Hoofd Finance'!C9</f>
        <v>Score:</v>
      </c>
      <c r="E28" s="86"/>
      <c r="G28" s="22" t="str">
        <f>'Hoofd Finance'!E9</f>
        <v>Score:</v>
      </c>
      <c r="H28" s="86"/>
      <c r="J28" s="22" t="str">
        <f>'Hoofd Finance'!G9</f>
        <v>Score:</v>
      </c>
      <c r="K28" s="86"/>
    </row>
    <row r="29" spans="1:11" ht="20" customHeight="1" x14ac:dyDescent="0.2">
      <c r="A29" s="90" t="s">
        <v>18</v>
      </c>
      <c r="B29" s="91"/>
      <c r="C29" s="33"/>
      <c r="D29" s="21" t="s">
        <v>2</v>
      </c>
      <c r="E29" s="86"/>
      <c r="G29" s="21" t="s">
        <v>2</v>
      </c>
      <c r="H29" s="86"/>
      <c r="J29" s="21" t="s">
        <v>2</v>
      </c>
      <c r="K29" s="86"/>
    </row>
    <row r="30" spans="1:11" ht="20" customHeight="1" x14ac:dyDescent="0.2">
      <c r="A30" s="34"/>
      <c r="B30" s="35" t="s">
        <v>21</v>
      </c>
      <c r="C30" s="33"/>
      <c r="D30" s="75" t="str">
        <f>IF(D29="Onvoldoende","UITSLUITING",IF(D29="Matig","- 44",IF(D29="Voldoende","0",IF(D29="Goed","40",IF(D29="Uitmuntend","44"," ")))))</f>
        <v xml:space="preserve"> </v>
      </c>
      <c r="E30" s="87"/>
      <c r="G30" s="20" t="str">
        <f>IF(G29="Onvoldoende","UITSLUITING",IF(G29="Matig","- 44",IF(G29="Voldoende","0",IF(G29="Goed","40",IF(G29="Uitmuntend","44"," ")))))</f>
        <v xml:space="preserve"> </v>
      </c>
      <c r="H30" s="87"/>
      <c r="J30" s="20" t="str">
        <f>IF(J29="Onvoldoende","UITSLUITING",IF(J29="Matig","- 44",IF(J29="Voldoende","0",IF(J29="Goed","40",IF(J29="Uitmuntend","44"," ")))))</f>
        <v xml:space="preserve"> </v>
      </c>
      <c r="K30" s="87"/>
    </row>
    <row r="31" spans="1:11" s="18" customFormat="1" ht="40" customHeight="1" x14ac:dyDescent="0.2">
      <c r="A31" s="92" t="s">
        <v>22</v>
      </c>
      <c r="B31" s="92"/>
      <c r="C31" s="36"/>
      <c r="D31" s="76" t="e">
        <f>D9+D16+D23+D30</f>
        <v>#VALUE!</v>
      </c>
      <c r="E31" s="19"/>
      <c r="G31" s="76" t="e">
        <f>G9+G16+G23+G30</f>
        <v>#VALUE!</v>
      </c>
      <c r="H31" s="19"/>
      <c r="J31" s="76" t="e">
        <f>J9+J16+J23+J30</f>
        <v>#VALUE!</v>
      </c>
      <c r="K31" s="19"/>
    </row>
    <row r="32" spans="1:11" x14ac:dyDescent="0.2">
      <c r="G32" s="2"/>
      <c r="H32" s="2"/>
      <c r="J32" s="2"/>
      <c r="K32" s="2"/>
    </row>
    <row r="33" spans="1:11" ht="40" customHeight="1" x14ac:dyDescent="0.2">
      <c r="A33" s="54" t="str">
        <f>'Beoordelen interview'!A1</f>
        <v>Beoordeling criterium Interview</v>
      </c>
      <c r="B33" s="54"/>
      <c r="C33" s="55"/>
      <c r="D33" s="83" t="str">
        <f>D2</f>
        <v>&lt;NAAM INSCHRIJVER 1&gt;</v>
      </c>
      <c r="E33" s="84"/>
      <c r="G33" s="83" t="str">
        <f>G2</f>
        <v>&lt;NAAM INSCHRIJVER 2&gt;</v>
      </c>
      <c r="H33" s="84"/>
      <c r="J33" s="83" t="str">
        <f>J2</f>
        <v>&lt;NAAM INSCHRIJVER 3&gt;</v>
      </c>
      <c r="K33" s="84"/>
    </row>
    <row r="34" spans="1:11" ht="20" customHeight="1" x14ac:dyDescent="0.2">
      <c r="A34" s="88" t="str">
        <f>'Beoordelen interview'!A3</f>
        <v>Vraag 1</v>
      </c>
      <c r="B34" s="31" t="s">
        <v>42</v>
      </c>
      <c r="C34" s="32"/>
      <c r="D34" s="22" t="str">
        <f>'Voorzitter RvT'!C14</f>
        <v>Score:</v>
      </c>
      <c r="E34" s="85" t="s">
        <v>17</v>
      </c>
      <c r="G34" s="22" t="str">
        <f>'Voorzitter RvT'!E14</f>
        <v>Score:</v>
      </c>
      <c r="H34" s="85" t="s">
        <v>17</v>
      </c>
      <c r="J34" s="22" t="str">
        <f>'Voorzitter RvT'!G14</f>
        <v>Score:</v>
      </c>
      <c r="K34" s="85" t="s">
        <v>17</v>
      </c>
    </row>
    <row r="35" spans="1:11" ht="20" customHeight="1" x14ac:dyDescent="0.2">
      <c r="A35" s="89"/>
      <c r="B35" s="31" t="s">
        <v>43</v>
      </c>
      <c r="C35" s="32"/>
      <c r="D35" s="22" t="str">
        <f>'Lid van RvT'!C14</f>
        <v>Score:</v>
      </c>
      <c r="E35" s="86"/>
      <c r="G35" s="22" t="str">
        <f>'Lid van RvT'!E14</f>
        <v>Score:</v>
      </c>
      <c r="H35" s="86"/>
      <c r="J35" s="22" t="str">
        <f>'Lid van RvT'!G14</f>
        <v>Score:</v>
      </c>
      <c r="K35" s="86"/>
    </row>
    <row r="36" spans="1:11" ht="20" customHeight="1" x14ac:dyDescent="0.2">
      <c r="A36" s="89"/>
      <c r="B36" s="31" t="s">
        <v>44</v>
      </c>
      <c r="C36" s="32"/>
      <c r="D36" s="22" t="str">
        <f>'Lid CvB'!C14</f>
        <v>Score:</v>
      </c>
      <c r="E36" s="86"/>
      <c r="G36" s="22" t="str">
        <f>'Lid CvB'!E14</f>
        <v>Score:</v>
      </c>
      <c r="H36" s="86"/>
      <c r="J36" s="22" t="str">
        <f>'Lid CvB'!G14</f>
        <v>Score:</v>
      </c>
      <c r="K36" s="86"/>
    </row>
    <row r="37" spans="1:11" ht="20" customHeight="1" x14ac:dyDescent="0.2">
      <c r="A37" s="89"/>
      <c r="B37" s="31" t="s">
        <v>45</v>
      </c>
      <c r="C37" s="32"/>
      <c r="D37" s="22" t="str">
        <f>'Hoofd Control'!C14</f>
        <v>Score:</v>
      </c>
      <c r="E37" s="86"/>
      <c r="G37" s="22" t="str">
        <f>'Hoofd Control'!E14</f>
        <v>Score:</v>
      </c>
      <c r="H37" s="86"/>
      <c r="J37" s="22" t="str">
        <f>'Hoofd Control'!G14</f>
        <v>Score:</v>
      </c>
      <c r="K37" s="86"/>
    </row>
    <row r="38" spans="1:11" ht="20" customHeight="1" x14ac:dyDescent="0.2">
      <c r="A38" s="89"/>
      <c r="B38" s="31" t="s">
        <v>46</v>
      </c>
      <c r="C38" s="32"/>
      <c r="D38" s="22" t="str">
        <f>'Hoofd Finance'!C14</f>
        <v>Score:</v>
      </c>
      <c r="E38" s="86"/>
      <c r="G38" s="22" t="str">
        <f>'Hoofd Finance'!E14</f>
        <v>Score:</v>
      </c>
      <c r="H38" s="86"/>
      <c r="J38" s="22" t="str">
        <f>'Hoofd Finance'!G14</f>
        <v>Score:</v>
      </c>
      <c r="K38" s="86"/>
    </row>
    <row r="39" spans="1:11" ht="20" customHeight="1" x14ac:dyDescent="0.2">
      <c r="A39" s="90" t="s">
        <v>18</v>
      </c>
      <c r="B39" s="91"/>
      <c r="C39" s="33"/>
      <c r="D39" s="21" t="s">
        <v>2</v>
      </c>
      <c r="E39" s="86"/>
      <c r="G39" s="21" t="s">
        <v>2</v>
      </c>
      <c r="H39" s="86"/>
      <c r="J39" s="21" t="s">
        <v>2</v>
      </c>
      <c r="K39" s="86"/>
    </row>
    <row r="40" spans="1:11" ht="20" customHeight="1" x14ac:dyDescent="0.2">
      <c r="A40" s="34"/>
      <c r="B40" s="35" t="s">
        <v>19</v>
      </c>
      <c r="C40" s="33"/>
      <c r="D40" s="20" t="str">
        <f>IF(D39="Onvoldoende","UITSLUITING",IF(D39="Matig","- 86",IF(D39="Voldoende"," 0",IF(D39="Goed"," 77",IF(D39="Uitmuntend","86"," ")))))</f>
        <v xml:space="preserve"> </v>
      </c>
      <c r="E40" s="87"/>
      <c r="G40" s="20" t="str">
        <f>IF(G39="Onvoldoende","UITSLUITING",IF(G39="Matig","- 86",IF(G39="Voldoende"," 0",IF(G39="Goed"," 77",IF(G39="Uitmuntend","86"," ")))))</f>
        <v xml:space="preserve"> </v>
      </c>
      <c r="H40" s="87"/>
      <c r="J40" s="20" t="str">
        <f>IF(J39="Onvoldoende","UITSLUITING",IF(J39="Matig","- 86",IF(J39="Voldoende"," 0",IF(J39="Goed"," 77",IF(J39="Uitmuntend","86"," ")))))</f>
        <v xml:space="preserve"> </v>
      </c>
      <c r="K40" s="87"/>
    </row>
    <row r="41" spans="1:11" ht="20" customHeight="1" x14ac:dyDescent="0.2">
      <c r="A41" s="88" t="str">
        <f>'Beoordelen interview'!A4</f>
        <v>Vraag 2</v>
      </c>
      <c r="B41" s="31" t="s">
        <v>42</v>
      </c>
      <c r="C41" s="32"/>
      <c r="D41" s="22" t="str">
        <f>'Voorzitter RvT'!C16</f>
        <v>Score:</v>
      </c>
      <c r="E41" s="85" t="s">
        <v>17</v>
      </c>
      <c r="G41" s="22" t="str">
        <f>'Voorzitter RvT'!E16</f>
        <v>Score:</v>
      </c>
      <c r="H41" s="85" t="s">
        <v>17</v>
      </c>
      <c r="J41" s="22" t="str">
        <f>'Voorzitter RvT'!G16</f>
        <v>Score:</v>
      </c>
      <c r="K41" s="85" t="s">
        <v>17</v>
      </c>
    </row>
    <row r="42" spans="1:11" ht="20" customHeight="1" x14ac:dyDescent="0.2">
      <c r="A42" s="89"/>
      <c r="B42" s="31" t="s">
        <v>43</v>
      </c>
      <c r="C42" s="32"/>
      <c r="D42" s="22" t="str">
        <f>'Lid van RvT'!C16</f>
        <v>Score:</v>
      </c>
      <c r="E42" s="86"/>
      <c r="G42" s="22" t="str">
        <f>'Lid van RvT'!E16</f>
        <v>Score:</v>
      </c>
      <c r="H42" s="86"/>
      <c r="J42" s="22" t="str">
        <f>'Lid van RvT'!G16</f>
        <v>Score:</v>
      </c>
      <c r="K42" s="86"/>
    </row>
    <row r="43" spans="1:11" ht="20" customHeight="1" x14ac:dyDescent="0.2">
      <c r="A43" s="89"/>
      <c r="B43" s="31" t="s">
        <v>44</v>
      </c>
      <c r="C43" s="32"/>
      <c r="D43" s="22" t="str">
        <f>'Lid CvB'!C16</f>
        <v>Score:</v>
      </c>
      <c r="E43" s="86"/>
      <c r="G43" s="22" t="str">
        <f>'Lid CvB'!E16</f>
        <v>Score:</v>
      </c>
      <c r="H43" s="86"/>
      <c r="J43" s="22" t="str">
        <f>'Lid CvB'!G16</f>
        <v>Score:</v>
      </c>
      <c r="K43" s="86"/>
    </row>
    <row r="44" spans="1:11" ht="20" customHeight="1" x14ac:dyDescent="0.2">
      <c r="A44" s="89"/>
      <c r="B44" s="31" t="s">
        <v>45</v>
      </c>
      <c r="C44" s="32"/>
      <c r="D44" s="22" t="str">
        <f>'Hoofd Control'!C16</f>
        <v>Score:</v>
      </c>
      <c r="E44" s="86"/>
      <c r="G44" s="22" t="str">
        <f>'Hoofd Control'!E16</f>
        <v>Score:</v>
      </c>
      <c r="H44" s="86"/>
      <c r="J44" s="22" t="str">
        <f>'Hoofd Control'!G16</f>
        <v>Score:</v>
      </c>
      <c r="K44" s="86"/>
    </row>
    <row r="45" spans="1:11" ht="20" customHeight="1" x14ac:dyDescent="0.2">
      <c r="A45" s="89"/>
      <c r="B45" s="31" t="s">
        <v>46</v>
      </c>
      <c r="C45" s="32"/>
      <c r="D45" s="22" t="str">
        <f>'Hoofd Finance'!C16</f>
        <v>Score:</v>
      </c>
      <c r="E45" s="86"/>
      <c r="G45" s="22" t="str">
        <f>'Hoofd Finance'!E16</f>
        <v>Score:</v>
      </c>
      <c r="H45" s="86"/>
      <c r="J45" s="22" t="str">
        <f>'Hoofd Finance'!G16</f>
        <v>Score:</v>
      </c>
      <c r="K45" s="86"/>
    </row>
    <row r="46" spans="1:11" ht="20" customHeight="1" x14ac:dyDescent="0.2">
      <c r="A46" s="90" t="s">
        <v>18</v>
      </c>
      <c r="B46" s="91"/>
      <c r="C46" s="33"/>
      <c r="D46" s="21" t="s">
        <v>2</v>
      </c>
      <c r="E46" s="86"/>
      <c r="G46" s="21" t="s">
        <v>2</v>
      </c>
      <c r="H46" s="86"/>
      <c r="J46" s="21" t="s">
        <v>2</v>
      </c>
      <c r="K46" s="86"/>
    </row>
    <row r="47" spans="1:11" ht="20" customHeight="1" x14ac:dyDescent="0.2">
      <c r="A47" s="34"/>
      <c r="B47" s="35" t="s">
        <v>20</v>
      </c>
      <c r="C47" s="33"/>
      <c r="D47" s="20" t="str">
        <f>IF(D46="Onvoldoende","UITSLUITING",IF(D46="Matig","- 86",IF(D46="Voldoende"," 0",IF(D46="Goed"," 77",IF(D46="Uitmuntend","86"," ")))))</f>
        <v xml:space="preserve"> </v>
      </c>
      <c r="E47" s="87"/>
      <c r="G47" s="20" t="str">
        <f>IF(G46="Onvoldoende","UITSLUITING",IF(G46="Matig","- 86",IF(G46="Voldoende"," 0",IF(G46="Goed"," 77",IF(G46="Uitmuntend","86"," ")))))</f>
        <v xml:space="preserve"> </v>
      </c>
      <c r="H47" s="87"/>
      <c r="J47" s="20" t="str">
        <f>IF(J46="Onvoldoende","UITSLUITING",IF(J46="Matig","- 86",IF(J46="Voldoende"," 0",IF(J46="Goed"," 77",IF(J46="Uitmuntend","86"," ")))))</f>
        <v xml:space="preserve"> </v>
      </c>
      <c r="K47" s="87"/>
    </row>
    <row r="48" spans="1:11" ht="20" customHeight="1" x14ac:dyDescent="0.2">
      <c r="A48" s="88" t="str">
        <f>'Beoordelen interview'!A5</f>
        <v>Vraag 3</v>
      </c>
      <c r="B48" s="31" t="s">
        <v>42</v>
      </c>
      <c r="C48" s="32"/>
      <c r="D48" s="22" t="str">
        <f>'Voorzitter RvT'!C18</f>
        <v>Score:</v>
      </c>
      <c r="E48" s="85" t="s">
        <v>17</v>
      </c>
      <c r="G48" s="22" t="str">
        <f>'Voorzitter RvT'!E18</f>
        <v>Score:</v>
      </c>
      <c r="H48" s="85" t="s">
        <v>17</v>
      </c>
      <c r="J48" s="22" t="str">
        <f>'Voorzitter RvT'!G18</f>
        <v>Score:</v>
      </c>
      <c r="K48" s="85" t="s">
        <v>17</v>
      </c>
    </row>
    <row r="49" spans="1:11" ht="20" customHeight="1" x14ac:dyDescent="0.2">
      <c r="A49" s="89"/>
      <c r="B49" s="31" t="s">
        <v>43</v>
      </c>
      <c r="C49" s="32"/>
      <c r="D49" s="22" t="str">
        <f>'Lid van RvT'!C18</f>
        <v>Score:</v>
      </c>
      <c r="E49" s="86"/>
      <c r="G49" s="22" t="str">
        <f>'Lid van RvT'!E18</f>
        <v>Score:</v>
      </c>
      <c r="H49" s="86"/>
      <c r="J49" s="22" t="str">
        <f>'Lid van RvT'!G18</f>
        <v>Score:</v>
      </c>
      <c r="K49" s="86"/>
    </row>
    <row r="50" spans="1:11" ht="20" customHeight="1" x14ac:dyDescent="0.2">
      <c r="A50" s="89"/>
      <c r="B50" s="31" t="s">
        <v>44</v>
      </c>
      <c r="C50" s="32"/>
      <c r="D50" s="22" t="str">
        <f>'Lid CvB'!C18</f>
        <v>Score:</v>
      </c>
      <c r="E50" s="86"/>
      <c r="G50" s="22" t="str">
        <f>'Lid CvB'!E18</f>
        <v>Score:</v>
      </c>
      <c r="H50" s="86"/>
      <c r="J50" s="22" t="str">
        <f>'Lid CvB'!G18</f>
        <v>Score:</v>
      </c>
      <c r="K50" s="86"/>
    </row>
    <row r="51" spans="1:11" ht="20" customHeight="1" x14ac:dyDescent="0.2">
      <c r="A51" s="89"/>
      <c r="B51" s="31" t="s">
        <v>45</v>
      </c>
      <c r="C51" s="32"/>
      <c r="D51" s="22" t="str">
        <f>'Hoofd Control'!C18</f>
        <v>Score:</v>
      </c>
      <c r="E51" s="86"/>
      <c r="G51" s="22" t="str">
        <f>'Hoofd Control'!E18</f>
        <v>Score:</v>
      </c>
      <c r="H51" s="86"/>
      <c r="J51" s="22" t="str">
        <f>'Hoofd Control'!G18</f>
        <v>Score:</v>
      </c>
      <c r="K51" s="86"/>
    </row>
    <row r="52" spans="1:11" ht="20" customHeight="1" x14ac:dyDescent="0.2">
      <c r="A52" s="89"/>
      <c r="B52" s="31" t="s">
        <v>46</v>
      </c>
      <c r="C52" s="32"/>
      <c r="D52" s="22" t="str">
        <f>'Hoofd Finance'!C18</f>
        <v>Score:</v>
      </c>
      <c r="E52" s="86"/>
      <c r="G52" s="22" t="str">
        <f>'Hoofd Finance'!E18</f>
        <v>Score:</v>
      </c>
      <c r="H52" s="86"/>
      <c r="J52" s="22" t="str">
        <f>'Hoofd Finance'!G18</f>
        <v>Score:</v>
      </c>
      <c r="K52" s="86"/>
    </row>
    <row r="53" spans="1:11" ht="20" customHeight="1" x14ac:dyDescent="0.2">
      <c r="A53" s="90" t="s">
        <v>18</v>
      </c>
      <c r="B53" s="91"/>
      <c r="C53" s="33"/>
      <c r="D53" s="21" t="s">
        <v>2</v>
      </c>
      <c r="E53" s="86"/>
      <c r="G53" s="21" t="s">
        <v>2</v>
      </c>
      <c r="H53" s="86"/>
      <c r="J53" s="21" t="s">
        <v>2</v>
      </c>
      <c r="K53" s="86"/>
    </row>
    <row r="54" spans="1:11" ht="20" customHeight="1" x14ac:dyDescent="0.2">
      <c r="A54" s="34"/>
      <c r="B54" s="35" t="s">
        <v>21</v>
      </c>
      <c r="C54" s="33"/>
      <c r="D54" s="20" t="str">
        <f>IF(D53="Onvoldoende","UITSLUITING",IF(D53="Matig","- 88",IF(D53="Voldoende","0",IF(D53="Goed","80",IF(D53="Uitmuntend","88"," ")))))</f>
        <v xml:space="preserve"> </v>
      </c>
      <c r="E54" s="87"/>
      <c r="G54" s="20" t="str">
        <f>IF(G53="Onvoldoende","UITSLUITING",IF(G53="Matig","- 88",IF(G53="Voldoende","0",IF(G53="Goed","80",IF(G53="Uitmuntend","88"," ")))))</f>
        <v xml:space="preserve"> </v>
      </c>
      <c r="H54" s="87"/>
      <c r="J54" s="20" t="str">
        <f>IF(J53="Onvoldoende","UITSLUITING",IF(J53="Matig","- 88",IF(J53="Voldoende","0",IF(J53="Goed","80",IF(J53="Uitmuntend","88"," ")))))</f>
        <v xml:space="preserve"> </v>
      </c>
      <c r="K54" s="87"/>
    </row>
    <row r="55" spans="1:11" s="18" customFormat="1" ht="40" customHeight="1" x14ac:dyDescent="0.2">
      <c r="A55" s="92" t="s">
        <v>23</v>
      </c>
      <c r="B55" s="92"/>
      <c r="C55" s="36"/>
      <c r="D55" s="77" t="e">
        <f>D40+D47+D54</f>
        <v>#VALUE!</v>
      </c>
      <c r="E55" s="19"/>
      <c r="G55" s="77" t="e">
        <f>G40+G47+G54</f>
        <v>#VALUE!</v>
      </c>
      <c r="H55" s="19"/>
      <c r="J55" s="77" t="e">
        <f>J40+J47+J54</f>
        <v>#VALUE!</v>
      </c>
      <c r="K55" s="19"/>
    </row>
  </sheetData>
  <sheetProtection algorithmName="SHA-512" hashValue="Hke4XfRexypGbbiDOsDx5xALG4bX5965KxNEWNjf6aRm006IHZ6eDotr0gCqW+fPCddnlvcHzsdqBcxSHM205Q==" saltValue="5Dqg2xHsaLt1jnS+XdQtxQ==" spinCount="100000" sheet="1"/>
  <mergeCells count="45">
    <mergeCell ref="A1:K1"/>
    <mergeCell ref="D2:E2"/>
    <mergeCell ref="E3:E9"/>
    <mergeCell ref="E10:E16"/>
    <mergeCell ref="E17:E23"/>
    <mergeCell ref="A10:A14"/>
    <mergeCell ref="A17:A21"/>
    <mergeCell ref="A15:B15"/>
    <mergeCell ref="A22:B22"/>
    <mergeCell ref="A8:B8"/>
    <mergeCell ref="A3:A7"/>
    <mergeCell ref="A2:B2"/>
    <mergeCell ref="A31:B31"/>
    <mergeCell ref="A39:B39"/>
    <mergeCell ref="E48:E54"/>
    <mergeCell ref="A55:B55"/>
    <mergeCell ref="A48:A52"/>
    <mergeCell ref="A53:B53"/>
    <mergeCell ref="D33:E33"/>
    <mergeCell ref="A41:A45"/>
    <mergeCell ref="E41:E47"/>
    <mergeCell ref="A46:B46"/>
    <mergeCell ref="E34:E40"/>
    <mergeCell ref="A34:A38"/>
    <mergeCell ref="H17:H23"/>
    <mergeCell ref="H24:H30"/>
    <mergeCell ref="A24:A28"/>
    <mergeCell ref="E24:E30"/>
    <mergeCell ref="A29:B29"/>
    <mergeCell ref="G33:H33"/>
    <mergeCell ref="H34:H40"/>
    <mergeCell ref="H41:H47"/>
    <mergeCell ref="H48:H54"/>
    <mergeCell ref="J2:K2"/>
    <mergeCell ref="K3:K9"/>
    <mergeCell ref="K10:K16"/>
    <mergeCell ref="K17:K23"/>
    <mergeCell ref="K24:K30"/>
    <mergeCell ref="J33:K33"/>
    <mergeCell ref="K34:K40"/>
    <mergeCell ref="K41:K47"/>
    <mergeCell ref="K48:K54"/>
    <mergeCell ref="G2:H2"/>
    <mergeCell ref="H3:H9"/>
    <mergeCell ref="H10:H16"/>
  </mergeCells>
  <dataValidations count="1">
    <dataValidation type="list" allowBlank="1" showInputMessage="1" showErrorMessage="1" sqref="D8 D15 D22 D39 D46 D53 D29 G8 G15 G22 G39 G46 G53 G29 J8 J15 J22 J39 J46 J53 J29" xr:uid="{00000000-0002-0000-0800-000000000000}">
      <formula1>Score</formula1>
    </dataValidation>
  </dataValidations>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7205-0C06-2348-99C2-5A4B8D3EEDEC}">
  <dimension ref="A1:G19"/>
  <sheetViews>
    <sheetView showGridLines="0" tabSelected="1" workbookViewId="0">
      <selection activeCell="G8" sqref="G8"/>
    </sheetView>
  </sheetViews>
  <sheetFormatPr baseColWidth="10" defaultColWidth="10.83203125" defaultRowHeight="14" x14ac:dyDescent="0.2"/>
  <cols>
    <col min="1" max="1" width="69.33203125" style="27" customWidth="1"/>
    <col min="2" max="2" width="2.83203125" style="27" customWidth="1"/>
    <col min="3" max="3" width="34" style="27" customWidth="1"/>
    <col min="4" max="4" width="2.83203125" style="27" customWidth="1"/>
    <col min="5" max="5" width="34" style="27" customWidth="1"/>
    <col min="6" max="6" width="2.83203125" style="27" customWidth="1"/>
    <col min="7" max="7" width="34" style="27" customWidth="1"/>
    <col min="8" max="16384" width="10.83203125" style="27"/>
  </cols>
  <sheetData>
    <row r="1" spans="1:7" ht="40" customHeight="1" x14ac:dyDescent="0.2">
      <c r="A1" s="38" t="s">
        <v>24</v>
      </c>
      <c r="B1" s="25"/>
      <c r="C1" s="26"/>
      <c r="E1" s="26"/>
      <c r="G1" s="26"/>
    </row>
    <row r="2" spans="1:7" ht="40" customHeight="1" x14ac:dyDescent="0.2">
      <c r="A2" s="61" t="s">
        <v>25</v>
      </c>
      <c r="B2" s="39"/>
      <c r="C2" s="40" t="str">
        <f>'Voorzitter RvT'!C1</f>
        <v>&lt;NAAM INSCHRIJVER 1&gt;</v>
      </c>
      <c r="E2" s="40" t="str">
        <f>'Voorzitter RvT'!E1</f>
        <v>&lt;NAAM INSCHRIJVER 2&gt;</v>
      </c>
      <c r="G2" s="40" t="str">
        <f>'Voorzitter RvT'!G1</f>
        <v>&lt;NAAM INSCHRIJVER 3&gt;</v>
      </c>
    </row>
    <row r="3" spans="1:7" s="28" customFormat="1" ht="30" customHeight="1" x14ac:dyDescent="0.2">
      <c r="A3" s="62" t="s">
        <v>26</v>
      </c>
      <c r="B3" s="25"/>
      <c r="C3" s="74" t="e">
        <f>Consensus!D31</f>
        <v>#VALUE!</v>
      </c>
      <c r="E3" s="74" t="e">
        <f>Consensus!G31</f>
        <v>#VALUE!</v>
      </c>
      <c r="G3" s="74" t="e">
        <f>Consensus!J31</f>
        <v>#VALUE!</v>
      </c>
    </row>
    <row r="4" spans="1:7" s="28" customFormat="1" ht="30" customHeight="1" x14ac:dyDescent="0.2">
      <c r="A4" s="62" t="s">
        <v>27</v>
      </c>
      <c r="B4" s="25"/>
      <c r="C4" s="78" t="e">
        <f>Consensus!D55</f>
        <v>#VALUE!</v>
      </c>
      <c r="E4" s="78" t="e">
        <f>Consensus!G55</f>
        <v>#VALUE!</v>
      </c>
      <c r="G4" s="78" t="e">
        <f>Consensus!J55</f>
        <v>#VALUE!</v>
      </c>
    </row>
    <row r="5" spans="1:7" ht="30" customHeight="1" x14ac:dyDescent="0.2">
      <c r="A5" s="56" t="s">
        <v>28</v>
      </c>
      <c r="B5" s="25"/>
      <c r="C5" s="79" t="e">
        <f>C3+C4</f>
        <v>#VALUE!</v>
      </c>
      <c r="E5" s="79" t="e">
        <f>E3+E4</f>
        <v>#VALUE!</v>
      </c>
      <c r="G5" s="79" t="e">
        <f>G3+G4</f>
        <v>#VALUE!</v>
      </c>
    </row>
    <row r="6" spans="1:7" ht="16" x14ac:dyDescent="0.2">
      <c r="A6" s="57"/>
      <c r="C6" s="60"/>
      <c r="E6" s="60"/>
      <c r="G6" s="60"/>
    </row>
    <row r="7" spans="1:7" ht="30" customHeight="1" x14ac:dyDescent="0.2">
      <c r="A7" s="58" t="s">
        <v>29</v>
      </c>
      <c r="B7" s="25"/>
      <c r="C7" s="63"/>
      <c r="E7" s="63"/>
      <c r="G7" s="63"/>
    </row>
    <row r="8" spans="1:7" ht="16" x14ac:dyDescent="0.2">
      <c r="C8" s="60"/>
      <c r="E8" s="60"/>
      <c r="G8" s="60"/>
    </row>
    <row r="9" spans="1:7" ht="30" customHeight="1" x14ac:dyDescent="0.2">
      <c r="A9" s="59" t="s">
        <v>36</v>
      </c>
      <c r="B9" s="25"/>
      <c r="C9" s="64" t="e">
        <f>C7+C5</f>
        <v>#VALUE!</v>
      </c>
      <c r="E9" s="64" t="e">
        <f>E7+E5</f>
        <v>#VALUE!</v>
      </c>
      <c r="G9" s="64" t="e">
        <f>G7+G5</f>
        <v>#VALUE!</v>
      </c>
    </row>
    <row r="16" spans="1:7" x14ac:dyDescent="0.2">
      <c r="C16" s="29"/>
    </row>
    <row r="17" spans="3:3" x14ac:dyDescent="0.2">
      <c r="C17" s="29"/>
    </row>
    <row r="18" spans="3:3" x14ac:dyDescent="0.2">
      <c r="C18" s="29"/>
    </row>
    <row r="19" spans="3:3" x14ac:dyDescent="0.2">
      <c r="C19" s="29"/>
    </row>
  </sheetData>
  <sheetProtection algorithmName="SHA-512" hashValue="hf2XLu8scDo0FCPshWpfoBWihYct4pD5jwgmv6qwqIMms52l5yAMw4emxwiGvYLL5VFlM25RYdZG3Bstt+rQrg==" saltValue="4BXdGZcnyWEtwGBoRxCX1Q==" spinCount="100000" sheet="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3BF67C55-6031-4E0D-9CD1-BE7E61AFA4AF}">
  <ds:schemaRefs>
    <ds:schemaRef ds:uri="http://schemas.microsoft.com/sharepoint/v3/contenttype/forms"/>
  </ds:schemaRefs>
</ds:datastoreItem>
</file>

<file path=customXml/itemProps2.xml><?xml version="1.0" encoding="utf-8"?>
<ds:datastoreItem xmlns:ds="http://schemas.openxmlformats.org/officeDocument/2006/customXml" ds:itemID="{8EFBE9A1-E71E-4384-92E3-F11CDA872F50}"/>
</file>

<file path=customXml/itemProps3.xml><?xml version="1.0" encoding="utf-8"?>
<ds:datastoreItem xmlns:ds="http://schemas.openxmlformats.org/officeDocument/2006/customXml" ds:itemID="{325CD634-9122-4EF4-BF5E-BC0DD744B818}">
  <ds:schemaRefs>
    <ds:schemaRef ds:uri="http://purl.org/dc/elements/1.1/"/>
    <ds:schemaRef ds:uri="http://schemas.microsoft.com/office/2006/metadata/properties"/>
    <ds:schemaRef ds:uri="http://schemas.microsoft.com/office/infopath/2007/PartnerControls"/>
    <ds:schemaRef ds:uri="http://purl.org/dc/dcmitype/"/>
    <ds:schemaRef ds:uri="22730203-7262-4285-a397-a83b1d43d92f"/>
    <ds:schemaRef ds:uri="http://schemas.openxmlformats.org/package/2006/metadata/core-properties"/>
    <ds:schemaRef ds:uri="http://purl.org/dc/term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Beoordelen open vragen</vt:lpstr>
      <vt:lpstr>Beoordelen interview</vt:lpstr>
      <vt:lpstr>Voorzitter RvT</vt:lpstr>
      <vt:lpstr>Lid van RvT</vt:lpstr>
      <vt:lpstr>Lid CvB</vt:lpstr>
      <vt:lpstr>Hoofd Control</vt:lpstr>
      <vt:lpstr>Hoofd Finance</vt:lpstr>
      <vt:lpstr>Consensus</vt:lpstr>
      <vt:lpstr>Eindscores</vt:lpstr>
      <vt:lpstr>'Beoordelen open vragen'!OLE_LINK2</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2024-06-27T08:10:04Z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0x0101002D38CB3375CBAD4E9A78FFD2A4E69645</vt:lpwstr>
  </property>
  <property fmtid="{D5CDD505-2E9C-101B-9397-08002B2CF9AE}" pid="3" name="MediaServiceImageTags">
    <vt:lpwstr/>
  </property>
</Properties>
</file>