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N:\Teams\KDV\Algemeen\Inkoop\01 Aanbestedingen\2024\EA Modulair Circulaire Huisvesting (Onderwijs)\1-Aanbestedingsdocumenten\"/>
    </mc:Choice>
  </mc:AlternateContent>
  <xr:revisionPtr revIDLastSave="0" documentId="13_ncr:1_{9E94CF6B-4BD7-419C-9FD2-E9E09A5B3545}" xr6:coauthVersionLast="47" xr6:coauthVersionMax="47" xr10:uidLastSave="{00000000-0000-0000-0000-000000000000}"/>
  <bookViews>
    <workbookView xWindow="28680" yWindow="-120" windowWidth="38640" windowHeight="15840" xr2:uid="{00000000-000D-0000-FFFF-FFFF00000000}"/>
  </bookViews>
  <sheets>
    <sheet name="offer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F44" i="1"/>
  <c r="F42" i="1"/>
  <c r="F32" i="1"/>
  <c r="F25" i="1" l="1"/>
  <c r="F35" i="1"/>
  <c r="F28" i="1"/>
  <c r="F33" i="1" l="1"/>
  <c r="F37" i="1" l="1"/>
  <c r="F40" i="1"/>
  <c r="F47" i="1"/>
  <c r="B50" i="1"/>
  <c r="F48" i="1"/>
  <c r="F38" i="1" l="1"/>
  <c r="F31" i="1" l="1"/>
  <c r="F30" i="1"/>
  <c r="F29" i="1"/>
  <c r="C20" i="1"/>
  <c r="C19" i="1"/>
  <c r="C18" i="1"/>
  <c r="C17" i="1"/>
  <c r="C16" i="1"/>
  <c r="F52" i="1" l="1"/>
</calcChain>
</file>

<file path=xl/sharedStrings.xml><?xml version="1.0" encoding="utf-8"?>
<sst xmlns="http://schemas.openxmlformats.org/spreadsheetml/2006/main" count="60" uniqueCount="60">
  <si>
    <t>OFFERTEFORMULIER</t>
  </si>
  <si>
    <t xml:space="preserve">LET OP: VUL ALLE  GEEL GEARCEERDE CELLEN IN </t>
  </si>
  <si>
    <t>Gegevens bedrijf</t>
  </si>
  <si>
    <t>Naam bedrijf/bedrijven</t>
  </si>
  <si>
    <t>Naam ondertekenaar(s) conform handelsregister KvK</t>
  </si>
  <si>
    <t>KvK nummer(s)</t>
  </si>
  <si>
    <t>BTW Nummer(s)</t>
  </si>
  <si>
    <t>Adres (straatnaam en nummer) (penvoerder)</t>
  </si>
  <si>
    <t>Postcode en plaatsnaam (penvoerder)</t>
  </si>
  <si>
    <t>E-mail adres contactpersoon (penvoerder) inschrijving</t>
  </si>
  <si>
    <t>Telefoonnummer (mobiel) contactpersoon (penvoerder) inschrijving</t>
  </si>
  <si>
    <t>Vereisten (knock-out)</t>
  </si>
  <si>
    <t>Uw bedrijf beschikt over een gecertificeerd kwaliteitsmanagementsysteem.</t>
  </si>
  <si>
    <t>Uw bedrijf beschikt over adequaat systematisch veiligheidsbeleid.</t>
  </si>
  <si>
    <t>Uw bedrijf beschikt over een adequaat gevuld en opgevolgd verbeterregister.</t>
  </si>
  <si>
    <t xml:space="preserve">Neem bij twijfel contact met ons op. </t>
  </si>
  <si>
    <t>Kwalitatieve aspecten (fictieve aftrek of fictieve bijtelling)</t>
  </si>
  <si>
    <t>Opleiding: gemiddelde kosten per medewerker in 2022 van extern ingekochte opleidingen, 
training en coaching. Deel het totaal van de uitgaven door het gemiddelde aantal mensen dat u in 2022 in dienst had.</t>
  </si>
  <si>
    <t>Veiligheids cultuur ladder (NEN), vul de behaalde trede in. Indien niet aanwezig, vul 0 in.</t>
  </si>
  <si>
    <t xml:space="preserve">Aantoonbare doelmatige ervaring met het systematische databeheer en daarop gebaseerd 
risicogestuurd beheer. </t>
  </si>
  <si>
    <t>Materiaalgebruik Non-virgin en/of biobased. Geef hier het percentage op.</t>
  </si>
  <si>
    <t>Losmaakbaarheidspercentage. Minimale eis 80%</t>
  </si>
  <si>
    <r>
      <t xml:space="preserve">Fictief totaal (inschrijfprijs) </t>
    </r>
    <r>
      <rPr>
        <sz val="10"/>
        <color theme="1"/>
        <rFont val="Arial"/>
      </rPr>
      <t>-  kan theoretisch een negatief getal zijn, maar praktisch realistisch niet!</t>
    </r>
  </si>
  <si>
    <t>Milieu-impact (MPG) m2 BVO per jaar. Maximaal 0,8</t>
  </si>
  <si>
    <t xml:space="preserve">Milieukosten (MKI) per m2. </t>
  </si>
  <si>
    <t xml:space="preserve">PSO-ladder (Prestatieladder Socialer Ondernemen van TNO), certificaat, </t>
  </si>
  <si>
    <t>Vast fictief jaarbudget. Wij vragen geen prijzen omdat het dan lijkt dat we op prijs selecteren ipv op relatie. 
Na gunning stellen we gezamenlijk met de aannemer/partner een prijslijst op (open calculatie) om te komen tot de driehoek van kosten/prestaties/risico's</t>
  </si>
  <si>
    <t>Fictieve inschrijfsom</t>
  </si>
  <si>
    <r>
      <t xml:space="preserve">Vul hier het percentage in (zonder % teken dus enkel het getal) Fictieve </t>
    </r>
    <r>
      <rPr>
        <b/>
        <sz val="10"/>
        <color theme="1"/>
        <rFont val="Arial"/>
        <family val="2"/>
      </rPr>
      <t>aftrek</t>
    </r>
    <r>
      <rPr>
        <sz val="10"/>
        <color theme="1"/>
        <rFont val="Arial"/>
      </rPr>
      <t xml:space="preserve"> €7.500.000,- per procent.</t>
    </r>
  </si>
  <si>
    <t>Het totaal dient 100 te zijn niet meer, niet minder. Bij een rood gekleurde cel wordt uw inschrijving terzijde gelegd.</t>
  </si>
  <si>
    <t>Totaal hergebruikpotentie</t>
  </si>
  <si>
    <r>
      <t xml:space="preserve">Vul hier het percentage in (zonder % teken dus enkel het getal) Fictieve </t>
    </r>
    <r>
      <rPr>
        <b/>
        <sz val="10"/>
        <color theme="1"/>
        <rFont val="Arial"/>
        <family val="2"/>
      </rPr>
      <t>aftrek</t>
    </r>
    <r>
      <rPr>
        <sz val="10"/>
        <color theme="1"/>
        <rFont val="Arial"/>
      </rPr>
      <t xml:space="preserve"> €12.500,- per procent.</t>
    </r>
  </si>
  <si>
    <t>Materiaalgebonden CO2-uitstoot per m2 BVO</t>
  </si>
  <si>
    <r>
      <t xml:space="preserve">U vult hier het aantal kg CO2 uitstoot in per m2 BVO. </t>
    </r>
    <r>
      <rPr>
        <b/>
        <sz val="10"/>
        <color theme="1"/>
        <rFont val="Arial"/>
        <family val="2"/>
      </rPr>
      <t xml:space="preserve">fictieve bijtelling </t>
    </r>
    <r>
      <rPr>
        <sz val="10"/>
        <color theme="1"/>
        <rFont val="Arial"/>
        <family val="2"/>
      </rPr>
      <t>is €3.000 per kg</t>
    </r>
  </si>
  <si>
    <r>
      <t>Vul hier de (MPG) m2 per BVO per jaar in tussen 0,1 en 0,8. Maximale</t>
    </r>
    <r>
      <rPr>
        <b/>
        <sz val="10"/>
        <color theme="1"/>
        <rFont val="Arial"/>
        <family val="2"/>
      </rPr>
      <t xml:space="preserve"> fictieve aftrek</t>
    </r>
    <r>
      <rPr>
        <sz val="10"/>
        <color theme="1"/>
        <rFont val="Arial"/>
        <family val="2"/>
      </rPr>
      <t xml:space="preserve"> bedraagt €500.000,-</t>
    </r>
  </si>
  <si>
    <t>Kies uit de lijst het percentage dat u belooft. Per procentpunt hoger dan 2 is de fictieve korting:
2% = € 0 (geen extra SROI)
3% = € 50.000 fictieve aftrek
4% = € 100.000 fictieve aftrek
5% = € 150.000 fictieve aftrek
6% = € 200.000 fictieve aftrek
7% = € 250.000 fictieve aftrek                 8% = € 300.000 fictieve aftrek
9% = € 350.000 fictieve aftrek
10% = € 400.000 fictieve aftrek</t>
  </si>
  <si>
    <t>SROI opgave conform bouwblokken methode (zie bijlage SROI) Minimaal 2%, Maximaal 10%</t>
  </si>
  <si>
    <t>TN 479825</t>
  </si>
  <si>
    <t>Uw bedrijf is VCA gecertificeerd of vergelijkbaar</t>
  </si>
  <si>
    <r>
      <rPr>
        <b/>
        <sz val="10"/>
        <color rgb="FF000000"/>
        <rFont val="Arial"/>
        <family val="2"/>
      </rPr>
      <t>Fictieve bijtelling:</t>
    </r>
    <r>
      <rPr>
        <sz val="10"/>
        <color rgb="FF000000"/>
        <rFont val="Arial"/>
      </rPr>
      <t xml:space="preserve"> €1.000,- per km</t>
    </r>
  </si>
  <si>
    <r>
      <rPr>
        <b/>
        <sz val="10"/>
        <color rgb="FF000000"/>
        <rFont val="Arial"/>
        <family val="2"/>
      </rPr>
      <t>Fictiefe aftrek:</t>
    </r>
    <r>
      <rPr>
        <sz val="10"/>
        <color rgb="FF000000"/>
        <rFont val="Arial"/>
      </rPr>
      <t xml:space="preserve"> Per trede €75.000,- (Minimaal trede 1)</t>
    </r>
  </si>
  <si>
    <r>
      <rPr>
        <b/>
        <sz val="10"/>
        <color rgb="FF000000"/>
        <rFont val="Arial"/>
        <family val="2"/>
      </rPr>
      <t xml:space="preserve">Fictieve aftek: </t>
    </r>
    <r>
      <rPr>
        <sz val="10"/>
        <color rgb="FF000000"/>
        <rFont val="Arial"/>
      </rPr>
      <t>Per trede €15.000,-</t>
    </r>
  </si>
  <si>
    <t>Uw bedrijf mag op concern niveau 1 offerte indienen. 
Let op, u mag op concern niveau max 1 offerte indienen. U kunt alleen inschrijven als hoofdaannemer of als onderaannemer, niet in beide rollen tegelijkertijd.</t>
  </si>
  <si>
    <t>Minimaal 5% en maximaal 15%
Elke % hoger dan 5% geeft €750.000 fictieve bijtelling.</t>
  </si>
  <si>
    <r>
      <rPr>
        <b/>
        <sz val="10"/>
        <color theme="1"/>
        <rFont val="Arial"/>
      </rPr>
      <t>Jaarlijks EBIT</t>
    </r>
    <r>
      <rPr>
        <sz val="10"/>
        <color theme="1"/>
        <rFont val="Arial"/>
      </rPr>
      <t xml:space="preserve"> percentage dat u wilt behalen op deze overeenkomst (minimaal 5 en maximaal 15%) 
https://nl.wikipedia.org/wiki/EBIT 
Jaarlijks wordt de EBIT op de overeenkomst samen met de gemeente geëvalueerd en en verbeterplan opgesteld. Als tijdens de uitvoering de gerealiseerde EBIT hoger is dan aangeboden, dan geeft u 50% van het hogere deel terug aan de gemeente. In overleg kan gezamenlijk besloten worden om met dat overschot een speciale reserve aan te leggen. Bij twijfel verifieert een onafhankelijke accountant de gerealiseerde EBIT op kosten van de aannemer. </t>
    </r>
    <r>
      <rPr>
        <b/>
        <sz val="10"/>
        <color theme="1"/>
        <rFont val="Arial"/>
        <family val="2"/>
      </rPr>
      <t>Stuur bij inschrijving een beschrijving mee hoe u dit bij verificatie gaat aantonen.</t>
    </r>
  </si>
  <si>
    <t>Europese Aaanbesteding Modulair Maatschappelijk Vastgoed</t>
  </si>
  <si>
    <r>
      <t>U vult hier de MKI per m2 in op basis van een onderwijslocatie met een BVO van 1.000m2.</t>
    </r>
    <r>
      <rPr>
        <b/>
        <sz val="10"/>
        <color theme="1"/>
        <rFont val="Arial"/>
        <family val="2"/>
      </rPr>
      <t xml:space="preserve"> Fictieve bijtelling</t>
    </r>
    <r>
      <rPr>
        <sz val="10"/>
        <color theme="1"/>
        <rFont val="Arial"/>
        <family val="2"/>
      </rPr>
      <t xml:space="preserve"> = MKI per m2 X factor 1.000</t>
    </r>
  </si>
  <si>
    <t>geef hier het percentage op dat gerecycled wordt.                                                                      HIermee bedoelen wij: Het percentage materialen dat na demontage kan worden verwerkt en opnieuw kan worden gebruikt als grondstof voor nieuwe producten. Hierbij gaat het om materialen die niet direct herbruikbaar zijn, maar die wel geschikt zijn voor recyclageprocessen zoals smelten, verkleinen of herverwerking tot nieuwe grondstoffen.</t>
  </si>
  <si>
    <t>geef hier het percentage op dat gestort of verbrand wordt.                                                         Hiermee bedoelen wij: Het percentage materialen dat niet hergebruikt of gerecycled kan worden en daarom moet worden gestort of verbrand. Dit vertegenwoordigt het deel van de materialen dat als afval wordt beschouwd en leidt tot milieubelasting door het storten op afvalplaatsen of verbranding in verbrandingsinstallaties.</t>
  </si>
  <si>
    <r>
      <rPr>
        <b/>
        <sz val="10"/>
        <color rgb="FF000000"/>
        <rFont val="Arial"/>
      </rPr>
      <t xml:space="preserve">LET OP: 
</t>
    </r>
    <r>
      <rPr>
        <sz val="10"/>
        <color rgb="FF000000"/>
        <rFont val="Arial"/>
      </rPr>
      <t xml:space="preserve">Fictieve aftrek betekent 'denkbeeldige aftrek'. Maar als u de door u gedane beloftes niet nakomt, dan kan de gemeente Nijkerk het contract ontbinden. Let dus goed op met wat u toezegt.
U kunt bij de inschrijving geen andere bewijsstukken indienen. Tijdens de verificatie na inschrijving moet u alle bewijsstukken en gedocumenteerde informatie direct op aanvraag tonen. 
U moet </t>
    </r>
    <r>
      <rPr>
        <b/>
        <sz val="10"/>
        <color rgb="FF000000"/>
        <rFont val="Arial"/>
      </rPr>
      <t>alle</t>
    </r>
    <r>
      <rPr>
        <sz val="10"/>
        <color rgb="FF000000"/>
        <rFont val="Arial"/>
      </rPr>
      <t xml:space="preserve"> geel gearceerde cellen invullen. Doe dat zorgvuldig en maak geen fouten, anders is uw offerte ongeldig. 
Alles wat u belooft moet u aantonen en nakomen.  
Wij hechten veel waarde aan een eerlijke en transparante procedure voor alle inschrijvers. We hebben helaas ervaring met situaties waarbij er geprobeerd is om misbruik te maken van deze vereenvoudigde methode. Tijdens het teamassessment wordt dan duidelijk hoe men ervoor staat, en dit leidt doorgaans tot uitsluiting.
Om ervoor te zorgen dat iedereen op een gelijk speelveld kan deelnemen, behandelen we inschrijvingen die deze balans verstoren niet verder. Mocht u vragen hebben of twijfels, of als u denkt dat er een vergissing van onze kant is, aarzel dan niet om direct contact met ons op te nemen. We helpen u graag verder!                                                                                                                                                                                                   
</t>
    </r>
    <r>
      <rPr>
        <b/>
        <sz val="12"/>
        <color rgb="FF000000"/>
        <rFont val="Arial"/>
      </rPr>
      <t xml:space="preserve">                                                                                                                                                                                                                                                                                                                 Als u vragen heeft, stel die dan direct via Tenderned.
</t>
    </r>
  </si>
  <si>
    <t>Uw aanbieding/oplossing/product/concept beschikt over een materiaalpaspoort conform de in de branche gebruikelijke norm.</t>
  </si>
  <si>
    <t xml:space="preserve">Verplaatsingskosten: Dien hier uw prijs in voor het volledig afbouwen, verplaatsen en opnieuw opbouwen van een modulair opgebouwde school met een BVO van 1.000 m² over een afstand van 15 kilometer binnen de gemeentelijke grens, inclusief gebouwgebonden installaties. </t>
  </si>
  <si>
    <t>Fictieve aftrek: €50,- per Euro</t>
  </si>
  <si>
    <t>Afstand productieomgeving inschrijver tot stadhuis te Nijkerk (Van 't Hoffstraat 24, 3863 AX Nijkerk) in kilometers 
(kortste route via de weg) Met productieomgeving wordt bedoeld: De locatie waar de onderdelen van de modulaire units worden vervaardigd, inclusief fabrieken, werkplaatsen en opslagruimtes die direct bijdragen aan de productie en voorbereiding van de units voor verzending.</t>
  </si>
  <si>
    <r>
      <t xml:space="preserve">Vul hier het percentage in (zonder % teken dus enkel het getal) </t>
    </r>
    <r>
      <rPr>
        <b/>
        <sz val="10"/>
        <color theme="1"/>
        <rFont val="Arial"/>
        <family val="2"/>
      </rPr>
      <t>Fictieve</t>
    </r>
    <r>
      <rPr>
        <sz val="10"/>
        <color theme="1"/>
        <rFont val="Arial"/>
        <family val="2"/>
      </rPr>
      <t xml:space="preserve"> </t>
    </r>
    <r>
      <rPr>
        <b/>
        <sz val="10"/>
        <color theme="1"/>
        <rFont val="Arial"/>
        <family val="2"/>
      </rPr>
      <t>aftrek</t>
    </r>
    <r>
      <rPr>
        <sz val="10"/>
        <color theme="1"/>
        <rFont val="Arial"/>
      </rPr>
      <t xml:space="preserve"> €25.000,- per procent.</t>
    </r>
  </si>
  <si>
    <r>
      <t xml:space="preserve">Vul hier het percentage in minimaal 80 en maximaal 100 (zonder % teken dus enkel het getal). </t>
    </r>
    <r>
      <rPr>
        <b/>
        <sz val="10"/>
        <color theme="1"/>
        <rFont val="Arial"/>
        <family val="2"/>
      </rPr>
      <t>Fictieve</t>
    </r>
    <r>
      <rPr>
        <sz val="10"/>
        <color theme="1"/>
        <rFont val="Arial"/>
        <family val="2"/>
      </rPr>
      <t xml:space="preserve"> </t>
    </r>
    <r>
      <rPr>
        <b/>
        <sz val="10"/>
        <color theme="1"/>
        <rFont val="Arial"/>
        <family val="2"/>
      </rPr>
      <t>aftrek</t>
    </r>
    <r>
      <rPr>
        <sz val="10"/>
        <color theme="1"/>
        <rFont val="Arial"/>
        <family val="2"/>
      </rPr>
      <t xml:space="preserve"> €250.000,- per procent.</t>
    </r>
  </si>
  <si>
    <t>Geef hier het percentage op dat hergebruikt wordt.                                                                     Hiermee bedoelen wij: Het percentage materialen en componenten die zonder verdere bewerking opnieuw kunnen worden ingezet in dezelfde of vergelijkbare toepassingen/functie. Dit omvat onderdelen die eenvoudig losmaakbaar zijn en direct kunnen worden hergebruikt zonder verlies van waarde of functie.</t>
  </si>
  <si>
    <r>
      <t xml:space="preserve">Vul hier het percentage in (zonder % teken dus enkel het getal) Fictieve </t>
    </r>
    <r>
      <rPr>
        <b/>
        <sz val="10"/>
        <color theme="1"/>
        <rFont val="Arial"/>
        <family val="2"/>
      </rPr>
      <t>bijtelling</t>
    </r>
    <r>
      <rPr>
        <sz val="10"/>
        <color theme="1"/>
        <rFont val="Arial"/>
      </rPr>
      <t xml:space="preserve"> €100.000,- per procent.</t>
    </r>
  </si>
  <si>
    <t>Hergebruikpotentie aan de hand van losmaakbaarheid: Het totaal van cellen B47, B48 en B49 (hergebruik, gerecycled en gestort/verbrand) dient altijd 100% te zijn. Exclusief verpakkingsmaterialen.</t>
  </si>
  <si>
    <r>
      <rPr>
        <b/>
        <sz val="10"/>
        <color rgb="FF000000"/>
        <rFont val="Arial"/>
        <family val="2"/>
      </rPr>
      <t xml:space="preserve">Fictieve bijtelling: </t>
    </r>
    <r>
      <rPr>
        <sz val="10"/>
        <color rgb="FF000000"/>
        <rFont val="Arial"/>
        <family val="2"/>
      </rPr>
      <t>€250.000,-</t>
    </r>
    <r>
      <rPr>
        <b/>
        <sz val="10"/>
        <color rgb="FF000000"/>
        <rFont val="Arial"/>
        <family val="2"/>
      </rPr>
      <t xml:space="preserve"> </t>
    </r>
    <r>
      <rPr>
        <sz val="10"/>
        <color rgb="FF000000"/>
        <rFont val="Arial"/>
        <family val="2"/>
      </rPr>
      <t>I</t>
    </r>
    <r>
      <rPr>
        <sz val="10"/>
        <color rgb="FF000000"/>
        <rFont val="Arial"/>
      </rPr>
      <t>ndien NIET aantoonbaar (nee):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</si>
</sst>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2]\ #,##0.00"/>
    <numFmt numFmtId="165" formatCode="_ * #,##0.0_ ;_ * \-#,##0.0_ ;_ * &quot;-&quot;??_ ;_ @_ "/>
    <numFmt numFmtId="166" formatCode="_ * #,##0_ ;_ * \-#,##0_ ;_ * &quot;-&quot;??_ ;_ @_ "/>
    <numFmt numFmtId="169" formatCode="_ &quot;€&quot;\ * #,##0.00_ ;_ &quot;€&quot;\ * \-#,##0.00_ ;_ &quot;€&quot;\ * &quot;-&quot;??_ ;_ @_ "/>
  </numFmts>
  <fonts count="16" x14ac:knownFonts="1">
    <font>
      <sz val="10"/>
      <color rgb="FF000000"/>
      <name val="Arial"/>
      <scheme val="minor"/>
    </font>
    <font>
      <b/>
      <sz val="10"/>
      <color rgb="FF000000"/>
      <name val="Arial"/>
    </font>
    <font>
      <sz val="10"/>
      <color rgb="FF000000"/>
      <name val="Arial"/>
    </font>
    <font>
      <b/>
      <sz val="10"/>
      <color theme="1"/>
      <name val="Arial"/>
    </font>
    <font>
      <i/>
      <sz val="10"/>
      <color rgb="FF000000"/>
      <name val="Arial"/>
    </font>
    <font>
      <b/>
      <sz val="11"/>
      <color rgb="FF000000"/>
      <name val="Arial"/>
    </font>
    <font>
      <sz val="10"/>
      <color theme="1"/>
      <name val="Arial"/>
    </font>
    <font>
      <b/>
      <sz val="12"/>
      <color rgb="FF000000"/>
      <name val="Arial"/>
    </font>
    <font>
      <sz val="10"/>
      <color theme="1"/>
      <name val="Arial"/>
      <family val="2"/>
    </font>
    <font>
      <sz val="10"/>
      <color rgb="FF000000"/>
      <name val="Arial"/>
      <family val="2"/>
    </font>
    <font>
      <sz val="10"/>
      <color rgb="FF000000"/>
      <name val="Arial"/>
      <scheme val="minor"/>
    </font>
    <font>
      <b/>
      <sz val="10"/>
      <color theme="1"/>
      <name val="Arial"/>
      <family val="2"/>
    </font>
    <font>
      <sz val="10"/>
      <name val="Arial"/>
      <family val="2"/>
    </font>
    <font>
      <b/>
      <sz val="10"/>
      <color rgb="FF000000"/>
      <name val="Arial"/>
      <family val="2"/>
    </font>
    <font>
      <sz val="10"/>
      <color rgb="FF000000"/>
      <name val="Arial"/>
      <family val="2"/>
      <scheme val="minor"/>
    </font>
    <font>
      <b/>
      <sz val="10"/>
      <name val="Arial"/>
      <family val="2"/>
    </font>
  </fonts>
  <fills count="6">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9" tint="0.39997558519241921"/>
        <bgColor rgb="FFFF9900"/>
      </patternFill>
    </fill>
    <fill>
      <patternFill patternType="solid">
        <fgColor theme="9" tint="0.39997558519241921"/>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44" fontId="10" fillId="0" borderId="0" applyFont="0" applyFill="0" applyBorder="0" applyAlignment="0" applyProtection="0"/>
    <xf numFmtId="0" fontId="14" fillId="0" borderId="0"/>
    <xf numFmtId="169" fontId="14" fillId="0" borderId="0" applyFont="0" applyFill="0" applyBorder="0" applyAlignment="0" applyProtection="0"/>
  </cellStyleXfs>
  <cellXfs count="51">
    <xf numFmtId="0" fontId="0" fillId="0" borderId="0" xfId="0"/>
    <xf numFmtId="0" fontId="1" fillId="0" borderId="0" xfId="0" applyFont="1" applyAlignment="1">
      <alignment vertical="top"/>
    </xf>
    <xf numFmtId="0" fontId="2" fillId="0" borderId="0" xfId="0" applyFont="1" applyAlignment="1">
      <alignment vertical="top"/>
    </xf>
    <xf numFmtId="14" fontId="2" fillId="0" borderId="0" xfId="0" applyNumberFormat="1"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4" fillId="0" borderId="0" xfId="0" applyFont="1" applyAlignment="1">
      <alignment horizontal="left" vertical="top" wrapText="1"/>
    </xf>
    <xf numFmtId="0" fontId="5" fillId="0" borderId="0" xfId="0" applyFont="1" applyAlignment="1">
      <alignment vertical="top"/>
    </xf>
    <xf numFmtId="44" fontId="3" fillId="0" borderId="0" xfId="0" applyNumberFormat="1" applyFont="1" applyAlignment="1">
      <alignment vertical="top"/>
    </xf>
    <xf numFmtId="0" fontId="3" fillId="0" borderId="0" xfId="0" applyFont="1" applyAlignment="1">
      <alignment vertical="top"/>
    </xf>
    <xf numFmtId="0" fontId="6" fillId="0" borderId="0" xfId="0" applyFont="1" applyAlignment="1">
      <alignment vertical="top"/>
    </xf>
    <xf numFmtId="164" fontId="2" fillId="0" borderId="0" xfId="0" applyNumberFormat="1" applyFont="1" applyAlignment="1">
      <alignment vertical="top"/>
    </xf>
    <xf numFmtId="0" fontId="6" fillId="0" borderId="0" xfId="0" applyFont="1" applyAlignment="1">
      <alignment vertical="top" wrapText="1"/>
    </xf>
    <xf numFmtId="164" fontId="1" fillId="0" borderId="5" xfId="0" applyNumberFormat="1" applyFont="1" applyBorder="1" applyAlignment="1">
      <alignment vertical="top"/>
    </xf>
    <xf numFmtId="44" fontId="2" fillId="0" borderId="0" xfId="0" applyNumberFormat="1" applyFont="1" applyAlignment="1">
      <alignment vertical="top"/>
    </xf>
    <xf numFmtId="0" fontId="8" fillId="0" borderId="0" xfId="0" applyFont="1" applyAlignment="1">
      <alignment vertical="top" wrapText="1"/>
    </xf>
    <xf numFmtId="0" fontId="9" fillId="0" borderId="0" xfId="0" applyFont="1" applyAlignment="1">
      <alignment vertical="top"/>
    </xf>
    <xf numFmtId="0" fontId="8" fillId="0" borderId="0" xfId="0" applyFont="1" applyAlignment="1">
      <alignment vertical="top"/>
    </xf>
    <xf numFmtId="0" fontId="6" fillId="3" borderId="6" xfId="0" applyFont="1" applyFill="1" applyBorder="1" applyAlignment="1">
      <alignment horizontal="center" vertical="center"/>
    </xf>
    <xf numFmtId="0" fontId="11"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xf>
    <xf numFmtId="44" fontId="11" fillId="0" borderId="0" xfId="0" applyNumberFormat="1" applyFont="1" applyAlignment="1">
      <alignment vertical="top"/>
    </xf>
    <xf numFmtId="44" fontId="2" fillId="0" borderId="0" xfId="1" applyFont="1" applyAlignment="1">
      <alignment vertical="top"/>
    </xf>
    <xf numFmtId="0" fontId="6" fillId="0" borderId="0" xfId="0" applyFont="1" applyAlignment="1">
      <alignment horizontal="center" vertical="center"/>
    </xf>
    <xf numFmtId="0" fontId="11" fillId="0" borderId="0" xfId="0" applyFont="1" applyAlignment="1">
      <alignment horizontal="right" vertical="center"/>
    </xf>
    <xf numFmtId="0" fontId="6" fillId="0" borderId="8" xfId="0" applyFont="1" applyBorder="1" applyAlignment="1">
      <alignment horizontal="center" vertical="center"/>
    </xf>
    <xf numFmtId="44" fontId="8" fillId="0" borderId="0" xfId="0" applyNumberFormat="1" applyFont="1" applyAlignment="1">
      <alignment vertical="top"/>
    </xf>
    <xf numFmtId="0" fontId="9" fillId="4" borderId="6" xfId="0" applyFont="1" applyFill="1" applyBorder="1" applyAlignment="1">
      <alignment vertical="top" wrapText="1"/>
    </xf>
    <xf numFmtId="0" fontId="12" fillId="0" borderId="0" xfId="0" applyFont="1" applyAlignment="1">
      <alignment vertical="top" wrapText="1"/>
    </xf>
    <xf numFmtId="44" fontId="8" fillId="0" borderId="0" xfId="1" applyFont="1" applyBorder="1" applyAlignment="1">
      <alignment vertical="center" wrapText="1"/>
    </xf>
    <xf numFmtId="0" fontId="3" fillId="0" borderId="2" xfId="0" applyFont="1" applyBorder="1" applyAlignment="1">
      <alignment vertical="top"/>
    </xf>
    <xf numFmtId="0" fontId="6" fillId="3" borderId="6" xfId="0" applyFont="1" applyFill="1" applyBorder="1" applyAlignment="1" applyProtection="1">
      <alignment horizontal="center" vertical="center"/>
      <protection locked="0" hidden="1"/>
    </xf>
    <xf numFmtId="0" fontId="6" fillId="3" borderId="7" xfId="0" applyFont="1" applyFill="1" applyBorder="1" applyAlignment="1" applyProtection="1">
      <alignment horizontal="center" vertical="center"/>
      <protection locked="0" hidden="1"/>
    </xf>
    <xf numFmtId="44" fontId="6" fillId="0" borderId="0" xfId="1" applyFont="1" applyAlignment="1">
      <alignment vertical="top"/>
    </xf>
    <xf numFmtId="0" fontId="8" fillId="5" borderId="6" xfId="0" applyFont="1" applyFill="1" applyBorder="1" applyAlignment="1">
      <alignment vertical="top" wrapText="1"/>
    </xf>
    <xf numFmtId="44" fontId="6" fillId="3" borderId="6" xfId="1" applyFont="1" applyFill="1" applyBorder="1" applyAlignment="1" applyProtection="1">
      <alignment horizontal="center" vertical="center"/>
      <protection locked="0" hidden="1"/>
    </xf>
    <xf numFmtId="0" fontId="2" fillId="0" borderId="0" xfId="0" applyFont="1" applyAlignment="1">
      <alignment vertical="top" wrapText="1"/>
    </xf>
    <xf numFmtId="0" fontId="0" fillId="0" borderId="0" xfId="0"/>
    <xf numFmtId="165" fontId="2" fillId="2" borderId="4" xfId="0" applyNumberFormat="1" applyFont="1" applyFill="1" applyBorder="1" applyAlignment="1" applyProtection="1">
      <alignment horizontal="center" vertical="center"/>
      <protection locked="0" hidden="1"/>
    </xf>
    <xf numFmtId="9" fontId="11" fillId="2" borderId="4" xfId="0" applyNumberFormat="1" applyFont="1" applyFill="1" applyBorder="1" applyAlignment="1" applyProtection="1">
      <alignment horizontal="center" vertical="center"/>
      <protection locked="0" hidden="1"/>
    </xf>
    <xf numFmtId="0" fontId="11" fillId="2" borderId="4" xfId="0" applyFont="1" applyFill="1" applyBorder="1" applyAlignment="1" applyProtection="1">
      <alignment horizontal="center" vertical="center"/>
      <protection locked="0" hidden="1"/>
    </xf>
    <xf numFmtId="166" fontId="13" fillId="2" borderId="4" xfId="0" applyNumberFormat="1" applyFont="1" applyFill="1" applyBorder="1" applyAlignment="1" applyProtection="1">
      <alignment horizontal="center" vertical="center"/>
      <protection locked="0" hidden="1"/>
    </xf>
    <xf numFmtId="44" fontId="11" fillId="2" borderId="4" xfId="0" applyNumberFormat="1" applyFont="1" applyFill="1" applyBorder="1" applyAlignment="1" applyProtection="1">
      <alignment horizontal="center" vertical="center"/>
      <protection locked="0" hidden="1"/>
    </xf>
    <xf numFmtId="44" fontId="13" fillId="2" borderId="4" xfId="0" applyNumberFormat="1" applyFont="1" applyFill="1" applyBorder="1" applyAlignment="1" applyProtection="1">
      <alignment horizontal="center" vertical="center"/>
      <protection locked="0" hidden="1"/>
    </xf>
    <xf numFmtId="165" fontId="13" fillId="2" borderId="4" xfId="0" applyNumberFormat="1" applyFont="1" applyFill="1" applyBorder="1" applyAlignment="1" applyProtection="1">
      <alignment horizontal="center" vertical="center"/>
      <protection locked="0" hidden="1"/>
    </xf>
    <xf numFmtId="44" fontId="11" fillId="3" borderId="6" xfId="1" applyFont="1" applyFill="1" applyBorder="1" applyAlignment="1" applyProtection="1">
      <alignment horizontal="center" vertical="center" wrapText="1"/>
      <protection locked="0" hidden="1"/>
    </xf>
    <xf numFmtId="44" fontId="11" fillId="2" borderId="4" xfId="0" applyNumberFormat="1" applyFont="1" applyFill="1" applyBorder="1" applyAlignment="1" applyProtection="1">
      <alignment vertical="top"/>
      <protection locked="0" hidden="1"/>
    </xf>
    <xf numFmtId="0" fontId="13" fillId="2" borderId="1" xfId="0" applyFont="1" applyFill="1" applyBorder="1" applyAlignment="1" applyProtection="1">
      <alignment horizontal="left" vertical="top"/>
      <protection locked="0" hidden="1"/>
    </xf>
    <xf numFmtId="0" fontId="15" fillId="0" borderId="2" xfId="0" applyFont="1" applyBorder="1" applyProtection="1">
      <protection locked="0" hidden="1"/>
    </xf>
    <xf numFmtId="0" fontId="15" fillId="0" borderId="3" xfId="0" applyFont="1" applyBorder="1" applyProtection="1">
      <protection locked="0" hidden="1"/>
    </xf>
  </cellXfs>
  <cellStyles count="4">
    <cellStyle name="Standaard" xfId="0" builtinId="0"/>
    <cellStyle name="Standaard 2" xfId="2" xr:uid="{37057862-C4FF-4648-A225-0F2A54EE4A79}"/>
    <cellStyle name="Valuta" xfId="1" builtinId="4"/>
    <cellStyle name="Valuta 2" xfId="3" xr:uid="{E08C46F7-B9ED-4457-B8F1-C8171A1FDB33}"/>
  </cellStyles>
  <dxfs count="2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patternType="solid">
          <fgColor rgb="FFFFC7CE"/>
          <bgColor rgb="FFFFC7CE"/>
        </patternFill>
      </fill>
    </dxf>
    <dxf>
      <fill>
        <patternFill>
          <bgColor rgb="FF00B050"/>
        </patternFill>
      </fill>
    </dxf>
    <dxf>
      <fill>
        <patternFill>
          <bgColor rgb="FFFF0000"/>
        </patternFill>
      </fill>
    </dxf>
    <dxf>
      <fill>
        <patternFill>
          <bgColor rgb="FFFF0000"/>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outlinePr summaryBelow="0" summaryRight="0"/>
    <pageSetUpPr fitToPage="1"/>
  </sheetPr>
  <dimension ref="A1:AA970"/>
  <sheetViews>
    <sheetView tabSelected="1" zoomScaleNormal="100" workbookViewId="0">
      <pane ySplit="1" topLeftCell="A46" activePane="bottomLeft" state="frozen"/>
      <selection pane="bottomLeft" activeCell="A5" sqref="A5"/>
    </sheetView>
  </sheetViews>
  <sheetFormatPr defaultColWidth="12.54296875" defaultRowHeight="15" customHeight="1" x14ac:dyDescent="0.25"/>
  <cols>
    <col min="1" max="1" width="81.81640625" customWidth="1"/>
    <col min="2" max="2" width="17.81640625" customWidth="1"/>
    <col min="3" max="3" width="33.453125" customWidth="1"/>
    <col min="4" max="4" width="15" customWidth="1"/>
    <col min="5" max="5" width="18.81640625" customWidth="1"/>
    <col min="6" max="6" width="20.1796875" customWidth="1"/>
    <col min="7" max="8" width="11.1796875" customWidth="1"/>
    <col min="9" max="9" width="13.453125" customWidth="1"/>
    <col min="10" max="26" width="11.1796875" customWidth="1"/>
  </cols>
  <sheetData>
    <row r="1" spans="1:26" ht="15" customHeight="1" x14ac:dyDescent="0.25">
      <c r="A1" s="1" t="s">
        <v>0</v>
      </c>
      <c r="B1" s="1" t="s">
        <v>1</v>
      </c>
      <c r="C1" s="2"/>
      <c r="D1" s="2"/>
      <c r="E1" s="2"/>
      <c r="F1" s="2"/>
      <c r="G1" s="2"/>
      <c r="H1" s="2"/>
      <c r="I1" s="2"/>
      <c r="J1" s="2"/>
      <c r="K1" s="2"/>
      <c r="L1" s="2"/>
      <c r="M1" s="2"/>
      <c r="N1" s="2"/>
      <c r="O1" s="2"/>
      <c r="P1" s="2"/>
      <c r="Q1" s="2"/>
      <c r="R1" s="2"/>
      <c r="S1" s="2"/>
      <c r="T1" s="2"/>
      <c r="U1" s="2"/>
      <c r="V1" s="2"/>
      <c r="W1" s="2"/>
      <c r="X1" s="2"/>
      <c r="Y1" s="2"/>
      <c r="Z1" s="2"/>
    </row>
    <row r="2" spans="1:26" ht="15" customHeight="1" x14ac:dyDescent="0.25">
      <c r="A2" s="1"/>
      <c r="B2" s="2"/>
      <c r="C2" s="2"/>
      <c r="D2" s="2"/>
      <c r="E2" s="2"/>
      <c r="F2" s="2"/>
      <c r="G2" s="2"/>
      <c r="H2" s="2"/>
      <c r="I2" s="2"/>
      <c r="J2" s="2"/>
      <c r="K2" s="2"/>
      <c r="L2" s="2"/>
      <c r="M2" s="2"/>
      <c r="N2" s="2"/>
      <c r="O2" s="2"/>
      <c r="P2" s="2"/>
      <c r="Q2" s="2"/>
      <c r="R2" s="2"/>
      <c r="S2" s="2"/>
      <c r="T2" s="2"/>
      <c r="U2" s="2"/>
      <c r="V2" s="2"/>
      <c r="W2" s="2"/>
      <c r="X2" s="2"/>
      <c r="Y2" s="2"/>
      <c r="Z2" s="2"/>
    </row>
    <row r="3" spans="1:26" ht="15" customHeight="1" x14ac:dyDescent="0.25">
      <c r="A3" s="1" t="s">
        <v>45</v>
      </c>
      <c r="B3" s="16" t="s">
        <v>37</v>
      </c>
      <c r="C3" s="2"/>
      <c r="D3" s="3"/>
      <c r="E3" s="2"/>
      <c r="F3" s="2"/>
      <c r="G3" s="2"/>
      <c r="H3" s="2"/>
      <c r="I3" s="2"/>
      <c r="J3" s="2"/>
      <c r="K3" s="2"/>
      <c r="L3" s="2"/>
      <c r="M3" s="2"/>
      <c r="N3" s="2"/>
      <c r="O3" s="2"/>
      <c r="P3" s="2"/>
      <c r="Q3" s="2"/>
      <c r="R3" s="2"/>
      <c r="S3" s="2"/>
      <c r="T3" s="2"/>
      <c r="U3" s="2"/>
      <c r="V3" s="2"/>
      <c r="W3" s="2"/>
      <c r="X3" s="2"/>
      <c r="Y3" s="2"/>
      <c r="Z3" s="2"/>
    </row>
    <row r="4" spans="1:26" ht="12.5" x14ac:dyDescent="0.25">
      <c r="A4" s="2"/>
      <c r="B4" s="2"/>
      <c r="C4" s="2"/>
      <c r="D4" s="2"/>
      <c r="E4" s="2"/>
      <c r="F4" s="2"/>
      <c r="G4" s="2"/>
      <c r="H4" s="2"/>
      <c r="I4" s="2"/>
      <c r="J4" s="2"/>
      <c r="K4" s="2"/>
      <c r="L4" s="2"/>
      <c r="M4" s="2"/>
      <c r="N4" s="2"/>
      <c r="O4" s="2"/>
      <c r="P4" s="2"/>
      <c r="Q4" s="2"/>
      <c r="R4" s="2"/>
      <c r="S4" s="2"/>
      <c r="T4" s="2"/>
      <c r="U4" s="2"/>
      <c r="V4" s="2"/>
      <c r="W4" s="2"/>
      <c r="X4" s="2"/>
      <c r="Y4" s="2"/>
      <c r="Z4" s="2"/>
    </row>
    <row r="5" spans="1:26" ht="15" customHeight="1" x14ac:dyDescent="0.25">
      <c r="A5" s="1" t="s">
        <v>2</v>
      </c>
      <c r="B5" s="2"/>
      <c r="C5" s="2"/>
      <c r="D5" s="2"/>
      <c r="E5" s="2"/>
      <c r="F5" s="2"/>
      <c r="G5" s="2"/>
      <c r="H5" s="2"/>
      <c r="I5" s="2"/>
      <c r="J5" s="2"/>
      <c r="K5" s="2"/>
      <c r="L5" s="2"/>
      <c r="M5" s="2"/>
      <c r="N5" s="2"/>
      <c r="O5" s="2"/>
      <c r="P5" s="2"/>
      <c r="Q5" s="2"/>
      <c r="R5" s="2"/>
      <c r="S5" s="2"/>
      <c r="T5" s="2"/>
      <c r="U5" s="2"/>
      <c r="V5" s="2"/>
      <c r="W5" s="2"/>
      <c r="X5" s="2"/>
      <c r="Y5" s="2"/>
      <c r="Z5" s="2"/>
    </row>
    <row r="6" spans="1:26" ht="15" customHeight="1" x14ac:dyDescent="0.3">
      <c r="A6" s="2" t="s">
        <v>3</v>
      </c>
      <c r="B6" s="48"/>
      <c r="C6" s="49"/>
      <c r="D6" s="49"/>
      <c r="E6" s="50"/>
      <c r="F6" s="2"/>
      <c r="G6" s="2"/>
      <c r="H6" s="2"/>
      <c r="I6" s="2"/>
      <c r="J6" s="2"/>
      <c r="K6" s="2"/>
      <c r="L6" s="2"/>
      <c r="M6" s="2"/>
      <c r="N6" s="2"/>
      <c r="O6" s="2"/>
      <c r="P6" s="2"/>
      <c r="Q6" s="2"/>
      <c r="R6" s="2"/>
      <c r="S6" s="2"/>
      <c r="T6" s="2"/>
      <c r="U6" s="2"/>
      <c r="V6" s="2"/>
      <c r="W6" s="2"/>
      <c r="X6" s="2"/>
      <c r="Y6" s="2"/>
      <c r="Z6" s="2"/>
    </row>
    <row r="7" spans="1:26" ht="15" customHeight="1" x14ac:dyDescent="0.3">
      <c r="A7" s="2" t="s">
        <v>4</v>
      </c>
      <c r="B7" s="48"/>
      <c r="C7" s="49"/>
      <c r="D7" s="49"/>
      <c r="E7" s="50"/>
      <c r="F7" s="2"/>
      <c r="G7" s="2"/>
      <c r="H7" s="2"/>
      <c r="I7" s="2"/>
      <c r="J7" s="2"/>
      <c r="K7" s="2"/>
      <c r="L7" s="2"/>
      <c r="M7" s="2"/>
      <c r="N7" s="2"/>
      <c r="O7" s="2"/>
      <c r="P7" s="2"/>
      <c r="Q7" s="2"/>
      <c r="R7" s="2"/>
      <c r="S7" s="2"/>
      <c r="T7" s="2"/>
      <c r="U7" s="2"/>
      <c r="V7" s="2"/>
      <c r="W7" s="2"/>
      <c r="X7" s="2"/>
      <c r="Y7" s="2"/>
      <c r="Z7" s="2"/>
    </row>
    <row r="8" spans="1:26" ht="15" customHeight="1" x14ac:dyDescent="0.3">
      <c r="A8" s="2" t="s">
        <v>5</v>
      </c>
      <c r="B8" s="48"/>
      <c r="C8" s="49"/>
      <c r="D8" s="49"/>
      <c r="E8" s="50"/>
      <c r="F8" s="2"/>
      <c r="G8" s="2"/>
      <c r="H8" s="2"/>
      <c r="I8" s="2"/>
      <c r="J8" s="2"/>
      <c r="K8" s="2"/>
      <c r="L8" s="2"/>
      <c r="M8" s="2"/>
      <c r="N8" s="2"/>
      <c r="O8" s="2"/>
      <c r="P8" s="2"/>
      <c r="Q8" s="2"/>
      <c r="R8" s="2"/>
      <c r="S8" s="2"/>
      <c r="T8" s="2"/>
      <c r="U8" s="2"/>
      <c r="V8" s="2"/>
      <c r="W8" s="2"/>
      <c r="X8" s="2"/>
      <c r="Y8" s="2"/>
      <c r="Z8" s="2"/>
    </row>
    <row r="9" spans="1:26" ht="15" customHeight="1" x14ac:dyDescent="0.3">
      <c r="A9" s="2" t="s">
        <v>6</v>
      </c>
      <c r="B9" s="48"/>
      <c r="C9" s="49"/>
      <c r="D9" s="49"/>
      <c r="E9" s="50"/>
      <c r="F9" s="2"/>
      <c r="G9" s="2"/>
      <c r="H9" s="2"/>
      <c r="I9" s="2"/>
      <c r="J9" s="2"/>
      <c r="K9" s="2"/>
      <c r="L9" s="2"/>
      <c r="M9" s="2"/>
      <c r="N9" s="2"/>
      <c r="O9" s="2"/>
      <c r="P9" s="2"/>
      <c r="Q9" s="2"/>
      <c r="R9" s="2"/>
      <c r="S9" s="2"/>
      <c r="T9" s="2"/>
      <c r="U9" s="2"/>
      <c r="V9" s="2"/>
      <c r="W9" s="2"/>
      <c r="X9" s="2"/>
      <c r="Y9" s="2"/>
      <c r="Z9" s="2"/>
    </row>
    <row r="10" spans="1:26" ht="15" customHeight="1" x14ac:dyDescent="0.3">
      <c r="A10" s="2" t="s">
        <v>7</v>
      </c>
      <c r="B10" s="48"/>
      <c r="C10" s="49"/>
      <c r="D10" s="49"/>
      <c r="E10" s="50"/>
      <c r="F10" s="2"/>
      <c r="G10" s="2"/>
      <c r="H10" s="2"/>
      <c r="I10" s="2"/>
      <c r="J10" s="2"/>
      <c r="K10" s="2"/>
      <c r="L10" s="2"/>
      <c r="M10" s="2"/>
      <c r="N10" s="2"/>
      <c r="O10" s="2"/>
      <c r="P10" s="2"/>
      <c r="Q10" s="2"/>
      <c r="R10" s="2"/>
      <c r="S10" s="2"/>
      <c r="T10" s="2"/>
      <c r="U10" s="2"/>
      <c r="V10" s="2"/>
      <c r="W10" s="2"/>
      <c r="X10" s="2"/>
      <c r="Y10" s="2"/>
      <c r="Z10" s="2"/>
    </row>
    <row r="11" spans="1:26" ht="15" customHeight="1" x14ac:dyDescent="0.3">
      <c r="A11" s="2" t="s">
        <v>8</v>
      </c>
      <c r="B11" s="48"/>
      <c r="C11" s="49"/>
      <c r="D11" s="49"/>
      <c r="E11" s="50"/>
      <c r="F11" s="2"/>
      <c r="G11" s="2"/>
      <c r="H11" s="2"/>
      <c r="I11" s="2"/>
      <c r="J11" s="2"/>
      <c r="K11" s="2"/>
      <c r="L11" s="2"/>
      <c r="M11" s="2"/>
      <c r="N11" s="2"/>
      <c r="O11" s="2"/>
      <c r="P11" s="2"/>
      <c r="Q11" s="2"/>
      <c r="R11" s="2"/>
      <c r="S11" s="2"/>
      <c r="T11" s="2"/>
      <c r="U11" s="2"/>
      <c r="V11" s="2"/>
      <c r="W11" s="2"/>
      <c r="X11" s="2"/>
      <c r="Y11" s="2"/>
      <c r="Z11" s="2"/>
    </row>
    <row r="12" spans="1:26" ht="15" customHeight="1" x14ac:dyDescent="0.3">
      <c r="A12" s="2" t="s">
        <v>9</v>
      </c>
      <c r="B12" s="48"/>
      <c r="C12" s="49"/>
      <c r="D12" s="49"/>
      <c r="E12" s="50"/>
      <c r="F12" s="2"/>
      <c r="G12" s="2"/>
      <c r="H12" s="2"/>
      <c r="I12" s="2"/>
      <c r="J12" s="2"/>
      <c r="K12" s="2"/>
      <c r="L12" s="2"/>
      <c r="M12" s="2"/>
      <c r="N12" s="2"/>
      <c r="O12" s="2"/>
      <c r="P12" s="2"/>
      <c r="Q12" s="2"/>
      <c r="R12" s="2"/>
      <c r="S12" s="2"/>
      <c r="T12" s="2"/>
      <c r="U12" s="2"/>
      <c r="V12" s="2"/>
      <c r="W12" s="2"/>
      <c r="X12" s="2"/>
      <c r="Y12" s="2"/>
      <c r="Z12" s="2"/>
    </row>
    <row r="13" spans="1:26" ht="15" customHeight="1" x14ac:dyDescent="0.3">
      <c r="A13" s="2" t="s">
        <v>10</v>
      </c>
      <c r="B13" s="48"/>
      <c r="C13" s="49"/>
      <c r="D13" s="49"/>
      <c r="E13" s="50"/>
      <c r="F13" s="2"/>
      <c r="G13" s="2"/>
      <c r="H13" s="2"/>
      <c r="I13" s="2"/>
      <c r="J13" s="2"/>
      <c r="K13" s="2"/>
      <c r="L13" s="2"/>
      <c r="M13" s="2"/>
      <c r="N13" s="2"/>
      <c r="O13" s="2"/>
      <c r="P13" s="2"/>
      <c r="Q13" s="2"/>
      <c r="R13" s="2"/>
      <c r="S13" s="2"/>
      <c r="T13" s="2"/>
      <c r="U13" s="2"/>
      <c r="V13" s="2"/>
      <c r="W13" s="2"/>
      <c r="X13" s="2"/>
      <c r="Y13" s="2"/>
      <c r="Z13" s="2"/>
    </row>
    <row r="14" spans="1:26" ht="15" customHeight="1" x14ac:dyDescent="0.25">
      <c r="A14" s="2"/>
      <c r="B14" s="4"/>
      <c r="C14" s="4"/>
      <c r="D14" s="4"/>
      <c r="E14" s="4"/>
      <c r="F14" s="2"/>
      <c r="G14" s="2"/>
      <c r="H14" s="2"/>
      <c r="I14" s="2"/>
      <c r="J14" s="2"/>
      <c r="K14" s="2"/>
      <c r="L14" s="2"/>
      <c r="M14" s="2"/>
      <c r="N14" s="2"/>
      <c r="O14" s="2"/>
      <c r="P14" s="2"/>
      <c r="Q14" s="2"/>
      <c r="R14" s="2"/>
      <c r="S14" s="2"/>
      <c r="T14" s="2"/>
      <c r="U14" s="2"/>
      <c r="V14" s="2"/>
      <c r="W14" s="2"/>
      <c r="X14" s="2"/>
      <c r="Y14" s="2"/>
      <c r="Z14" s="2"/>
    </row>
    <row r="15" spans="1:26" ht="15" customHeight="1" x14ac:dyDescent="0.25">
      <c r="A15" s="1" t="s">
        <v>11</v>
      </c>
      <c r="B15" s="4"/>
      <c r="C15" s="4"/>
      <c r="D15" s="4"/>
      <c r="E15" s="4"/>
      <c r="F15" s="2"/>
      <c r="G15" s="2"/>
      <c r="H15" s="2"/>
      <c r="I15" s="2"/>
      <c r="J15" s="2"/>
      <c r="K15" s="2"/>
      <c r="L15" s="2"/>
      <c r="M15" s="2"/>
      <c r="N15" s="2"/>
      <c r="O15" s="2"/>
      <c r="P15" s="2"/>
      <c r="Q15" s="2"/>
      <c r="R15" s="2"/>
      <c r="S15" s="2"/>
      <c r="T15" s="2"/>
      <c r="U15" s="2"/>
      <c r="V15" s="2"/>
      <c r="W15" s="2"/>
      <c r="X15" s="2"/>
      <c r="Y15" s="2"/>
      <c r="Z15" s="2"/>
    </row>
    <row r="16" spans="1:26" ht="15" customHeight="1" x14ac:dyDescent="0.25">
      <c r="A16" s="2" t="s">
        <v>12</v>
      </c>
      <c r="B16" s="47"/>
      <c r="C16" s="4" t="str">
        <f t="shared" ref="C16:C20" si="0">IF(B16="Nee", "ONGELDIG!", " ")</f>
        <v xml:space="preserve"> </v>
      </c>
      <c r="D16" s="4"/>
      <c r="E16" s="4"/>
      <c r="F16" s="2"/>
      <c r="G16" s="2"/>
      <c r="H16" s="2"/>
      <c r="I16" s="2"/>
      <c r="J16" s="2"/>
      <c r="K16" s="2"/>
      <c r="L16" s="2"/>
      <c r="M16" s="2"/>
      <c r="N16" s="2"/>
      <c r="O16" s="2"/>
      <c r="P16" s="2"/>
      <c r="Q16" s="2"/>
      <c r="R16" s="2"/>
      <c r="S16" s="2"/>
      <c r="T16" s="2"/>
      <c r="U16" s="2"/>
      <c r="V16" s="2"/>
      <c r="W16" s="2"/>
      <c r="X16" s="2"/>
      <c r="Y16" s="2"/>
      <c r="Z16" s="2"/>
    </row>
    <row r="17" spans="1:27" ht="15" customHeight="1" x14ac:dyDescent="0.25">
      <c r="A17" s="2" t="s">
        <v>13</v>
      </c>
      <c r="B17" s="47"/>
      <c r="C17" s="4" t="str">
        <f t="shared" si="0"/>
        <v xml:space="preserve"> </v>
      </c>
      <c r="D17" s="4"/>
      <c r="E17" s="4"/>
      <c r="F17" s="2"/>
      <c r="G17" s="2"/>
      <c r="H17" s="2"/>
      <c r="I17" s="2"/>
      <c r="J17" s="2"/>
      <c r="K17" s="2"/>
      <c r="L17" s="2"/>
      <c r="M17" s="2"/>
      <c r="N17" s="2"/>
      <c r="O17" s="2"/>
      <c r="P17" s="2"/>
      <c r="Q17" s="2"/>
      <c r="R17" s="2"/>
      <c r="S17" s="2"/>
      <c r="T17" s="2"/>
      <c r="U17" s="2"/>
      <c r="V17" s="2"/>
      <c r="W17" s="2"/>
      <c r="X17" s="2"/>
      <c r="Y17" s="2"/>
      <c r="Z17" s="2"/>
    </row>
    <row r="18" spans="1:27" ht="15" customHeight="1" x14ac:dyDescent="0.25">
      <c r="A18" s="16" t="s">
        <v>38</v>
      </c>
      <c r="B18" s="47"/>
      <c r="C18" s="4" t="str">
        <f t="shared" si="0"/>
        <v xml:space="preserve"> </v>
      </c>
      <c r="D18" s="4"/>
      <c r="E18" s="4"/>
      <c r="F18" s="2"/>
      <c r="G18" s="2"/>
      <c r="H18" s="2"/>
      <c r="I18" s="2"/>
      <c r="J18" s="2"/>
      <c r="K18" s="2"/>
      <c r="L18" s="2"/>
      <c r="M18" s="2"/>
      <c r="N18" s="2"/>
      <c r="O18" s="2"/>
      <c r="P18" s="2"/>
      <c r="Q18" s="2"/>
      <c r="R18" s="2"/>
      <c r="S18" s="2"/>
      <c r="T18" s="2"/>
      <c r="U18" s="2"/>
      <c r="V18" s="2"/>
      <c r="W18" s="2"/>
      <c r="X18" s="2"/>
      <c r="Y18" s="2"/>
      <c r="Z18" s="2"/>
    </row>
    <row r="19" spans="1:27" ht="15" customHeight="1" x14ac:dyDescent="0.25">
      <c r="A19" s="2" t="s">
        <v>14</v>
      </c>
      <c r="B19" s="47"/>
      <c r="C19" s="4" t="str">
        <f t="shared" si="0"/>
        <v xml:space="preserve"> </v>
      </c>
      <c r="D19" s="4"/>
      <c r="E19" s="4"/>
      <c r="F19" s="2"/>
      <c r="G19" s="2"/>
      <c r="H19" s="2"/>
      <c r="I19" s="2"/>
      <c r="J19" s="2"/>
      <c r="K19" s="2"/>
      <c r="L19" s="2"/>
      <c r="M19" s="2"/>
      <c r="N19" s="2"/>
      <c r="O19" s="2"/>
      <c r="P19" s="2"/>
      <c r="Q19" s="2"/>
      <c r="R19" s="2"/>
      <c r="S19" s="2"/>
      <c r="T19" s="2"/>
      <c r="U19" s="2"/>
      <c r="V19" s="2"/>
      <c r="W19" s="2"/>
      <c r="X19" s="2"/>
      <c r="Y19" s="2"/>
      <c r="Z19" s="2"/>
    </row>
    <row r="20" spans="1:27" ht="27.65" customHeight="1" x14ac:dyDescent="0.25">
      <c r="A20" s="5" t="s">
        <v>50</v>
      </c>
      <c r="B20" s="47"/>
      <c r="C20" s="4" t="str">
        <f t="shared" si="0"/>
        <v xml:space="preserve"> </v>
      </c>
      <c r="D20" s="4"/>
      <c r="E20" s="4"/>
      <c r="F20" s="2"/>
      <c r="G20" s="2"/>
      <c r="H20" s="2"/>
      <c r="I20" s="2"/>
      <c r="J20" s="2"/>
      <c r="K20" s="2"/>
      <c r="L20" s="2"/>
      <c r="M20" s="2"/>
      <c r="N20" s="2"/>
      <c r="O20" s="2"/>
      <c r="P20" s="2"/>
      <c r="Q20" s="2"/>
      <c r="R20" s="2"/>
      <c r="S20" s="2"/>
      <c r="T20" s="2"/>
      <c r="U20" s="2"/>
      <c r="V20" s="2"/>
      <c r="W20" s="2"/>
      <c r="X20" s="2"/>
      <c r="Y20" s="2"/>
      <c r="Z20" s="2"/>
    </row>
    <row r="21" spans="1:27" ht="46.5" customHeight="1" x14ac:dyDescent="0.25">
      <c r="A21" s="29" t="s">
        <v>42</v>
      </c>
      <c r="B21" s="47"/>
      <c r="C21" s="6" t="s">
        <v>15</v>
      </c>
      <c r="D21" s="4"/>
      <c r="E21" s="4"/>
      <c r="F21" s="2"/>
      <c r="G21" s="2"/>
      <c r="H21" s="2"/>
      <c r="I21" s="2"/>
      <c r="J21" s="2"/>
      <c r="K21" s="2"/>
      <c r="L21" s="2"/>
      <c r="M21" s="2"/>
      <c r="N21" s="2"/>
      <c r="O21" s="2"/>
      <c r="P21" s="2"/>
      <c r="Q21" s="2"/>
      <c r="R21" s="2"/>
      <c r="S21" s="2"/>
      <c r="T21" s="2"/>
      <c r="U21" s="2"/>
      <c r="V21" s="2"/>
      <c r="W21" s="2"/>
      <c r="X21" s="2"/>
      <c r="Y21" s="2"/>
      <c r="Z21" s="2"/>
    </row>
    <row r="22" spans="1:27" ht="15.75" customHeight="1" x14ac:dyDescent="0.25">
      <c r="A22" s="2"/>
      <c r="B22" s="4"/>
      <c r="C22" s="4"/>
      <c r="D22" s="4"/>
      <c r="E22" s="4"/>
      <c r="F22" s="2"/>
      <c r="G22" s="2"/>
      <c r="H22" s="2"/>
      <c r="I22" s="2"/>
      <c r="J22" s="2"/>
      <c r="K22" s="2"/>
      <c r="L22" s="2"/>
      <c r="M22" s="2"/>
      <c r="N22" s="2"/>
      <c r="O22" s="2"/>
      <c r="P22" s="2"/>
      <c r="Q22" s="2"/>
      <c r="R22" s="2"/>
      <c r="S22" s="2"/>
      <c r="T22" s="2"/>
      <c r="U22" s="2"/>
      <c r="V22" s="2"/>
      <c r="W22" s="2"/>
      <c r="X22" s="2"/>
      <c r="Y22" s="2"/>
      <c r="Z22" s="2"/>
    </row>
    <row r="23" spans="1:27" ht="15.75" customHeight="1" x14ac:dyDescent="0.25">
      <c r="A23" s="21"/>
      <c r="B23" s="10"/>
      <c r="C23" s="10"/>
      <c r="D23" s="10"/>
      <c r="E23" s="10"/>
      <c r="F23" s="22" t="s">
        <v>27</v>
      </c>
      <c r="G23" s="2"/>
      <c r="H23" s="2"/>
      <c r="I23" s="2"/>
      <c r="J23" s="2"/>
      <c r="K23" s="2"/>
      <c r="L23" s="2"/>
      <c r="M23" s="2"/>
      <c r="N23" s="2"/>
      <c r="O23" s="2"/>
      <c r="P23" s="2"/>
      <c r="Q23" s="2"/>
      <c r="R23" s="2"/>
      <c r="S23" s="2"/>
      <c r="T23" s="2"/>
      <c r="U23" s="2"/>
      <c r="V23" s="2"/>
      <c r="W23" s="2"/>
      <c r="X23" s="2"/>
      <c r="Y23" s="2"/>
      <c r="Z23" s="2"/>
    </row>
    <row r="24" spans="1:27" ht="80.150000000000006" customHeight="1" x14ac:dyDescent="0.25">
      <c r="A24" s="28" t="s">
        <v>26</v>
      </c>
      <c r="B24" s="10"/>
      <c r="C24" s="10"/>
      <c r="D24" s="10"/>
      <c r="E24" s="10"/>
      <c r="F24" s="27">
        <v>7500000</v>
      </c>
      <c r="G24" s="2"/>
      <c r="H24" s="2"/>
      <c r="I24" s="14"/>
      <c r="J24" s="2"/>
      <c r="K24" s="2"/>
      <c r="L24" s="2"/>
      <c r="M24" s="2"/>
      <c r="N24" s="2"/>
      <c r="O24" s="2"/>
      <c r="P24" s="2"/>
      <c r="Q24" s="2"/>
      <c r="R24" s="2"/>
      <c r="S24" s="2"/>
      <c r="T24" s="2"/>
      <c r="U24" s="2"/>
      <c r="V24" s="2"/>
      <c r="W24" s="2"/>
      <c r="X24" s="2"/>
      <c r="Y24" s="2"/>
      <c r="Z24" s="2"/>
    </row>
    <row r="25" spans="1:27" ht="48.75" customHeight="1" x14ac:dyDescent="0.25">
      <c r="A25" s="35" t="s">
        <v>51</v>
      </c>
      <c r="B25" s="46"/>
      <c r="C25" s="10"/>
      <c r="D25" s="10"/>
      <c r="E25" s="10"/>
      <c r="F25" s="34">
        <f>B25</f>
        <v>0</v>
      </c>
      <c r="G25" s="2"/>
      <c r="H25" s="2"/>
      <c r="I25" s="2"/>
      <c r="J25" s="2"/>
      <c r="K25" s="2"/>
      <c r="L25" s="2"/>
      <c r="M25" s="2"/>
      <c r="N25" s="2"/>
      <c r="O25" s="2"/>
      <c r="P25" s="2"/>
      <c r="Q25" s="2"/>
      <c r="R25" s="2"/>
      <c r="S25" s="2"/>
      <c r="T25" s="2"/>
      <c r="U25" s="2"/>
      <c r="V25" s="2"/>
      <c r="W25" s="2"/>
      <c r="X25" s="2"/>
      <c r="Y25" s="2"/>
      <c r="Z25" s="2"/>
    </row>
    <row r="26" spans="1:27" ht="15.75" customHeight="1" x14ac:dyDescent="0.25">
      <c r="A26" s="10"/>
      <c r="B26" s="10"/>
      <c r="C26" s="10"/>
      <c r="D26" s="10"/>
      <c r="E26" s="10"/>
      <c r="F26" s="10"/>
      <c r="G26" s="2"/>
      <c r="H26" s="2"/>
      <c r="I26" s="2"/>
      <c r="J26" s="2"/>
      <c r="K26" s="2"/>
      <c r="L26" s="2"/>
      <c r="M26" s="2"/>
      <c r="N26" s="2"/>
      <c r="O26" s="2"/>
      <c r="P26" s="2"/>
      <c r="Q26" s="2"/>
      <c r="R26" s="2"/>
      <c r="S26" s="2"/>
      <c r="T26" s="2"/>
      <c r="U26" s="2"/>
      <c r="V26" s="2"/>
      <c r="W26" s="2"/>
      <c r="X26" s="2"/>
      <c r="Y26" s="2"/>
      <c r="Z26" s="2"/>
    </row>
    <row r="27" spans="1:27" ht="21" customHeight="1" x14ac:dyDescent="0.25">
      <c r="A27" s="7" t="s">
        <v>16</v>
      </c>
      <c r="B27" s="10"/>
      <c r="C27" s="10"/>
      <c r="D27" s="10"/>
      <c r="E27" s="11"/>
      <c r="F27" s="2"/>
      <c r="G27" s="2"/>
      <c r="H27" s="2"/>
      <c r="I27" s="2"/>
      <c r="J27" s="2"/>
      <c r="K27" s="2"/>
      <c r="L27" s="2"/>
      <c r="M27" s="2"/>
      <c r="N27" s="2"/>
      <c r="O27" s="2"/>
      <c r="P27" s="2"/>
      <c r="Q27" s="2"/>
      <c r="R27" s="2"/>
      <c r="S27" s="2"/>
      <c r="T27" s="2"/>
      <c r="U27" s="2"/>
      <c r="V27" s="2"/>
      <c r="W27" s="2"/>
      <c r="X27" s="2"/>
      <c r="Y27" s="2"/>
      <c r="Z27" s="2"/>
    </row>
    <row r="28" spans="1:27" ht="127.5" customHeight="1" x14ac:dyDescent="0.25">
      <c r="A28" s="12" t="s">
        <v>44</v>
      </c>
      <c r="B28" s="45"/>
      <c r="C28" s="20" t="s">
        <v>43</v>
      </c>
      <c r="D28" s="20"/>
      <c r="E28" s="10"/>
      <c r="F28" s="11">
        <f>(IF(B28&lt;5.01,0,((B28-5)*750000)))</f>
        <v>0</v>
      </c>
      <c r="G28" s="2"/>
      <c r="H28" s="2"/>
      <c r="I28" s="2"/>
      <c r="J28" s="2"/>
      <c r="K28" s="2"/>
      <c r="L28" s="2"/>
      <c r="M28" s="2"/>
      <c r="N28" s="2"/>
      <c r="O28" s="2"/>
      <c r="P28" s="2"/>
      <c r="Q28" s="2"/>
      <c r="R28" s="2"/>
      <c r="S28" s="2"/>
      <c r="T28" s="2"/>
      <c r="U28" s="2"/>
      <c r="V28" s="2"/>
      <c r="W28" s="2"/>
      <c r="X28" s="2"/>
      <c r="Y28" s="2"/>
      <c r="Z28" s="2"/>
      <c r="AA28" s="2"/>
    </row>
    <row r="29" spans="1:27" ht="43.5" customHeight="1" x14ac:dyDescent="0.25">
      <c r="A29" s="12" t="s">
        <v>17</v>
      </c>
      <c r="B29" s="44"/>
      <c r="C29" s="5" t="s">
        <v>52</v>
      </c>
      <c r="D29" s="5"/>
      <c r="E29" s="10"/>
      <c r="F29" s="11">
        <f>B29*-50</f>
        <v>0</v>
      </c>
      <c r="G29" s="2"/>
      <c r="H29" s="2"/>
      <c r="I29" s="2"/>
      <c r="J29" s="2"/>
      <c r="K29" s="2"/>
      <c r="L29" s="2"/>
      <c r="M29" s="2"/>
      <c r="N29" s="2"/>
      <c r="O29" s="2"/>
      <c r="P29" s="2"/>
      <c r="Q29" s="2"/>
      <c r="R29" s="2"/>
      <c r="S29" s="2"/>
      <c r="T29" s="2"/>
      <c r="U29" s="2"/>
      <c r="V29" s="2"/>
      <c r="W29" s="2"/>
      <c r="X29" s="2"/>
      <c r="Y29" s="2"/>
      <c r="Z29" s="2"/>
      <c r="AA29" s="2"/>
    </row>
    <row r="30" spans="1:27" ht="34.5" customHeight="1" x14ac:dyDescent="0.25">
      <c r="A30" s="12" t="s">
        <v>19</v>
      </c>
      <c r="B30" s="43"/>
      <c r="C30" s="20" t="s">
        <v>59</v>
      </c>
      <c r="D30" s="5"/>
      <c r="E30" s="10"/>
      <c r="F30" s="11">
        <f>IF(B30="nee",250000,0)</f>
        <v>0</v>
      </c>
      <c r="G30" s="2"/>
      <c r="H30" s="2"/>
      <c r="I30" s="2"/>
      <c r="J30" s="2"/>
      <c r="K30" s="2"/>
      <c r="L30" s="2"/>
      <c r="M30" s="2"/>
      <c r="N30" s="2"/>
      <c r="O30" s="2"/>
      <c r="P30" s="2"/>
      <c r="Q30" s="2"/>
      <c r="R30" s="2"/>
      <c r="S30" s="2"/>
      <c r="T30" s="2"/>
      <c r="U30" s="2"/>
      <c r="V30" s="2"/>
      <c r="W30" s="2"/>
      <c r="X30" s="2"/>
      <c r="Y30" s="2"/>
      <c r="Z30" s="2"/>
      <c r="AA30" s="2"/>
    </row>
    <row r="31" spans="1:27" ht="34.5" customHeight="1" x14ac:dyDescent="0.25">
      <c r="A31" s="12" t="s">
        <v>18</v>
      </c>
      <c r="B31" s="42"/>
      <c r="C31" s="20" t="s">
        <v>41</v>
      </c>
      <c r="D31" s="5"/>
      <c r="E31" s="10"/>
      <c r="F31" s="11">
        <f>B31*-15000</f>
        <v>0</v>
      </c>
      <c r="G31" s="2"/>
      <c r="H31" s="2"/>
      <c r="I31" s="2"/>
      <c r="J31" s="2"/>
      <c r="K31" s="2"/>
      <c r="L31" s="2"/>
      <c r="M31" s="2"/>
      <c r="N31" s="2"/>
      <c r="O31" s="2"/>
      <c r="P31" s="2"/>
      <c r="Q31" s="2"/>
      <c r="R31" s="2"/>
      <c r="S31" s="2"/>
      <c r="T31" s="2"/>
      <c r="U31" s="2"/>
      <c r="V31" s="2"/>
      <c r="W31" s="2"/>
      <c r="X31" s="2"/>
      <c r="Y31" s="2"/>
      <c r="Z31" s="2"/>
      <c r="AA31" s="2"/>
    </row>
    <row r="32" spans="1:27" ht="34.5" customHeight="1" x14ac:dyDescent="0.25">
      <c r="A32" s="15" t="s">
        <v>25</v>
      </c>
      <c r="B32" s="41"/>
      <c r="C32" s="20" t="s">
        <v>40</v>
      </c>
      <c r="D32" s="5"/>
      <c r="E32" s="10"/>
      <c r="F32" s="11">
        <f>IF(B32=1,(-75000),IF(B32=2,(-150000),IF(B32=3,(-225000),)))</f>
        <v>0</v>
      </c>
      <c r="G32" s="2"/>
      <c r="H32" s="2"/>
      <c r="I32" s="2"/>
      <c r="J32" s="2"/>
      <c r="K32" s="2"/>
      <c r="L32" s="2"/>
      <c r="M32" s="2"/>
      <c r="N32" s="2"/>
      <c r="O32" s="2"/>
      <c r="P32" s="2"/>
      <c r="Q32" s="2"/>
      <c r="R32" s="2"/>
      <c r="S32" s="2"/>
      <c r="T32" s="2"/>
      <c r="U32" s="2"/>
      <c r="V32" s="2"/>
      <c r="W32" s="2"/>
      <c r="X32" s="2"/>
      <c r="Y32" s="2"/>
      <c r="Z32" s="2"/>
      <c r="AA32" s="2"/>
    </row>
    <row r="33" spans="1:27" ht="168.65" customHeight="1" x14ac:dyDescent="0.25">
      <c r="A33" s="15" t="s">
        <v>36</v>
      </c>
      <c r="B33" s="40"/>
      <c r="C33" s="29" t="s">
        <v>35</v>
      </c>
      <c r="D33" s="5"/>
      <c r="E33" s="10"/>
      <c r="F33" s="30" t="str">
        <f>IF(ISBLANK(B33),"",IF(B33=2%,0,IF(B33=3%,(-50000),IF(B33=4%,(-100000),IF(B33=5%,(-150000),IF(B33=6%,(-200000),IF(B33=7%,(-250000),IF(B33=8%,(-300000),IF(B33=9%,(-350000),IF(B33=10%,(-400000)))))))))))</f>
        <v/>
      </c>
      <c r="G33" s="2"/>
      <c r="H33" s="2"/>
      <c r="I33" s="2"/>
      <c r="J33" s="2"/>
      <c r="K33" s="2"/>
      <c r="L33" s="2"/>
      <c r="M33" s="2"/>
      <c r="N33" s="2"/>
      <c r="O33" s="2"/>
      <c r="P33" s="2"/>
      <c r="Q33" s="2"/>
      <c r="R33" s="2"/>
      <c r="S33" s="2"/>
      <c r="T33" s="2"/>
      <c r="U33" s="2"/>
      <c r="V33" s="2"/>
      <c r="W33" s="2"/>
      <c r="X33" s="2"/>
      <c r="Y33" s="2"/>
      <c r="Z33" s="2"/>
      <c r="AA33" s="2"/>
    </row>
    <row r="34" spans="1:27" ht="34.5" customHeight="1" x14ac:dyDescent="0.25">
      <c r="A34" s="15"/>
      <c r="B34" s="31"/>
      <c r="C34" s="5"/>
      <c r="D34" s="5"/>
      <c r="E34" s="10"/>
      <c r="F34" s="11"/>
      <c r="G34" s="2"/>
      <c r="H34" s="2"/>
      <c r="I34" s="2"/>
      <c r="J34" s="2"/>
      <c r="K34" s="2"/>
      <c r="L34" s="2"/>
      <c r="M34" s="2"/>
      <c r="N34" s="2"/>
      <c r="O34" s="2"/>
      <c r="P34" s="2"/>
      <c r="Q34" s="2"/>
      <c r="R34" s="2"/>
      <c r="S34" s="2"/>
      <c r="T34" s="2"/>
      <c r="U34" s="2"/>
      <c r="V34" s="2"/>
      <c r="W34" s="2"/>
      <c r="X34" s="2"/>
      <c r="Y34" s="2"/>
      <c r="Z34" s="2"/>
      <c r="AA34" s="2"/>
    </row>
    <row r="35" spans="1:27" ht="88.5" customHeight="1" x14ac:dyDescent="0.25">
      <c r="A35" s="15" t="s">
        <v>53</v>
      </c>
      <c r="B35" s="39"/>
      <c r="C35" s="20" t="s">
        <v>39</v>
      </c>
      <c r="D35" s="5"/>
      <c r="E35" s="10"/>
      <c r="F35" s="11">
        <f>B35*1000</f>
        <v>0</v>
      </c>
      <c r="G35" s="2"/>
      <c r="H35" s="2"/>
      <c r="I35" s="2"/>
      <c r="J35" s="2"/>
      <c r="K35" s="2"/>
      <c r="L35" s="2"/>
      <c r="M35" s="2"/>
      <c r="N35" s="2"/>
      <c r="O35" s="2"/>
      <c r="P35" s="2"/>
      <c r="Q35" s="2"/>
      <c r="R35" s="2"/>
      <c r="S35" s="2"/>
      <c r="T35" s="2"/>
      <c r="U35" s="2"/>
      <c r="V35" s="2"/>
      <c r="W35" s="2"/>
      <c r="X35" s="2"/>
      <c r="Y35" s="2"/>
      <c r="Z35" s="2"/>
      <c r="AA35" s="2"/>
    </row>
    <row r="36" spans="1:27" ht="18.649999999999999" customHeight="1" x14ac:dyDescent="0.25">
      <c r="A36" s="10"/>
      <c r="B36" s="10"/>
      <c r="C36" s="10"/>
      <c r="D36" s="10"/>
      <c r="E36" s="10"/>
      <c r="G36" s="2"/>
      <c r="H36" s="2"/>
      <c r="I36" s="2"/>
      <c r="J36" s="2"/>
      <c r="K36" s="2"/>
      <c r="L36" s="2"/>
      <c r="M36" s="2"/>
      <c r="O36" s="2"/>
      <c r="P36" s="2"/>
      <c r="Q36" s="2"/>
      <c r="R36" s="2"/>
      <c r="S36" s="2"/>
      <c r="T36" s="2"/>
      <c r="U36" s="2"/>
      <c r="V36" s="2"/>
      <c r="W36" s="2"/>
      <c r="X36" s="2"/>
      <c r="Y36" s="2"/>
      <c r="Z36" s="2"/>
      <c r="AA36" s="2"/>
    </row>
    <row r="37" spans="1:27" ht="49.5" customHeight="1" x14ac:dyDescent="0.25">
      <c r="A37" s="17" t="s">
        <v>23</v>
      </c>
      <c r="B37" s="32"/>
      <c r="C37" s="15" t="s">
        <v>34</v>
      </c>
      <c r="D37" s="10"/>
      <c r="E37" s="10"/>
      <c r="F37" s="23" t="str">
        <f>IF(OR(B37="", B37&lt;0.1, B37&gt;0.8), "", -500000 * (0.8 - B37) / 0.7)</f>
        <v/>
      </c>
      <c r="G37" s="2"/>
      <c r="H37" s="2"/>
      <c r="I37" s="2"/>
      <c r="J37" s="2"/>
      <c r="K37" s="2"/>
      <c r="L37" s="2"/>
      <c r="M37" s="2"/>
      <c r="N37" s="2"/>
      <c r="O37" s="2"/>
      <c r="P37" s="2"/>
      <c r="Q37" s="2"/>
      <c r="R37" s="2"/>
      <c r="S37" s="2"/>
      <c r="T37" s="2"/>
      <c r="U37" s="2"/>
      <c r="V37" s="2"/>
      <c r="W37" s="2"/>
      <c r="X37" s="2"/>
      <c r="Y37" s="2"/>
      <c r="Z37" s="2"/>
      <c r="AA37" s="2"/>
    </row>
    <row r="38" spans="1:27" ht="80.150000000000006" customHeight="1" x14ac:dyDescent="0.25">
      <c r="A38" s="17" t="s">
        <v>24</v>
      </c>
      <c r="B38" s="36"/>
      <c r="C38" s="15" t="s">
        <v>46</v>
      </c>
      <c r="D38" s="15"/>
      <c r="E38" s="10"/>
      <c r="F38" s="11">
        <f>B38*1000</f>
        <v>0</v>
      </c>
      <c r="G38" s="2"/>
      <c r="H38" s="2"/>
      <c r="I38" s="2"/>
      <c r="J38" s="2"/>
      <c r="K38" s="2"/>
      <c r="L38" s="2"/>
      <c r="M38" s="2"/>
      <c r="N38" s="2"/>
      <c r="O38" s="2"/>
      <c r="P38" s="2"/>
      <c r="Q38" s="2"/>
      <c r="R38" s="2"/>
      <c r="S38" s="2"/>
      <c r="T38" s="2"/>
      <c r="U38" s="2"/>
      <c r="V38" s="2"/>
      <c r="W38" s="2"/>
      <c r="X38" s="2"/>
      <c r="Y38" s="2"/>
      <c r="Z38" s="2"/>
      <c r="AA38" s="2"/>
    </row>
    <row r="39" spans="1:27" ht="17.5" customHeight="1" x14ac:dyDescent="0.25">
      <c r="A39" s="17"/>
      <c r="B39" s="26"/>
      <c r="C39" s="15"/>
      <c r="D39" s="15"/>
      <c r="E39" s="10"/>
      <c r="F39" s="11"/>
      <c r="G39" s="2"/>
      <c r="H39" s="2"/>
      <c r="I39" s="2"/>
      <c r="J39" s="2"/>
      <c r="K39" s="2"/>
      <c r="L39" s="2"/>
      <c r="M39" s="2"/>
      <c r="N39" s="2"/>
      <c r="O39" s="2"/>
      <c r="P39" s="2"/>
      <c r="Q39" s="2"/>
      <c r="R39" s="2"/>
      <c r="S39" s="2"/>
      <c r="T39" s="2"/>
      <c r="U39" s="2"/>
      <c r="V39" s="2"/>
      <c r="W39" s="2"/>
      <c r="X39" s="2"/>
      <c r="Y39" s="2"/>
      <c r="Z39" s="2"/>
      <c r="AA39" s="2"/>
    </row>
    <row r="40" spans="1:27" ht="46" customHeight="1" x14ac:dyDescent="0.25">
      <c r="A40" s="17" t="s">
        <v>32</v>
      </c>
      <c r="B40" s="32"/>
      <c r="C40" s="15" t="s">
        <v>33</v>
      </c>
      <c r="D40" s="10"/>
      <c r="E40" s="10"/>
      <c r="F40" s="11">
        <f>B40*3000</f>
        <v>0</v>
      </c>
      <c r="G40" s="2"/>
      <c r="H40" s="2"/>
      <c r="I40" s="2"/>
      <c r="J40" s="2"/>
      <c r="K40" s="2"/>
      <c r="L40" s="2"/>
      <c r="M40" s="2"/>
      <c r="N40" s="2"/>
      <c r="O40" s="2"/>
      <c r="P40" s="2"/>
      <c r="Q40" s="2"/>
      <c r="R40" s="2"/>
      <c r="S40" s="2"/>
      <c r="T40" s="2"/>
      <c r="U40" s="2"/>
      <c r="V40" s="2"/>
      <c r="W40" s="2"/>
      <c r="X40" s="2"/>
      <c r="Y40" s="2"/>
      <c r="Z40" s="2"/>
      <c r="AA40" s="2"/>
    </row>
    <row r="41" spans="1:27" ht="16" customHeight="1" x14ac:dyDescent="0.25">
      <c r="A41" s="17"/>
      <c r="B41" s="26"/>
      <c r="C41" s="10"/>
      <c r="D41" s="10"/>
      <c r="E41" s="10"/>
      <c r="F41" s="11"/>
      <c r="G41" s="2"/>
      <c r="H41" s="2"/>
      <c r="I41" s="2"/>
      <c r="J41" s="2"/>
      <c r="K41" s="2"/>
      <c r="L41" s="2"/>
      <c r="M41" s="2"/>
      <c r="N41" s="2"/>
      <c r="O41" s="2"/>
      <c r="P41" s="2"/>
      <c r="Q41" s="2"/>
      <c r="R41" s="2"/>
      <c r="S41" s="2"/>
      <c r="T41" s="2"/>
      <c r="U41" s="2"/>
      <c r="V41" s="2"/>
      <c r="W41" s="2"/>
      <c r="X41" s="2"/>
      <c r="Y41" s="2"/>
      <c r="Z41" s="2"/>
      <c r="AA41" s="2"/>
    </row>
    <row r="42" spans="1:27" ht="48" customHeight="1" x14ac:dyDescent="0.25">
      <c r="A42" s="10" t="s">
        <v>20</v>
      </c>
      <c r="B42" s="32"/>
      <c r="C42" s="15" t="s">
        <v>54</v>
      </c>
      <c r="D42" s="15"/>
      <c r="E42" s="10"/>
      <c r="F42" s="11">
        <f>B42*-25000</f>
        <v>0</v>
      </c>
      <c r="G42" s="2"/>
      <c r="H42" s="2"/>
      <c r="I42" s="2"/>
      <c r="J42" s="2"/>
      <c r="K42" s="2"/>
      <c r="L42" s="2"/>
      <c r="M42" s="2"/>
      <c r="N42" s="2"/>
      <c r="O42" s="2"/>
      <c r="P42" s="2"/>
      <c r="Q42" s="2"/>
      <c r="R42" s="2"/>
      <c r="S42" s="2"/>
      <c r="T42" s="2"/>
      <c r="U42" s="2"/>
      <c r="V42" s="2"/>
      <c r="W42" s="2"/>
      <c r="X42" s="2"/>
      <c r="Y42" s="2"/>
      <c r="Z42" s="2"/>
      <c r="AA42" s="2"/>
    </row>
    <row r="43" spans="1:27" ht="13.5" customHeight="1" x14ac:dyDescent="0.25">
      <c r="A43" s="10"/>
      <c r="B43" s="26"/>
      <c r="C43" s="15"/>
      <c r="D43" s="15"/>
      <c r="E43" s="10"/>
      <c r="F43" s="11"/>
      <c r="G43" s="2"/>
      <c r="H43" s="2"/>
      <c r="I43" s="2"/>
      <c r="J43" s="2"/>
      <c r="K43" s="2"/>
      <c r="L43" s="2"/>
      <c r="M43" s="2"/>
      <c r="N43" s="2"/>
      <c r="O43" s="2"/>
      <c r="P43" s="2"/>
      <c r="Q43" s="2"/>
      <c r="R43" s="2"/>
      <c r="S43" s="2"/>
      <c r="T43" s="2"/>
      <c r="U43" s="2"/>
      <c r="V43" s="2"/>
      <c r="W43" s="2"/>
      <c r="X43" s="2"/>
      <c r="Y43" s="2"/>
      <c r="Z43" s="2"/>
      <c r="AA43" s="2"/>
    </row>
    <row r="44" spans="1:27" ht="54" customHeight="1" x14ac:dyDescent="0.25">
      <c r="A44" s="17" t="s">
        <v>21</v>
      </c>
      <c r="B44" s="33"/>
      <c r="C44" s="15" t="s">
        <v>55</v>
      </c>
      <c r="D44" s="15"/>
      <c r="E44" s="10"/>
      <c r="F44" s="11" t="str">
        <f>IF(AND(ISNUMBER(B44), B44&gt;=80, B44&lt;=100), (B44-80)*-250000, "")</f>
        <v/>
      </c>
      <c r="G44" s="2"/>
      <c r="H44" s="2"/>
      <c r="I44" s="2"/>
      <c r="J44" s="2"/>
      <c r="K44" s="2"/>
      <c r="L44" s="2"/>
      <c r="M44" s="2"/>
      <c r="N44" s="2"/>
      <c r="O44" s="2"/>
      <c r="P44" s="2"/>
      <c r="Q44" s="2"/>
      <c r="R44" s="2"/>
      <c r="S44" s="2"/>
      <c r="T44" s="2"/>
      <c r="U44" s="2"/>
      <c r="V44" s="2"/>
      <c r="W44" s="2"/>
      <c r="X44" s="2"/>
      <c r="Y44" s="2"/>
      <c r="Z44" s="2"/>
      <c r="AA44" s="2"/>
    </row>
    <row r="45" spans="1:27" ht="14.15" customHeight="1" x14ac:dyDescent="0.25">
      <c r="A45" s="17"/>
      <c r="B45" s="24"/>
      <c r="C45" s="15"/>
      <c r="D45" s="15"/>
      <c r="E45" s="10"/>
      <c r="F45" s="11"/>
      <c r="G45" s="2"/>
      <c r="H45" s="2"/>
      <c r="I45" s="2"/>
      <c r="J45" s="2"/>
      <c r="K45" s="2"/>
      <c r="L45" s="2"/>
      <c r="M45" s="2"/>
      <c r="N45" s="2"/>
      <c r="O45" s="2"/>
      <c r="P45" s="2"/>
      <c r="Q45" s="2"/>
      <c r="R45" s="2"/>
      <c r="S45" s="2"/>
      <c r="T45" s="2"/>
      <c r="U45" s="2"/>
      <c r="V45" s="2"/>
      <c r="W45" s="2"/>
      <c r="X45" s="2"/>
      <c r="Y45" s="2"/>
      <c r="Z45" s="2"/>
      <c r="AA45" s="2"/>
    </row>
    <row r="46" spans="1:27" ht="45.75" customHeight="1" x14ac:dyDescent="0.25">
      <c r="A46" s="19" t="s">
        <v>58</v>
      </c>
      <c r="B46" s="10"/>
      <c r="C46" s="10"/>
      <c r="D46" s="10"/>
      <c r="E46" s="10"/>
      <c r="F46" s="11"/>
      <c r="G46" s="2"/>
      <c r="H46" s="2"/>
      <c r="I46" s="2"/>
      <c r="J46" s="2"/>
      <c r="K46" s="2"/>
      <c r="L46" s="2"/>
      <c r="M46" s="2"/>
      <c r="N46" s="2"/>
      <c r="O46" s="2"/>
      <c r="P46" s="2"/>
      <c r="Q46" s="2"/>
      <c r="R46" s="2"/>
      <c r="S46" s="2"/>
      <c r="T46" s="2"/>
      <c r="U46" s="2"/>
      <c r="V46" s="2"/>
      <c r="W46" s="2"/>
      <c r="X46" s="2"/>
      <c r="Y46" s="2"/>
      <c r="Z46" s="2"/>
      <c r="AA46" s="2"/>
    </row>
    <row r="47" spans="1:27" ht="70" customHeight="1" x14ac:dyDescent="0.25">
      <c r="A47" s="15" t="s">
        <v>56</v>
      </c>
      <c r="B47" s="32"/>
      <c r="C47" s="15" t="s">
        <v>31</v>
      </c>
      <c r="D47" s="15"/>
      <c r="E47" s="10"/>
      <c r="F47" s="11">
        <f>B47*-12500</f>
        <v>0</v>
      </c>
      <c r="G47" s="2"/>
      <c r="H47" s="2"/>
      <c r="I47" s="2"/>
      <c r="J47" s="2"/>
      <c r="K47" s="2"/>
      <c r="L47" s="2"/>
      <c r="M47" s="2"/>
      <c r="N47" s="2"/>
      <c r="O47" s="2"/>
      <c r="P47" s="2"/>
      <c r="Q47" s="2"/>
      <c r="R47" s="2"/>
      <c r="S47" s="2"/>
      <c r="T47" s="2"/>
      <c r="U47" s="2"/>
      <c r="V47" s="2"/>
      <c r="W47" s="2"/>
      <c r="X47" s="2"/>
      <c r="Y47" s="2"/>
      <c r="Z47" s="2"/>
      <c r="AA47" s="2"/>
    </row>
    <row r="48" spans="1:27" ht="70" customHeight="1" x14ac:dyDescent="0.25">
      <c r="A48" s="15" t="s">
        <v>47</v>
      </c>
      <c r="B48" s="32"/>
      <c r="C48" s="15" t="s">
        <v>28</v>
      </c>
      <c r="D48" s="15"/>
      <c r="E48" s="10"/>
      <c r="F48" s="11">
        <f>B48*-7500</f>
        <v>0</v>
      </c>
      <c r="G48" s="2"/>
      <c r="H48" s="2"/>
      <c r="I48" s="2"/>
      <c r="J48" s="2"/>
      <c r="K48" s="2"/>
      <c r="L48" s="2"/>
      <c r="M48" s="2"/>
      <c r="N48" s="2"/>
      <c r="O48" s="2"/>
      <c r="P48" s="2"/>
      <c r="Q48" s="2"/>
      <c r="R48" s="2"/>
      <c r="S48" s="2"/>
      <c r="T48" s="2"/>
      <c r="U48" s="2"/>
      <c r="V48" s="2"/>
      <c r="W48" s="2"/>
      <c r="X48" s="2"/>
      <c r="Y48" s="2"/>
      <c r="Z48" s="2"/>
      <c r="AA48" s="2"/>
    </row>
    <row r="49" spans="1:27" ht="70" customHeight="1" x14ac:dyDescent="0.25">
      <c r="A49" s="15" t="s">
        <v>48</v>
      </c>
      <c r="B49" s="32"/>
      <c r="C49" s="15" t="s">
        <v>57</v>
      </c>
      <c r="D49" s="15"/>
      <c r="E49" s="10"/>
      <c r="F49" s="11">
        <f>B49*100000</f>
        <v>0</v>
      </c>
      <c r="G49" s="2"/>
      <c r="H49" s="2"/>
      <c r="I49" s="2"/>
      <c r="J49" s="2"/>
      <c r="K49" s="2"/>
      <c r="L49" s="2"/>
      <c r="M49" s="2"/>
      <c r="N49" s="2"/>
      <c r="O49" s="2"/>
      <c r="P49" s="2"/>
      <c r="Q49" s="2"/>
      <c r="R49" s="2"/>
      <c r="S49" s="2"/>
      <c r="T49" s="2"/>
      <c r="U49" s="2"/>
      <c r="V49" s="2"/>
      <c r="W49" s="2"/>
      <c r="X49" s="2"/>
      <c r="Y49" s="2"/>
      <c r="Z49" s="2"/>
      <c r="AA49" s="2"/>
    </row>
    <row r="50" spans="1:27" ht="49.5" customHeight="1" x14ac:dyDescent="0.25">
      <c r="A50" s="25" t="s">
        <v>30</v>
      </c>
      <c r="B50" s="18">
        <f>SUM(B47:B49)</f>
        <v>0</v>
      </c>
      <c r="C50" s="15" t="s">
        <v>29</v>
      </c>
      <c r="D50" s="15"/>
      <c r="E50" s="10"/>
      <c r="F50" s="11"/>
      <c r="G50" s="2"/>
      <c r="H50" s="2"/>
      <c r="I50" s="2"/>
      <c r="J50" s="2"/>
      <c r="K50" s="2"/>
      <c r="L50" s="2"/>
      <c r="M50" s="2"/>
      <c r="N50" s="2"/>
      <c r="O50" s="2"/>
      <c r="P50" s="2"/>
      <c r="Q50" s="2"/>
      <c r="R50" s="2"/>
      <c r="S50" s="2"/>
      <c r="T50" s="2"/>
      <c r="U50" s="2"/>
      <c r="V50" s="2"/>
      <c r="W50" s="2"/>
      <c r="X50" s="2"/>
      <c r="Y50" s="2"/>
      <c r="Z50" s="2"/>
      <c r="AA50" s="2"/>
    </row>
    <row r="51" spans="1:27" ht="18.75" customHeight="1" thickBot="1" x14ac:dyDescent="0.3">
      <c r="A51" s="10"/>
      <c r="B51" s="10"/>
      <c r="C51" s="10"/>
      <c r="D51" s="10"/>
      <c r="E51" s="10"/>
      <c r="F51" s="11"/>
      <c r="G51" s="2"/>
      <c r="H51" s="2"/>
      <c r="I51" s="2"/>
      <c r="J51" s="2"/>
      <c r="K51" s="2"/>
      <c r="L51" s="2"/>
      <c r="M51" s="2"/>
      <c r="N51" s="2"/>
      <c r="O51" s="2"/>
      <c r="P51" s="2"/>
      <c r="Q51" s="2"/>
      <c r="R51" s="2"/>
      <c r="S51" s="2"/>
      <c r="T51" s="2"/>
      <c r="U51" s="2"/>
      <c r="V51" s="2"/>
      <c r="W51" s="2"/>
      <c r="X51" s="2"/>
      <c r="Y51" s="2"/>
      <c r="Z51" s="2"/>
      <c r="AA51" s="2"/>
    </row>
    <row r="52" spans="1:27" ht="15" customHeight="1" x14ac:dyDescent="0.25">
      <c r="A52" s="9" t="s">
        <v>22</v>
      </c>
      <c r="B52" s="10"/>
      <c r="C52" s="10"/>
      <c r="D52" s="10"/>
      <c r="E52" s="10"/>
      <c r="F52" s="13">
        <f>SUM(F23:F51)</f>
        <v>7500000</v>
      </c>
      <c r="G52" s="2"/>
      <c r="H52" s="2"/>
      <c r="I52" s="2"/>
      <c r="J52" s="2"/>
      <c r="K52" s="2"/>
      <c r="L52" s="2"/>
      <c r="M52" s="2"/>
      <c r="N52" s="2"/>
      <c r="O52" s="2"/>
      <c r="P52" s="2"/>
      <c r="Q52" s="2"/>
      <c r="R52" s="2"/>
      <c r="S52" s="2"/>
      <c r="T52" s="2"/>
      <c r="U52" s="2"/>
      <c r="V52" s="2"/>
      <c r="W52" s="2"/>
      <c r="X52" s="2"/>
      <c r="Y52" s="2"/>
      <c r="Z52" s="2"/>
      <c r="AA52" s="2"/>
    </row>
    <row r="53" spans="1:27" ht="15" customHeight="1" x14ac:dyDescent="0.25">
      <c r="A53" s="10"/>
      <c r="B53" s="8"/>
      <c r="C53" s="10"/>
      <c r="D53" s="2"/>
      <c r="E53" s="11"/>
      <c r="F53" s="2"/>
      <c r="G53" s="2"/>
      <c r="H53" s="2"/>
      <c r="I53" s="2"/>
      <c r="J53" s="2"/>
      <c r="K53" s="2"/>
      <c r="L53" s="2"/>
      <c r="M53" s="2"/>
      <c r="N53" s="2"/>
      <c r="O53" s="2"/>
      <c r="P53" s="2"/>
      <c r="Q53" s="2"/>
      <c r="R53" s="2"/>
      <c r="S53" s="2"/>
      <c r="T53" s="2"/>
      <c r="U53" s="2"/>
      <c r="V53" s="2"/>
      <c r="W53" s="2"/>
      <c r="X53" s="2"/>
      <c r="Y53" s="2"/>
      <c r="Z53" s="2"/>
    </row>
    <row r="54" spans="1:27" ht="203.25" customHeight="1" x14ac:dyDescent="0.25">
      <c r="A54" s="37" t="s">
        <v>49</v>
      </c>
      <c r="B54" s="38"/>
      <c r="C54" s="38"/>
      <c r="D54" s="38"/>
      <c r="E54" s="38"/>
      <c r="F54" s="2"/>
      <c r="G54" s="2"/>
      <c r="H54" s="2"/>
      <c r="I54" s="2"/>
      <c r="J54" s="2"/>
      <c r="K54" s="2"/>
      <c r="L54" s="2"/>
      <c r="M54" s="2"/>
      <c r="N54" s="2"/>
      <c r="O54" s="2"/>
      <c r="P54" s="2"/>
      <c r="Q54" s="2"/>
      <c r="R54" s="2"/>
      <c r="S54" s="2"/>
      <c r="T54" s="2"/>
      <c r="U54" s="2"/>
      <c r="V54" s="2"/>
      <c r="W54" s="2"/>
      <c r="X54" s="2"/>
      <c r="Y54" s="2"/>
      <c r="Z54" s="2"/>
    </row>
    <row r="55" spans="1:27" ht="15.75" customHeight="1" x14ac:dyDescent="0.25">
      <c r="A55" s="2"/>
      <c r="B55" s="14"/>
      <c r="C55" s="2"/>
      <c r="D55" s="2"/>
      <c r="E55" s="2"/>
      <c r="F55" s="2"/>
      <c r="G55" s="2"/>
      <c r="H55" s="2"/>
      <c r="I55" s="2"/>
      <c r="J55" s="2"/>
      <c r="K55" s="2"/>
      <c r="L55" s="2"/>
      <c r="M55" s="2"/>
      <c r="N55" s="2"/>
      <c r="O55" s="2"/>
      <c r="P55" s="2"/>
      <c r="Q55" s="2"/>
      <c r="R55" s="2"/>
      <c r="S55" s="2"/>
      <c r="T55" s="2"/>
      <c r="U55" s="2"/>
      <c r="V55" s="2"/>
      <c r="W55" s="2"/>
      <c r="X55" s="2"/>
      <c r="Y55" s="2"/>
      <c r="Z55" s="2"/>
    </row>
    <row r="56" spans="1:27" ht="15.75" customHeight="1" x14ac:dyDescent="0.25">
      <c r="A56" s="2"/>
      <c r="B56" s="14"/>
      <c r="C56" s="2"/>
      <c r="D56" s="2"/>
      <c r="E56" s="2"/>
      <c r="F56" s="2"/>
      <c r="G56" s="2"/>
      <c r="H56" s="2"/>
      <c r="I56" s="2"/>
      <c r="J56" s="2"/>
      <c r="K56" s="2"/>
      <c r="L56" s="2"/>
      <c r="M56" s="2"/>
      <c r="N56" s="2"/>
      <c r="O56" s="2"/>
      <c r="P56" s="2"/>
      <c r="Q56" s="2"/>
      <c r="R56" s="2"/>
      <c r="S56" s="2"/>
      <c r="T56" s="2"/>
      <c r="U56" s="2"/>
      <c r="V56" s="2"/>
      <c r="W56" s="2"/>
      <c r="X56" s="2"/>
      <c r="Y56" s="2"/>
      <c r="Z56" s="2"/>
    </row>
    <row r="57" spans="1:27" ht="15.7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row>
    <row r="58" spans="1:27" ht="15.75" customHeight="1" x14ac:dyDescent="0.25">
      <c r="A58" s="2"/>
      <c r="B58" s="14"/>
      <c r="C58" s="2"/>
      <c r="D58" s="2"/>
      <c r="E58" s="2"/>
      <c r="F58" s="2"/>
      <c r="G58" s="2"/>
      <c r="H58" s="2"/>
      <c r="I58" s="2"/>
      <c r="J58" s="2"/>
      <c r="K58" s="2"/>
      <c r="L58" s="2"/>
      <c r="M58" s="2"/>
      <c r="N58" s="2"/>
      <c r="O58" s="2"/>
      <c r="P58" s="2"/>
      <c r="Q58" s="2"/>
      <c r="R58" s="2"/>
      <c r="S58" s="2"/>
      <c r="T58" s="2"/>
      <c r="U58" s="2"/>
      <c r="V58" s="2"/>
      <c r="W58" s="2"/>
      <c r="X58" s="2"/>
      <c r="Y58" s="2"/>
      <c r="Z58" s="2"/>
    </row>
    <row r="59" spans="1:27" ht="15.75" customHeight="1" x14ac:dyDescent="0.25">
      <c r="A59" s="2"/>
      <c r="B59" s="14"/>
      <c r="C59" s="2"/>
      <c r="D59" s="2"/>
      <c r="E59" s="2"/>
      <c r="F59" s="2"/>
      <c r="G59" s="2"/>
      <c r="H59" s="2"/>
      <c r="I59" s="2"/>
      <c r="J59" s="2"/>
      <c r="K59" s="2"/>
      <c r="L59" s="2"/>
      <c r="M59" s="2"/>
      <c r="N59" s="2"/>
      <c r="O59" s="2"/>
      <c r="P59" s="2"/>
      <c r="Q59" s="2"/>
      <c r="R59" s="2"/>
      <c r="S59" s="2"/>
      <c r="T59" s="2"/>
      <c r="U59" s="2"/>
      <c r="V59" s="2"/>
      <c r="W59" s="2"/>
      <c r="X59" s="2"/>
      <c r="Y59" s="2"/>
      <c r="Z59" s="2"/>
    </row>
    <row r="60" spans="1:27" ht="15.75" customHeight="1" x14ac:dyDescent="0.25">
      <c r="A60" s="2"/>
      <c r="B60" s="14"/>
      <c r="C60" s="2"/>
      <c r="D60" s="2"/>
      <c r="E60" s="2"/>
      <c r="F60" s="2"/>
      <c r="G60" s="2"/>
      <c r="H60" s="2"/>
      <c r="I60" s="2"/>
      <c r="J60" s="2"/>
      <c r="K60" s="2"/>
      <c r="L60" s="2"/>
      <c r="M60" s="2"/>
      <c r="N60" s="2"/>
      <c r="O60" s="2"/>
      <c r="P60" s="2"/>
      <c r="Q60" s="2"/>
      <c r="R60" s="2"/>
      <c r="S60" s="2"/>
      <c r="T60" s="2"/>
      <c r="U60" s="2"/>
      <c r="V60" s="2"/>
      <c r="W60" s="2"/>
      <c r="X60" s="2"/>
      <c r="Y60" s="2"/>
      <c r="Z60" s="2"/>
    </row>
    <row r="61" spans="1:27" ht="15.7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row>
    <row r="62" spans="1:27" ht="15.75" customHeight="1" x14ac:dyDescent="0.25">
      <c r="A62" s="2"/>
      <c r="B62" s="14"/>
      <c r="C62" s="2"/>
      <c r="D62" s="2"/>
      <c r="E62" s="2"/>
      <c r="F62" s="2"/>
      <c r="G62" s="2"/>
      <c r="H62" s="2"/>
      <c r="I62" s="2"/>
      <c r="J62" s="2"/>
      <c r="K62" s="2"/>
      <c r="L62" s="2"/>
      <c r="M62" s="2"/>
      <c r="N62" s="2"/>
      <c r="O62" s="2"/>
      <c r="P62" s="2"/>
      <c r="Q62" s="2"/>
      <c r="R62" s="2"/>
      <c r="S62" s="2"/>
      <c r="T62" s="2"/>
      <c r="U62" s="2"/>
      <c r="V62" s="2"/>
      <c r="W62" s="2"/>
      <c r="X62" s="2"/>
      <c r="Y62" s="2"/>
      <c r="Z62" s="2"/>
    </row>
    <row r="63" spans="1:27" ht="15.75" customHeight="1" x14ac:dyDescent="0.25">
      <c r="A63" s="2"/>
      <c r="B63" s="14"/>
      <c r="C63" s="2"/>
      <c r="D63" s="2"/>
      <c r="E63" s="2"/>
      <c r="F63" s="2"/>
      <c r="G63" s="2"/>
      <c r="H63" s="2"/>
      <c r="I63" s="2"/>
      <c r="J63" s="2"/>
      <c r="K63" s="2"/>
      <c r="L63" s="2"/>
      <c r="M63" s="2"/>
      <c r="N63" s="2"/>
      <c r="O63" s="2"/>
      <c r="P63" s="2"/>
      <c r="Q63" s="2"/>
      <c r="R63" s="2"/>
      <c r="S63" s="2"/>
      <c r="T63" s="2"/>
      <c r="U63" s="2"/>
      <c r="V63" s="2"/>
      <c r="W63" s="2"/>
      <c r="X63" s="2"/>
      <c r="Y63" s="2"/>
      <c r="Z63" s="2"/>
    </row>
    <row r="64" spans="1:27" ht="15.7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14"/>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14"/>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14"/>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14"/>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14"/>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14"/>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14"/>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14"/>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14"/>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14"/>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14"/>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14"/>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14"/>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14"/>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14"/>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14"/>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14"/>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14"/>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14"/>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14"/>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14"/>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14"/>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14"/>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14"/>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14"/>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14"/>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14"/>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14"/>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14"/>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14"/>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14"/>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14"/>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14"/>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14"/>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14"/>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14"/>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14"/>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14"/>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14"/>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14"/>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14"/>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14"/>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14"/>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14"/>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14"/>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14"/>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14"/>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14"/>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14"/>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14"/>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14"/>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14"/>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14"/>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14"/>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14"/>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14"/>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14"/>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14"/>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14"/>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14"/>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14"/>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14"/>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14"/>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14"/>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14"/>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14"/>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14"/>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14"/>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14"/>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14"/>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14"/>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14"/>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14"/>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14"/>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14"/>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14"/>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14"/>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14"/>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14"/>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14"/>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14"/>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14"/>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14"/>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14"/>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14"/>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14"/>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14"/>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14"/>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14"/>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14"/>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14"/>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14"/>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14"/>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14"/>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14"/>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14"/>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14"/>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14"/>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14"/>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14"/>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14"/>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14"/>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14"/>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14"/>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14"/>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14"/>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14"/>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14"/>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14"/>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14"/>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14"/>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14"/>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14"/>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14"/>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14"/>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14"/>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14"/>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14"/>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14"/>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14"/>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14"/>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14"/>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14"/>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14"/>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14"/>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14"/>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14"/>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14"/>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14"/>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14"/>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14"/>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14"/>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14"/>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14"/>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14"/>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14"/>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14"/>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14"/>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14"/>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14"/>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14"/>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14"/>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14"/>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14"/>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14"/>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14"/>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14"/>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14"/>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14"/>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14"/>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14"/>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14"/>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14"/>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14"/>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14"/>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14"/>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14"/>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14"/>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14"/>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14"/>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14"/>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14"/>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14"/>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14"/>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14"/>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14"/>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14"/>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14"/>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14"/>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14"/>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14"/>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14"/>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14"/>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14"/>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14"/>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14"/>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14"/>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sheetData>
  <sheetProtection algorithmName="SHA-512" hashValue="OaOIX6Kp6DeE7SbY6dgEQapVlMwpYrQwzRx/hfwKZ3kGUbG0mkv1XlmIEEMmw8OsMdS613fGlZlwWdKXTHWKPg==" saltValue="GzfIYt/jwxCvrPhbS14sGQ==" spinCount="100000" sheet="1" objects="1" scenarios="1"/>
  <mergeCells count="9">
    <mergeCell ref="B13:E13"/>
    <mergeCell ref="A54:E54"/>
    <mergeCell ref="B6:E6"/>
    <mergeCell ref="B7:E7"/>
    <mergeCell ref="B8:E8"/>
    <mergeCell ref="B9:E9"/>
    <mergeCell ref="B10:E10"/>
    <mergeCell ref="B11:E11"/>
    <mergeCell ref="B12:E12"/>
  </mergeCells>
  <conditionalFormatting sqref="B16:B18 B20:B21">
    <cfRule type="containsText" dxfId="21" priority="27" operator="containsText" text="Nee">
      <formula>NOT(ISERROR(SEARCH(("Nee"),(B16))))</formula>
    </cfRule>
    <cfRule type="containsText" dxfId="20" priority="28" operator="containsText" text="Ja">
      <formula>NOT(ISERROR(SEARCH(("Ja"),(B16))))</formula>
    </cfRule>
  </conditionalFormatting>
  <conditionalFormatting sqref="B16:B18">
    <cfRule type="colorScale" priority="43">
      <colorScale>
        <cfvo type="formula" val="&quot;Ja&quot;"/>
        <cfvo type="max"/>
        <color theme="7"/>
        <color rgb="FFFF0000"/>
      </colorScale>
    </cfRule>
  </conditionalFormatting>
  <conditionalFormatting sqref="B19">
    <cfRule type="colorScale" priority="40">
      <colorScale>
        <cfvo type="formula" val="&quot;Ja&quot;"/>
        <cfvo type="max"/>
        <color theme="7"/>
        <color rgb="FFFF0000"/>
      </colorScale>
    </cfRule>
    <cfRule type="containsText" dxfId="19" priority="41" operator="containsText" text="Nee">
      <formula>NOT(ISERROR(SEARCH(("Nee"),(B19))))</formula>
    </cfRule>
    <cfRule type="containsText" dxfId="18" priority="42" operator="containsText" text="Ja">
      <formula>NOT(ISERROR(SEARCH(("Ja"),(B19))))</formula>
    </cfRule>
  </conditionalFormatting>
  <conditionalFormatting sqref="B20:B21">
    <cfRule type="colorScale" priority="29">
      <colorScale>
        <cfvo type="formula" val="&quot;Ja&quot;"/>
        <cfvo type="max"/>
        <color theme="7"/>
        <color rgb="FFFF0000"/>
      </colorScale>
    </cfRule>
  </conditionalFormatting>
  <conditionalFormatting sqref="B30">
    <cfRule type="containsText" dxfId="17" priority="33" operator="containsText" text="Nee">
      <formula>NOT(ISERROR(SEARCH(("Nee"),(B30))))</formula>
    </cfRule>
    <cfRule type="containsText" dxfId="16" priority="34" operator="containsText" text="Ja">
      <formula>NOT(ISERROR(SEARCH(("Ja"),(B30))))</formula>
    </cfRule>
    <cfRule type="colorScale" priority="35">
      <colorScale>
        <cfvo type="formula" val="&quot;Ja&quot;"/>
        <cfvo type="max"/>
        <color theme="7"/>
        <color rgb="FFFF0000"/>
      </colorScale>
    </cfRule>
  </conditionalFormatting>
  <conditionalFormatting sqref="B32:B34">
    <cfRule type="containsText" dxfId="15" priority="36" operator="containsText" text="Ja">
      <formula>NOT(ISERROR(SEARCH(("Ja"),(B32))))</formula>
    </cfRule>
    <cfRule type="colorScale" priority="37">
      <colorScale>
        <cfvo type="formula" val="&quot;Ja&quot;"/>
        <cfvo type="max"/>
        <color theme="7"/>
        <color rgb="FFFF0000"/>
      </colorScale>
    </cfRule>
  </conditionalFormatting>
  <conditionalFormatting sqref="B50">
    <cfRule type="expression" dxfId="14" priority="15">
      <formula>ISBLANK(B50)</formula>
    </cfRule>
    <cfRule type="expression" dxfId="13" priority="16">
      <formula>AND(B50&lt;100, B50&gt;=0, B50&lt;&gt;"")</formula>
    </cfRule>
    <cfRule type="expression" dxfId="12" priority="17">
      <formula>AND(B50=100, B50&lt;&gt;"")</formula>
    </cfRule>
  </conditionalFormatting>
  <conditionalFormatting sqref="C16:C21">
    <cfRule type="containsText" dxfId="11" priority="32" operator="containsText" text="ONGELDIG">
      <formula>NOT(ISERROR(SEARCH(("ONGELDIG"),(C16))))</formula>
    </cfRule>
  </conditionalFormatting>
  <conditionalFormatting sqref="B6:E13">
    <cfRule type="notContainsBlanks" dxfId="10" priority="14">
      <formula>LEN(TRIM(B6))&gt;0</formula>
    </cfRule>
  </conditionalFormatting>
  <conditionalFormatting sqref="B28">
    <cfRule type="cellIs" dxfId="9" priority="12" operator="between">
      <formula>5</formula>
      <formula>15</formula>
    </cfRule>
  </conditionalFormatting>
  <conditionalFormatting sqref="B25">
    <cfRule type="notContainsBlanks" dxfId="8" priority="9">
      <formula>LEN(TRIM(B25))&gt;0</formula>
    </cfRule>
  </conditionalFormatting>
  <conditionalFormatting sqref="B29">
    <cfRule type="notContainsBlanks" dxfId="7" priority="8">
      <formula>LEN(TRIM(B29))&gt;0</formula>
    </cfRule>
  </conditionalFormatting>
  <conditionalFormatting sqref="B31">
    <cfRule type="notContainsBlanks" dxfId="6" priority="7">
      <formula>LEN(TRIM(B31))&gt;0</formula>
    </cfRule>
  </conditionalFormatting>
  <conditionalFormatting sqref="B32">
    <cfRule type="notContainsBlanks" dxfId="5" priority="6">
      <formula>LEN(TRIM(B32))&gt;0</formula>
    </cfRule>
  </conditionalFormatting>
  <conditionalFormatting sqref="B33">
    <cfRule type="notContainsBlanks" dxfId="4" priority="5">
      <formula>LEN(TRIM(B33))&gt;0</formula>
    </cfRule>
  </conditionalFormatting>
  <conditionalFormatting sqref="B35">
    <cfRule type="notContainsBlanks" dxfId="3" priority="4">
      <formula>LEN(TRIM(B35))&gt;0</formula>
    </cfRule>
  </conditionalFormatting>
  <conditionalFormatting sqref="B37">
    <cfRule type="notContainsBlanks" dxfId="2" priority="3">
      <formula>LEN(TRIM(B37))&gt;0</formula>
    </cfRule>
  </conditionalFormatting>
  <conditionalFormatting sqref="B38">
    <cfRule type="notContainsBlanks" dxfId="1" priority="2">
      <formula>LEN(TRIM(B38))&gt;0</formula>
    </cfRule>
  </conditionalFormatting>
  <conditionalFormatting sqref="B40 B42 B44">
    <cfRule type="notContainsBlanks" dxfId="0" priority="1">
      <formula>LEN(TRIM(B40))&gt;0</formula>
    </cfRule>
  </conditionalFormatting>
  <dataValidations count="15">
    <dataValidation type="decimal" allowBlank="1" showErrorMessage="1" errorTitle="verkeerde waarde" error="U dient hier een waarde in te voeren van minimaal 5 en maximaal 15._x000a_" sqref="B28" xr:uid="{00000000-0002-0000-0000-000000000000}">
      <formula1>5</formula1>
      <formula2>15</formula2>
    </dataValidation>
    <dataValidation type="decimal" operator="greaterThan" allowBlank="1" showErrorMessage="1" sqref="B35 B29" xr:uid="{00000000-0002-0000-0000-000002000000}">
      <formula1>0</formula1>
    </dataValidation>
    <dataValidation type="decimal" allowBlank="1" showErrorMessage="1" errorTitle="foute invoer" error="De veiligheidscultuurladder heeft 5 treden. Vul 0 in als u hier niet over beschikt. Vul anders uw behaalde trede in." sqref="B31" xr:uid="{00000000-0002-0000-0000-000003000000}">
      <formula1>0</formula1>
      <formula2>5</formula2>
    </dataValidation>
    <dataValidation type="list" allowBlank="1" showErrorMessage="1" sqref="B30 B16:B21" xr:uid="{00000000-0002-0000-0000-000004000000}">
      <formula1>"Ja,Nee"</formula1>
    </dataValidation>
    <dataValidation type="whole" allowBlank="1" showInputMessage="1" showErrorMessage="1" sqref="B45" xr:uid="{7A07E290-15D0-4D2C-A449-0AB6E8F4A232}">
      <formula1>80</formula1>
      <formula2>100</formula2>
    </dataValidation>
    <dataValidation type="list" allowBlank="1" showErrorMessage="1" sqref="B32" xr:uid="{459553FF-728C-4F5E-89F0-3B89740A7C07}">
      <formula1>"1,2,3"</formula1>
    </dataValidation>
    <dataValidation type="decimal" allowBlank="1" showInputMessage="1" showErrorMessage="1" errorTitle="Foute invoer" error="U dient hier een waarde in te voeren tussen de 0,1 en 0,8" sqref="B37" xr:uid="{41025002-0FD0-4616-9123-0879B5595A31}">
      <formula1>0.1</formula1>
      <formula2>0.8</formula2>
    </dataValidation>
    <dataValidation type="custom" allowBlank="1" showInputMessage="1" showErrorMessage="1" errorTitle="Foutmelding" error="&quot;De som van de waarden in B47, B48 en B49 mag niet hoger zijn dan 100.&quot;" sqref="B50" xr:uid="{A66E5179-57A8-4D4C-A0A7-09493EC77EBA}">
      <formula1>AND(SUM($B$47:$B$49) &lt;= 100)</formula1>
    </dataValidation>
    <dataValidation type="list" allowBlank="1" showInputMessage="1" showErrorMessage="1" sqref="B33" xr:uid="{CD67FFEF-C60E-4868-B0AE-9D35934AB8FE}">
      <formula1>"2%,3%,4%,5%,6%,7%,8%,9%,10%,"</formula1>
    </dataValidation>
    <dataValidation type="whole" allowBlank="1" showInputMessage="1" showErrorMessage="1" errorTitle="Foute invoer" error="U dient hier een waarde in te vullen van 80 t/m 100." sqref="B44" xr:uid="{264B8461-57DE-40D2-821F-D4818A596A7A}">
      <formula1>80</formula1>
      <formula2>100</formula2>
    </dataValidation>
    <dataValidation type="whole" allowBlank="1" showInputMessage="1" showErrorMessage="1" sqref="B42" xr:uid="{9FD44227-8218-4A0F-A0ED-6BE537D03481}">
      <formula1>0</formula1>
      <formula2>100</formula2>
    </dataValidation>
    <dataValidation type="custom" allowBlank="1" showInputMessage="1" showErrorMessage="1" errorTitle="Foutmelding" error="&quot;De som van de waarden in B47, B48 en B49 mag niet hoger zijn dan 100." sqref="B47" xr:uid="{A41F73E5-C3C8-453E-B178-735FF4BE6C8F}">
      <formula1>AND(SUM($B$47:$B$49) &lt;= 100)</formula1>
    </dataValidation>
    <dataValidation type="custom" allowBlank="1" showInputMessage="1" showErrorMessage="1" errorTitle="Foutmelding" error="&quot;De som van de waarden in B47, B48 en B49 mag niet hoger zijn dan 100.&quot;" sqref="B49" xr:uid="{359D7E4E-E77C-4F4D-AB2A-9D18FE2C4853}">
      <formula1>AND(SUM($B$47:$B$49) &lt;= 100)</formula1>
    </dataValidation>
    <dataValidation allowBlank="1" showErrorMessage="1" promptTitle="Verplaatsingskosten" prompt="Dien hier de kosten in zoals omschreven._x000a_" sqref="B25" xr:uid="{60CE22DC-0949-49D8-8789-507AA05E3DB0}"/>
    <dataValidation type="custom" allowBlank="1" showInputMessage="1" showErrorMessage="1" errorTitle="Foutmelding" error="&quot;De som van de waarden in B47, B48 en B49 mag niet hoger zijn dan 100.&quot;" sqref="B48" xr:uid="{F4E89718-D550-4D62-9FCD-454605BC661A}">
      <formula1>AND(SUM($B$47:$B$49) &lt;= 100)</formula1>
    </dataValidation>
  </dataValidations>
  <pageMargins left="0.7" right="0.7" top="0.75" bottom="0.75"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offerte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Gertjan de Jong</dc:creator>
  <cp:lastModifiedBy>Gertjan de Jong</cp:lastModifiedBy>
  <dcterms:created xsi:type="dcterms:W3CDTF">2022-07-27T14:24:51Z</dcterms:created>
  <dcterms:modified xsi:type="dcterms:W3CDTF">2024-09-06T07:48:34Z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y fmtid="{D5CDD505-2E9C-101B-9397-08002B2CF9AE}" pid="3" name="MediaServiceImageTags">
    <vt:lpwstr/>
  </property>
</Properties>
</file>