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facilities.sharepoint.com/sites/Data/CC Facilities/Aanbestedingen/CWI/Publicatie/"/>
    </mc:Choice>
  </mc:AlternateContent>
  <xr:revisionPtr revIDLastSave="0" documentId="8_{69F48882-B509-4C32-A067-E68C3176B4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vulblad" sheetId="2" r:id="rId1"/>
    <sheet name="Ruimtestaat en calculatie" sheetId="1" r:id="rId2"/>
    <sheet name="Totalen" sheetId="3" r:id="rId3"/>
  </sheets>
  <definedNames>
    <definedName name="_xlnm._FilterDatabase" localSheetId="0" hidden="1">Invulblad!$K$8:$K$30</definedName>
    <definedName name="_xlnm._FilterDatabase" localSheetId="1" hidden="1">'Ruimtestaat en calculatie'!$A$11:$M$433</definedName>
    <definedName name="_xlnm.Print_Area" localSheetId="2">Totalen!$A$1:$F$39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B3" i="3"/>
  <c r="B14" i="3"/>
  <c r="B13" i="3"/>
  <c r="E9" i="1" l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12" i="1"/>
  <c r="K344" i="1" l="1"/>
  <c r="K342" i="1"/>
  <c r="L342" i="1"/>
  <c r="K343" i="1"/>
  <c r="L343" i="1"/>
  <c r="L344" i="1"/>
  <c r="K345" i="1"/>
  <c r="L345" i="1"/>
  <c r="K12" i="1"/>
  <c r="L12" i="1"/>
  <c r="H58" i="2"/>
  <c r="H47" i="2"/>
  <c r="H52" i="2"/>
  <c r="H53" i="2"/>
  <c r="H54" i="2"/>
  <c r="H55" i="2"/>
  <c r="H56" i="2"/>
  <c r="H57" i="2"/>
  <c r="H41" i="2"/>
  <c r="H42" i="2"/>
  <c r="H43" i="2"/>
  <c r="H44" i="2"/>
  <c r="H45" i="2"/>
  <c r="H46" i="2"/>
  <c r="H48" i="2"/>
  <c r="H49" i="2"/>
  <c r="H50" i="2"/>
  <c r="K354" i="1"/>
  <c r="L354" i="1"/>
  <c r="K355" i="1"/>
  <c r="L355" i="1"/>
  <c r="K356" i="1"/>
  <c r="L356" i="1"/>
  <c r="K357" i="1"/>
  <c r="L357" i="1"/>
  <c r="K358" i="1"/>
  <c r="L358" i="1"/>
  <c r="K359" i="1"/>
  <c r="L359" i="1"/>
  <c r="K360" i="1"/>
  <c r="L360" i="1"/>
  <c r="K361" i="1"/>
  <c r="L361" i="1"/>
  <c r="K362" i="1"/>
  <c r="L362" i="1"/>
  <c r="K363" i="1"/>
  <c r="L363" i="1"/>
  <c r="K364" i="1"/>
  <c r="L364" i="1"/>
  <c r="K365" i="1"/>
  <c r="L365" i="1"/>
  <c r="K366" i="1"/>
  <c r="L366" i="1"/>
  <c r="K367" i="1"/>
  <c r="L367" i="1"/>
  <c r="K368" i="1"/>
  <c r="L368" i="1"/>
  <c r="K369" i="1"/>
  <c r="L369" i="1"/>
  <c r="K370" i="1"/>
  <c r="L370" i="1"/>
  <c r="K371" i="1"/>
  <c r="L371" i="1"/>
  <c r="K372" i="1"/>
  <c r="L372" i="1"/>
  <c r="K373" i="1"/>
  <c r="L373" i="1"/>
  <c r="K374" i="1"/>
  <c r="L374" i="1"/>
  <c r="K375" i="1"/>
  <c r="L375" i="1"/>
  <c r="K376" i="1"/>
  <c r="L376" i="1"/>
  <c r="K377" i="1"/>
  <c r="L377" i="1"/>
  <c r="K378" i="1"/>
  <c r="L378" i="1"/>
  <c r="K379" i="1"/>
  <c r="L379" i="1"/>
  <c r="K380" i="1"/>
  <c r="L380" i="1"/>
  <c r="K381" i="1"/>
  <c r="L381" i="1"/>
  <c r="K382" i="1"/>
  <c r="L382" i="1"/>
  <c r="K383" i="1"/>
  <c r="L383" i="1"/>
  <c r="K384" i="1"/>
  <c r="L384" i="1"/>
  <c r="K385" i="1"/>
  <c r="L385" i="1"/>
  <c r="K386" i="1"/>
  <c r="L386" i="1"/>
  <c r="K387" i="1"/>
  <c r="L387" i="1"/>
  <c r="K388" i="1"/>
  <c r="L388" i="1"/>
  <c r="K389" i="1"/>
  <c r="L389" i="1"/>
  <c r="K390" i="1"/>
  <c r="L390" i="1"/>
  <c r="K391" i="1"/>
  <c r="L391" i="1"/>
  <c r="K392" i="1"/>
  <c r="L392" i="1"/>
  <c r="K393" i="1"/>
  <c r="L393" i="1"/>
  <c r="K394" i="1"/>
  <c r="L394" i="1"/>
  <c r="K395" i="1"/>
  <c r="L395" i="1"/>
  <c r="K396" i="1"/>
  <c r="L396" i="1"/>
  <c r="K397" i="1"/>
  <c r="L397" i="1"/>
  <c r="K398" i="1"/>
  <c r="L398" i="1"/>
  <c r="K399" i="1"/>
  <c r="L399" i="1"/>
  <c r="K400" i="1"/>
  <c r="L400" i="1"/>
  <c r="K401" i="1"/>
  <c r="L401" i="1"/>
  <c r="K402" i="1"/>
  <c r="L402" i="1"/>
  <c r="K403" i="1"/>
  <c r="L403" i="1"/>
  <c r="K404" i="1"/>
  <c r="L404" i="1"/>
  <c r="K405" i="1"/>
  <c r="L405" i="1"/>
  <c r="K406" i="1"/>
  <c r="L406" i="1"/>
  <c r="K407" i="1"/>
  <c r="L407" i="1"/>
  <c r="K408" i="1"/>
  <c r="L408" i="1"/>
  <c r="K409" i="1"/>
  <c r="L409" i="1"/>
  <c r="K410" i="1"/>
  <c r="L410" i="1"/>
  <c r="K411" i="1"/>
  <c r="L411" i="1"/>
  <c r="K412" i="1"/>
  <c r="L412" i="1"/>
  <c r="K413" i="1"/>
  <c r="L413" i="1"/>
  <c r="K414" i="1"/>
  <c r="L414" i="1"/>
  <c r="K415" i="1"/>
  <c r="L415" i="1"/>
  <c r="K416" i="1"/>
  <c r="L416" i="1"/>
  <c r="K417" i="1"/>
  <c r="L417" i="1"/>
  <c r="K418" i="1"/>
  <c r="L418" i="1"/>
  <c r="K419" i="1"/>
  <c r="L419" i="1"/>
  <c r="K420" i="1"/>
  <c r="L420" i="1"/>
  <c r="K421" i="1"/>
  <c r="L421" i="1"/>
  <c r="K422" i="1"/>
  <c r="L422" i="1"/>
  <c r="K423" i="1"/>
  <c r="L423" i="1"/>
  <c r="K424" i="1"/>
  <c r="L424" i="1"/>
  <c r="K425" i="1"/>
  <c r="L425" i="1"/>
  <c r="K426" i="1"/>
  <c r="L426" i="1"/>
  <c r="K427" i="1"/>
  <c r="L427" i="1"/>
  <c r="K428" i="1"/>
  <c r="L428" i="1"/>
  <c r="K429" i="1"/>
  <c r="L429" i="1"/>
  <c r="K430" i="1"/>
  <c r="L430" i="1"/>
  <c r="K431" i="1"/>
  <c r="L431" i="1"/>
  <c r="K432" i="1"/>
  <c r="L432" i="1"/>
  <c r="K433" i="1"/>
  <c r="L433" i="1"/>
  <c r="C14" i="3" l="1"/>
  <c r="M432" i="1"/>
  <c r="M428" i="1"/>
  <c r="M424" i="1"/>
  <c r="M420" i="1"/>
  <c r="M416" i="1"/>
  <c r="M412" i="1"/>
  <c r="M408" i="1"/>
  <c r="M404" i="1"/>
  <c r="M400" i="1"/>
  <c r="M396" i="1"/>
  <c r="M392" i="1"/>
  <c r="M388" i="1"/>
  <c r="M384" i="1"/>
  <c r="M380" i="1"/>
  <c r="M376" i="1"/>
  <c r="M372" i="1"/>
  <c r="M368" i="1"/>
  <c r="M364" i="1"/>
  <c r="M360" i="1"/>
  <c r="M356" i="1"/>
  <c r="M431" i="1"/>
  <c r="M427" i="1"/>
  <c r="M423" i="1"/>
  <c r="M419" i="1"/>
  <c r="M415" i="1"/>
  <c r="M411" i="1"/>
  <c r="M407" i="1"/>
  <c r="M403" i="1"/>
  <c r="M399" i="1"/>
  <c r="M395" i="1"/>
  <c r="M391" i="1"/>
  <c r="M387" i="1"/>
  <c r="M383" i="1"/>
  <c r="M379" i="1"/>
  <c r="M375" i="1"/>
  <c r="M371" i="1"/>
  <c r="M367" i="1"/>
  <c r="M363" i="1"/>
  <c r="M359" i="1"/>
  <c r="M355" i="1"/>
  <c r="M344" i="1"/>
  <c r="B16" i="3"/>
  <c r="M345" i="1"/>
  <c r="M343" i="1"/>
  <c r="M342" i="1"/>
  <c r="M12" i="1"/>
  <c r="M410" i="1"/>
  <c r="M429" i="1"/>
  <c r="M421" i="1"/>
  <c r="M357" i="1"/>
  <c r="M389" i="1"/>
  <c r="M397" i="1"/>
  <c r="M409" i="1"/>
  <c r="M378" i="1"/>
  <c r="M377" i="1"/>
  <c r="M418" i="1"/>
  <c r="M417" i="1"/>
  <c r="M386" i="1"/>
  <c r="M385" i="1"/>
  <c r="M354" i="1"/>
  <c r="M433" i="1"/>
  <c r="M402" i="1"/>
  <c r="M401" i="1"/>
  <c r="M370" i="1"/>
  <c r="M369" i="1"/>
  <c r="M365" i="1"/>
  <c r="M426" i="1"/>
  <c r="M425" i="1"/>
  <c r="M413" i="1"/>
  <c r="M405" i="1"/>
  <c r="M394" i="1"/>
  <c r="M393" i="1"/>
  <c r="M381" i="1"/>
  <c r="M373" i="1"/>
  <c r="M362" i="1"/>
  <c r="M361" i="1"/>
  <c r="M422" i="1"/>
  <c r="M406" i="1"/>
  <c r="M390" i="1"/>
  <c r="M374" i="1"/>
  <c r="M358" i="1"/>
  <c r="M430" i="1"/>
  <c r="M414" i="1"/>
  <c r="M398" i="1"/>
  <c r="M382" i="1"/>
  <c r="M366" i="1"/>
  <c r="E29" i="3" l="1"/>
  <c r="E30" i="3"/>
  <c r="D32" i="3" l="1"/>
  <c r="H37" i="2"/>
  <c r="H38" i="2"/>
  <c r="H39" i="2"/>
  <c r="H40" i="2"/>
  <c r="H51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9" i="2"/>
  <c r="K34" i="1" l="1"/>
  <c r="L34" i="1"/>
  <c r="K35" i="1"/>
  <c r="L35" i="1"/>
  <c r="K36" i="1"/>
  <c r="L36" i="1"/>
  <c r="K37" i="1"/>
  <c r="L37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M36" i="1" l="1"/>
  <c r="M34" i="1"/>
  <c r="M37" i="1"/>
  <c r="M35" i="1"/>
  <c r="M123" i="1"/>
  <c r="M121" i="1"/>
  <c r="M119" i="1"/>
  <c r="M115" i="1"/>
  <c r="M117" i="1"/>
  <c r="M124" i="1"/>
  <c r="M122" i="1"/>
  <c r="M120" i="1"/>
  <c r="M118" i="1"/>
  <c r="M116" i="1"/>
  <c r="K242" i="1" l="1"/>
  <c r="L242" i="1"/>
  <c r="K243" i="1"/>
  <c r="L243" i="1"/>
  <c r="K244" i="1"/>
  <c r="L244" i="1"/>
  <c r="K245" i="1"/>
  <c r="L245" i="1"/>
  <c r="K246" i="1"/>
  <c r="L246" i="1"/>
  <c r="K247" i="1"/>
  <c r="L247" i="1"/>
  <c r="K248" i="1"/>
  <c r="L248" i="1"/>
  <c r="K249" i="1"/>
  <c r="L249" i="1"/>
  <c r="K250" i="1"/>
  <c r="L250" i="1"/>
  <c r="K251" i="1"/>
  <c r="L251" i="1"/>
  <c r="K252" i="1"/>
  <c r="L252" i="1"/>
  <c r="K253" i="1"/>
  <c r="L253" i="1"/>
  <c r="K254" i="1"/>
  <c r="L254" i="1"/>
  <c r="K255" i="1"/>
  <c r="L255" i="1"/>
  <c r="K256" i="1"/>
  <c r="L256" i="1"/>
  <c r="K257" i="1"/>
  <c r="L257" i="1"/>
  <c r="K258" i="1"/>
  <c r="L258" i="1"/>
  <c r="K259" i="1"/>
  <c r="L259" i="1"/>
  <c r="K260" i="1"/>
  <c r="L260" i="1"/>
  <c r="K261" i="1"/>
  <c r="L261" i="1"/>
  <c r="K262" i="1"/>
  <c r="L262" i="1"/>
  <c r="K263" i="1"/>
  <c r="L263" i="1"/>
  <c r="K264" i="1"/>
  <c r="L264" i="1"/>
  <c r="K265" i="1"/>
  <c r="L265" i="1"/>
  <c r="K266" i="1"/>
  <c r="L266" i="1"/>
  <c r="K267" i="1"/>
  <c r="L267" i="1"/>
  <c r="K268" i="1"/>
  <c r="L268" i="1"/>
  <c r="K269" i="1"/>
  <c r="L269" i="1"/>
  <c r="K270" i="1"/>
  <c r="L270" i="1"/>
  <c r="K271" i="1"/>
  <c r="L271" i="1"/>
  <c r="K272" i="1"/>
  <c r="L272" i="1"/>
  <c r="K273" i="1"/>
  <c r="L273" i="1"/>
  <c r="K274" i="1"/>
  <c r="L274" i="1"/>
  <c r="K275" i="1"/>
  <c r="L275" i="1"/>
  <c r="K276" i="1"/>
  <c r="L276" i="1"/>
  <c r="K277" i="1"/>
  <c r="L277" i="1"/>
  <c r="K278" i="1"/>
  <c r="L278" i="1"/>
  <c r="K279" i="1"/>
  <c r="L279" i="1"/>
  <c r="K280" i="1"/>
  <c r="L280" i="1"/>
  <c r="K281" i="1"/>
  <c r="L281" i="1"/>
  <c r="K282" i="1"/>
  <c r="L282" i="1"/>
  <c r="K283" i="1"/>
  <c r="L283" i="1"/>
  <c r="K284" i="1"/>
  <c r="L284" i="1"/>
  <c r="K285" i="1"/>
  <c r="L285" i="1"/>
  <c r="K286" i="1"/>
  <c r="L286" i="1"/>
  <c r="K287" i="1"/>
  <c r="L287" i="1"/>
  <c r="K288" i="1"/>
  <c r="L288" i="1"/>
  <c r="K289" i="1"/>
  <c r="L289" i="1"/>
  <c r="K290" i="1"/>
  <c r="L290" i="1"/>
  <c r="K291" i="1"/>
  <c r="L291" i="1"/>
  <c r="K292" i="1"/>
  <c r="L292" i="1"/>
  <c r="K293" i="1"/>
  <c r="L293" i="1"/>
  <c r="K294" i="1"/>
  <c r="L294" i="1"/>
  <c r="K295" i="1"/>
  <c r="L295" i="1"/>
  <c r="K296" i="1"/>
  <c r="L296" i="1"/>
  <c r="K297" i="1"/>
  <c r="L297" i="1"/>
  <c r="K298" i="1"/>
  <c r="L298" i="1"/>
  <c r="K299" i="1"/>
  <c r="L299" i="1"/>
  <c r="K300" i="1"/>
  <c r="L300" i="1"/>
  <c r="K301" i="1"/>
  <c r="L301" i="1"/>
  <c r="K302" i="1"/>
  <c r="L302" i="1"/>
  <c r="K303" i="1"/>
  <c r="L303" i="1"/>
  <c r="K304" i="1"/>
  <c r="L304" i="1"/>
  <c r="K305" i="1"/>
  <c r="L305" i="1"/>
  <c r="K306" i="1"/>
  <c r="L306" i="1"/>
  <c r="K307" i="1"/>
  <c r="L307" i="1"/>
  <c r="K308" i="1"/>
  <c r="L308" i="1"/>
  <c r="K309" i="1"/>
  <c r="L309" i="1"/>
  <c r="K310" i="1"/>
  <c r="L310" i="1"/>
  <c r="K311" i="1"/>
  <c r="L311" i="1"/>
  <c r="K312" i="1"/>
  <c r="L312" i="1"/>
  <c r="K313" i="1"/>
  <c r="L313" i="1"/>
  <c r="K314" i="1"/>
  <c r="L314" i="1"/>
  <c r="K315" i="1"/>
  <c r="L315" i="1"/>
  <c r="K316" i="1"/>
  <c r="L316" i="1"/>
  <c r="K317" i="1"/>
  <c r="L317" i="1"/>
  <c r="K318" i="1"/>
  <c r="L318" i="1"/>
  <c r="K319" i="1"/>
  <c r="L319" i="1"/>
  <c r="K320" i="1"/>
  <c r="L320" i="1"/>
  <c r="K321" i="1"/>
  <c r="L321" i="1"/>
  <c r="K322" i="1"/>
  <c r="L322" i="1"/>
  <c r="K323" i="1"/>
  <c r="L323" i="1"/>
  <c r="K324" i="1"/>
  <c r="L324" i="1"/>
  <c r="K325" i="1"/>
  <c r="L325" i="1"/>
  <c r="K326" i="1"/>
  <c r="L326" i="1"/>
  <c r="K327" i="1"/>
  <c r="L327" i="1"/>
  <c r="K328" i="1"/>
  <c r="L328" i="1"/>
  <c r="K329" i="1"/>
  <c r="L329" i="1"/>
  <c r="K330" i="1"/>
  <c r="L330" i="1"/>
  <c r="K331" i="1"/>
  <c r="L331" i="1"/>
  <c r="K332" i="1"/>
  <c r="L332" i="1"/>
  <c r="K333" i="1"/>
  <c r="L333" i="1"/>
  <c r="K334" i="1"/>
  <c r="L334" i="1"/>
  <c r="K335" i="1"/>
  <c r="L335" i="1"/>
  <c r="K336" i="1"/>
  <c r="L336" i="1"/>
  <c r="K337" i="1"/>
  <c r="L337" i="1"/>
  <c r="K338" i="1"/>
  <c r="L338" i="1"/>
  <c r="K339" i="1"/>
  <c r="L339" i="1"/>
  <c r="K340" i="1"/>
  <c r="L340" i="1"/>
  <c r="K341" i="1"/>
  <c r="L341" i="1"/>
  <c r="K346" i="1"/>
  <c r="L346" i="1"/>
  <c r="K347" i="1"/>
  <c r="L347" i="1"/>
  <c r="K348" i="1"/>
  <c r="L348" i="1"/>
  <c r="K349" i="1"/>
  <c r="L349" i="1"/>
  <c r="K350" i="1"/>
  <c r="L350" i="1"/>
  <c r="K351" i="1"/>
  <c r="L351" i="1"/>
  <c r="K352" i="1"/>
  <c r="L352" i="1"/>
  <c r="K353" i="1"/>
  <c r="L353" i="1"/>
  <c r="M348" i="1" l="1"/>
  <c r="M340" i="1"/>
  <c r="M336" i="1"/>
  <c r="M328" i="1"/>
  <c r="M350" i="1"/>
  <c r="M346" i="1"/>
  <c r="M338" i="1"/>
  <c r="M334" i="1"/>
  <c r="M330" i="1"/>
  <c r="M243" i="1"/>
  <c r="M351" i="1"/>
  <c r="M347" i="1"/>
  <c r="M339" i="1"/>
  <c r="M335" i="1"/>
  <c r="M331" i="1"/>
  <c r="M327" i="1"/>
  <c r="M319" i="1"/>
  <c r="M311" i="1"/>
  <c r="M303" i="1"/>
  <c r="M295" i="1"/>
  <c r="M287" i="1"/>
  <c r="M279" i="1"/>
  <c r="M271" i="1"/>
  <c r="M263" i="1"/>
  <c r="M255" i="1"/>
  <c r="M247" i="1"/>
  <c r="M244" i="1"/>
  <c r="M352" i="1"/>
  <c r="M332" i="1"/>
  <c r="M353" i="1"/>
  <c r="M349" i="1"/>
  <c r="M341" i="1"/>
  <c r="M337" i="1"/>
  <c r="M333" i="1"/>
  <c r="M329" i="1"/>
  <c r="M323" i="1"/>
  <c r="M315" i="1"/>
  <c r="M307" i="1"/>
  <c r="M299" i="1"/>
  <c r="M291" i="1"/>
  <c r="M283" i="1"/>
  <c r="M275" i="1"/>
  <c r="M267" i="1"/>
  <c r="M259" i="1"/>
  <c r="M251" i="1"/>
  <c r="M320" i="1"/>
  <c r="M316" i="1"/>
  <c r="M312" i="1"/>
  <c r="M308" i="1"/>
  <c r="M304" i="1"/>
  <c r="M300" i="1"/>
  <c r="M296" i="1"/>
  <c r="M292" i="1"/>
  <c r="M284" i="1"/>
  <c r="M280" i="1"/>
  <c r="M276" i="1"/>
  <c r="M272" i="1"/>
  <c r="M268" i="1"/>
  <c r="M264" i="1"/>
  <c r="M260" i="1"/>
  <c r="M256" i="1"/>
  <c r="M252" i="1"/>
  <c r="M248" i="1"/>
  <c r="M325" i="1"/>
  <c r="M321" i="1"/>
  <c r="M317" i="1"/>
  <c r="M313" i="1"/>
  <c r="M309" i="1"/>
  <c r="M305" i="1"/>
  <c r="M301" i="1"/>
  <c r="M297" i="1"/>
  <c r="M293" i="1"/>
  <c r="M289" i="1"/>
  <c r="M285" i="1"/>
  <c r="M281" i="1"/>
  <c r="M277" i="1"/>
  <c r="M273" i="1"/>
  <c r="M269" i="1"/>
  <c r="M265" i="1"/>
  <c r="M261" i="1"/>
  <c r="M257" i="1"/>
  <c r="M253" i="1"/>
  <c r="M249" i="1"/>
  <c r="M245" i="1"/>
  <c r="M324" i="1"/>
  <c r="M288" i="1"/>
  <c r="M326" i="1"/>
  <c r="M322" i="1"/>
  <c r="M318" i="1"/>
  <c r="M314" i="1"/>
  <c r="M310" i="1"/>
  <c r="M306" i="1"/>
  <c r="M302" i="1"/>
  <c r="M298" i="1"/>
  <c r="M294" i="1"/>
  <c r="M290" i="1"/>
  <c r="M286" i="1"/>
  <c r="M282" i="1"/>
  <c r="M278" i="1"/>
  <c r="M274" i="1"/>
  <c r="M270" i="1"/>
  <c r="M266" i="1"/>
  <c r="M262" i="1"/>
  <c r="M258" i="1"/>
  <c r="M254" i="1"/>
  <c r="M250" i="1"/>
  <c r="M246" i="1"/>
  <c r="M242" i="1"/>
  <c r="K13" i="1" l="1"/>
  <c r="L24" i="1"/>
  <c r="L25" i="1"/>
  <c r="L26" i="1"/>
  <c r="L27" i="1"/>
  <c r="L28" i="1"/>
  <c r="L29" i="1"/>
  <c r="L30" i="1"/>
  <c r="L31" i="1"/>
  <c r="L32" i="1"/>
  <c r="L33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14" i="1"/>
  <c r="L15" i="1"/>
  <c r="L16" i="1"/>
  <c r="L17" i="1"/>
  <c r="L18" i="1"/>
  <c r="L19" i="1"/>
  <c r="L20" i="1"/>
  <c r="L21" i="1"/>
  <c r="L22" i="1"/>
  <c r="L23" i="1"/>
  <c r="L13" i="1"/>
  <c r="B4" i="3" l="1"/>
  <c r="K101" i="1" l="1"/>
  <c r="K102" i="1"/>
  <c r="M101" i="1" l="1"/>
  <c r="M102" i="1"/>
  <c r="K188" i="1" l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F14" i="3" l="1"/>
  <c r="M240" i="1"/>
  <c r="M188" i="1"/>
  <c r="M241" i="1"/>
  <c r="M239" i="1"/>
  <c r="M237" i="1"/>
  <c r="M235" i="1"/>
  <c r="M233" i="1"/>
  <c r="M231" i="1"/>
  <c r="M229" i="1"/>
  <c r="M227" i="1"/>
  <c r="M225" i="1"/>
  <c r="M223" i="1"/>
  <c r="M221" i="1"/>
  <c r="M219" i="1"/>
  <c r="M217" i="1"/>
  <c r="M215" i="1"/>
  <c r="M213" i="1"/>
  <c r="M211" i="1"/>
  <c r="M209" i="1"/>
  <c r="M207" i="1"/>
  <c r="M205" i="1"/>
  <c r="M203" i="1"/>
  <c r="M201" i="1"/>
  <c r="M199" i="1"/>
  <c r="M197" i="1"/>
  <c r="M195" i="1"/>
  <c r="M193" i="1"/>
  <c r="M191" i="1"/>
  <c r="M189" i="1"/>
  <c r="M238" i="1"/>
  <c r="M236" i="1"/>
  <c r="M234" i="1"/>
  <c r="M232" i="1"/>
  <c r="M230" i="1"/>
  <c r="M228" i="1"/>
  <c r="M226" i="1"/>
  <c r="M224" i="1"/>
  <c r="M222" i="1"/>
  <c r="M220" i="1"/>
  <c r="M218" i="1"/>
  <c r="M216" i="1"/>
  <c r="M214" i="1"/>
  <c r="M212" i="1"/>
  <c r="M210" i="1"/>
  <c r="M208" i="1"/>
  <c r="M206" i="1"/>
  <c r="M204" i="1"/>
  <c r="M202" i="1"/>
  <c r="M200" i="1"/>
  <c r="M198" i="1"/>
  <c r="M196" i="1"/>
  <c r="M194" i="1"/>
  <c r="M192" i="1"/>
  <c r="M190" i="1"/>
  <c r="K57" i="1"/>
  <c r="D14" i="3" l="1"/>
  <c r="F30" i="3" s="1"/>
  <c r="A37" i="3" s="1"/>
  <c r="C37" i="3" s="1"/>
  <c r="B23" i="3" s="1"/>
  <c r="C23" i="3"/>
  <c r="C30" i="3"/>
  <c r="A30" i="3"/>
  <c r="E23" i="3"/>
  <c r="M57" i="1"/>
  <c r="E37" i="3" l="1"/>
  <c r="A23" i="3"/>
  <c r="K58" i="1"/>
  <c r="K59" i="1"/>
  <c r="K60" i="1"/>
  <c r="K61" i="1"/>
  <c r="K62" i="1"/>
  <c r="M62" i="1" l="1"/>
  <c r="M61" i="1"/>
  <c r="M59" i="1"/>
  <c r="M60" i="1"/>
  <c r="M58" i="1"/>
  <c r="K17" i="1" l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4" i="1"/>
  <c r="K15" i="1"/>
  <c r="K16" i="1"/>
  <c r="C13" i="3" l="1"/>
  <c r="K9" i="1"/>
  <c r="M148" i="1"/>
  <c r="D13" i="3" l="1"/>
  <c r="F29" i="3" s="1"/>
  <c r="A36" i="3" s="1"/>
  <c r="C36" i="3" s="1"/>
  <c r="F13" i="3"/>
  <c r="M175" i="1"/>
  <c r="M171" i="1"/>
  <c r="M159" i="1"/>
  <c r="M156" i="1"/>
  <c r="M152" i="1"/>
  <c r="M31" i="1"/>
  <c r="M141" i="1"/>
  <c r="M139" i="1"/>
  <c r="M137" i="1"/>
  <c r="M135" i="1"/>
  <c r="M133" i="1"/>
  <c r="M131" i="1"/>
  <c r="M129" i="1"/>
  <c r="M127" i="1"/>
  <c r="M126" i="1"/>
  <c r="M114" i="1"/>
  <c r="M184" i="1"/>
  <c r="M144" i="1"/>
  <c r="M187" i="1"/>
  <c r="M183" i="1"/>
  <c r="M164" i="1"/>
  <c r="M160" i="1"/>
  <c r="M157" i="1"/>
  <c r="M167" i="1"/>
  <c r="M165" i="1"/>
  <c r="M161" i="1"/>
  <c r="M158" i="1"/>
  <c r="M179" i="1"/>
  <c r="M149" i="1"/>
  <c r="M109" i="1"/>
  <c r="M106" i="1"/>
  <c r="M181" i="1"/>
  <c r="M177" i="1"/>
  <c r="M150" i="1"/>
  <c r="M180" i="1"/>
  <c r="M176" i="1"/>
  <c r="M173" i="1"/>
  <c r="M169" i="1"/>
  <c r="M163" i="1"/>
  <c r="M153" i="1"/>
  <c r="M151" i="1"/>
  <c r="M142" i="1"/>
  <c r="M140" i="1"/>
  <c r="M138" i="1"/>
  <c r="M136" i="1"/>
  <c r="M134" i="1"/>
  <c r="M132" i="1"/>
  <c r="M130" i="1"/>
  <c r="M128" i="1"/>
  <c r="M125" i="1"/>
  <c r="M70" i="1"/>
  <c r="M186" i="1"/>
  <c r="M172" i="1"/>
  <c r="M168" i="1"/>
  <c r="M145" i="1"/>
  <c r="M143" i="1"/>
  <c r="M85" i="1"/>
  <c r="M82" i="1"/>
  <c r="M49" i="1"/>
  <c r="M46" i="1"/>
  <c r="M94" i="1"/>
  <c r="M185" i="1"/>
  <c r="M178" i="1"/>
  <c r="M170" i="1"/>
  <c r="M162" i="1"/>
  <c r="M113" i="1"/>
  <c r="M110" i="1"/>
  <c r="M98" i="1"/>
  <c r="M86" i="1"/>
  <c r="M53" i="1"/>
  <c r="M50" i="1"/>
  <c r="M41" i="1"/>
  <c r="M38" i="1"/>
  <c r="M154" i="1"/>
  <c r="M146" i="1"/>
  <c r="M77" i="1"/>
  <c r="M74" i="1"/>
  <c r="M65" i="1"/>
  <c r="M54" i="1"/>
  <c r="M42" i="1"/>
  <c r="M97" i="1"/>
  <c r="M182" i="1"/>
  <c r="M174" i="1"/>
  <c r="M166" i="1"/>
  <c r="M155" i="1"/>
  <c r="M147" i="1"/>
  <c r="M93" i="1"/>
  <c r="M90" i="1"/>
  <c r="M81" i="1"/>
  <c r="M78" i="1"/>
  <c r="M69" i="1"/>
  <c r="M66" i="1"/>
  <c r="M30" i="1"/>
  <c r="M105" i="1"/>
  <c r="M89" i="1"/>
  <c r="M73" i="1"/>
  <c r="M45" i="1"/>
  <c r="M112" i="1"/>
  <c r="M108" i="1"/>
  <c r="M104" i="1"/>
  <c r="M100" i="1"/>
  <c r="M96" i="1"/>
  <c r="M92" i="1"/>
  <c r="M88" i="1"/>
  <c r="M84" i="1"/>
  <c r="M80" i="1"/>
  <c r="M76" i="1"/>
  <c r="M72" i="1"/>
  <c r="M68" i="1"/>
  <c r="M64" i="1"/>
  <c r="M56" i="1"/>
  <c r="M52" i="1"/>
  <c r="M48" i="1"/>
  <c r="M44" i="1"/>
  <c r="M40" i="1"/>
  <c r="M33" i="1"/>
  <c r="M111" i="1"/>
  <c r="M107" i="1"/>
  <c r="M103" i="1"/>
  <c r="M99" i="1"/>
  <c r="M95" i="1"/>
  <c r="M91" i="1"/>
  <c r="M87" i="1"/>
  <c r="M83" i="1"/>
  <c r="M79" i="1"/>
  <c r="M75" i="1"/>
  <c r="M71" i="1"/>
  <c r="M67" i="1"/>
  <c r="M63" i="1"/>
  <c r="M55" i="1"/>
  <c r="M51" i="1"/>
  <c r="M47" i="1"/>
  <c r="M43" i="1"/>
  <c r="M39" i="1"/>
  <c r="M32" i="1"/>
  <c r="B22" i="3" l="1"/>
  <c r="E36" i="3" s="1"/>
  <c r="A29" i="3"/>
  <c r="C29" i="3"/>
  <c r="C22" i="3"/>
  <c r="E22" i="3"/>
  <c r="B6" i="1"/>
  <c r="A22" i="3" l="1"/>
  <c r="M13" i="1" l="1"/>
  <c r="M29" i="1"/>
  <c r="M28" i="1"/>
  <c r="M27" i="1"/>
  <c r="M24" i="1"/>
  <c r="M23" i="1"/>
  <c r="M17" i="1"/>
  <c r="M18" i="1"/>
  <c r="M15" i="1"/>
  <c r="M16" i="1"/>
  <c r="M21" i="1"/>
  <c r="M20" i="1"/>
  <c r="M19" i="1"/>
  <c r="M26" i="1"/>
  <c r="M25" i="1"/>
  <c r="M22" i="1"/>
  <c r="M14" i="1" l="1"/>
  <c r="M9" i="1" s="1"/>
  <c r="C16" i="3" l="1"/>
  <c r="D16" i="3" l="1"/>
  <c r="A39" i="3" l="1"/>
  <c r="D39" i="3" s="1"/>
  <c r="F16" i="3"/>
  <c r="C39" i="3"/>
  <c r="D25" i="3" l="1"/>
  <c r="F25" i="3"/>
  <c r="B25" i="3" l="1"/>
  <c r="E32" i="3"/>
  <c r="E39" i="3" l="1"/>
</calcChain>
</file>

<file path=xl/sharedStrings.xml><?xml version="1.0" encoding="utf-8"?>
<sst xmlns="http://schemas.openxmlformats.org/spreadsheetml/2006/main" count="2523" uniqueCount="651">
  <si>
    <t xml:space="preserve">Opmerking: dit blad bevat automatische koppelingen. Na invulling van de invoervelden in het Kengetallenoverzicht behoeft de ruimtestaat niet meer te worden bewerkt. </t>
  </si>
  <si>
    <t>Naam opdrachtgever</t>
  </si>
  <si>
    <t>Naam leverancier</t>
  </si>
  <si>
    <t>Programmacode</t>
  </si>
  <si>
    <t>Prestatienorm</t>
  </si>
  <si>
    <t>Bijstelling</t>
  </si>
  <si>
    <t>Ruimte nummer</t>
  </si>
  <si>
    <t>Ruimteomschrijving</t>
  </si>
  <si>
    <t>Vloersoort</t>
  </si>
  <si>
    <t>Oppervlakte</t>
  </si>
  <si>
    <t>Uren per jaar</t>
  </si>
  <si>
    <t>Gemiddeld productie tarief per uur</t>
  </si>
  <si>
    <t>Kosten schrobben per jaar</t>
  </si>
  <si>
    <t>Kosten vloer-onderhoud per jaar</t>
  </si>
  <si>
    <t>Uren toezicht per jaar</t>
  </si>
  <si>
    <t>Toezicht tarief per uur</t>
  </si>
  <si>
    <t>Kosten toezicht per jaar</t>
  </si>
  <si>
    <t>Percentage toezicht t.o.v. productie uren</t>
  </si>
  <si>
    <t>Totaalkosten per jaar</t>
  </si>
  <si>
    <t>Totaal</t>
  </si>
  <si>
    <t>In te vullen kolommen/cellen:</t>
  </si>
  <si>
    <t>Kolom 1</t>
  </si>
  <si>
    <t>Kolom 2</t>
  </si>
  <si>
    <t>Kolom 3</t>
  </si>
  <si>
    <t>Kolom 4</t>
  </si>
  <si>
    <t>Kolom 5</t>
  </si>
  <si>
    <t>Kolom 6</t>
  </si>
  <si>
    <t>NB.</t>
  </si>
  <si>
    <t>U wordt verzocht de formules in de grijze cellen niet aan te passen.</t>
  </si>
  <si>
    <t>Uren per dag</t>
  </si>
  <si>
    <t>Opsplitsing</t>
  </si>
  <si>
    <t>Kosten per jaar</t>
  </si>
  <si>
    <t>Perc. Dagelijks onderhoud</t>
  </si>
  <si>
    <t>Kosten dagelijks onderhoud per jaar</t>
  </si>
  <si>
    <t>Percentage periodiek inventaris onderhoud</t>
  </si>
  <si>
    <t>Kosten periodiek inventaris onderhoud per jaar</t>
  </si>
  <si>
    <t>Percentage Schrob- werkzh per jaar</t>
  </si>
  <si>
    <t>Totaal uren per jaar</t>
  </si>
  <si>
    <t>Uren per jaar vanuit tabblad "Ruimtestaat"</t>
  </si>
  <si>
    <t>Totaal M2 per soort</t>
  </si>
  <si>
    <t>Max frequentie</t>
  </si>
  <si>
    <t>Max. werk-frequentie</t>
  </si>
  <si>
    <t>Bijstelling:</t>
  </si>
  <si>
    <t>Gebruiken indien minder of extra tijd benodigd is voor de ruimte(s), aanvullen met verklaring bij "bijzonderheden".</t>
  </si>
  <si>
    <t>Kengetal ma t/m vr</t>
  </si>
  <si>
    <t>Kengetal = uren per M2 per jaar. Invullen om de calculatie achter de ruimtestaat te vullen.</t>
  </si>
  <si>
    <t>Samenvatting en totalen</t>
  </si>
  <si>
    <t>Oppervlakte niet in onderhoud (nio)</t>
  </si>
  <si>
    <t>Locatie</t>
  </si>
  <si>
    <t>Ruimtesoort</t>
  </si>
  <si>
    <t>Uren vrijgesteld toezicht per dag</t>
  </si>
  <si>
    <t>Percentage in te zetten vrijgesteld toezicht uren per dag t.o.v. totaal uren per jaar</t>
  </si>
  <si>
    <t>Vloeroppervlak in onderhoud per locatie</t>
  </si>
  <si>
    <t>Aantal ruimtes</t>
  </si>
  <si>
    <t>Totaal kosten perdiodieke werkzaamheden aan het inventaris per jaar</t>
  </si>
  <si>
    <t>Totaal kosten schrobwerkzaamheden per jaar</t>
  </si>
  <si>
    <t>Let op: deze bijlage is leidend boven de bijlage ruimtestaat.</t>
  </si>
  <si>
    <t xml:space="preserve">Kengetal </t>
  </si>
  <si>
    <t>Locaties</t>
  </si>
  <si>
    <t xml:space="preserve">Kenmerk: </t>
  </si>
  <si>
    <t>Percentage strippen en conserveren per jaar</t>
  </si>
  <si>
    <t>Percentage sprayen en opblokken per jaar</t>
  </si>
  <si>
    <t>Kosten sprayen en opblokken per jaar</t>
  </si>
  <si>
    <t>Kolom 7</t>
  </si>
  <si>
    <t>Kolom 8</t>
  </si>
  <si>
    <t xml:space="preserve">Totaal kosten sprayen en opblokken per jaar </t>
  </si>
  <si>
    <t>Totaal kosten strippen en conserveren per jaar</t>
  </si>
  <si>
    <t>Kosten strippen en conserveren per jaar</t>
  </si>
  <si>
    <t>Kengetal (= uren per m2 jaar)</t>
  </si>
  <si>
    <t>Gemiddeld all-in uurtarief (inclusief btw)</t>
  </si>
  <si>
    <t>Jaarkosten schoonmaakonderhoud (inclusief btw)</t>
  </si>
  <si>
    <r>
      <t>Totaal all-in uurtarief voor schoonmaakonderhoud, inclusief materialen, middelen, machines, overhead en winst en risico e.d.,</t>
    </r>
    <r>
      <rPr>
        <b/>
        <sz val="11"/>
        <rFont val="Calibri"/>
        <family val="2"/>
        <scheme val="minor"/>
      </rPr>
      <t xml:space="preserve"> inclusief BTW</t>
    </r>
  </si>
  <si>
    <r>
      <t xml:space="preserve">Totaal kosten voor toezicht, inclusief overhead en winst en risico e.d., </t>
    </r>
    <r>
      <rPr>
        <b/>
        <sz val="11"/>
        <rFont val="Calibri"/>
        <family val="2"/>
        <scheme val="minor"/>
      </rPr>
      <t>inclusief BTW</t>
    </r>
  </si>
  <si>
    <r>
      <t xml:space="preserve">Alle tarieven en prijzen dienen </t>
    </r>
    <r>
      <rPr>
        <b/>
        <sz val="11"/>
        <rFont val="Calibri"/>
        <family val="2"/>
        <scheme val="minor"/>
      </rPr>
      <t xml:space="preserve">inclusief BTW </t>
    </r>
    <r>
      <rPr>
        <sz val="11"/>
        <rFont val="Calibri"/>
        <family val="2"/>
        <scheme val="minor"/>
      </rPr>
      <t>te zijn</t>
    </r>
  </si>
  <si>
    <t>CWI</t>
  </si>
  <si>
    <t>WCW gebouw</t>
  </si>
  <si>
    <t>Centrum Wiskunde &amp; Informatica</t>
  </si>
  <si>
    <t>Bijlage 1 Kengetallenoverzicht schoonmaakonderhoud</t>
  </si>
  <si>
    <t>Bijlage 1 Ruimtestaat en calculatie</t>
  </si>
  <si>
    <t>Bijlage 1 Totaaloverzicht</t>
  </si>
  <si>
    <t>ARCHA</t>
  </si>
  <si>
    <t>Archief</t>
  </si>
  <si>
    <t>Linoleum</t>
  </si>
  <si>
    <t>ARCHC</t>
  </si>
  <si>
    <t>Archiefruimte</t>
  </si>
  <si>
    <t>Hout</t>
  </si>
  <si>
    <t>BBLTD</t>
  </si>
  <si>
    <t>Bibliotheek</t>
  </si>
  <si>
    <t>Ruw oppervlak</t>
  </si>
  <si>
    <t>BHNDB</t>
  </si>
  <si>
    <t>Stilteruimte</t>
  </si>
  <si>
    <t>Tapijt</t>
  </si>
  <si>
    <t>BHNDD</t>
  </si>
  <si>
    <t>EHBO kamer</t>
  </si>
  <si>
    <t>CMPTC</t>
  </si>
  <si>
    <t>Serverruimte</t>
  </si>
  <si>
    <t>PVC</t>
  </si>
  <si>
    <t>CMPTD</t>
  </si>
  <si>
    <t>DGVRB</t>
  </si>
  <si>
    <t>Rookruimte</t>
  </si>
  <si>
    <t>DGVRD</t>
  </si>
  <si>
    <t>Activiteitenruimte</t>
  </si>
  <si>
    <t>ENTRC</t>
  </si>
  <si>
    <t>terras</t>
  </si>
  <si>
    <t>tegel</t>
  </si>
  <si>
    <t>entrée</t>
  </si>
  <si>
    <t>Steen / inloomat</t>
  </si>
  <si>
    <t>hal</t>
  </si>
  <si>
    <t>Steen / tapijt</t>
  </si>
  <si>
    <t>ENTRD</t>
  </si>
  <si>
    <t>Centrale hal</t>
  </si>
  <si>
    <t>Entreehal</t>
  </si>
  <si>
    <t>GANGA</t>
  </si>
  <si>
    <t>Gang</t>
  </si>
  <si>
    <t>gang/garderobe</t>
  </si>
  <si>
    <t>GANGB</t>
  </si>
  <si>
    <t>Tourniquet</t>
  </si>
  <si>
    <t>Inloopmat</t>
  </si>
  <si>
    <t>GANGC</t>
  </si>
  <si>
    <t>gang</t>
  </si>
  <si>
    <t>steen</t>
  </si>
  <si>
    <t>toegang kruipruimte</t>
  </si>
  <si>
    <t>voorportaal collegezaal</t>
  </si>
  <si>
    <t>GANGD</t>
  </si>
  <si>
    <t>Nooduitgang</t>
  </si>
  <si>
    <t>Passage</t>
  </si>
  <si>
    <t>GRDRD</t>
  </si>
  <si>
    <t>Garderobe</t>
  </si>
  <si>
    <t>KEKNC</t>
  </si>
  <si>
    <t>keuken</t>
  </si>
  <si>
    <t>KEKND</t>
  </si>
  <si>
    <t>Pantry</t>
  </si>
  <si>
    <t>KLDRB</t>
  </si>
  <si>
    <t>kleedruimte</t>
  </si>
  <si>
    <t>tapijt</t>
  </si>
  <si>
    <t>KNTRA</t>
  </si>
  <si>
    <t>werkkamer</t>
  </si>
  <si>
    <t>Kantoor</t>
  </si>
  <si>
    <t>KNTRB</t>
  </si>
  <si>
    <t>KNTRD</t>
  </si>
  <si>
    <t>Ontvangst Repro</t>
  </si>
  <si>
    <t>Werkkamer pasfoto's</t>
  </si>
  <si>
    <t>Werkkamer</t>
  </si>
  <si>
    <t>Flexplek</t>
  </si>
  <si>
    <t>LIFTA</t>
  </si>
  <si>
    <t>Lift</t>
  </si>
  <si>
    <t>LIFTC</t>
  </si>
  <si>
    <t>lift</t>
  </si>
  <si>
    <t>metaal</t>
  </si>
  <si>
    <t>Staal</t>
  </si>
  <si>
    <t>LIFTD</t>
  </si>
  <si>
    <t>MGZNA</t>
  </si>
  <si>
    <t>Berging</t>
  </si>
  <si>
    <t>Magazijn</t>
  </si>
  <si>
    <t>Opslag</t>
  </si>
  <si>
    <t>Werkkast</t>
  </si>
  <si>
    <t>MGZNB</t>
  </si>
  <si>
    <t>MGZNC</t>
  </si>
  <si>
    <t>opslag</t>
  </si>
  <si>
    <t>magazijn</t>
  </si>
  <si>
    <t>werkkast</t>
  </si>
  <si>
    <t>MGZND</t>
  </si>
  <si>
    <t>Beton</t>
  </si>
  <si>
    <t>PRTRA</t>
  </si>
  <si>
    <t>regieruimte</t>
  </si>
  <si>
    <t>PSTKD</t>
  </si>
  <si>
    <t>Postkamer / wasbak</t>
  </si>
  <si>
    <t>Copieerruimte</t>
  </si>
  <si>
    <t>RCRTD</t>
  </si>
  <si>
    <t>Multifunctionele ruimte</t>
  </si>
  <si>
    <t>RPRRD</t>
  </si>
  <si>
    <t>Repro</t>
  </si>
  <si>
    <t>RSTRA</t>
  </si>
  <si>
    <t>kantine</t>
  </si>
  <si>
    <t>RSTRC</t>
  </si>
  <si>
    <t>kantine freeflow</t>
  </si>
  <si>
    <t>STLLD</t>
  </si>
  <si>
    <t>Container berging</t>
  </si>
  <si>
    <t>TCHRC</t>
  </si>
  <si>
    <t>accuruimte</t>
  </si>
  <si>
    <t>leidingschacht</t>
  </si>
  <si>
    <t>schacht</t>
  </si>
  <si>
    <t>automatenruimte telef</t>
  </si>
  <si>
    <t>hoog- en laagspanningsr</t>
  </si>
  <si>
    <t>traforuimte</t>
  </si>
  <si>
    <t>TR aggregaatruimte</t>
  </si>
  <si>
    <t>TR cv ruimte</t>
  </si>
  <si>
    <t>TR koelaggregaten</t>
  </si>
  <si>
    <t>TR regelruimte</t>
  </si>
  <si>
    <t>TR ventilatie</t>
  </si>
  <si>
    <t>verdeelstation</t>
  </si>
  <si>
    <t>TCHRD</t>
  </si>
  <si>
    <t>Technische ruimte</t>
  </si>
  <si>
    <t>TLTC</t>
  </si>
  <si>
    <t>voorruimte toilet</t>
  </si>
  <si>
    <t>MIVA</t>
  </si>
  <si>
    <t>Steen</t>
  </si>
  <si>
    <t>Toilet</t>
  </si>
  <si>
    <t>Tegel</t>
  </si>
  <si>
    <t>Urinoirs</t>
  </si>
  <si>
    <t>Voorruimte toilet</t>
  </si>
  <si>
    <t>Vooruimte toilet</t>
  </si>
  <si>
    <t xml:space="preserve">steen </t>
  </si>
  <si>
    <t>TRAPA</t>
  </si>
  <si>
    <t>Trap</t>
  </si>
  <si>
    <t>Glad oppervlak</t>
  </si>
  <si>
    <t>TRAPC</t>
  </si>
  <si>
    <t>TRAPD</t>
  </si>
  <si>
    <t>VRGDA</t>
  </si>
  <si>
    <t>colloquium / zaal</t>
  </si>
  <si>
    <t>VRGDB</t>
  </si>
  <si>
    <t>colloquium / collegezaal</t>
  </si>
  <si>
    <t>Vergaderruimte</t>
  </si>
  <si>
    <t>VRGDC</t>
  </si>
  <si>
    <t>zaal (eulerzaal)</t>
  </si>
  <si>
    <t>pvc</t>
  </si>
  <si>
    <t>VRGDD</t>
  </si>
  <si>
    <t>Meetingpoint</t>
  </si>
  <si>
    <t>Spreekkamer</t>
  </si>
  <si>
    <t>WSRMC</t>
  </si>
  <si>
    <t>Douche</t>
  </si>
  <si>
    <t>afwasruimte</t>
  </si>
  <si>
    <t>ad</t>
  </si>
  <si>
    <t>ae</t>
  </si>
  <si>
    <t>af</t>
  </si>
  <si>
    <t>ah</t>
  </si>
  <si>
    <t>ai</t>
  </si>
  <si>
    <t>aj</t>
  </si>
  <si>
    <t>d</t>
  </si>
  <si>
    <t>k</t>
  </si>
  <si>
    <t>L000</t>
  </si>
  <si>
    <t>L001</t>
  </si>
  <si>
    <t>L002</t>
  </si>
  <si>
    <t>L002a</t>
  </si>
  <si>
    <t/>
  </si>
  <si>
    <t>L003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</si>
  <si>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</si>
  <si>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</si>
  <si>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</si>
  <si>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</si>
  <si>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</si>
  <si>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</si>
  <si>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</si>
  <si>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</si>
  <si>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</si>
  <si>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</si>
  <si>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</si>
  <si>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</si>
  <si>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</si>
  <si>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</si>
  <si>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L018</t>
  </si>
  <si>
    <t>L019</t>
  </si>
  <si>
    <t>L020</t>
  </si>
  <si>
    <t>L021</t>
  </si>
  <si>
    <t>L022</t>
  </si>
  <si>
    <t>L023</t>
  </si>
  <si>
    <t>L024</t>
  </si>
  <si>
    <t>L025</t>
  </si>
  <si>
    <t>L026</t>
  </si>
  <si>
    <t>L027</t>
  </si>
  <si>
    <t>L028</t>
  </si>
  <si>
    <t>L029</t>
  </si>
  <si>
    <t>L030</t>
  </si>
  <si>
    <t>L031</t>
  </si>
  <si>
    <t>L032</t>
  </si>
  <si>
    <t>L033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</si>
  <si>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</si>
  <si>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</si>
  <si>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</si>
  <si>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</si>
  <si>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</si>
  <si>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</si>
  <si>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</si>
  <si>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</si>
  <si>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</si>
  <si>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</si>
  <si>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</si>
  <si>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</si>
  <si>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L102</t>
  </si>
  <si>
    <t>L105</t>
  </si>
  <si>
    <t>L106</t>
  </si>
  <si>
    <t>L109</t>
  </si>
  <si>
    <t>L110</t>
  </si>
  <si>
    <t>L112</t>
  </si>
  <si>
    <t>L113</t>
  </si>
  <si>
    <t>L114</t>
  </si>
  <si>
    <t>L115</t>
  </si>
  <si>
    <t>L116</t>
  </si>
  <si>
    <t>L117</t>
  </si>
  <si>
    <t>L118</t>
  </si>
  <si>
    <t>L119</t>
  </si>
  <si>
    <t>L120</t>
  </si>
  <si>
    <t>L121</t>
  </si>
  <si>
    <t>L122</t>
  </si>
  <si>
    <t>L123</t>
  </si>
  <si>
    <t>L124</t>
  </si>
  <si>
    <t>L125</t>
  </si>
  <si>
    <t>L126</t>
  </si>
  <si>
    <t>L127</t>
  </si>
  <si>
    <t>L128</t>
  </si>
  <si>
    <t>L129</t>
  </si>
  <si>
    <t>L130</t>
  </si>
  <si>
    <t>L131</t>
  </si>
  <si>
    <t>L140</t>
  </si>
  <si>
    <t>L141</t>
  </si>
  <si>
    <t>L202</t>
  </si>
  <si>
    <t>L203</t>
  </si>
  <si>
    <t>L204</t>
  </si>
  <si>
    <t>L205</t>
  </si>
  <si>
    <t>L206</t>
  </si>
  <si>
    <t>L209</t>
  </si>
  <si>
    <t>L210</t>
  </si>
  <si>
    <t>L211</t>
  </si>
  <si>
    <t>L212</t>
  </si>
  <si>
    <t>L213</t>
  </si>
  <si>
    <t>L214</t>
  </si>
  <si>
    <t>L215</t>
  </si>
  <si>
    <t>L216</t>
  </si>
  <si>
    <t>L217</t>
  </si>
  <si>
    <t>L218</t>
  </si>
  <si>
    <t>L219</t>
  </si>
  <si>
    <t>L220</t>
  </si>
  <si>
    <t>L221</t>
  </si>
  <si>
    <t>L222</t>
  </si>
  <si>
    <t>L223</t>
  </si>
  <si>
    <t>L224</t>
  </si>
  <si>
    <t>L225</t>
  </si>
  <si>
    <t>L226</t>
  </si>
  <si>
    <t>L227</t>
  </si>
  <si>
    <t>L228</t>
  </si>
  <si>
    <t>L229</t>
  </si>
  <si>
    <t>L230</t>
  </si>
  <si>
    <t>L231</t>
  </si>
  <si>
    <t>L232</t>
  </si>
  <si>
    <t>L233</t>
  </si>
  <si>
    <t>L234</t>
  </si>
  <si>
    <t>L235</t>
  </si>
  <si>
    <t>L236</t>
  </si>
  <si>
    <t>L237</t>
  </si>
  <si>
    <t>L238</t>
  </si>
  <si>
    <t>L239</t>
  </si>
  <si>
    <t>L240</t>
  </si>
  <si>
    <t>L 294</t>
  </si>
  <si>
    <t>L302</t>
  </si>
  <si>
    <t>L303</t>
  </si>
  <si>
    <t>L304</t>
  </si>
  <si>
    <t>L305</t>
  </si>
  <si>
    <t>L306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</si>
  <si>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</si>
  <si>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</si>
  <si>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</si>
  <si>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</si>
  <si>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</si>
  <si>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</si>
  <si>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</si>
  <si>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</si>
  <si>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</si>
  <si>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L318</t>
  </si>
  <si>
    <t>L319</t>
  </si>
  <si>
    <t>L320</t>
  </si>
  <si>
    <t>L321</t>
  </si>
  <si>
    <t>L322</t>
  </si>
  <si>
    <t>L323</t>
  </si>
  <si>
    <t>L324</t>
  </si>
  <si>
    <t>L325</t>
  </si>
  <si>
    <t>L326</t>
  </si>
  <si>
    <t>L327</t>
  </si>
  <si>
    <t>L328</t>
  </si>
  <si>
    <t>L329</t>
  </si>
  <si>
    <t>L330</t>
  </si>
  <si>
    <t>L331</t>
  </si>
  <si>
    <t>L332</t>
  </si>
  <si>
    <t>L333</t>
  </si>
  <si>
    <t>L334</t>
  </si>
  <si>
    <t>L335</t>
  </si>
  <si>
    <t>L336</t>
  </si>
  <si>
    <t>M001</t>
  </si>
  <si>
    <t>M002</t>
  </si>
  <si>
    <t>M005</t>
  </si>
  <si>
    <t>M007</t>
  </si>
  <si>
    <t>M009</t>
  </si>
  <si>
    <t>M010</t>
  </si>
  <si>
    <t>M011</t>
  </si>
  <si>
    <t>M012</t>
  </si>
  <si>
    <t>M013</t>
  </si>
  <si>
    <t>M015-17</t>
  </si>
  <si>
    <t>M019</t>
  </si>
  <si>
    <t>M020</t>
  </si>
  <si>
    <t>M020a</t>
  </si>
  <si>
    <t>M025</t>
  </si>
  <si>
    <t>M026</t>
  </si>
  <si>
    <t>M028</t>
  </si>
  <si>
    <t>M029</t>
  </si>
  <si>
    <t>M042</t>
  </si>
  <si>
    <t>M043</t>
  </si>
  <si>
    <t>M044</t>
  </si>
  <si>
    <t>M100</t>
  </si>
  <si>
    <t>M101</t>
  </si>
  <si>
    <t>M109</t>
  </si>
  <si>
    <t>M110</t>
  </si>
  <si>
    <t>M111</t>
  </si>
  <si>
    <t>M115</t>
  </si>
  <si>
    <t>M118</t>
  </si>
  <si>
    <t>M121</t>
  </si>
  <si>
    <t>M123</t>
  </si>
  <si>
    <t>M124</t>
  </si>
  <si>
    <t>M125</t>
  </si>
  <si>
    <t>M127</t>
  </si>
  <si>
    <t>M129</t>
  </si>
  <si>
    <t>M130</t>
  </si>
  <si>
    <t>M131</t>
  </si>
  <si>
    <t>M131a</t>
  </si>
  <si>
    <t>M132</t>
  </si>
  <si>
    <t>M133</t>
  </si>
  <si>
    <t>M134</t>
  </si>
  <si>
    <t>M135</t>
  </si>
  <si>
    <t>M136</t>
  </si>
  <si>
    <t>M137</t>
  </si>
  <si>
    <t>M138</t>
  </si>
  <si>
    <t>M139</t>
  </si>
  <si>
    <t>M140a</t>
  </si>
  <si>
    <t>M201</t>
  </si>
  <si>
    <t>M205</t>
  </si>
  <si>
    <t>M206</t>
  </si>
  <si>
    <t>M207</t>
  </si>
  <si>
    <t>M209</t>
  </si>
  <si>
    <t>M210</t>
  </si>
  <si>
    <t>M211</t>
  </si>
  <si>
    <t>M212</t>
  </si>
  <si>
    <t>M213</t>
  </si>
  <si>
    <t>M215</t>
  </si>
  <si>
    <t>M216</t>
  </si>
  <si>
    <t>M217</t>
  </si>
  <si>
    <t>M219</t>
  </si>
  <si>
    <t>M223</t>
  </si>
  <si>
    <t>M224</t>
  </si>
  <si>
    <t>M225</t>
  </si>
  <si>
    <t>M226</t>
  </si>
  <si>
    <t>M227</t>
  </si>
  <si>
    <t>M229</t>
  </si>
  <si>
    <t>M230</t>
  </si>
  <si>
    <t>M231</t>
  </si>
  <si>
    <t>M232</t>
  </si>
  <si>
    <t>M232a</t>
  </si>
  <si>
    <t>M233</t>
  </si>
  <si>
    <t>M234</t>
  </si>
  <si>
    <t>M235</t>
  </si>
  <si>
    <t>M236</t>
  </si>
  <si>
    <t>M237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</si>
  <si>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</si>
  <si>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</si>
  <si>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</si>
  <si>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</si>
  <si>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</si>
  <si>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</si>
  <si>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</si>
  <si>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</si>
  <si>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</si>
  <si>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</si>
  <si>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M257</t>
  </si>
  <si>
    <t>M258</t>
  </si>
  <si>
    <t>M259</t>
  </si>
  <si>
    <t>M260</t>
  </si>
  <si>
    <t>M261</t>
  </si>
  <si>
    <t>M262</t>
  </si>
  <si>
    <t>M263</t>
  </si>
  <si>
    <t>M263A</t>
  </si>
  <si>
    <t>M264</t>
  </si>
  <si>
    <t>M265</t>
  </si>
  <si>
    <t>M266</t>
  </si>
  <si>
    <t>M267</t>
  </si>
  <si>
    <t>M268</t>
  </si>
  <si>
    <t>M269</t>
  </si>
  <si>
    <t>M270</t>
  </si>
  <si>
    <t>M271</t>
  </si>
  <si>
    <t>M272</t>
  </si>
  <si>
    <t>M273</t>
  </si>
  <si>
    <t>M274</t>
  </si>
  <si>
    <t>M276</t>
  </si>
  <si>
    <t>M277a</t>
  </si>
  <si>
    <t>M277b</t>
  </si>
  <si>
    <t>M278</t>
  </si>
  <si>
    <t>M281</t>
  </si>
  <si>
    <t>M281a</t>
  </si>
  <si>
    <t>M281b</t>
  </si>
  <si>
    <t>M290</t>
  </si>
  <si>
    <t>M291</t>
  </si>
  <si>
    <t>M292</t>
  </si>
  <si>
    <t>M293</t>
  </si>
  <si>
    <t>M301</t>
  </si>
  <si>
    <t>M305</t>
  </si>
  <si>
    <t>M306</t>
  </si>
  <si>
    <t>M307</t>
  </si>
  <si>
    <t>M309</t>
  </si>
  <si>
    <t>M315</t>
  </si>
  <si>
    <t>M319</t>
  </si>
  <si>
    <t>M320</t>
  </si>
  <si>
    <t>M323</t>
  </si>
  <si>
    <t>M324</t>
  </si>
  <si>
    <t>M325</t>
  </si>
  <si>
    <t>M326</t>
  </si>
  <si>
    <t>M327</t>
  </si>
  <si>
    <t>M328</t>
  </si>
  <si>
    <t>M329</t>
  </si>
  <si>
    <t>M330</t>
  </si>
  <si>
    <t>M331</t>
  </si>
  <si>
    <t>M332</t>
  </si>
  <si>
    <t>M333</t>
  </si>
  <si>
    <t>M334</t>
  </si>
  <si>
    <t>M335</t>
  </si>
  <si>
    <t>M336</t>
  </si>
  <si>
    <t>M337</t>
  </si>
  <si>
    <t>M338</t>
  </si>
  <si>
    <t>M339</t>
  </si>
  <si>
    <t>M340</t>
  </si>
  <si>
    <t>M341</t>
  </si>
  <si>
    <t>M342</t>
  </si>
  <si>
    <t>M343</t>
  </si>
  <si>
    <t>M344</t>
  </si>
  <si>
    <t>M345</t>
  </si>
  <si>
    <t>M346</t>
  </si>
  <si>
    <t>M352</t>
  </si>
  <si>
    <t>M353</t>
  </si>
  <si>
    <t>M354</t>
  </si>
  <si>
    <t>M355</t>
  </si>
  <si>
    <t>M356</t>
  </si>
  <si>
    <t>M357</t>
  </si>
  <si>
    <t>M358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</si>
  <si>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</si>
  <si>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</si>
  <si>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</si>
  <si>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</si>
  <si>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</si>
  <si>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</si>
  <si>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</si>
  <si>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</si>
  <si>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</si>
  <si>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</si>
  <si>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</si>
  <si>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</si>
  <si>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</si>
  <si>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</si>
  <si>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</si>
  <si>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</si>
  <si>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</si>
  <si>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</si>
  <si>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M377a</t>
  </si>
  <si>
    <t>M378</t>
  </si>
  <si>
    <t>M379</t>
  </si>
  <si>
    <t>M380</t>
  </si>
  <si>
    <t>M381</t>
  </si>
  <si>
    <t>M390</t>
  </si>
  <si>
    <t>M391</t>
  </si>
  <si>
    <t>M392</t>
  </si>
  <si>
    <t>M393</t>
  </si>
  <si>
    <t>T001</t>
  </si>
  <si>
    <t>T002</t>
  </si>
  <si>
    <t>T201</t>
  </si>
  <si>
    <t>T202</t>
  </si>
  <si>
    <t>T301</t>
  </si>
  <si>
    <t>T302</t>
  </si>
  <si>
    <t>Metaal</t>
  </si>
  <si>
    <t>Z001</t>
  </si>
  <si>
    <t>Entrée</t>
  </si>
  <si>
    <t>Z0012</t>
  </si>
  <si>
    <t>Regieruimte</t>
  </si>
  <si>
    <t>Z002</t>
  </si>
  <si>
    <t>Hal</t>
  </si>
  <si>
    <t>Z003</t>
  </si>
  <si>
    <t>Z005</t>
  </si>
  <si>
    <t>Z008</t>
  </si>
  <si>
    <t>Leidingschacht</t>
  </si>
  <si>
    <t>Z009</t>
  </si>
  <si>
    <t>Zaal (eulerzaal)</t>
  </si>
  <si>
    <t>Pvc</t>
  </si>
  <si>
    <t>Z010</t>
  </si>
  <si>
    <t>Colloquium / zaal</t>
  </si>
  <si>
    <t>Z011</t>
  </si>
  <si>
    <t>Colloquium / collegezaal</t>
  </si>
  <si>
    <t>Z011A</t>
  </si>
  <si>
    <t>Voorportaal collegezaal</t>
  </si>
  <si>
    <t>Z013</t>
  </si>
  <si>
    <t>Z014</t>
  </si>
  <si>
    <t>Z015</t>
  </si>
  <si>
    <t>Z016</t>
  </si>
  <si>
    <t>Z017</t>
  </si>
  <si>
    <t>Z019</t>
  </si>
  <si>
    <t>Z020</t>
  </si>
  <si>
    <t>Z021</t>
  </si>
  <si>
    <t>Z023</t>
  </si>
  <si>
    <t>Toegang kruipruimte</t>
  </si>
  <si>
    <t>Z025</t>
  </si>
  <si>
    <t>Z026</t>
  </si>
  <si>
    <t>Z027</t>
  </si>
  <si>
    <t>Z028</t>
  </si>
  <si>
    <t>Z029</t>
  </si>
  <si>
    <t>Z030</t>
  </si>
  <si>
    <t>Z050</t>
  </si>
  <si>
    <t>Z051</t>
  </si>
  <si>
    <t>Z054</t>
  </si>
  <si>
    <t>Z056</t>
  </si>
  <si>
    <t>Z057</t>
  </si>
  <si>
    <t>Hoog- en laagspanningsr</t>
  </si>
  <si>
    <t>Z058</t>
  </si>
  <si>
    <t>Traforuimte</t>
  </si>
  <si>
    <t>Z059</t>
  </si>
  <si>
    <t>Automatenruimte telef</t>
  </si>
  <si>
    <t>Z060</t>
  </si>
  <si>
    <t>Accuruimte</t>
  </si>
  <si>
    <t>Z061</t>
  </si>
  <si>
    <t>Verdeelstation</t>
  </si>
  <si>
    <t>Z101</t>
  </si>
  <si>
    <t>Z102</t>
  </si>
  <si>
    <t>Gang/garderobe</t>
  </si>
  <si>
    <t>Z103</t>
  </si>
  <si>
    <t>Z104</t>
  </si>
  <si>
    <t>Z107</t>
  </si>
  <si>
    <t>Z110</t>
  </si>
  <si>
    <t xml:space="preserve">Steen </t>
  </si>
  <si>
    <t>Z1100</t>
  </si>
  <si>
    <t>Terras</t>
  </si>
  <si>
    <t>Z111</t>
  </si>
  <si>
    <t>Z112</t>
  </si>
  <si>
    <t>Z114</t>
  </si>
  <si>
    <t>Z115</t>
  </si>
  <si>
    <t>Z116</t>
  </si>
  <si>
    <t>Z117</t>
  </si>
  <si>
    <t>Z118</t>
  </si>
  <si>
    <t>Kleedruimte</t>
  </si>
  <si>
    <t>Z118A</t>
  </si>
  <si>
    <t>Z118B</t>
  </si>
  <si>
    <t>Z118C</t>
  </si>
  <si>
    <t>Z119</t>
  </si>
  <si>
    <t xml:space="preserve">Z120
</t>
  </si>
  <si>
    <t>Z121</t>
  </si>
  <si>
    <t>Z123</t>
  </si>
  <si>
    <t>Kantine</t>
  </si>
  <si>
    <t>Z123A</t>
  </si>
  <si>
    <t>Kantine freeflow</t>
  </si>
  <si>
    <t>Z126</t>
  </si>
  <si>
    <t>Schacht</t>
  </si>
  <si>
    <t>Z127</t>
  </si>
  <si>
    <t>Afwasruimte</t>
  </si>
  <si>
    <t>Z127A</t>
  </si>
  <si>
    <t>Keuken</t>
  </si>
  <si>
    <t>Z127B</t>
  </si>
  <si>
    <t>Z128</t>
  </si>
  <si>
    <t>Z150</t>
  </si>
  <si>
    <t>Z151</t>
  </si>
  <si>
    <t>Totalen m2-ers</t>
  </si>
  <si>
    <t>CWI &amp; WCW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</si>
</sst>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0.000"/>
    <numFmt numFmtId="171" formatCode="0.0"/>
    <numFmt numFmtId="172" formatCode="_-&quot;€&quot;\ * #,##0.00_-;\-&quot;€&quot;\ * #,##0.00_-;_-&quot;€&quot;\ * &quot;-&quot;??_-;_-@_-"/>
    <numFmt numFmtId="173" formatCode="_ [$€-2]\ * #,##0.00_ ;_ [$€-2]\ * \-#,##0.00_ ;_ [$€-2]\ * &quot;-&quot;??_ ;_ @_ "/>
    <numFmt numFmtId="174" formatCode="0.0%"/>
    <numFmt numFmtId="175" formatCode="###0"/>
    <numFmt numFmtId="176" formatCode="_-* #,##0_-;_-* #,##0\-;_-* &quot;-&quot;??_-;_-@_-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Courier"/>
      <family val="3"/>
    </font>
    <font>
      <u/>
      <sz val="9"/>
      <color indexed="36"/>
      <name val="Geneva"/>
    </font>
    <font>
      <sz val="10"/>
      <name val="Verdana"/>
      <family val="2"/>
    </font>
    <font>
      <sz val="10"/>
      <color indexed="8"/>
      <name val="Verdana"/>
      <family val="2"/>
    </font>
    <font>
      <sz val="12"/>
      <color indexed="18"/>
      <name val="Verdana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8"/>
      <name val="Verdana"/>
      <family val="2"/>
    </font>
    <font>
      <i/>
      <sz val="8"/>
      <name val="Verdana"/>
      <family val="2"/>
    </font>
    <font>
      <sz val="8"/>
      <color indexed="9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Verdana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0" tint="-0.1499984740745262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sz val="16"/>
      <color theme="1" tint="0.34998626667073579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0">
    <xf numFmtId="0" fontId="0" fillId="0" borderId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16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23" fillId="0" borderId="0" applyNumberFormat="0" applyFont="0" applyFill="0" applyBorder="0" applyAlignment="0" applyProtection="0"/>
  </cellStyleXfs>
  <cellXfs count="199">
    <xf numFmtId="0" fontId="0" fillId="0" borderId="0" xfId="0"/>
    <xf numFmtId="1" fontId="29" fillId="5" borderId="10" xfId="4" applyNumberFormat="1" applyFont="1" applyFill="1" applyBorder="1" applyAlignment="1">
      <alignment horizontal="center" vertical="top" wrapText="1"/>
    </xf>
    <xf numFmtId="0" fontId="7" fillId="0" borderId="0" xfId="14" applyFont="1"/>
    <xf numFmtId="0" fontId="7" fillId="0" borderId="0" xfId="4" applyFont="1"/>
    <xf numFmtId="0" fontId="8" fillId="0" borderId="0" xfId="14" applyFont="1"/>
    <xf numFmtId="0" fontId="8" fillId="0" borderId="0" xfId="4" applyFont="1"/>
    <xf numFmtId="0" fontId="9" fillId="0" borderId="0" xfId="11" applyFont="1"/>
    <xf numFmtId="0" fontId="13" fillId="0" borderId="3" xfId="0" applyFont="1" applyBorder="1"/>
    <xf numFmtId="0" fontId="14" fillId="0" borderId="3" xfId="0" applyFont="1" applyBorder="1"/>
    <xf numFmtId="0" fontId="15" fillId="0" borderId="3" xfId="0" applyFont="1" applyBorder="1"/>
    <xf numFmtId="0" fontId="17" fillId="0" borderId="0" xfId="1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4" fontId="0" fillId="0" borderId="0" xfId="1" applyNumberFormat="1" applyFont="1" applyAlignment="1">
      <alignment horizontal="right" vertical="center" wrapText="1" readingOrder="1"/>
    </xf>
    <xf numFmtId="0" fontId="17" fillId="0" borderId="0" xfId="1" applyFont="1" applyAlignment="1">
      <alignment horizontal="left" vertical="center" readingOrder="1"/>
    </xf>
    <xf numFmtId="0" fontId="0" fillId="0" borderId="0" xfId="1" applyFont="1" applyAlignment="1">
      <alignment horizontal="left" vertical="top" wrapText="1" readingOrder="1"/>
    </xf>
    <xf numFmtId="4" fontId="0" fillId="0" borderId="0" xfId="1" applyNumberFormat="1" applyFont="1" applyAlignment="1">
      <alignment horizontal="right" vertical="center" readingOrder="1"/>
    </xf>
    <xf numFmtId="0" fontId="16" fillId="0" borderId="0" xfId="0" applyFont="1"/>
    <xf numFmtId="0" fontId="18" fillId="0" borderId="0" xfId="0" applyFont="1"/>
    <xf numFmtId="165" fontId="18" fillId="0" borderId="0" xfId="27" applyFont="1" applyBorder="1"/>
    <xf numFmtId="0" fontId="0" fillId="0" borderId="0" xfId="0" applyAlignment="1">
      <alignment horizontal="right"/>
    </xf>
    <xf numFmtId="0" fontId="22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4" fillId="0" borderId="0" xfId="0" applyFont="1"/>
    <xf numFmtId="0" fontId="26" fillId="6" borderId="0" xfId="0" applyFont="1" applyFill="1" applyAlignment="1">
      <alignment horizontal="center" vertical="center"/>
    </xf>
    <xf numFmtId="0" fontId="1" fillId="0" borderId="0" xfId="0" applyFont="1"/>
    <xf numFmtId="0" fontId="1" fillId="0" borderId="1" xfId="1" applyFont="1" applyBorder="1" applyAlignment="1">
      <alignment horizontal="left" vertical="center"/>
    </xf>
    <xf numFmtId="175" fontId="1" fillId="0" borderId="1" xfId="1" applyNumberFormat="1" applyFont="1" applyBorder="1" applyAlignment="1">
      <alignment horizontal="left" vertical="center"/>
    </xf>
    <xf numFmtId="3" fontId="1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6" fontId="18" fillId="0" borderId="0" xfId="15" applyFont="1" applyAlignment="1">
      <alignment horizontal="left"/>
    </xf>
    <xf numFmtId="166" fontId="18" fillId="0" borderId="0" xfId="15" applyFont="1" applyAlignment="1">
      <alignment horizontal="center"/>
    </xf>
    <xf numFmtId="170" fontId="18" fillId="0" borderId="0" xfId="14" applyNumberFormat="1" applyFont="1" applyAlignment="1">
      <alignment horizontal="center"/>
    </xf>
    <xf numFmtId="3" fontId="18" fillId="0" borderId="0" xfId="14" applyNumberFormat="1" applyFont="1" applyAlignment="1">
      <alignment horizontal="right"/>
    </xf>
    <xf numFmtId="0" fontId="18" fillId="0" borderId="0" xfId="14" applyFont="1"/>
    <xf numFmtId="0" fontId="30" fillId="0" borderId="0" xfId="11" applyFont="1"/>
    <xf numFmtId="0" fontId="30" fillId="0" borderId="0" xfId="11" applyFont="1" applyAlignment="1">
      <alignment horizontal="center"/>
    </xf>
    <xf numFmtId="170" fontId="30" fillId="0" borderId="0" xfId="11" applyNumberFormat="1" applyFont="1"/>
    <xf numFmtId="3" fontId="30" fillId="0" borderId="0" xfId="11" applyNumberFormat="1" applyFont="1" applyAlignment="1">
      <alignment horizontal="right"/>
    </xf>
    <xf numFmtId="2" fontId="18" fillId="0" borderId="0" xfId="11" applyNumberFormat="1" applyFont="1"/>
    <xf numFmtId="2" fontId="30" fillId="0" borderId="0" xfId="11" applyNumberFormat="1" applyFont="1" applyAlignment="1">
      <alignment horizontal="center"/>
    </xf>
    <xf numFmtId="2" fontId="30" fillId="0" borderId="0" xfId="11" applyNumberFormat="1" applyFont="1"/>
    <xf numFmtId="2" fontId="31" fillId="0" borderId="0" xfId="11" applyNumberFormat="1" applyFont="1" applyAlignment="1">
      <alignment horizontal="center" vertical="top" wrapText="1"/>
    </xf>
    <xf numFmtId="2" fontId="24" fillId="0" borderId="0" xfId="11" applyNumberFormat="1" applyFont="1"/>
    <xf numFmtId="2" fontId="18" fillId="0" borderId="0" xfId="15" applyNumberFormat="1" applyFont="1" applyAlignment="1">
      <alignment horizontal="left"/>
    </xf>
    <xf numFmtId="2" fontId="18" fillId="0" borderId="0" xfId="15" applyNumberFormat="1" applyFont="1" applyAlignment="1">
      <alignment horizontal="center"/>
    </xf>
    <xf numFmtId="0" fontId="18" fillId="0" borderId="0" xfId="4" applyFont="1"/>
    <xf numFmtId="0" fontId="18" fillId="2" borderId="1" xfId="4" applyFont="1" applyFill="1" applyBorder="1" applyAlignment="1">
      <alignment horizontal="left"/>
    </xf>
    <xf numFmtId="0" fontId="18" fillId="2" borderId="1" xfId="4" applyFont="1" applyFill="1" applyBorder="1" applyAlignment="1">
      <alignment horizontal="center"/>
    </xf>
    <xf numFmtId="170" fontId="18" fillId="2" borderId="1" xfId="4" applyNumberFormat="1" applyFont="1" applyFill="1" applyBorder="1" applyAlignment="1">
      <alignment horizontal="left"/>
    </xf>
    <xf numFmtId="3" fontId="32" fillId="2" borderId="1" xfId="4" applyNumberFormat="1" applyFont="1" applyFill="1" applyBorder="1" applyAlignment="1">
      <alignment horizontal="right"/>
    </xf>
    <xf numFmtId="0" fontId="33" fillId="0" borderId="0" xfId="14" applyFont="1"/>
    <xf numFmtId="0" fontId="18" fillId="0" borderId="1" xfId="1" applyFont="1" applyBorder="1" applyAlignment="1">
      <alignment horizontal="left" vertical="center"/>
    </xf>
    <xf numFmtId="3" fontId="32" fillId="0" borderId="1" xfId="18" applyNumberFormat="1" applyFont="1" applyBorder="1" applyAlignment="1">
      <alignment horizontal="right"/>
    </xf>
    <xf numFmtId="0" fontId="34" fillId="0" borderId="0" xfId="4" applyFont="1" applyAlignment="1">
      <alignment horizontal="left"/>
    </xf>
    <xf numFmtId="0" fontId="26" fillId="0" borderId="0" xfId="4" applyFont="1" applyAlignment="1">
      <alignment horizontal="right"/>
    </xf>
    <xf numFmtId="0" fontId="26" fillId="0" borderId="0" xfId="4" applyFont="1"/>
    <xf numFmtId="2" fontId="26" fillId="0" borderId="0" xfId="4" applyNumberFormat="1" applyFont="1" applyAlignment="1">
      <alignment horizontal="right"/>
    </xf>
    <xf numFmtId="1" fontId="26" fillId="0" borderId="0" xfId="4" applyNumberFormat="1" applyFont="1"/>
    <xf numFmtId="166" fontId="26" fillId="0" borderId="0" xfId="9" applyFont="1" applyBorder="1"/>
    <xf numFmtId="165" fontId="26" fillId="0" borderId="0" xfId="27" applyFont="1" applyBorder="1"/>
    <xf numFmtId="2" fontId="34" fillId="0" borderId="0" xfId="4" applyNumberFormat="1" applyFont="1" applyAlignment="1">
      <alignment horizontal="left"/>
    </xf>
    <xf numFmtId="2" fontId="28" fillId="0" borderId="0" xfId="4" applyNumberFormat="1" applyFont="1" applyAlignment="1">
      <alignment horizontal="right"/>
    </xf>
    <xf numFmtId="2" fontId="28" fillId="0" borderId="0" xfId="4" applyNumberFormat="1" applyFont="1"/>
    <xf numFmtId="0" fontId="28" fillId="0" borderId="0" xfId="4" applyFont="1"/>
    <xf numFmtId="1" fontId="28" fillId="0" borderId="0" xfId="4" applyNumberFormat="1" applyFont="1"/>
    <xf numFmtId="0" fontId="28" fillId="0" borderId="0" xfId="4" applyFont="1" applyAlignment="1">
      <alignment horizontal="right"/>
    </xf>
    <xf numFmtId="166" fontId="28" fillId="0" borderId="0" xfId="9" applyFont="1" applyBorder="1"/>
    <xf numFmtId="165" fontId="28" fillId="0" borderId="0" xfId="27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2" fontId="29" fillId="0" borderId="0" xfId="4" applyNumberFormat="1" applyFont="1" applyAlignment="1">
      <alignment horizontal="right"/>
    </xf>
    <xf numFmtId="2" fontId="29" fillId="0" borderId="0" xfId="4" applyNumberFormat="1" applyFont="1"/>
    <xf numFmtId="0" fontId="29" fillId="0" borderId="0" xfId="4" applyFont="1"/>
    <xf numFmtId="1" fontId="29" fillId="0" borderId="0" xfId="4" applyNumberFormat="1" applyFont="1"/>
    <xf numFmtId="0" fontId="29" fillId="0" borderId="0" xfId="4" applyFont="1" applyAlignment="1">
      <alignment horizontal="right"/>
    </xf>
    <xf numFmtId="166" fontId="29" fillId="0" borderId="0" xfId="9" applyFont="1" applyBorder="1"/>
    <xf numFmtId="165" fontId="29" fillId="0" borderId="0" xfId="27" applyFont="1" applyBorder="1"/>
    <xf numFmtId="2" fontId="18" fillId="0" borderId="0" xfId="11" applyNumberFormat="1" applyFont="1" applyAlignment="1">
      <alignment horizontal="left"/>
    </xf>
    <xf numFmtId="1" fontId="29" fillId="0" borderId="0" xfId="4" applyNumberFormat="1" applyFont="1" applyAlignment="1">
      <alignment horizontal="left" vertical="top" wrapText="1"/>
    </xf>
    <xf numFmtId="2" fontId="29" fillId="0" borderId="0" xfId="11" applyNumberFormat="1" applyFont="1" applyAlignment="1">
      <alignment horizontal="left"/>
    </xf>
    <xf numFmtId="1" fontId="29" fillId="0" borderId="0" xfId="4" applyNumberFormat="1" applyFont="1" applyAlignment="1">
      <alignment horizontal="right" vertical="top"/>
    </xf>
    <xf numFmtId="1" fontId="29" fillId="0" borderId="0" xfId="4" applyNumberFormat="1" applyFont="1" applyAlignment="1">
      <alignment horizontal="center" vertical="top"/>
    </xf>
    <xf numFmtId="2" fontId="29" fillId="0" borderId="0" xfId="4" applyNumberFormat="1" applyFont="1" applyAlignment="1">
      <alignment horizontal="center"/>
    </xf>
    <xf numFmtId="43" fontId="29" fillId="5" borderId="1" xfId="2" applyFont="1" applyFill="1" applyBorder="1" applyAlignment="1">
      <alignment horizontal="right"/>
    </xf>
    <xf numFmtId="43" fontId="29" fillId="5" borderId="1" xfId="2" applyFont="1" applyFill="1" applyBorder="1" applyAlignment="1">
      <alignment horizontal="center"/>
    </xf>
    <xf numFmtId="165" fontId="29" fillId="5" borderId="1" xfId="27" applyFont="1" applyFill="1" applyBorder="1" applyAlignment="1">
      <alignment horizontal="center"/>
    </xf>
    <xf numFmtId="2" fontId="24" fillId="0" borderId="0" xfId="4" applyNumberFormat="1" applyFont="1" applyAlignment="1">
      <alignment horizontal="left"/>
    </xf>
    <xf numFmtId="2" fontId="18" fillId="6" borderId="1" xfId="4" applyNumberFormat="1" applyFont="1" applyFill="1" applyBorder="1" applyAlignment="1">
      <alignment horizontal="left" vertical="center" wrapText="1"/>
    </xf>
    <xf numFmtId="2" fontId="18" fillId="6" borderId="1" xfId="4" applyNumberFormat="1" applyFont="1" applyFill="1" applyBorder="1" applyAlignment="1">
      <alignment horizontal="center" vertical="center" wrapText="1"/>
    </xf>
    <xf numFmtId="1" fontId="18" fillId="6" borderId="1" xfId="4" applyNumberFormat="1" applyFont="1" applyFill="1" applyBorder="1" applyAlignment="1">
      <alignment horizontal="right" vertical="center" wrapText="1"/>
    </xf>
    <xf numFmtId="166" fontId="18" fillId="0" borderId="1" xfId="9" applyFont="1" applyFill="1" applyBorder="1" applyAlignment="1">
      <alignment horizontal="center"/>
    </xf>
    <xf numFmtId="165" fontId="18" fillId="0" borderId="1" xfId="27" applyFont="1" applyFill="1" applyBorder="1" applyAlignment="1">
      <alignment horizontal="center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 readingOrder="1"/>
    </xf>
    <xf numFmtId="2" fontId="1" fillId="0" borderId="1" xfId="1" applyNumberFormat="1" applyFont="1" applyBorder="1" applyAlignment="1">
      <alignment horizontal="center" vertical="center" wrapText="1" readingOrder="1"/>
    </xf>
    <xf numFmtId="0" fontId="1" fillId="0" borderId="1" xfId="1" applyFont="1" applyBorder="1" applyAlignment="1">
      <alignment horizontal="left" wrapText="1" readingOrder="1"/>
    </xf>
    <xf numFmtId="4" fontId="1" fillId="0" borderId="1" xfId="1" applyNumberFormat="1" applyFont="1" applyBorder="1" applyAlignment="1">
      <alignment horizontal="center" vertical="center" wrapText="1"/>
    </xf>
    <xf numFmtId="176" fontId="18" fillId="0" borderId="1" xfId="9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1" applyFont="1" applyBorder="1" applyAlignment="1">
      <alignment wrapText="1"/>
    </xf>
    <xf numFmtId="2" fontId="1" fillId="0" borderId="1" xfId="1" applyNumberFormat="1" applyFont="1" applyBorder="1" applyAlignment="1">
      <alignment horizontal="right" vertical="center" wrapText="1" readingOrder="1"/>
    </xf>
    <xf numFmtId="2" fontId="1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2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left" vertical="center" wrapText="1" readingOrder="1"/>
    </xf>
    <xf numFmtId="0" fontId="18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right" wrapText="1" readingOrder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71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25" fillId="0" borderId="0" xfId="0" applyFont="1"/>
    <xf numFmtId="0" fontId="2" fillId="0" borderId="0" xfId="0" applyFont="1"/>
    <xf numFmtId="2" fontId="29" fillId="0" borderId="0" xfId="11" applyNumberFormat="1" applyFont="1"/>
    <xf numFmtId="0" fontId="18" fillId="0" borderId="3" xfId="0" applyFont="1" applyBorder="1"/>
    <xf numFmtId="0" fontId="27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justify"/>
    </xf>
    <xf numFmtId="0" fontId="36" fillId="0" borderId="3" xfId="0" applyFont="1" applyBorder="1" applyAlignment="1">
      <alignment horizontal="center" vertical="justify"/>
    </xf>
    <xf numFmtId="0" fontId="37" fillId="7" borderId="3" xfId="0" applyFont="1" applyFill="1" applyBorder="1" applyAlignment="1">
      <alignment horizontal="center" vertical="justify"/>
    </xf>
    <xf numFmtId="0" fontId="37" fillId="0" borderId="3" xfId="0" applyFont="1" applyBorder="1" applyAlignment="1">
      <alignment horizontal="center" vertical="justify"/>
    </xf>
    <xf numFmtId="0" fontId="36" fillId="0" borderId="3" xfId="0" applyFont="1" applyBorder="1"/>
    <xf numFmtId="0" fontId="38" fillId="0" borderId="3" xfId="0" applyFont="1" applyBorder="1" applyAlignment="1">
      <alignment horizontal="center" vertical="justify"/>
    </xf>
    <xf numFmtId="171" fontId="18" fillId="3" borderId="3" xfId="0" applyNumberFormat="1" applyFont="1" applyFill="1" applyBorder="1" applyAlignment="1">
      <alignment horizontal="left"/>
    </xf>
    <xf numFmtId="2" fontId="18" fillId="3" borderId="3" xfId="0" applyNumberFormat="1" applyFont="1" applyFill="1" applyBorder="1" applyAlignment="1">
      <alignment horizontal="center"/>
    </xf>
    <xf numFmtId="171" fontId="18" fillId="3" borderId="3" xfId="0" applyNumberFormat="1" applyFont="1" applyFill="1" applyBorder="1" applyAlignment="1">
      <alignment horizontal="center"/>
    </xf>
    <xf numFmtId="165" fontId="18" fillId="3" borderId="3" xfId="27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174" fontId="18" fillId="3" borderId="3" xfId="3" applyNumberFormat="1" applyFont="1" applyFill="1" applyBorder="1" applyAlignment="1">
      <alignment horizontal="center"/>
    </xf>
    <xf numFmtId="172" fontId="18" fillId="3" borderId="3" xfId="26" applyFont="1" applyFill="1" applyBorder="1" applyAlignment="1">
      <alignment horizontal="center"/>
    </xf>
    <xf numFmtId="0" fontId="18" fillId="3" borderId="3" xfId="0" applyFont="1" applyFill="1" applyBorder="1"/>
    <xf numFmtId="0" fontId="18" fillId="3" borderId="3" xfId="0" applyFont="1" applyFill="1" applyBorder="1" applyAlignment="1">
      <alignment horizontal="center"/>
    </xf>
    <xf numFmtId="10" fontId="18" fillId="3" borderId="3" xfId="3" applyNumberFormat="1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44" fontId="29" fillId="4" borderId="3" xfId="0" applyNumberFormat="1" applyFont="1" applyFill="1" applyBorder="1" applyAlignment="1">
      <alignment horizontal="center"/>
    </xf>
    <xf numFmtId="0" fontId="39" fillId="0" borderId="3" xfId="0" applyFont="1" applyBorder="1"/>
    <xf numFmtId="172" fontId="18" fillId="0" borderId="3" xfId="26" applyFont="1" applyFill="1" applyBorder="1" applyAlignment="1">
      <alignment horizontal="center"/>
    </xf>
    <xf numFmtId="0" fontId="29" fillId="0" borderId="3" xfId="0" applyFont="1" applyBorder="1"/>
    <xf numFmtId="0" fontId="18" fillId="0" borderId="15" xfId="0" applyFont="1" applyBorder="1"/>
    <xf numFmtId="2" fontId="40" fillId="0" borderId="0" xfId="11" applyNumberFormat="1" applyFont="1"/>
    <xf numFmtId="0" fontId="40" fillId="0" borderId="0" xfId="0" applyFont="1"/>
    <xf numFmtId="2" fontId="27" fillId="8" borderId="1" xfId="4" applyNumberFormat="1" applyFont="1" applyFill="1" applyBorder="1" applyAlignment="1">
      <alignment horizontal="left" vertical="center" wrapText="1"/>
    </xf>
    <xf numFmtId="2" fontId="27" fillId="8" borderId="1" xfId="4" applyNumberFormat="1" applyFont="1" applyFill="1" applyBorder="1" applyAlignment="1">
      <alignment horizontal="center" vertical="center" wrapText="1"/>
    </xf>
    <xf numFmtId="165" fontId="27" fillId="8" borderId="1" xfId="27" applyFont="1" applyFill="1" applyBorder="1" applyAlignment="1">
      <alignment horizontal="center" vertical="center" wrapText="1"/>
    </xf>
    <xf numFmtId="165" fontId="29" fillId="5" borderId="1" xfId="27" applyFont="1" applyFill="1" applyBorder="1" applyAlignment="1">
      <alignment vertical="center"/>
    </xf>
    <xf numFmtId="1" fontId="18" fillId="5" borderId="1" xfId="4" applyNumberFormat="1" applyFont="1" applyFill="1" applyBorder="1" applyAlignment="1">
      <alignment horizontal="center"/>
    </xf>
    <xf numFmtId="2" fontId="18" fillId="5" borderId="2" xfId="4" applyNumberFormat="1" applyFont="1" applyFill="1" applyBorder="1" applyAlignment="1">
      <alignment horizontal="center"/>
    </xf>
    <xf numFmtId="170" fontId="27" fillId="8" borderId="1" xfId="4" applyNumberFormat="1" applyFont="1" applyFill="1" applyBorder="1" applyAlignment="1">
      <alignment horizontal="center" vertical="center" wrapText="1"/>
    </xf>
    <xf numFmtId="3" fontId="27" fillId="8" borderId="1" xfId="4" applyNumberFormat="1" applyFont="1" applyFill="1" applyBorder="1" applyAlignment="1">
      <alignment horizontal="center" vertical="center" wrapText="1"/>
    </xf>
    <xf numFmtId="0" fontId="0" fillId="5" borderId="0" xfId="0" applyFill="1"/>
    <xf numFmtId="172" fontId="18" fillId="5" borderId="3" xfId="26" applyFont="1" applyFill="1" applyBorder="1" applyAlignment="1">
      <alignment horizontal="center"/>
    </xf>
    <xf numFmtId="174" fontId="18" fillId="5" borderId="3" xfId="0" applyNumberFormat="1" applyFont="1" applyFill="1" applyBorder="1" applyAlignment="1">
      <alignment horizontal="center"/>
    </xf>
    <xf numFmtId="172" fontId="18" fillId="5" borderId="3" xfId="26" applyFont="1" applyFill="1" applyBorder="1" applyAlignment="1">
      <alignment horizontal="left"/>
    </xf>
    <xf numFmtId="0" fontId="27" fillId="8" borderId="12" xfId="0" applyFont="1" applyFill="1" applyBorder="1" applyAlignment="1">
      <alignment horizontal="center" vertical="center" wrapText="1"/>
    </xf>
    <xf numFmtId="0" fontId="27" fillId="8" borderId="3" xfId="0" applyFont="1" applyFill="1" applyBorder="1" applyAlignment="1">
      <alignment horizontal="center" vertical="center" wrapText="1"/>
    </xf>
    <xf numFmtId="0" fontId="29" fillId="8" borderId="3" xfId="0" applyFont="1" applyFill="1" applyBorder="1"/>
    <xf numFmtId="2" fontId="29" fillId="8" borderId="3" xfId="2" applyNumberFormat="1" applyFont="1" applyFill="1" applyBorder="1" applyAlignment="1">
      <alignment horizontal="center"/>
    </xf>
    <xf numFmtId="43" fontId="29" fillId="8" borderId="3" xfId="2" applyFont="1" applyFill="1" applyBorder="1" applyAlignment="1">
      <alignment horizontal="center"/>
    </xf>
    <xf numFmtId="171" fontId="29" fillId="8" borderId="3" xfId="0" applyNumberFormat="1" applyFont="1" applyFill="1" applyBorder="1" applyAlignment="1">
      <alignment horizontal="center"/>
    </xf>
    <xf numFmtId="44" fontId="29" fillId="8" borderId="3" xfId="0" applyNumberFormat="1" applyFont="1" applyFill="1" applyBorder="1" applyAlignment="1">
      <alignment horizontal="center"/>
    </xf>
    <xf numFmtId="165" fontId="29" fillId="8" borderId="3" xfId="0" applyNumberFormat="1" applyFont="1" applyFill="1" applyBorder="1" applyAlignment="1">
      <alignment horizontal="center"/>
    </xf>
    <xf numFmtId="173" fontId="29" fillId="8" borderId="3" xfId="0" applyNumberFormat="1" applyFont="1" applyFill="1" applyBorder="1" applyAlignment="1">
      <alignment horizontal="center"/>
    </xf>
    <xf numFmtId="172" fontId="29" fillId="8" borderId="3" xfId="26" applyFont="1" applyFill="1" applyBorder="1" applyAlignment="1">
      <alignment horizontal="center"/>
    </xf>
    <xf numFmtId="0" fontId="29" fillId="8" borderId="3" xfId="0" applyFont="1" applyFill="1" applyBorder="1" applyAlignment="1">
      <alignment horizontal="center"/>
    </xf>
    <xf numFmtId="9" fontId="29" fillId="8" borderId="3" xfId="3" applyFont="1" applyFill="1" applyBorder="1" applyAlignment="1">
      <alignment horizontal="center"/>
    </xf>
    <xf numFmtId="0" fontId="29" fillId="0" borderId="3" xfId="0" applyFont="1" applyBorder="1" applyAlignment="1">
      <alignment horizontal="center" vertical="justify"/>
    </xf>
    <xf numFmtId="0" fontId="0" fillId="0" borderId="1" xfId="0" applyBorder="1"/>
    <xf numFmtId="1" fontId="18" fillId="0" borderId="0" xfId="15" applyNumberFormat="1" applyFont="1" applyAlignment="1">
      <alignment horizontal="left"/>
    </xf>
    <xf numFmtId="1" fontId="30" fillId="0" borderId="0" xfId="11" applyNumberFormat="1" applyFont="1"/>
    <xf numFmtId="1" fontId="27" fillId="8" borderId="1" xfId="4" applyNumberFormat="1" applyFont="1" applyFill="1" applyBorder="1" applyAlignment="1">
      <alignment horizontal="center" vertical="center" wrapText="1"/>
    </xf>
    <xf numFmtId="1" fontId="18" fillId="2" borderId="1" xfId="4" applyNumberFormat="1" applyFont="1" applyFill="1" applyBorder="1" applyAlignment="1">
      <alignment horizontal="left"/>
    </xf>
    <xf numFmtId="1" fontId="1" fillId="0" borderId="0" xfId="0" applyNumberFormat="1" applyFont="1"/>
    <xf numFmtId="1" fontId="0" fillId="0" borderId="0" xfId="0" applyNumberFormat="1"/>
    <xf numFmtId="1" fontId="1" fillId="0" borderId="1" xfId="1" applyNumberFormat="1" applyFont="1" applyBorder="1" applyAlignment="1">
      <alignment horizontal="center" vertical="center"/>
    </xf>
    <xf numFmtId="1" fontId="29" fillId="5" borderId="11" xfId="4" applyNumberFormat="1" applyFont="1" applyFill="1" applyBorder="1" applyAlignment="1">
      <alignment horizontal="center" vertical="top" wrapText="1"/>
    </xf>
    <xf numFmtId="1" fontId="18" fillId="5" borderId="5" xfId="4" applyNumberFormat="1" applyFont="1" applyFill="1" applyBorder="1" applyAlignment="1">
      <alignment horizontal="left" vertical="top" wrapText="1"/>
    </xf>
    <xf numFmtId="1" fontId="18" fillId="5" borderId="4" xfId="4" applyNumberFormat="1" applyFont="1" applyFill="1" applyBorder="1" applyAlignment="1">
      <alignment horizontal="left" vertical="top" wrapText="1"/>
    </xf>
    <xf numFmtId="1" fontId="18" fillId="5" borderId="6" xfId="4" applyNumberFormat="1" applyFont="1" applyFill="1" applyBorder="1" applyAlignment="1">
      <alignment horizontal="left" vertical="top" wrapText="1"/>
    </xf>
    <xf numFmtId="1" fontId="18" fillId="5" borderId="7" xfId="4" applyNumberFormat="1" applyFont="1" applyFill="1" applyBorder="1" applyAlignment="1">
      <alignment horizontal="left" vertical="top" wrapText="1"/>
    </xf>
    <xf numFmtId="1" fontId="18" fillId="5" borderId="8" xfId="4" applyNumberFormat="1" applyFont="1" applyFill="1" applyBorder="1" applyAlignment="1">
      <alignment horizontal="left" vertical="top" wrapText="1"/>
    </xf>
    <xf numFmtId="1" fontId="18" fillId="5" borderId="9" xfId="4" applyNumberFormat="1" applyFont="1" applyFill="1" applyBorder="1" applyAlignment="1">
      <alignment horizontal="left" vertical="top" wrapText="1"/>
    </xf>
    <xf numFmtId="2" fontId="29" fillId="5" borderId="0" xfId="11" applyNumberFormat="1" applyFont="1" applyFill="1" applyAlignment="1">
      <alignment horizontal="center" vertical="center" wrapText="1"/>
    </xf>
    <xf numFmtId="1" fontId="29" fillId="9" borderId="0" xfId="4" applyNumberFormat="1" applyFont="1" applyFill="1" applyAlignment="1">
      <alignment horizontal="center" vertical="center" wrapText="1"/>
    </xf>
    <xf numFmtId="43" fontId="29" fillId="5" borderId="13" xfId="2" applyFont="1" applyFill="1" applyBorder="1" applyAlignment="1">
      <alignment horizontal="center"/>
    </xf>
    <xf numFmtId="43" fontId="29" fillId="5" borderId="14" xfId="2" applyFont="1" applyFill="1" applyBorder="1" applyAlignment="1">
      <alignment horizontal="center"/>
    </xf>
    <xf numFmtId="43" fontId="29" fillId="5" borderId="2" xfId="2" applyFont="1" applyFill="1" applyBorder="1" applyAlignment="1">
      <alignment horizontal="center"/>
    </xf>
    <xf numFmtId="1" fontId="29" fillId="5" borderId="10" xfId="4" applyNumberFormat="1" applyFont="1" applyFill="1" applyBorder="1" applyAlignment="1">
      <alignment horizontal="center" vertical="top"/>
    </xf>
    <xf numFmtId="1" fontId="29" fillId="5" borderId="11" xfId="4" applyNumberFormat="1" applyFont="1" applyFill="1" applyBorder="1" applyAlignment="1">
      <alignment horizontal="center" vertical="top"/>
    </xf>
    <xf numFmtId="2" fontId="29" fillId="0" borderId="0" xfId="4" applyNumberFormat="1" applyFont="1" applyAlignment="1">
      <alignment horizontal="center"/>
    </xf>
    <xf numFmtId="0" fontId="29" fillId="5" borderId="0" xfId="1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0" fillId="0" borderId="0" xfId="1" applyFont="1" applyAlignment="1">
      <alignment horizontal="left" vertical="center" wrapText="1" readingOrder="1"/>
    </xf>
    <xf numFmtId="0" fontId="2" fillId="7" borderId="1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</cellXfs>
  <cellStyles count="30">
    <cellStyle name="Comma_CALCULATIEBLAD.XLS" xfId="5" xr:uid="{00000000-0005-0000-0000-000000000000}"/>
    <cellStyle name="Currency [0]_AA BCR/ Basis ruimtestaat 13.0" xfId="6" xr:uid="{00000000-0005-0000-0000-000001000000}"/>
    <cellStyle name="Currency_AA BCR/ Basis ruimtestaat 13.0" xfId="7" xr:uid="{00000000-0005-0000-0000-000002000000}"/>
    <cellStyle name="Euro" xfId="26" xr:uid="{00000000-0005-0000-0000-000003000000}"/>
    <cellStyle name="Followed Hyperlink_AFRPPRIJS.xls" xfId="8" xr:uid="{00000000-0005-0000-0000-000004000000}"/>
    <cellStyle name="Komma" xfId="2" builtinId="3"/>
    <cellStyle name="Komma [0] 2" xfId="10" xr:uid="{00000000-0005-0000-0000-000006000000}"/>
    <cellStyle name="Komma [0] 2 2" xfId="20" xr:uid="{00000000-0005-0000-0000-000007000000}"/>
    <cellStyle name="Komma 2" xfId="9" xr:uid="{00000000-0005-0000-0000-000008000000}"/>
    <cellStyle name="Komma 2 2" xfId="19" xr:uid="{00000000-0005-0000-0000-000009000000}"/>
    <cellStyle name="Komma 3" xfId="15" xr:uid="{00000000-0005-0000-0000-00000A000000}"/>
    <cellStyle name="Komma 3 2" xfId="23" xr:uid="{00000000-0005-0000-0000-00000B000000}"/>
    <cellStyle name="Komma 4" xfId="24" xr:uid="{00000000-0005-0000-0000-00000C000000}"/>
    <cellStyle name="Komma 5" xfId="25" xr:uid="{00000000-0005-0000-0000-00000D000000}"/>
    <cellStyle name="Normal" xfId="29" xr:uid="{00000000-0005-0000-0000-00000E000000}"/>
    <cellStyle name="Normal_CALCULATIEBLAD.XLS" xfId="11" xr:uid="{00000000-0005-0000-0000-00000F000000}"/>
    <cellStyle name="Ongedefinieerd" xfId="12" xr:uid="{00000000-0005-0000-0000-000010000000}"/>
    <cellStyle name="Ongedefinieerd 2" xfId="21" xr:uid="{00000000-0005-0000-0000-000011000000}"/>
    <cellStyle name="Procent" xfId="3" builtinId="5"/>
    <cellStyle name="Procent 2" xfId="13" xr:uid="{00000000-0005-0000-0000-000013000000}"/>
    <cellStyle name="Procent 2 2" xfId="22" xr:uid="{00000000-0005-0000-0000-000014000000}"/>
    <cellStyle name="RijNiveau_4" xfId="1" builtinId="1" iLevel="3"/>
    <cellStyle name="Standaard" xfId="0" builtinId="0"/>
    <cellStyle name="Standaard 2" xfId="4" xr:uid="{00000000-0005-0000-0000-000017000000}"/>
    <cellStyle name="Standaard 2 2" xfId="18" xr:uid="{00000000-0005-0000-0000-000018000000}"/>
    <cellStyle name="Standaard 3" xfId="17" xr:uid="{00000000-0005-0000-0000-000019000000}"/>
    <cellStyle name="Standaard 4" xfId="16" xr:uid="{00000000-0005-0000-0000-00001A000000}"/>
    <cellStyle name="Standaard 5" xfId="28" xr:uid="{00000000-0005-0000-0000-00001B000000}"/>
    <cellStyle name="Standaard_Blad1" xfId="14" xr:uid="{00000000-0005-0000-0000-00001C000000}"/>
    <cellStyle name="Valuta" xfId="27" builtinId="4"/>
  </cellStyles>
  <dxfs count="0"/>
  <tableStyles count="0" defaultTableStyle="TableStyleMedium2" defaultPivotStyle="PivotStyleLight16"/>
  <colors>
    <mruColors>
      <color rgb="FF00FFFF"/>
      <color rgb="FFFF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O143"/>
  <sheetViews>
    <sheetView showGridLines="0" workbookViewId="0">
      <selection activeCell="K28" sqref="K28"/>
    </sheetView>
  </sheetViews>
  <sheetFormatPr defaultRowHeight="14.4"/>
  <cols>
    <col min="1" max="1" width="20.109375" customWidth="1"/>
    <col min="2" max="2" width="15.6640625" customWidth="1"/>
    <col min="3" max="3" width="24.44140625" customWidth="1"/>
    <col min="4" max="4" width="16" bestFit="1" customWidth="1"/>
    <col min="5" max="5" width="12.88671875" style="24" customWidth="1"/>
    <col min="6" max="6" width="12.6640625" style="177" customWidth="1"/>
    <col min="7" max="7" width="15.6640625" customWidth="1"/>
    <col min="8" max="8" width="17.6640625" customWidth="1"/>
    <col min="13" max="13" width="7.5546875" customWidth="1"/>
  </cols>
  <sheetData>
    <row r="1" spans="1:15" ht="21">
      <c r="A1" s="144" t="s">
        <v>77</v>
      </c>
      <c r="B1" s="32"/>
      <c r="C1" s="32"/>
      <c r="D1" s="32"/>
      <c r="E1" s="33"/>
      <c r="F1" s="172"/>
      <c r="G1" s="34"/>
      <c r="H1" s="35"/>
      <c r="I1" s="36"/>
      <c r="J1" s="36"/>
      <c r="K1" s="36"/>
      <c r="L1" s="36"/>
      <c r="M1" s="36"/>
      <c r="N1" s="2"/>
      <c r="O1" s="3"/>
    </row>
    <row r="2" spans="1:15" ht="16.2">
      <c r="A2" s="37"/>
      <c r="B2" s="37"/>
      <c r="C2" s="37"/>
      <c r="D2" s="37"/>
      <c r="E2" s="38"/>
      <c r="F2" s="173"/>
      <c r="G2" s="39"/>
      <c r="H2" s="40"/>
      <c r="I2" s="37"/>
      <c r="J2" s="37"/>
      <c r="K2" s="37"/>
      <c r="L2" s="37"/>
      <c r="M2" s="37"/>
      <c r="N2" s="6"/>
      <c r="O2" s="6"/>
    </row>
    <row r="3" spans="1:15" ht="16.2">
      <c r="A3" s="41" t="s">
        <v>1</v>
      </c>
      <c r="B3" s="41"/>
      <c r="C3" s="41" t="s">
        <v>76</v>
      </c>
      <c r="D3" s="41"/>
      <c r="E3" s="42"/>
      <c r="F3" s="173"/>
      <c r="G3" s="27"/>
      <c r="H3" s="27"/>
      <c r="I3" s="27"/>
      <c r="J3" s="27"/>
      <c r="K3" s="27"/>
      <c r="L3" s="27"/>
      <c r="M3" s="27"/>
      <c r="N3" s="6"/>
      <c r="O3" s="6"/>
    </row>
    <row r="4" spans="1:15" ht="16.2">
      <c r="A4" s="41" t="s">
        <v>2</v>
      </c>
      <c r="B4" s="41"/>
      <c r="C4" s="186"/>
      <c r="D4" s="186"/>
      <c r="E4" s="44"/>
      <c r="F4" s="173"/>
      <c r="G4" s="1" t="s">
        <v>57</v>
      </c>
      <c r="H4" s="180" t="s">
        <v>45</v>
      </c>
      <c r="I4" s="181"/>
      <c r="J4" s="181"/>
      <c r="K4" s="181"/>
      <c r="L4" s="181"/>
      <c r="M4" s="182"/>
      <c r="N4" s="6"/>
      <c r="O4" s="6"/>
    </row>
    <row r="5" spans="1:15" ht="16.2">
      <c r="A5" s="45"/>
      <c r="B5" s="41"/>
      <c r="C5" s="186"/>
      <c r="D5" s="186"/>
      <c r="E5" s="44"/>
      <c r="F5" s="173"/>
      <c r="G5" s="179"/>
      <c r="H5" s="183"/>
      <c r="I5" s="184"/>
      <c r="J5" s="184"/>
      <c r="K5" s="184"/>
      <c r="L5" s="184"/>
      <c r="M5" s="185"/>
      <c r="N5" s="6"/>
      <c r="O5" s="6"/>
    </row>
    <row r="6" spans="1:15">
      <c r="A6" s="46"/>
      <c r="B6" s="46"/>
      <c r="C6" s="46"/>
      <c r="D6" s="46"/>
      <c r="E6" s="47"/>
      <c r="F6" s="172"/>
      <c r="G6" s="34"/>
      <c r="H6" s="35"/>
      <c r="I6" s="36"/>
      <c r="J6" s="37"/>
      <c r="K6" s="36"/>
      <c r="L6" s="36"/>
      <c r="M6" s="36"/>
      <c r="N6" s="2"/>
      <c r="O6" s="3"/>
    </row>
    <row r="7" spans="1:15" ht="28.8">
      <c r="A7" s="147" t="s">
        <v>3</v>
      </c>
      <c r="B7" s="147" t="s">
        <v>40</v>
      </c>
      <c r="C7" s="147" t="s">
        <v>49</v>
      </c>
      <c r="D7" s="147" t="s">
        <v>8</v>
      </c>
      <c r="E7" s="147" t="s">
        <v>53</v>
      </c>
      <c r="F7" s="174" t="s">
        <v>39</v>
      </c>
      <c r="G7" s="152" t="s">
        <v>44</v>
      </c>
      <c r="H7" s="153" t="s">
        <v>4</v>
      </c>
      <c r="I7" s="36"/>
      <c r="J7" s="37"/>
      <c r="K7" s="27"/>
      <c r="L7" s="36"/>
      <c r="M7" s="48"/>
      <c r="N7" s="3"/>
      <c r="O7" s="3"/>
    </row>
    <row r="8" spans="1:15" ht="5.25" customHeight="1">
      <c r="A8" s="49"/>
      <c r="B8" s="49"/>
      <c r="C8" s="49"/>
      <c r="D8" s="49"/>
      <c r="E8" s="50"/>
      <c r="F8" s="175"/>
      <c r="G8" s="51"/>
      <c r="H8" s="52"/>
      <c r="I8" s="53"/>
      <c r="J8" s="37"/>
      <c r="K8" s="36"/>
      <c r="L8" s="53"/>
      <c r="M8" s="53"/>
      <c r="N8" s="4"/>
      <c r="O8" s="5"/>
    </row>
    <row r="9" spans="1:15" ht="15" customHeight="1">
      <c r="A9" s="28" t="s">
        <v>80</v>
      </c>
      <c r="B9" s="29">
        <v>0</v>
      </c>
      <c r="C9" s="28" t="s">
        <v>81</v>
      </c>
      <c r="D9" s="54" t="s">
        <v>82</v>
      </c>
      <c r="E9" s="30">
        <v>4</v>
      </c>
      <c r="F9" s="178">
        <v>112</v>
      </c>
      <c r="G9" s="151"/>
      <c r="H9" s="55" t="e">
        <f>+B9/G9</f>
        <v>#DIV/0!</v>
      </c>
      <c r="I9" s="53"/>
      <c r="J9" s="27"/>
      <c r="K9" s="27"/>
      <c r="L9" s="27"/>
      <c r="M9" s="27"/>
    </row>
    <row r="10" spans="1:15" ht="15" customHeight="1">
      <c r="A10" s="28" t="s">
        <v>83</v>
      </c>
      <c r="B10" s="29">
        <v>0</v>
      </c>
      <c r="C10" s="28" t="s">
        <v>84</v>
      </c>
      <c r="D10" s="54" t="s">
        <v>85</v>
      </c>
      <c r="E10" s="30">
        <v>2</v>
      </c>
      <c r="F10" s="178">
        <v>75</v>
      </c>
      <c r="G10" s="151"/>
      <c r="H10" s="55" t="e">
        <f t="shared" ref="H10:H51" si="0">+B10/G10</f>
        <v>#DIV/0!</v>
      </c>
      <c r="I10" s="53"/>
      <c r="J10" s="27"/>
      <c r="K10" s="27"/>
      <c r="L10" s="27"/>
      <c r="M10" s="27"/>
    </row>
    <row r="11" spans="1:15" ht="15" customHeight="1">
      <c r="A11" s="28" t="s">
        <v>86</v>
      </c>
      <c r="B11" s="29">
        <v>255</v>
      </c>
      <c r="C11" s="28" t="s">
        <v>87</v>
      </c>
      <c r="D11" s="54" t="s">
        <v>88</v>
      </c>
      <c r="E11" s="30">
        <v>1</v>
      </c>
      <c r="F11" s="178">
        <v>531</v>
      </c>
      <c r="G11" s="151"/>
      <c r="H11" s="55" t="e">
        <f t="shared" si="0"/>
        <v>#DIV/0!</v>
      </c>
      <c r="I11" s="53"/>
      <c r="J11" s="27"/>
      <c r="K11" s="27"/>
      <c r="L11" s="27"/>
      <c r="M11" s="27"/>
    </row>
    <row r="12" spans="1:15" ht="15" customHeight="1">
      <c r="A12" s="28" t="s">
        <v>89</v>
      </c>
      <c r="B12" s="29">
        <v>255</v>
      </c>
      <c r="C12" s="28" t="s">
        <v>90</v>
      </c>
      <c r="D12" s="54" t="s">
        <v>91</v>
      </c>
      <c r="E12" s="30">
        <v>1</v>
      </c>
      <c r="F12" s="178">
        <v>16</v>
      </c>
      <c r="G12" s="151"/>
      <c r="H12" s="55" t="e">
        <f t="shared" si="0"/>
        <v>#DIV/0!</v>
      </c>
      <c r="I12" s="53"/>
      <c r="J12" s="27"/>
      <c r="K12" s="27"/>
      <c r="L12" s="27"/>
      <c r="M12" s="27"/>
    </row>
    <row r="13" spans="1:15" ht="15" customHeight="1">
      <c r="A13" s="28" t="s">
        <v>92</v>
      </c>
      <c r="B13" s="29">
        <v>255</v>
      </c>
      <c r="C13" s="28" t="s">
        <v>93</v>
      </c>
      <c r="D13" s="28" t="s">
        <v>88</v>
      </c>
      <c r="E13" s="30">
        <v>1</v>
      </c>
      <c r="F13" s="178">
        <v>6</v>
      </c>
      <c r="G13" s="151"/>
      <c r="H13" s="55" t="e">
        <f t="shared" si="0"/>
        <v>#DIV/0!</v>
      </c>
      <c r="I13" s="53"/>
      <c r="J13" s="27"/>
      <c r="K13" s="27"/>
      <c r="L13" s="27"/>
      <c r="M13" s="27"/>
    </row>
    <row r="14" spans="1:15" ht="15" customHeight="1">
      <c r="A14" s="28" t="s">
        <v>94</v>
      </c>
      <c r="B14" s="29">
        <v>0</v>
      </c>
      <c r="C14" s="28" t="s">
        <v>95</v>
      </c>
      <c r="D14" s="28" t="s">
        <v>96</v>
      </c>
      <c r="E14" s="30">
        <v>1</v>
      </c>
      <c r="F14" s="178">
        <v>115</v>
      </c>
      <c r="G14" s="151"/>
      <c r="H14" s="55" t="e">
        <f t="shared" si="0"/>
        <v>#DIV/0!</v>
      </c>
      <c r="I14" s="53"/>
      <c r="J14" s="27"/>
      <c r="K14" s="27"/>
      <c r="L14" s="27"/>
      <c r="M14" s="27"/>
    </row>
    <row r="15" spans="1:15" ht="15" customHeight="1">
      <c r="A15" s="28" t="s">
        <v>97</v>
      </c>
      <c r="B15" s="29">
        <v>0</v>
      </c>
      <c r="C15" s="28" t="s">
        <v>95</v>
      </c>
      <c r="D15" s="28" t="s">
        <v>88</v>
      </c>
      <c r="E15" s="30">
        <v>2</v>
      </c>
      <c r="F15" s="178">
        <v>16</v>
      </c>
      <c r="G15" s="151"/>
      <c r="H15" s="55" t="e">
        <f t="shared" si="0"/>
        <v>#DIV/0!</v>
      </c>
      <c r="I15" s="53"/>
      <c r="J15" s="27"/>
      <c r="K15" s="27"/>
      <c r="L15" s="27"/>
      <c r="M15" s="27"/>
    </row>
    <row r="16" spans="1:15" ht="15" customHeight="1">
      <c r="A16" s="28" t="s">
        <v>98</v>
      </c>
      <c r="B16" s="29">
        <v>0</v>
      </c>
      <c r="C16" s="28" t="s">
        <v>99</v>
      </c>
      <c r="D16" s="54" t="s">
        <v>91</v>
      </c>
      <c r="E16" s="30">
        <v>1</v>
      </c>
      <c r="F16" s="178">
        <v>29</v>
      </c>
      <c r="G16" s="151"/>
      <c r="H16" s="55" t="e">
        <f t="shared" si="0"/>
        <v>#DIV/0!</v>
      </c>
      <c r="I16" s="53"/>
      <c r="J16" s="27"/>
      <c r="K16" s="27"/>
      <c r="L16" s="27"/>
      <c r="M16" s="27"/>
    </row>
    <row r="17" spans="1:13" ht="15" customHeight="1">
      <c r="A17" s="28" t="s">
        <v>100</v>
      </c>
      <c r="B17" s="29">
        <v>0</v>
      </c>
      <c r="C17" s="28" t="s">
        <v>99</v>
      </c>
      <c r="D17" s="54" t="s">
        <v>88</v>
      </c>
      <c r="E17" s="30">
        <v>1</v>
      </c>
      <c r="F17" s="178">
        <v>12</v>
      </c>
      <c r="G17" s="151"/>
      <c r="H17" s="55" t="e">
        <f t="shared" si="0"/>
        <v>#DIV/0!</v>
      </c>
      <c r="I17" s="53"/>
      <c r="J17" s="27"/>
      <c r="K17" s="27"/>
      <c r="L17" s="27"/>
      <c r="M17" s="27"/>
    </row>
    <row r="18" spans="1:13" ht="15" customHeight="1">
      <c r="A18" s="28" t="s">
        <v>100</v>
      </c>
      <c r="B18" s="29">
        <v>255</v>
      </c>
      <c r="C18" s="28" t="s">
        <v>101</v>
      </c>
      <c r="D18" s="54" t="s">
        <v>88</v>
      </c>
      <c r="E18" s="30">
        <v>1</v>
      </c>
      <c r="F18" s="178">
        <v>96</v>
      </c>
      <c r="G18" s="151"/>
      <c r="H18" s="55" t="e">
        <f t="shared" si="0"/>
        <v>#DIV/0!</v>
      </c>
      <c r="I18" s="53"/>
      <c r="J18" s="27"/>
      <c r="K18" s="27"/>
      <c r="L18" s="27"/>
      <c r="M18" s="27"/>
    </row>
    <row r="19" spans="1:13" ht="15" customHeight="1">
      <c r="A19" s="28" t="s">
        <v>102</v>
      </c>
      <c r="B19" s="29">
        <v>0</v>
      </c>
      <c r="C19" s="28" t="s">
        <v>103</v>
      </c>
      <c r="D19" s="54" t="s">
        <v>104</v>
      </c>
      <c r="E19" s="30">
        <v>1</v>
      </c>
      <c r="F19" s="178">
        <v>110</v>
      </c>
      <c r="G19" s="151"/>
      <c r="H19" s="55" t="e">
        <f t="shared" si="0"/>
        <v>#DIV/0!</v>
      </c>
      <c r="I19" s="53"/>
      <c r="J19" s="27"/>
      <c r="K19" s="27"/>
      <c r="L19" s="27"/>
      <c r="M19" s="27"/>
    </row>
    <row r="20" spans="1:13" ht="15" customHeight="1">
      <c r="A20" s="28" t="s">
        <v>102</v>
      </c>
      <c r="B20" s="29">
        <v>255</v>
      </c>
      <c r="C20" s="28" t="s">
        <v>105</v>
      </c>
      <c r="D20" s="54" t="s">
        <v>106</v>
      </c>
      <c r="E20" s="30">
        <v>1</v>
      </c>
      <c r="F20" s="178">
        <v>20.350000000000001</v>
      </c>
      <c r="G20" s="151"/>
      <c r="H20" s="55" t="e">
        <f t="shared" si="0"/>
        <v>#DIV/0!</v>
      </c>
      <c r="I20" s="53"/>
      <c r="J20" s="27"/>
      <c r="K20" s="27"/>
      <c r="L20" s="27"/>
      <c r="M20" s="27"/>
    </row>
    <row r="21" spans="1:13" ht="15" customHeight="1">
      <c r="A21" s="28" t="s">
        <v>102</v>
      </c>
      <c r="B21" s="29">
        <v>255</v>
      </c>
      <c r="C21" s="28" t="s">
        <v>107</v>
      </c>
      <c r="D21" s="54" t="s">
        <v>108</v>
      </c>
      <c r="E21" s="30">
        <v>1</v>
      </c>
      <c r="F21" s="178">
        <v>139.87</v>
      </c>
      <c r="G21" s="151"/>
      <c r="H21" s="55" t="e">
        <f t="shared" si="0"/>
        <v>#DIV/0!</v>
      </c>
      <c r="I21" s="53"/>
      <c r="J21" s="27"/>
      <c r="K21" s="27"/>
      <c r="L21" s="27"/>
      <c r="M21" s="27"/>
    </row>
    <row r="22" spans="1:13" ht="15" customHeight="1">
      <c r="A22" s="28" t="s">
        <v>109</v>
      </c>
      <c r="B22" s="29">
        <v>255</v>
      </c>
      <c r="C22" s="28" t="s">
        <v>110</v>
      </c>
      <c r="D22" s="54" t="s">
        <v>88</v>
      </c>
      <c r="E22" s="30">
        <v>1</v>
      </c>
      <c r="F22" s="178">
        <v>259</v>
      </c>
      <c r="G22" s="151"/>
      <c r="H22" s="55" t="e">
        <f t="shared" si="0"/>
        <v>#DIV/0!</v>
      </c>
      <c r="I22" s="53"/>
      <c r="J22" s="27"/>
      <c r="K22" s="27"/>
      <c r="L22" s="27"/>
      <c r="M22" s="27"/>
    </row>
    <row r="23" spans="1:13" ht="15" customHeight="1">
      <c r="A23" s="28" t="s">
        <v>109</v>
      </c>
      <c r="B23" s="29">
        <v>255</v>
      </c>
      <c r="C23" s="28" t="s">
        <v>111</v>
      </c>
      <c r="D23" s="54" t="s">
        <v>88</v>
      </c>
      <c r="E23" s="30">
        <v>1</v>
      </c>
      <c r="F23" s="178">
        <v>154</v>
      </c>
      <c r="G23" s="151"/>
      <c r="H23" s="55" t="e">
        <f t="shared" si="0"/>
        <v>#DIV/0!</v>
      </c>
      <c r="I23" s="53"/>
      <c r="J23" s="27"/>
      <c r="K23" s="27"/>
      <c r="L23" s="27"/>
      <c r="M23" s="27"/>
    </row>
    <row r="24" spans="1:13" ht="15" customHeight="1">
      <c r="A24" s="28" t="s">
        <v>112</v>
      </c>
      <c r="B24" s="29">
        <v>255</v>
      </c>
      <c r="C24" s="28" t="s">
        <v>113</v>
      </c>
      <c r="D24" s="54" t="s">
        <v>82</v>
      </c>
      <c r="E24" s="30">
        <v>12</v>
      </c>
      <c r="F24" s="178">
        <v>652.32000000000005</v>
      </c>
      <c r="G24" s="151"/>
      <c r="H24" s="55" t="e">
        <f t="shared" si="0"/>
        <v>#DIV/0!</v>
      </c>
      <c r="I24" s="53"/>
      <c r="J24" s="27"/>
      <c r="K24" s="27"/>
      <c r="L24" s="27"/>
      <c r="M24" s="27"/>
    </row>
    <row r="25" spans="1:13" ht="15" customHeight="1">
      <c r="A25" s="28" t="s">
        <v>112</v>
      </c>
      <c r="B25" s="29">
        <v>255</v>
      </c>
      <c r="C25" s="28" t="s">
        <v>114</v>
      </c>
      <c r="D25" s="54" t="s">
        <v>82</v>
      </c>
      <c r="E25" s="30">
        <v>1</v>
      </c>
      <c r="F25" s="178">
        <v>53.2</v>
      </c>
      <c r="G25" s="151"/>
      <c r="H25" s="55" t="e">
        <f t="shared" si="0"/>
        <v>#DIV/0!</v>
      </c>
      <c r="I25" s="53"/>
      <c r="J25" s="27"/>
      <c r="K25" s="27"/>
      <c r="L25" s="27"/>
      <c r="M25" s="27"/>
    </row>
    <row r="26" spans="1:13" ht="15" customHeight="1">
      <c r="A26" s="28" t="s">
        <v>115</v>
      </c>
      <c r="B26" s="29">
        <v>255</v>
      </c>
      <c r="C26" s="28" t="s">
        <v>116</v>
      </c>
      <c r="D26" s="54" t="s">
        <v>117</v>
      </c>
      <c r="E26" s="30">
        <v>2</v>
      </c>
      <c r="F26" s="178">
        <v>12</v>
      </c>
      <c r="G26" s="151"/>
      <c r="H26" s="55" t="e">
        <f t="shared" si="0"/>
        <v>#DIV/0!</v>
      </c>
      <c r="I26" s="53"/>
      <c r="J26" s="27"/>
      <c r="K26" s="27"/>
      <c r="L26" s="27"/>
      <c r="M26" s="27"/>
    </row>
    <row r="27" spans="1:13" ht="15" customHeight="1">
      <c r="A27" s="28" t="s">
        <v>118</v>
      </c>
      <c r="B27" s="29">
        <v>255</v>
      </c>
      <c r="C27" s="28" t="s">
        <v>119</v>
      </c>
      <c r="D27" s="54" t="s">
        <v>120</v>
      </c>
      <c r="E27" s="30">
        <v>2</v>
      </c>
      <c r="F27" s="178">
        <v>141.26</v>
      </c>
      <c r="G27" s="151"/>
      <c r="H27" s="55" t="e">
        <f t="shared" si="0"/>
        <v>#DIV/0!</v>
      </c>
      <c r="I27" s="53"/>
      <c r="J27" s="27"/>
      <c r="K27" s="27"/>
      <c r="L27" s="27"/>
      <c r="M27" s="27"/>
    </row>
    <row r="28" spans="1:13" ht="15" customHeight="1">
      <c r="A28" s="28" t="s">
        <v>118</v>
      </c>
      <c r="B28" s="29">
        <v>255</v>
      </c>
      <c r="C28" s="28" t="s">
        <v>121</v>
      </c>
      <c r="D28" s="54" t="s">
        <v>120</v>
      </c>
      <c r="E28" s="30">
        <v>1</v>
      </c>
      <c r="F28" s="178">
        <v>0</v>
      </c>
      <c r="G28" s="151"/>
      <c r="H28" s="55" t="e">
        <f t="shared" si="0"/>
        <v>#DIV/0!</v>
      </c>
      <c r="I28" s="53"/>
      <c r="J28" s="27"/>
      <c r="K28" s="27"/>
      <c r="L28" s="27"/>
      <c r="M28" s="27"/>
    </row>
    <row r="29" spans="1:13" ht="15" customHeight="1">
      <c r="A29" s="28" t="s">
        <v>118</v>
      </c>
      <c r="B29" s="29">
        <v>255</v>
      </c>
      <c r="C29" s="28" t="s">
        <v>122</v>
      </c>
      <c r="D29" s="54" t="s">
        <v>120</v>
      </c>
      <c r="E29" s="30">
        <v>1</v>
      </c>
      <c r="F29" s="178">
        <v>1.99</v>
      </c>
      <c r="G29" s="151"/>
      <c r="H29" s="55" t="e">
        <f t="shared" si="0"/>
        <v>#DIV/0!</v>
      </c>
      <c r="I29" s="53"/>
      <c r="J29" s="27"/>
      <c r="K29" s="27"/>
      <c r="L29" s="27"/>
      <c r="M29" s="27"/>
    </row>
    <row r="30" spans="1:13" ht="15" customHeight="1">
      <c r="A30" s="28" t="s">
        <v>123</v>
      </c>
      <c r="B30" s="29">
        <v>255</v>
      </c>
      <c r="C30" s="28" t="s">
        <v>113</v>
      </c>
      <c r="D30" s="54" t="s">
        <v>88</v>
      </c>
      <c r="E30" s="30">
        <v>14</v>
      </c>
      <c r="F30" s="178">
        <v>1336</v>
      </c>
      <c r="G30" s="151"/>
      <c r="H30" s="55" t="e">
        <f t="shared" si="0"/>
        <v>#DIV/0!</v>
      </c>
      <c r="I30" s="53"/>
      <c r="J30" s="27"/>
      <c r="K30" s="27"/>
      <c r="L30" s="27"/>
      <c r="M30" s="27"/>
    </row>
    <row r="31" spans="1:13">
      <c r="A31" s="28" t="s">
        <v>123</v>
      </c>
      <c r="B31" s="29">
        <v>255</v>
      </c>
      <c r="C31" s="28" t="s">
        <v>124</v>
      </c>
      <c r="D31" s="54" t="s">
        <v>88</v>
      </c>
      <c r="E31" s="30">
        <v>1</v>
      </c>
      <c r="F31" s="178">
        <v>7</v>
      </c>
      <c r="G31" s="151"/>
      <c r="H31" s="55" t="e">
        <f t="shared" si="0"/>
        <v>#DIV/0!</v>
      </c>
      <c r="I31" s="27"/>
      <c r="J31" s="27"/>
      <c r="K31" s="27"/>
      <c r="L31" s="27"/>
      <c r="M31" s="27"/>
    </row>
    <row r="32" spans="1:13">
      <c r="A32" s="28" t="s">
        <v>123</v>
      </c>
      <c r="B32" s="29">
        <v>255</v>
      </c>
      <c r="C32" s="28" t="s">
        <v>125</v>
      </c>
      <c r="D32" s="54" t="s">
        <v>88</v>
      </c>
      <c r="E32" s="30">
        <v>1</v>
      </c>
      <c r="F32" s="178">
        <v>112</v>
      </c>
      <c r="G32" s="151"/>
      <c r="H32" s="55" t="e">
        <f t="shared" si="0"/>
        <v>#DIV/0!</v>
      </c>
      <c r="I32" s="27"/>
      <c r="J32" s="27"/>
      <c r="K32" s="27"/>
      <c r="L32" s="27"/>
      <c r="M32" s="27"/>
    </row>
    <row r="33" spans="1:13">
      <c r="A33" s="28" t="s">
        <v>126</v>
      </c>
      <c r="B33" s="29">
        <v>255</v>
      </c>
      <c r="C33" s="28" t="s">
        <v>127</v>
      </c>
      <c r="D33" s="54" t="s">
        <v>88</v>
      </c>
      <c r="E33" s="30">
        <v>1</v>
      </c>
      <c r="F33" s="178">
        <v>14</v>
      </c>
      <c r="G33" s="151"/>
      <c r="H33" s="55" t="e">
        <f t="shared" si="0"/>
        <v>#DIV/0!</v>
      </c>
      <c r="I33" s="27"/>
      <c r="J33" s="27"/>
      <c r="K33" s="27"/>
      <c r="L33" s="27"/>
      <c r="M33" s="27"/>
    </row>
    <row r="34" spans="1:13">
      <c r="A34" s="28" t="s">
        <v>128</v>
      </c>
      <c r="B34" s="29">
        <v>255</v>
      </c>
      <c r="C34" s="28" t="s">
        <v>129</v>
      </c>
      <c r="D34" s="54" t="s">
        <v>120</v>
      </c>
      <c r="E34" s="30">
        <v>2</v>
      </c>
      <c r="F34" s="178">
        <v>35.43</v>
      </c>
      <c r="G34" s="151"/>
      <c r="H34" s="55" t="e">
        <f t="shared" si="0"/>
        <v>#DIV/0!</v>
      </c>
      <c r="I34" s="27"/>
      <c r="J34" s="27"/>
      <c r="K34" s="27"/>
      <c r="L34" s="27"/>
      <c r="M34" s="27"/>
    </row>
    <row r="35" spans="1:13">
      <c r="A35" s="28" t="s">
        <v>130</v>
      </c>
      <c r="B35" s="29">
        <v>255</v>
      </c>
      <c r="C35" s="28" t="s">
        <v>131</v>
      </c>
      <c r="D35" s="54" t="s">
        <v>88</v>
      </c>
      <c r="E35" s="30">
        <v>6</v>
      </c>
      <c r="F35" s="178">
        <v>57</v>
      </c>
      <c r="G35" s="151"/>
      <c r="H35" s="55" t="e">
        <f t="shared" si="0"/>
        <v>#DIV/0!</v>
      </c>
      <c r="I35" s="27"/>
      <c r="J35" s="27"/>
      <c r="K35" s="27"/>
      <c r="L35" s="27"/>
      <c r="M35" s="27"/>
    </row>
    <row r="36" spans="1:13">
      <c r="A36" s="28" t="s">
        <v>132</v>
      </c>
      <c r="B36" s="29">
        <v>255</v>
      </c>
      <c r="C36" s="28" t="s">
        <v>133</v>
      </c>
      <c r="D36" s="54" t="s">
        <v>134</v>
      </c>
      <c r="E36" s="30">
        <v>1</v>
      </c>
      <c r="F36" s="178">
        <v>13.14</v>
      </c>
      <c r="G36" s="151"/>
      <c r="H36" s="55" t="e">
        <f t="shared" si="0"/>
        <v>#DIV/0!</v>
      </c>
      <c r="I36" s="27"/>
      <c r="J36" s="27"/>
      <c r="K36" s="27"/>
      <c r="L36" s="27"/>
      <c r="M36" s="27"/>
    </row>
    <row r="37" spans="1:13">
      <c r="A37" s="28" t="s">
        <v>135</v>
      </c>
      <c r="B37" s="29">
        <v>156</v>
      </c>
      <c r="C37" s="28" t="s">
        <v>136</v>
      </c>
      <c r="D37" s="54" t="s">
        <v>82</v>
      </c>
      <c r="E37" s="30">
        <v>1</v>
      </c>
      <c r="F37" s="178">
        <v>13.61</v>
      </c>
      <c r="G37" s="151"/>
      <c r="H37" s="55" t="e">
        <f>+B37/G37</f>
        <v>#DIV/0!</v>
      </c>
      <c r="I37" s="27"/>
      <c r="J37" s="27"/>
      <c r="K37" s="27"/>
      <c r="L37" s="27"/>
      <c r="M37" s="27"/>
    </row>
    <row r="38" spans="1:13">
      <c r="A38" s="28" t="s">
        <v>135</v>
      </c>
      <c r="B38" s="29">
        <v>255</v>
      </c>
      <c r="C38" s="28" t="s">
        <v>137</v>
      </c>
      <c r="D38" s="54" t="s">
        <v>82</v>
      </c>
      <c r="E38" s="30">
        <v>1</v>
      </c>
      <c r="F38" s="178">
        <v>21</v>
      </c>
      <c r="G38" s="151"/>
      <c r="H38" s="55" t="e">
        <f t="shared" si="0"/>
        <v>#DIV/0!</v>
      </c>
      <c r="I38" s="27"/>
      <c r="J38" s="27"/>
      <c r="K38" s="27"/>
      <c r="L38" s="27"/>
      <c r="M38" s="27"/>
    </row>
    <row r="39" spans="1:13">
      <c r="A39" s="28" t="s">
        <v>138</v>
      </c>
      <c r="B39" s="29">
        <v>0</v>
      </c>
      <c r="C39" s="28" t="s">
        <v>137</v>
      </c>
      <c r="D39" s="54" t="s">
        <v>91</v>
      </c>
      <c r="E39" s="30">
        <v>2</v>
      </c>
      <c r="F39" s="178">
        <v>50</v>
      </c>
      <c r="G39" s="151"/>
      <c r="H39" s="55" t="e">
        <f t="shared" si="0"/>
        <v>#DIV/0!</v>
      </c>
      <c r="I39" s="27"/>
      <c r="J39" s="27"/>
      <c r="K39" s="27"/>
      <c r="L39" s="27"/>
      <c r="M39" s="27"/>
    </row>
    <row r="40" spans="1:13">
      <c r="A40" s="28" t="s">
        <v>138</v>
      </c>
      <c r="B40" s="29">
        <v>156</v>
      </c>
      <c r="C40" s="28" t="s">
        <v>137</v>
      </c>
      <c r="D40" s="54" t="s">
        <v>91</v>
      </c>
      <c r="E40" s="30">
        <v>84</v>
      </c>
      <c r="F40" s="178">
        <v>1465</v>
      </c>
      <c r="G40" s="151"/>
      <c r="H40" s="55" t="e">
        <f t="shared" si="0"/>
        <v>#DIV/0!</v>
      </c>
      <c r="I40" s="27"/>
      <c r="J40" s="27"/>
      <c r="K40" s="27"/>
      <c r="L40" s="27"/>
      <c r="M40" s="27"/>
    </row>
    <row r="41" spans="1:13">
      <c r="A41" s="28" t="s">
        <v>139</v>
      </c>
      <c r="B41" s="29">
        <v>0</v>
      </c>
      <c r="C41" s="28" t="s">
        <v>140</v>
      </c>
      <c r="D41" s="54" t="s">
        <v>88</v>
      </c>
      <c r="E41" s="30">
        <v>1</v>
      </c>
      <c r="F41" s="178">
        <v>11</v>
      </c>
      <c r="G41" s="151"/>
      <c r="H41" s="55" t="e">
        <f t="shared" ref="H41:H50" si="1">+B41/G41</f>
        <v>#DIV/0!</v>
      </c>
      <c r="I41" s="27"/>
      <c r="J41" s="27"/>
      <c r="K41" s="27"/>
      <c r="L41" s="27"/>
      <c r="M41" s="27"/>
    </row>
    <row r="42" spans="1:13">
      <c r="A42" s="28" t="s">
        <v>139</v>
      </c>
      <c r="B42" s="29">
        <v>0</v>
      </c>
      <c r="C42" s="28" t="s">
        <v>141</v>
      </c>
      <c r="D42" s="54" t="s">
        <v>88</v>
      </c>
      <c r="E42" s="30">
        <v>1</v>
      </c>
      <c r="F42" s="178">
        <v>18</v>
      </c>
      <c r="G42" s="151"/>
      <c r="H42" s="55" t="e">
        <f t="shared" si="1"/>
        <v>#DIV/0!</v>
      </c>
      <c r="I42" s="27"/>
      <c r="J42" s="27"/>
      <c r="K42" s="27"/>
      <c r="L42" s="27"/>
      <c r="M42" s="27"/>
    </row>
    <row r="43" spans="1:13">
      <c r="A43" s="28" t="s">
        <v>139</v>
      </c>
      <c r="B43" s="29">
        <v>156</v>
      </c>
      <c r="C43" s="28" t="s">
        <v>142</v>
      </c>
      <c r="D43" s="54" t="s">
        <v>88</v>
      </c>
      <c r="E43" s="30">
        <v>99</v>
      </c>
      <c r="F43" s="178">
        <v>2098</v>
      </c>
      <c r="G43" s="151"/>
      <c r="H43" s="55" t="e">
        <f t="shared" si="1"/>
        <v>#DIV/0!</v>
      </c>
      <c r="I43" s="27"/>
      <c r="J43" s="27"/>
      <c r="K43" s="27"/>
      <c r="L43" s="27"/>
      <c r="M43" s="27"/>
    </row>
    <row r="44" spans="1:13">
      <c r="A44" s="28" t="s">
        <v>139</v>
      </c>
      <c r="B44" s="29">
        <v>255</v>
      </c>
      <c r="C44" s="28" t="s">
        <v>143</v>
      </c>
      <c r="D44" s="54" t="s">
        <v>88</v>
      </c>
      <c r="E44" s="30">
        <v>4</v>
      </c>
      <c r="F44" s="178">
        <v>72</v>
      </c>
      <c r="G44" s="151"/>
      <c r="H44" s="55" t="e">
        <f t="shared" si="1"/>
        <v>#DIV/0!</v>
      </c>
      <c r="I44" s="27"/>
      <c r="J44" s="27"/>
      <c r="K44" s="27"/>
      <c r="L44" s="27"/>
      <c r="M44" s="27"/>
    </row>
    <row r="45" spans="1:13">
      <c r="A45" s="28" t="s">
        <v>144</v>
      </c>
      <c r="B45" s="29">
        <v>255</v>
      </c>
      <c r="C45" s="28" t="s">
        <v>145</v>
      </c>
      <c r="D45" s="54" t="s">
        <v>82</v>
      </c>
      <c r="E45" s="30">
        <v>1</v>
      </c>
      <c r="F45" s="178">
        <v>7</v>
      </c>
      <c r="G45" s="151"/>
      <c r="H45" s="55" t="e">
        <f t="shared" si="1"/>
        <v>#DIV/0!</v>
      </c>
      <c r="I45" s="27"/>
      <c r="J45" s="27"/>
      <c r="K45" s="27"/>
      <c r="L45" s="27"/>
      <c r="M45" s="27"/>
    </row>
    <row r="46" spans="1:13">
      <c r="A46" s="28" t="s">
        <v>146</v>
      </c>
      <c r="B46" s="29">
        <v>0</v>
      </c>
      <c r="C46" s="28" t="s">
        <v>147</v>
      </c>
      <c r="D46" s="54" t="s">
        <v>148</v>
      </c>
      <c r="E46" s="30">
        <v>1</v>
      </c>
      <c r="F46" s="178">
        <v>1</v>
      </c>
      <c r="G46" s="151"/>
      <c r="H46" s="55" t="e">
        <f t="shared" si="1"/>
        <v>#DIV/0!</v>
      </c>
      <c r="I46" s="27"/>
      <c r="J46" s="27"/>
      <c r="K46" s="27"/>
      <c r="L46" s="27"/>
      <c r="M46" s="27"/>
    </row>
    <row r="47" spans="1:13">
      <c r="A47" s="28" t="s">
        <v>146</v>
      </c>
      <c r="B47" s="29">
        <v>255</v>
      </c>
      <c r="C47" s="28" t="s">
        <v>147</v>
      </c>
      <c r="D47" s="54" t="s">
        <v>148</v>
      </c>
      <c r="E47" s="30">
        <v>1</v>
      </c>
      <c r="F47" s="178">
        <v>2</v>
      </c>
      <c r="G47" s="151"/>
      <c r="H47" s="55" t="e">
        <f t="shared" ref="H47" si="2">+B47/G47</f>
        <v>#DIV/0!</v>
      </c>
      <c r="I47" s="27"/>
      <c r="J47" s="27"/>
      <c r="K47" s="27"/>
      <c r="L47" s="27"/>
      <c r="M47" s="27"/>
    </row>
    <row r="48" spans="1:13">
      <c r="A48" s="28" t="s">
        <v>146</v>
      </c>
      <c r="B48" s="29">
        <v>255</v>
      </c>
      <c r="C48" s="28" t="s">
        <v>145</v>
      </c>
      <c r="D48" s="54" t="s">
        <v>149</v>
      </c>
      <c r="E48" s="30">
        <v>1</v>
      </c>
      <c r="F48" s="178">
        <v>1</v>
      </c>
      <c r="G48" s="151"/>
      <c r="H48" s="55" t="e">
        <f t="shared" si="1"/>
        <v>#DIV/0!</v>
      </c>
      <c r="I48" s="27"/>
      <c r="J48" s="27"/>
      <c r="K48" s="27"/>
      <c r="L48" s="27"/>
      <c r="M48" s="27"/>
    </row>
    <row r="49" spans="1:13">
      <c r="A49" s="28" t="s">
        <v>150</v>
      </c>
      <c r="B49" s="29">
        <v>255</v>
      </c>
      <c r="C49" s="28" t="s">
        <v>145</v>
      </c>
      <c r="D49" s="54" t="s">
        <v>88</v>
      </c>
      <c r="E49" s="30">
        <v>1</v>
      </c>
      <c r="F49" s="178">
        <v>3</v>
      </c>
      <c r="G49" s="151"/>
      <c r="H49" s="55" t="e">
        <f t="shared" si="1"/>
        <v>#DIV/0!</v>
      </c>
      <c r="I49" s="27"/>
      <c r="J49" s="27"/>
      <c r="K49" s="27"/>
      <c r="L49" s="27"/>
      <c r="M49" s="27"/>
    </row>
    <row r="50" spans="1:13">
      <c r="A50" s="28" t="s">
        <v>151</v>
      </c>
      <c r="B50" s="29">
        <v>0</v>
      </c>
      <c r="C50" s="28" t="s">
        <v>152</v>
      </c>
      <c r="D50" s="54" t="s">
        <v>82</v>
      </c>
      <c r="E50" s="30">
        <v>2</v>
      </c>
      <c r="F50" s="178">
        <v>11</v>
      </c>
      <c r="G50" s="151"/>
      <c r="H50" s="55" t="e">
        <f t="shared" si="1"/>
        <v>#DIV/0!</v>
      </c>
      <c r="I50" s="27"/>
      <c r="J50" s="27"/>
      <c r="K50" s="27"/>
      <c r="L50" s="27"/>
      <c r="M50" s="27"/>
    </row>
    <row r="51" spans="1:13">
      <c r="A51" s="28" t="s">
        <v>151</v>
      </c>
      <c r="B51" s="29">
        <v>0</v>
      </c>
      <c r="C51" s="28" t="s">
        <v>153</v>
      </c>
      <c r="D51" s="54" t="s">
        <v>82</v>
      </c>
      <c r="E51" s="30">
        <v>1</v>
      </c>
      <c r="F51" s="178">
        <v>64</v>
      </c>
      <c r="G51" s="151"/>
      <c r="H51" s="55" t="e">
        <f t="shared" si="0"/>
        <v>#DIV/0!</v>
      </c>
      <c r="I51" s="27"/>
      <c r="J51" s="27"/>
      <c r="K51" s="27"/>
      <c r="L51" s="27"/>
      <c r="M51" s="27"/>
    </row>
    <row r="52" spans="1:13">
      <c r="A52" s="28" t="s">
        <v>151</v>
      </c>
      <c r="B52" s="29">
        <v>0</v>
      </c>
      <c r="C52" s="28" t="s">
        <v>154</v>
      </c>
      <c r="D52" s="54" t="s">
        <v>82</v>
      </c>
      <c r="E52" s="30">
        <v>5</v>
      </c>
      <c r="F52" s="178">
        <v>65</v>
      </c>
      <c r="G52" s="151"/>
      <c r="H52" s="55" t="e">
        <f t="shared" ref="H52:H57" si="3">+B52/G52</f>
        <v>#DIV/0!</v>
      </c>
      <c r="I52" s="27"/>
      <c r="J52" s="27"/>
      <c r="K52" s="27"/>
      <c r="L52" s="27"/>
      <c r="M52" s="27"/>
    </row>
    <row r="53" spans="1:13">
      <c r="A53" s="28" t="s">
        <v>151</v>
      </c>
      <c r="B53" s="29">
        <v>0</v>
      </c>
      <c r="C53" s="28" t="s">
        <v>155</v>
      </c>
      <c r="D53" s="54" t="s">
        <v>82</v>
      </c>
      <c r="E53" s="30">
        <v>2</v>
      </c>
      <c r="F53" s="178">
        <v>10</v>
      </c>
      <c r="G53" s="151"/>
      <c r="H53" s="55" t="e">
        <f t="shared" si="3"/>
        <v>#DIV/0!</v>
      </c>
      <c r="I53" s="27"/>
      <c r="J53" s="27"/>
      <c r="K53" s="27"/>
      <c r="L53" s="27"/>
      <c r="M53" s="27"/>
    </row>
    <row r="54" spans="1:13">
      <c r="A54" s="28" t="s">
        <v>156</v>
      </c>
      <c r="B54" s="29">
        <v>0</v>
      </c>
      <c r="C54" s="28" t="s">
        <v>153</v>
      </c>
      <c r="D54" s="54" t="s">
        <v>91</v>
      </c>
      <c r="E54" s="30">
        <v>1</v>
      </c>
      <c r="F54" s="178">
        <v>7</v>
      </c>
      <c r="G54" s="151"/>
      <c r="H54" s="55" t="e">
        <f t="shared" si="3"/>
        <v>#DIV/0!</v>
      </c>
      <c r="I54" s="27"/>
      <c r="J54" s="27"/>
      <c r="K54" s="27"/>
      <c r="L54" s="27"/>
      <c r="M54" s="27"/>
    </row>
    <row r="55" spans="1:13">
      <c r="A55" s="28" t="s">
        <v>156</v>
      </c>
      <c r="B55" s="29">
        <v>0</v>
      </c>
      <c r="C55" s="28" t="s">
        <v>154</v>
      </c>
      <c r="D55" s="54" t="s">
        <v>91</v>
      </c>
      <c r="E55" s="30">
        <v>4</v>
      </c>
      <c r="F55" s="178">
        <v>84</v>
      </c>
      <c r="G55" s="151"/>
      <c r="H55" s="55" t="e">
        <f t="shared" si="3"/>
        <v>#DIV/0!</v>
      </c>
      <c r="I55" s="27"/>
      <c r="J55" s="27"/>
      <c r="K55" s="27"/>
      <c r="L55" s="27"/>
      <c r="M55" s="27"/>
    </row>
    <row r="56" spans="1:13">
      <c r="A56" s="28" t="s">
        <v>157</v>
      </c>
      <c r="B56" s="29">
        <v>0</v>
      </c>
      <c r="C56" s="28" t="s">
        <v>158</v>
      </c>
      <c r="D56" s="54"/>
      <c r="E56" s="30">
        <v>1</v>
      </c>
      <c r="F56" s="178">
        <v>0</v>
      </c>
      <c r="G56" s="151"/>
      <c r="H56" s="55" t="e">
        <f t="shared" si="3"/>
        <v>#DIV/0!</v>
      </c>
      <c r="I56" s="27"/>
      <c r="J56" s="27"/>
      <c r="K56" s="27"/>
      <c r="L56" s="27"/>
      <c r="M56" s="27"/>
    </row>
    <row r="57" spans="1:13">
      <c r="A57" s="28" t="s">
        <v>157</v>
      </c>
      <c r="B57" s="29">
        <v>52</v>
      </c>
      <c r="C57" s="28" t="s">
        <v>159</v>
      </c>
      <c r="D57" s="54" t="s">
        <v>120</v>
      </c>
      <c r="E57" s="30">
        <v>1</v>
      </c>
      <c r="F57" s="178">
        <v>0</v>
      </c>
      <c r="G57" s="151"/>
      <c r="H57" s="55" t="e">
        <f t="shared" si="3"/>
        <v>#DIV/0!</v>
      </c>
      <c r="I57" s="27"/>
      <c r="J57" s="27"/>
      <c r="K57" s="27"/>
      <c r="L57" s="27"/>
      <c r="M57" s="27"/>
    </row>
    <row r="58" spans="1:13">
      <c r="A58" s="28" t="s">
        <v>157</v>
      </c>
      <c r="B58" s="29">
        <v>52</v>
      </c>
      <c r="C58" s="28" t="s">
        <v>154</v>
      </c>
      <c r="D58" s="54" t="s">
        <v>120</v>
      </c>
      <c r="E58" s="30">
        <v>1</v>
      </c>
      <c r="F58" s="178">
        <v>12.82</v>
      </c>
      <c r="G58" s="151"/>
      <c r="H58" s="55" t="e">
        <f t="shared" ref="H58:H107" si="4">+B58/G58</f>
        <v>#DIV/0!</v>
      </c>
      <c r="I58" s="27"/>
      <c r="J58" s="27"/>
      <c r="K58" s="27"/>
      <c r="L58" s="27"/>
      <c r="M58" s="27"/>
    </row>
    <row r="59" spans="1:13">
      <c r="A59" s="28" t="s">
        <v>157</v>
      </c>
      <c r="B59" s="29">
        <v>52</v>
      </c>
      <c r="C59" s="28" t="s">
        <v>160</v>
      </c>
      <c r="D59" s="54"/>
      <c r="E59" s="30">
        <v>1</v>
      </c>
      <c r="F59" s="178">
        <v>0</v>
      </c>
      <c r="G59" s="151"/>
      <c r="H59" s="55" t="e">
        <f t="shared" si="4"/>
        <v>#DIV/0!</v>
      </c>
      <c r="I59" s="27"/>
      <c r="J59" s="27"/>
      <c r="K59" s="27"/>
      <c r="L59" s="27"/>
      <c r="M59" s="27"/>
    </row>
    <row r="60" spans="1:13">
      <c r="A60" s="28" t="s">
        <v>157</v>
      </c>
      <c r="B60" s="29">
        <v>52</v>
      </c>
      <c r="C60" s="28" t="s">
        <v>160</v>
      </c>
      <c r="D60" s="54" t="s">
        <v>120</v>
      </c>
      <c r="E60" s="30">
        <v>1</v>
      </c>
      <c r="F60" s="178">
        <v>4.95</v>
      </c>
      <c r="G60" s="151"/>
      <c r="H60" s="55" t="e">
        <f t="shared" si="4"/>
        <v>#DIV/0!</v>
      </c>
      <c r="I60" s="27"/>
      <c r="J60" s="27"/>
      <c r="K60" s="27"/>
      <c r="L60" s="27"/>
      <c r="M60" s="27"/>
    </row>
    <row r="61" spans="1:13">
      <c r="A61" s="28" t="s">
        <v>161</v>
      </c>
      <c r="B61" s="29">
        <v>0</v>
      </c>
      <c r="C61" s="28" t="s">
        <v>152</v>
      </c>
      <c r="D61" s="54" t="s">
        <v>88</v>
      </c>
      <c r="E61" s="30">
        <v>7</v>
      </c>
      <c r="F61" s="178">
        <v>33</v>
      </c>
      <c r="G61" s="151"/>
      <c r="H61" s="55" t="e">
        <f t="shared" si="4"/>
        <v>#DIV/0!</v>
      </c>
      <c r="I61" s="27"/>
      <c r="J61" s="27"/>
      <c r="K61" s="27"/>
      <c r="L61" s="27"/>
      <c r="M61" s="27"/>
    </row>
    <row r="62" spans="1:13">
      <c r="A62" s="28" t="s">
        <v>161</v>
      </c>
      <c r="B62" s="29">
        <v>0</v>
      </c>
      <c r="C62" s="28" t="s">
        <v>154</v>
      </c>
      <c r="D62" s="54" t="s">
        <v>88</v>
      </c>
      <c r="E62" s="30">
        <v>10</v>
      </c>
      <c r="F62" s="178">
        <v>189</v>
      </c>
      <c r="G62" s="151"/>
      <c r="H62" s="55" t="e">
        <f t="shared" si="4"/>
        <v>#DIV/0!</v>
      </c>
      <c r="I62" s="27"/>
      <c r="J62" s="27"/>
      <c r="K62" s="27"/>
      <c r="L62" s="27"/>
      <c r="M62" s="27"/>
    </row>
    <row r="63" spans="1:13">
      <c r="A63" s="28" t="s">
        <v>161</v>
      </c>
      <c r="B63" s="29">
        <v>0</v>
      </c>
      <c r="C63" s="28" t="s">
        <v>155</v>
      </c>
      <c r="D63" s="54" t="s">
        <v>162</v>
      </c>
      <c r="E63" s="30">
        <v>1</v>
      </c>
      <c r="F63" s="178">
        <v>5</v>
      </c>
      <c r="G63" s="151"/>
      <c r="H63" s="55" t="e">
        <f t="shared" si="4"/>
        <v>#DIV/0!</v>
      </c>
      <c r="I63" s="27"/>
      <c r="J63" s="27"/>
      <c r="K63" s="27"/>
      <c r="L63" s="27"/>
      <c r="M63" s="27"/>
    </row>
    <row r="64" spans="1:13">
      <c r="A64" s="28" t="s">
        <v>161</v>
      </c>
      <c r="B64" s="29">
        <v>0</v>
      </c>
      <c r="C64" s="28" t="s">
        <v>155</v>
      </c>
      <c r="D64" s="54" t="s">
        <v>88</v>
      </c>
      <c r="E64" s="30">
        <v>2</v>
      </c>
      <c r="F64" s="178">
        <v>4</v>
      </c>
      <c r="G64" s="151"/>
      <c r="H64" s="55" t="e">
        <f t="shared" si="4"/>
        <v>#DIV/0!</v>
      </c>
      <c r="I64" s="27"/>
      <c r="J64" s="27"/>
      <c r="K64" s="27"/>
      <c r="L64" s="27"/>
      <c r="M64" s="27"/>
    </row>
    <row r="65" spans="1:13">
      <c r="A65" s="28" t="s">
        <v>161</v>
      </c>
      <c r="B65" s="29">
        <v>52</v>
      </c>
      <c r="C65" s="28" t="s">
        <v>152</v>
      </c>
      <c r="D65" s="54" t="s">
        <v>88</v>
      </c>
      <c r="E65" s="30">
        <v>1</v>
      </c>
      <c r="F65" s="178">
        <v>3</v>
      </c>
      <c r="G65" s="151"/>
      <c r="H65" s="55" t="e">
        <f t="shared" si="4"/>
        <v>#DIV/0!</v>
      </c>
      <c r="I65" s="27"/>
      <c r="J65" s="27"/>
      <c r="K65" s="27"/>
      <c r="L65" s="27"/>
      <c r="M65" s="27"/>
    </row>
    <row r="66" spans="1:13">
      <c r="A66" s="28" t="s">
        <v>163</v>
      </c>
      <c r="B66" s="29">
        <v>255</v>
      </c>
      <c r="C66" s="28" t="s">
        <v>164</v>
      </c>
      <c r="D66" s="54" t="s">
        <v>82</v>
      </c>
      <c r="E66" s="30">
        <v>1</v>
      </c>
      <c r="F66" s="178">
        <v>14.82</v>
      </c>
      <c r="G66" s="151"/>
      <c r="H66" s="55" t="e">
        <f t="shared" si="4"/>
        <v>#DIV/0!</v>
      </c>
      <c r="I66" s="27"/>
      <c r="J66" s="27"/>
      <c r="K66" s="27"/>
      <c r="L66" s="27"/>
      <c r="M66" s="27"/>
    </row>
    <row r="67" spans="1:13">
      <c r="A67" s="28" t="s">
        <v>165</v>
      </c>
      <c r="B67" s="29">
        <v>0</v>
      </c>
      <c r="C67" s="28" t="s">
        <v>166</v>
      </c>
      <c r="D67" s="54" t="s">
        <v>88</v>
      </c>
      <c r="E67" s="30">
        <v>1</v>
      </c>
      <c r="F67" s="178">
        <v>26</v>
      </c>
      <c r="G67" s="151"/>
      <c r="H67" s="55" t="e">
        <f t="shared" si="4"/>
        <v>#DIV/0!</v>
      </c>
      <c r="I67" s="27"/>
      <c r="J67" s="27"/>
      <c r="K67" s="27"/>
      <c r="L67" s="27"/>
      <c r="M67" s="27"/>
    </row>
    <row r="68" spans="1:13">
      <c r="A68" s="28" t="s">
        <v>165</v>
      </c>
      <c r="B68" s="29">
        <v>255</v>
      </c>
      <c r="C68" s="28" t="s">
        <v>167</v>
      </c>
      <c r="D68" s="54" t="s">
        <v>88</v>
      </c>
      <c r="E68" s="30">
        <v>4</v>
      </c>
      <c r="F68" s="178">
        <v>30</v>
      </c>
      <c r="G68" s="151"/>
      <c r="H68" s="55" t="e">
        <f t="shared" si="4"/>
        <v>#DIV/0!</v>
      </c>
      <c r="I68" s="27"/>
      <c r="J68" s="27"/>
      <c r="K68" s="27"/>
      <c r="L68" s="27"/>
      <c r="M68" s="27"/>
    </row>
    <row r="69" spans="1:13">
      <c r="A69" s="28" t="s">
        <v>168</v>
      </c>
      <c r="B69" s="29">
        <v>255</v>
      </c>
      <c r="C69" s="28" t="s">
        <v>169</v>
      </c>
      <c r="D69" s="54" t="s">
        <v>88</v>
      </c>
      <c r="E69" s="30">
        <v>4</v>
      </c>
      <c r="F69" s="178">
        <v>166</v>
      </c>
      <c r="G69" s="151"/>
      <c r="H69" s="55" t="e">
        <f t="shared" si="4"/>
        <v>#DIV/0!</v>
      </c>
      <c r="I69" s="27"/>
      <c r="J69" s="27"/>
      <c r="K69" s="27"/>
      <c r="L69" s="27"/>
      <c r="M69" s="27"/>
    </row>
    <row r="70" spans="1:13">
      <c r="A70" s="28" t="s">
        <v>170</v>
      </c>
      <c r="B70" s="29">
        <v>0</v>
      </c>
      <c r="C70" s="28" t="s">
        <v>171</v>
      </c>
      <c r="D70" s="54" t="s">
        <v>88</v>
      </c>
      <c r="E70" s="30">
        <v>1</v>
      </c>
      <c r="F70" s="178">
        <v>77</v>
      </c>
      <c r="G70" s="151"/>
      <c r="H70" s="55" t="e">
        <f t="shared" si="4"/>
        <v>#DIV/0!</v>
      </c>
      <c r="I70" s="27"/>
      <c r="J70" s="27"/>
      <c r="K70" s="27"/>
      <c r="L70" s="27"/>
      <c r="M70" s="27"/>
    </row>
    <row r="71" spans="1:13">
      <c r="A71" s="28" t="s">
        <v>172</v>
      </c>
      <c r="B71" s="29">
        <v>255</v>
      </c>
      <c r="C71" s="28" t="s">
        <v>173</v>
      </c>
      <c r="D71" s="54" t="s">
        <v>82</v>
      </c>
      <c r="E71" s="30">
        <v>1</v>
      </c>
      <c r="F71" s="178">
        <v>264.02</v>
      </c>
      <c r="G71" s="151"/>
      <c r="H71" s="55" t="e">
        <f t="shared" si="4"/>
        <v>#DIV/0!</v>
      </c>
      <c r="I71" s="27"/>
      <c r="J71" s="27"/>
      <c r="K71" s="27"/>
      <c r="L71" s="27"/>
      <c r="M71" s="27"/>
    </row>
    <row r="72" spans="1:13">
      <c r="A72" s="28" t="s">
        <v>174</v>
      </c>
      <c r="B72" s="29">
        <v>255</v>
      </c>
      <c r="C72" s="28" t="s">
        <v>175</v>
      </c>
      <c r="D72" s="54" t="s">
        <v>120</v>
      </c>
      <c r="E72" s="30">
        <v>1</v>
      </c>
      <c r="F72" s="178">
        <v>78.94</v>
      </c>
      <c r="G72" s="151"/>
      <c r="H72" s="55" t="e">
        <f t="shared" si="4"/>
        <v>#DIV/0!</v>
      </c>
      <c r="I72" s="27"/>
      <c r="J72" s="27"/>
      <c r="K72" s="27"/>
      <c r="L72" s="27"/>
      <c r="M72" s="27"/>
    </row>
    <row r="73" spans="1:13">
      <c r="A73" s="28" t="s">
        <v>176</v>
      </c>
      <c r="B73" s="29">
        <v>0</v>
      </c>
      <c r="C73" s="28" t="s">
        <v>177</v>
      </c>
      <c r="D73" s="54" t="s">
        <v>88</v>
      </c>
      <c r="E73" s="30">
        <v>1</v>
      </c>
      <c r="F73" s="178">
        <v>11</v>
      </c>
      <c r="G73" s="151"/>
      <c r="H73" s="55" t="e">
        <f t="shared" si="4"/>
        <v>#DIV/0!</v>
      </c>
      <c r="I73" s="27"/>
      <c r="J73" s="27"/>
      <c r="K73" s="27"/>
      <c r="L73" s="27"/>
      <c r="M73" s="27"/>
    </row>
    <row r="74" spans="1:13">
      <c r="A74" s="28" t="s">
        <v>178</v>
      </c>
      <c r="B74" s="29">
        <v>0</v>
      </c>
      <c r="C74" s="28" t="s">
        <v>179</v>
      </c>
      <c r="D74" s="54"/>
      <c r="E74" s="30">
        <v>1</v>
      </c>
      <c r="F74" s="178">
        <v>0</v>
      </c>
      <c r="G74" s="151"/>
      <c r="H74" s="55" t="e">
        <f t="shared" si="4"/>
        <v>#DIV/0!</v>
      </c>
      <c r="I74" s="27"/>
      <c r="J74" s="27"/>
      <c r="K74" s="27"/>
      <c r="L74" s="27"/>
      <c r="M74" s="27"/>
    </row>
    <row r="75" spans="1:13">
      <c r="A75" s="28" t="s">
        <v>178</v>
      </c>
      <c r="B75" s="29">
        <v>0</v>
      </c>
      <c r="C75" s="28" t="s">
        <v>180</v>
      </c>
      <c r="D75" s="54"/>
      <c r="E75" s="30">
        <v>1</v>
      </c>
      <c r="F75" s="178">
        <v>0</v>
      </c>
      <c r="G75" s="151"/>
      <c r="H75" s="55" t="e">
        <f t="shared" si="4"/>
        <v>#DIV/0!</v>
      </c>
      <c r="I75" s="27"/>
      <c r="J75" s="27"/>
      <c r="K75" s="27"/>
      <c r="L75" s="27"/>
      <c r="M75" s="27"/>
    </row>
    <row r="76" spans="1:13">
      <c r="A76" s="28" t="s">
        <v>178</v>
      </c>
      <c r="B76" s="29">
        <v>0</v>
      </c>
      <c r="C76" s="28" t="s">
        <v>181</v>
      </c>
      <c r="D76" s="54"/>
      <c r="E76" s="30">
        <v>1</v>
      </c>
      <c r="F76" s="178">
        <v>0</v>
      </c>
      <c r="G76" s="151"/>
      <c r="H76" s="55" t="e">
        <f t="shared" si="4"/>
        <v>#DIV/0!</v>
      </c>
      <c r="I76" s="27"/>
      <c r="J76" s="27"/>
      <c r="K76" s="27"/>
      <c r="L76" s="27"/>
      <c r="M76" s="27"/>
    </row>
    <row r="77" spans="1:13">
      <c r="A77" s="28" t="s">
        <v>178</v>
      </c>
      <c r="B77" s="29">
        <v>1</v>
      </c>
      <c r="C77" s="28" t="s">
        <v>182</v>
      </c>
      <c r="D77" s="54"/>
      <c r="E77" s="30">
        <v>1</v>
      </c>
      <c r="F77" s="178">
        <v>0</v>
      </c>
      <c r="G77" s="151"/>
      <c r="H77" s="55" t="e">
        <f t="shared" si="4"/>
        <v>#DIV/0!</v>
      </c>
      <c r="I77" s="27"/>
      <c r="J77" s="27"/>
      <c r="K77" s="27"/>
      <c r="L77" s="27"/>
      <c r="M77" s="27"/>
    </row>
    <row r="78" spans="1:13">
      <c r="A78" s="28" t="s">
        <v>178</v>
      </c>
      <c r="B78" s="29">
        <v>1</v>
      </c>
      <c r="C78" s="28" t="s">
        <v>183</v>
      </c>
      <c r="D78" s="54"/>
      <c r="E78" s="30">
        <v>1</v>
      </c>
      <c r="F78" s="178">
        <v>0</v>
      </c>
      <c r="G78" s="151"/>
      <c r="H78" s="55" t="e">
        <f t="shared" si="4"/>
        <v>#DIV/0!</v>
      </c>
      <c r="I78" s="27"/>
      <c r="J78" s="27"/>
      <c r="K78" s="27"/>
      <c r="L78" s="27"/>
      <c r="M78" s="27"/>
    </row>
    <row r="79" spans="1:13">
      <c r="A79" s="28" t="s">
        <v>178</v>
      </c>
      <c r="B79" s="29">
        <v>1</v>
      </c>
      <c r="C79" s="28" t="s">
        <v>184</v>
      </c>
      <c r="D79" s="54"/>
      <c r="E79" s="30">
        <v>1</v>
      </c>
      <c r="F79" s="178">
        <v>0</v>
      </c>
      <c r="G79" s="151"/>
      <c r="H79" s="55" t="e">
        <f t="shared" si="4"/>
        <v>#DIV/0!</v>
      </c>
      <c r="I79" s="27"/>
      <c r="J79" s="27"/>
      <c r="K79" s="27"/>
      <c r="L79" s="27"/>
      <c r="M79" s="27"/>
    </row>
    <row r="80" spans="1:13">
      <c r="A80" s="28" t="s">
        <v>178</v>
      </c>
      <c r="B80" s="29">
        <v>1</v>
      </c>
      <c r="C80" s="28" t="s">
        <v>185</v>
      </c>
      <c r="D80" s="54" t="s">
        <v>120</v>
      </c>
      <c r="E80" s="30">
        <v>1</v>
      </c>
      <c r="F80" s="178">
        <v>70</v>
      </c>
      <c r="G80" s="151"/>
      <c r="H80" s="55" t="e">
        <f t="shared" si="4"/>
        <v>#DIV/0!</v>
      </c>
      <c r="I80" s="27"/>
      <c r="J80" s="27"/>
      <c r="K80" s="27"/>
      <c r="L80" s="27"/>
      <c r="M80" s="27"/>
    </row>
    <row r="81" spans="1:13">
      <c r="A81" s="28" t="s">
        <v>178</v>
      </c>
      <c r="B81" s="29">
        <v>1</v>
      </c>
      <c r="C81" s="28" t="s">
        <v>186</v>
      </c>
      <c r="D81" s="54" t="s">
        <v>120</v>
      </c>
      <c r="E81" s="30">
        <v>1</v>
      </c>
      <c r="F81" s="178">
        <v>70</v>
      </c>
      <c r="G81" s="151"/>
      <c r="H81" s="55" t="e">
        <f t="shared" si="4"/>
        <v>#DIV/0!</v>
      </c>
      <c r="I81" s="27"/>
      <c r="J81" s="27"/>
      <c r="K81" s="27"/>
      <c r="L81" s="27"/>
      <c r="M81" s="27"/>
    </row>
    <row r="82" spans="1:13">
      <c r="A82" s="28" t="s">
        <v>178</v>
      </c>
      <c r="B82" s="29">
        <v>1</v>
      </c>
      <c r="C82" s="28" t="s">
        <v>187</v>
      </c>
      <c r="D82" s="54" t="s">
        <v>120</v>
      </c>
      <c r="E82" s="30">
        <v>1</v>
      </c>
      <c r="F82" s="178">
        <v>100</v>
      </c>
      <c r="G82" s="151"/>
      <c r="H82" s="55" t="e">
        <f t="shared" si="4"/>
        <v>#DIV/0!</v>
      </c>
      <c r="I82" s="27"/>
      <c r="J82" s="27"/>
      <c r="K82" s="27"/>
      <c r="L82" s="27"/>
      <c r="M82" s="27"/>
    </row>
    <row r="83" spans="1:13">
      <c r="A83" s="28" t="s">
        <v>178</v>
      </c>
      <c r="B83" s="29">
        <v>1</v>
      </c>
      <c r="C83" s="28" t="s">
        <v>188</v>
      </c>
      <c r="D83" s="54" t="s">
        <v>120</v>
      </c>
      <c r="E83" s="30">
        <v>1</v>
      </c>
      <c r="F83" s="178">
        <v>40</v>
      </c>
      <c r="G83" s="151"/>
      <c r="H83" s="55" t="e">
        <f t="shared" si="4"/>
        <v>#DIV/0!</v>
      </c>
      <c r="I83" s="27"/>
      <c r="J83" s="27"/>
      <c r="K83" s="27"/>
      <c r="L83" s="27"/>
      <c r="M83" s="27"/>
    </row>
    <row r="84" spans="1:13">
      <c r="A84" s="28" t="s">
        <v>178</v>
      </c>
      <c r="B84" s="29">
        <v>1</v>
      </c>
      <c r="C84" s="28" t="s">
        <v>189</v>
      </c>
      <c r="D84" s="54" t="s">
        <v>120</v>
      </c>
      <c r="E84" s="30">
        <v>2</v>
      </c>
      <c r="F84" s="178">
        <v>200</v>
      </c>
      <c r="G84" s="151"/>
      <c r="H84" s="55" t="e">
        <f t="shared" si="4"/>
        <v>#DIV/0!</v>
      </c>
      <c r="I84" s="27"/>
      <c r="J84" s="27"/>
      <c r="K84" s="27"/>
      <c r="L84" s="27"/>
      <c r="M84" s="27"/>
    </row>
    <row r="85" spans="1:13">
      <c r="A85" s="28" t="s">
        <v>178</v>
      </c>
      <c r="B85" s="29">
        <v>1</v>
      </c>
      <c r="C85" s="28" t="s">
        <v>190</v>
      </c>
      <c r="D85" s="54"/>
      <c r="E85" s="30">
        <v>1</v>
      </c>
      <c r="F85" s="178">
        <v>0</v>
      </c>
      <c r="G85" s="151"/>
      <c r="H85" s="55" t="e">
        <f t="shared" si="4"/>
        <v>#DIV/0!</v>
      </c>
      <c r="I85" s="27"/>
      <c r="J85" s="27"/>
      <c r="K85" s="27"/>
      <c r="L85" s="27"/>
      <c r="M85" s="27"/>
    </row>
    <row r="86" spans="1:13">
      <c r="A86" s="28" t="s">
        <v>191</v>
      </c>
      <c r="B86" s="29">
        <v>0</v>
      </c>
      <c r="C86" s="28" t="s">
        <v>192</v>
      </c>
      <c r="D86" s="54" t="s">
        <v>88</v>
      </c>
      <c r="E86" s="30">
        <v>1</v>
      </c>
      <c r="F86" s="178">
        <v>0</v>
      </c>
      <c r="G86" s="151"/>
      <c r="H86" s="55" t="e">
        <f t="shared" si="4"/>
        <v>#DIV/0!</v>
      </c>
      <c r="I86" s="27"/>
      <c r="J86" s="27"/>
      <c r="K86" s="27"/>
      <c r="L86" s="27"/>
      <c r="M86" s="27"/>
    </row>
    <row r="87" spans="1:13">
      <c r="A87" s="28" t="s">
        <v>193</v>
      </c>
      <c r="B87" s="29">
        <v>0</v>
      </c>
      <c r="C87" s="28" t="s">
        <v>194</v>
      </c>
      <c r="D87" s="54" t="s">
        <v>120</v>
      </c>
      <c r="E87" s="30">
        <v>1</v>
      </c>
      <c r="F87" s="178">
        <v>2.54</v>
      </c>
      <c r="G87" s="151"/>
      <c r="H87" s="55" t="e">
        <f t="shared" si="4"/>
        <v>#DIV/0!</v>
      </c>
      <c r="I87" s="27"/>
      <c r="J87" s="27"/>
      <c r="K87" s="27"/>
      <c r="L87" s="27"/>
      <c r="M87" s="27"/>
    </row>
    <row r="88" spans="1:13">
      <c r="A88" s="28" t="s">
        <v>193</v>
      </c>
      <c r="B88" s="29">
        <v>255</v>
      </c>
      <c r="C88" s="28" t="s">
        <v>195</v>
      </c>
      <c r="D88" s="54" t="s">
        <v>196</v>
      </c>
      <c r="E88" s="30">
        <v>2</v>
      </c>
      <c r="F88" s="178">
        <v>9.9499999999999993</v>
      </c>
      <c r="G88" s="151"/>
      <c r="H88" s="55" t="e">
        <f t="shared" si="4"/>
        <v>#DIV/0!</v>
      </c>
      <c r="I88" s="27"/>
      <c r="J88" s="27"/>
      <c r="K88" s="27"/>
      <c r="L88" s="27"/>
      <c r="M88" s="27"/>
    </row>
    <row r="89" spans="1:13">
      <c r="A89" s="28" t="s">
        <v>193</v>
      </c>
      <c r="B89" s="29">
        <v>255</v>
      </c>
      <c r="C89" s="28" t="s">
        <v>197</v>
      </c>
      <c r="D89" s="54" t="s">
        <v>196</v>
      </c>
      <c r="E89" s="30">
        <v>23</v>
      </c>
      <c r="F89" s="178">
        <v>69.63</v>
      </c>
      <c r="G89" s="151"/>
      <c r="H89" s="55" t="e">
        <f t="shared" si="4"/>
        <v>#DIV/0!</v>
      </c>
      <c r="I89" s="27"/>
      <c r="J89" s="27"/>
      <c r="K89" s="27"/>
      <c r="L89" s="27"/>
      <c r="M89" s="27"/>
    </row>
    <row r="90" spans="1:13">
      <c r="A90" s="28" t="s">
        <v>193</v>
      </c>
      <c r="B90" s="29">
        <v>255</v>
      </c>
      <c r="C90" s="28" t="s">
        <v>197</v>
      </c>
      <c r="D90" s="54" t="s">
        <v>198</v>
      </c>
      <c r="E90" s="30">
        <v>8</v>
      </c>
      <c r="F90" s="178">
        <v>90</v>
      </c>
      <c r="G90" s="151"/>
      <c r="H90" s="55" t="e">
        <f t="shared" si="4"/>
        <v>#DIV/0!</v>
      </c>
      <c r="I90" s="27"/>
      <c r="J90" s="27"/>
      <c r="K90" s="27"/>
      <c r="L90" s="27"/>
      <c r="M90" s="27"/>
    </row>
    <row r="91" spans="1:13">
      <c r="A91" s="28" t="s">
        <v>193</v>
      </c>
      <c r="B91" s="29">
        <v>255</v>
      </c>
      <c r="C91" s="28" t="s">
        <v>199</v>
      </c>
      <c r="D91" s="54" t="s">
        <v>196</v>
      </c>
      <c r="E91" s="30">
        <v>1</v>
      </c>
      <c r="F91" s="178">
        <v>6</v>
      </c>
      <c r="G91" s="151"/>
      <c r="H91" s="55" t="e">
        <f t="shared" si="4"/>
        <v>#DIV/0!</v>
      </c>
      <c r="I91" s="27"/>
      <c r="J91" s="27"/>
      <c r="K91" s="27"/>
      <c r="L91" s="27"/>
      <c r="M91" s="27"/>
    </row>
    <row r="92" spans="1:13">
      <c r="A92" s="28" t="s">
        <v>193</v>
      </c>
      <c r="B92" s="29">
        <v>255</v>
      </c>
      <c r="C92" s="28" t="s">
        <v>200</v>
      </c>
      <c r="D92" s="54" t="s">
        <v>196</v>
      </c>
      <c r="E92" s="30">
        <v>8</v>
      </c>
      <c r="F92" s="178">
        <v>44.21</v>
      </c>
      <c r="G92" s="151"/>
      <c r="H92" s="55" t="e">
        <f t="shared" si="4"/>
        <v>#DIV/0!</v>
      </c>
      <c r="I92" s="27"/>
      <c r="J92" s="27"/>
      <c r="K92" s="27"/>
      <c r="L92" s="27"/>
      <c r="M92" s="27"/>
    </row>
    <row r="93" spans="1:13">
      <c r="A93" s="28" t="s">
        <v>193</v>
      </c>
      <c r="B93" s="29">
        <v>255</v>
      </c>
      <c r="C93" s="28" t="s">
        <v>201</v>
      </c>
      <c r="D93" s="54" t="s">
        <v>202</v>
      </c>
      <c r="E93" s="30">
        <v>1</v>
      </c>
      <c r="F93" s="178">
        <v>6.25</v>
      </c>
      <c r="G93" s="151"/>
      <c r="H93" s="55" t="e">
        <f t="shared" si="4"/>
        <v>#DIV/0!</v>
      </c>
      <c r="I93" s="27"/>
      <c r="J93" s="27"/>
      <c r="K93" s="27"/>
      <c r="L93" s="27"/>
      <c r="M93" s="27"/>
    </row>
    <row r="94" spans="1:13">
      <c r="A94" s="28" t="s">
        <v>203</v>
      </c>
      <c r="B94" s="29">
        <v>255</v>
      </c>
      <c r="C94" s="28" t="s">
        <v>204</v>
      </c>
      <c r="D94" s="54" t="s">
        <v>205</v>
      </c>
      <c r="E94" s="30">
        <v>15</v>
      </c>
      <c r="F94" s="178">
        <v>171</v>
      </c>
      <c r="G94" s="151"/>
      <c r="H94" s="55" t="e">
        <f t="shared" si="4"/>
        <v>#DIV/0!</v>
      </c>
      <c r="I94" s="27"/>
      <c r="J94" s="27"/>
      <c r="K94" s="27"/>
      <c r="L94" s="27"/>
      <c r="M94" s="27"/>
    </row>
    <row r="95" spans="1:13">
      <c r="A95" s="28" t="s">
        <v>206</v>
      </c>
      <c r="B95" s="29">
        <v>255</v>
      </c>
      <c r="C95" s="28" t="s">
        <v>204</v>
      </c>
      <c r="D95" s="54" t="s">
        <v>149</v>
      </c>
      <c r="E95" s="30">
        <v>2</v>
      </c>
      <c r="F95" s="178">
        <v>21</v>
      </c>
      <c r="G95" s="151"/>
      <c r="H95" s="55" t="e">
        <f t="shared" si="4"/>
        <v>#DIV/0!</v>
      </c>
      <c r="I95" s="27"/>
      <c r="J95" s="27"/>
      <c r="K95" s="27"/>
      <c r="L95" s="27"/>
      <c r="M95" s="27"/>
    </row>
    <row r="96" spans="1:13">
      <c r="A96" s="28" t="s">
        <v>206</v>
      </c>
      <c r="B96" s="29">
        <v>255</v>
      </c>
      <c r="C96" s="28" t="s">
        <v>204</v>
      </c>
      <c r="D96" s="54" t="s">
        <v>196</v>
      </c>
      <c r="E96" s="30">
        <v>7</v>
      </c>
      <c r="F96" s="178">
        <v>225.05</v>
      </c>
      <c r="G96" s="151"/>
      <c r="H96" s="55" t="e">
        <f t="shared" si="4"/>
        <v>#DIV/0!</v>
      </c>
      <c r="I96" s="27"/>
      <c r="J96" s="27"/>
      <c r="K96" s="27"/>
      <c r="L96" s="27"/>
      <c r="M96" s="27"/>
    </row>
    <row r="97" spans="1:13">
      <c r="A97" s="28" t="s">
        <v>207</v>
      </c>
      <c r="B97" s="29">
        <v>255</v>
      </c>
      <c r="C97" s="28" t="s">
        <v>204</v>
      </c>
      <c r="D97" s="54" t="s">
        <v>88</v>
      </c>
      <c r="E97" s="30">
        <v>2</v>
      </c>
      <c r="F97" s="178">
        <v>5</v>
      </c>
      <c r="G97" s="151"/>
      <c r="H97" s="55" t="e">
        <f t="shared" si="4"/>
        <v>#DIV/0!</v>
      </c>
      <c r="I97" s="27"/>
      <c r="J97" s="27"/>
      <c r="K97" s="27"/>
      <c r="L97" s="27"/>
      <c r="M97" s="27"/>
    </row>
    <row r="98" spans="1:13">
      <c r="A98" s="28" t="s">
        <v>208</v>
      </c>
      <c r="B98" s="29">
        <v>255</v>
      </c>
      <c r="C98" s="28" t="s">
        <v>209</v>
      </c>
      <c r="D98" s="54" t="s">
        <v>82</v>
      </c>
      <c r="E98" s="30">
        <v>1</v>
      </c>
      <c r="F98" s="178">
        <v>127.08</v>
      </c>
      <c r="G98" s="151"/>
      <c r="H98" s="55" t="e">
        <f t="shared" si="4"/>
        <v>#DIV/0!</v>
      </c>
      <c r="I98" s="27"/>
      <c r="J98" s="27"/>
      <c r="K98" s="27"/>
      <c r="L98" s="27"/>
      <c r="M98" s="27"/>
    </row>
    <row r="99" spans="1:13">
      <c r="A99" s="28" t="s">
        <v>210</v>
      </c>
      <c r="B99" s="29">
        <v>255</v>
      </c>
      <c r="C99" s="28" t="s">
        <v>211</v>
      </c>
      <c r="D99" s="54" t="s">
        <v>91</v>
      </c>
      <c r="E99" s="30">
        <v>1</v>
      </c>
      <c r="F99" s="178">
        <v>240.68</v>
      </c>
      <c r="G99" s="151"/>
      <c r="H99" s="55" t="e">
        <f t="shared" si="4"/>
        <v>#DIV/0!</v>
      </c>
      <c r="I99" s="27"/>
      <c r="J99" s="27"/>
      <c r="K99" s="27"/>
      <c r="L99" s="27"/>
      <c r="M99" s="27"/>
    </row>
    <row r="100" spans="1:13">
      <c r="A100" s="28" t="s">
        <v>210</v>
      </c>
      <c r="B100" s="29">
        <v>255</v>
      </c>
      <c r="C100" s="28" t="s">
        <v>212</v>
      </c>
      <c r="D100" s="54" t="s">
        <v>91</v>
      </c>
      <c r="E100" s="30">
        <v>1</v>
      </c>
      <c r="F100" s="178">
        <v>56</v>
      </c>
      <c r="G100" s="151"/>
      <c r="H100" s="55" t="e">
        <f t="shared" si="4"/>
        <v>#DIV/0!</v>
      </c>
      <c r="I100" s="27"/>
      <c r="J100" s="27"/>
      <c r="K100" s="27"/>
      <c r="L100" s="27"/>
      <c r="M100" s="27"/>
    </row>
    <row r="101" spans="1:13">
      <c r="A101" s="28" t="s">
        <v>213</v>
      </c>
      <c r="B101" s="29">
        <v>255</v>
      </c>
      <c r="C101" s="28" t="s">
        <v>214</v>
      </c>
      <c r="D101" s="54" t="s">
        <v>215</v>
      </c>
      <c r="E101" s="30">
        <v>1</v>
      </c>
      <c r="F101" s="178">
        <v>130.75</v>
      </c>
      <c r="G101" s="151"/>
      <c r="H101" s="55" t="e">
        <f t="shared" si="4"/>
        <v>#DIV/0!</v>
      </c>
      <c r="I101" s="27"/>
      <c r="J101" s="27"/>
      <c r="K101" s="27"/>
      <c r="L101" s="27"/>
      <c r="M101" s="27"/>
    </row>
    <row r="102" spans="1:13">
      <c r="A102" s="28" t="s">
        <v>216</v>
      </c>
      <c r="B102" s="29">
        <v>255</v>
      </c>
      <c r="C102" s="28" t="s">
        <v>217</v>
      </c>
      <c r="D102" s="54" t="s">
        <v>88</v>
      </c>
      <c r="E102" s="30">
        <v>4</v>
      </c>
      <c r="F102" s="178">
        <v>200</v>
      </c>
      <c r="G102" s="151"/>
      <c r="H102" s="55" t="e">
        <f t="shared" si="4"/>
        <v>#DIV/0!</v>
      </c>
      <c r="I102" s="27"/>
      <c r="J102" s="27"/>
      <c r="K102" s="27"/>
      <c r="L102" s="27"/>
      <c r="M102" s="27"/>
    </row>
    <row r="103" spans="1:13">
      <c r="A103" s="28" t="s">
        <v>216</v>
      </c>
      <c r="B103" s="29">
        <v>255</v>
      </c>
      <c r="C103" s="28" t="s">
        <v>218</v>
      </c>
      <c r="D103" s="54" t="s">
        <v>88</v>
      </c>
      <c r="E103" s="30">
        <v>1</v>
      </c>
      <c r="F103" s="178">
        <v>22</v>
      </c>
      <c r="G103" s="151"/>
      <c r="H103" s="55" t="e">
        <f t="shared" si="4"/>
        <v>#DIV/0!</v>
      </c>
      <c r="I103" s="27"/>
      <c r="J103" s="27"/>
      <c r="K103" s="27"/>
      <c r="L103" s="27"/>
      <c r="M103" s="27"/>
    </row>
    <row r="104" spans="1:13">
      <c r="A104" s="28" t="s">
        <v>216</v>
      </c>
      <c r="B104" s="29">
        <v>255</v>
      </c>
      <c r="C104" s="28" t="s">
        <v>212</v>
      </c>
      <c r="D104" s="54" t="s">
        <v>88</v>
      </c>
      <c r="E104" s="30">
        <v>6</v>
      </c>
      <c r="F104" s="178">
        <v>363</v>
      </c>
      <c r="G104" s="151"/>
      <c r="H104" s="55" t="e">
        <f t="shared" si="4"/>
        <v>#DIV/0!</v>
      </c>
      <c r="I104" s="27"/>
      <c r="J104" s="27"/>
      <c r="K104" s="27"/>
      <c r="L104" s="27"/>
      <c r="M104" s="27"/>
    </row>
    <row r="105" spans="1:13">
      <c r="A105" s="28" t="s">
        <v>219</v>
      </c>
      <c r="B105" s="29">
        <v>0</v>
      </c>
      <c r="C105" s="28" t="s">
        <v>220</v>
      </c>
      <c r="D105" s="54" t="s">
        <v>198</v>
      </c>
      <c r="E105" s="30">
        <v>1</v>
      </c>
      <c r="F105" s="178">
        <v>2</v>
      </c>
      <c r="G105" s="151"/>
      <c r="H105" s="55" t="e">
        <f t="shared" si="4"/>
        <v>#DIV/0!</v>
      </c>
      <c r="I105" s="27"/>
      <c r="J105" s="27"/>
      <c r="K105" s="27"/>
      <c r="L105" s="27"/>
      <c r="M105" s="27"/>
    </row>
    <row r="106" spans="1:13">
      <c r="A106" s="28" t="s">
        <v>219</v>
      </c>
      <c r="B106" s="29">
        <v>255</v>
      </c>
      <c r="C106" s="28" t="s">
        <v>221</v>
      </c>
      <c r="D106" s="54" t="s">
        <v>120</v>
      </c>
      <c r="E106" s="30">
        <v>1</v>
      </c>
      <c r="F106" s="178">
        <v>17.13</v>
      </c>
      <c r="G106" s="151"/>
      <c r="H106" s="55" t="e">
        <f t="shared" si="4"/>
        <v>#DIV/0!</v>
      </c>
      <c r="I106" s="27"/>
      <c r="J106" s="27"/>
      <c r="K106" s="27"/>
      <c r="L106" s="27"/>
      <c r="M106" s="27"/>
    </row>
    <row r="107" spans="1:13">
      <c r="A107" s="28" t="s">
        <v>219</v>
      </c>
      <c r="B107" s="29">
        <v>255</v>
      </c>
      <c r="C107" s="28" t="s">
        <v>220</v>
      </c>
      <c r="D107" s="54" t="s">
        <v>198</v>
      </c>
      <c r="E107" s="30">
        <v>3</v>
      </c>
      <c r="F107" s="178">
        <v>14</v>
      </c>
      <c r="G107" s="151"/>
      <c r="H107" s="55" t="e">
        <f t="shared" si="4"/>
        <v>#DIV/0!</v>
      </c>
      <c r="I107" s="27"/>
      <c r="J107" s="27"/>
      <c r="K107" s="27"/>
      <c r="L107" s="27"/>
      <c r="M107" s="27"/>
    </row>
    <row r="108" spans="1:13">
      <c r="A108" s="27"/>
      <c r="B108" s="27"/>
      <c r="C108" s="27"/>
      <c r="D108" s="27"/>
      <c r="E108" s="31"/>
      <c r="F108" s="176"/>
      <c r="G108" s="27"/>
      <c r="H108" s="27"/>
      <c r="I108" s="27"/>
      <c r="J108" s="27"/>
      <c r="K108" s="27"/>
      <c r="L108" s="27"/>
      <c r="M108" s="27"/>
    </row>
    <row r="109" spans="1:13">
      <c r="A109" s="27"/>
      <c r="B109" s="27"/>
      <c r="C109" s="27"/>
      <c r="D109" s="27"/>
      <c r="E109" s="31"/>
      <c r="F109" s="176"/>
      <c r="G109" s="27"/>
      <c r="H109" s="27"/>
      <c r="I109" s="27"/>
      <c r="J109" s="27"/>
      <c r="K109" s="27"/>
      <c r="L109" s="27"/>
      <c r="M109" s="27"/>
    </row>
    <row r="110" spans="1:13">
      <c r="A110" s="27"/>
      <c r="B110" s="27"/>
      <c r="C110" s="27"/>
      <c r="D110" s="27"/>
      <c r="E110" s="31"/>
      <c r="F110" s="176"/>
      <c r="G110" s="27"/>
      <c r="H110" s="27"/>
      <c r="I110" s="27"/>
      <c r="J110" s="27"/>
      <c r="K110" s="27"/>
      <c r="L110" s="27"/>
      <c r="M110" s="27"/>
    </row>
    <row r="111" spans="1:13">
      <c r="A111" s="27"/>
      <c r="B111" s="27"/>
      <c r="C111" s="27"/>
      <c r="D111" s="27"/>
      <c r="E111" s="31"/>
      <c r="F111" s="176"/>
      <c r="G111" s="27"/>
      <c r="H111" s="27"/>
      <c r="I111" s="27"/>
      <c r="J111" s="27"/>
      <c r="K111" s="27"/>
      <c r="L111" s="27"/>
      <c r="M111" s="27"/>
    </row>
    <row r="112" spans="1:13">
      <c r="A112" s="27"/>
      <c r="B112" s="27"/>
      <c r="C112" s="27"/>
      <c r="D112" s="27"/>
      <c r="E112" s="31"/>
      <c r="F112" s="176"/>
      <c r="G112" s="27"/>
      <c r="H112" s="27"/>
      <c r="I112" s="27"/>
      <c r="J112" s="27"/>
      <c r="K112" s="27"/>
      <c r="L112" s="27"/>
      <c r="M112" s="27"/>
    </row>
    <row r="113" spans="1:13">
      <c r="A113" s="27"/>
      <c r="B113" s="27"/>
      <c r="C113" s="27"/>
      <c r="D113" s="27"/>
      <c r="E113" s="31"/>
      <c r="F113" s="176"/>
      <c r="G113" s="27"/>
      <c r="H113" s="27"/>
      <c r="I113" s="27"/>
      <c r="J113" s="27"/>
      <c r="K113" s="27"/>
      <c r="L113" s="27"/>
      <c r="M113" s="27"/>
    </row>
    <row r="114" spans="1:13">
      <c r="A114" s="27"/>
      <c r="B114" s="27"/>
      <c r="C114" s="27"/>
      <c r="D114" s="27"/>
      <c r="E114" s="31"/>
      <c r="F114" s="176"/>
      <c r="G114" s="27"/>
      <c r="H114" s="27"/>
      <c r="I114" s="27"/>
      <c r="J114" s="27"/>
      <c r="K114" s="27"/>
      <c r="L114" s="27"/>
      <c r="M114" s="27"/>
    </row>
    <row r="115" spans="1:13">
      <c r="A115" s="27"/>
      <c r="B115" s="27"/>
      <c r="C115" s="27"/>
      <c r="D115" s="27"/>
      <c r="E115" s="31"/>
      <c r="F115" s="176"/>
      <c r="G115" s="27"/>
      <c r="H115" s="27"/>
      <c r="I115" s="27"/>
      <c r="J115" s="27"/>
      <c r="K115" s="27"/>
      <c r="L115" s="27"/>
      <c r="M115" s="27"/>
    </row>
    <row r="116" spans="1:13">
      <c r="A116" s="27"/>
      <c r="B116" s="27"/>
      <c r="C116" s="27"/>
      <c r="D116" s="27"/>
      <c r="E116" s="31"/>
      <c r="F116" s="176"/>
      <c r="G116" s="27"/>
      <c r="H116" s="27"/>
      <c r="I116" s="27"/>
      <c r="J116" s="27"/>
      <c r="K116" s="27"/>
      <c r="L116" s="27"/>
      <c r="M116" s="27"/>
    </row>
    <row r="117" spans="1:13">
      <c r="A117" s="27"/>
      <c r="B117" s="27"/>
      <c r="C117" s="27"/>
      <c r="D117" s="27"/>
      <c r="E117" s="31"/>
      <c r="F117" s="176"/>
      <c r="G117" s="27"/>
      <c r="H117" s="27"/>
      <c r="I117" s="27"/>
      <c r="J117" s="27"/>
      <c r="K117" s="27"/>
      <c r="L117" s="27"/>
      <c r="M117" s="27"/>
    </row>
    <row r="118" spans="1:13">
      <c r="A118" s="27"/>
      <c r="B118" s="27"/>
      <c r="C118" s="27"/>
      <c r="D118" s="27"/>
      <c r="E118" s="31"/>
      <c r="F118" s="176"/>
      <c r="G118" s="27"/>
      <c r="H118" s="27"/>
      <c r="I118" s="27"/>
      <c r="J118" s="27"/>
      <c r="K118" s="27"/>
      <c r="L118" s="27"/>
      <c r="M118" s="27"/>
    </row>
    <row r="119" spans="1:13">
      <c r="A119" s="27"/>
      <c r="B119" s="27"/>
      <c r="C119" s="27"/>
      <c r="D119" s="27"/>
      <c r="E119" s="31"/>
      <c r="F119" s="176"/>
      <c r="G119" s="27"/>
      <c r="H119" s="27"/>
      <c r="I119" s="27"/>
      <c r="J119" s="27"/>
      <c r="K119" s="27"/>
      <c r="L119" s="27"/>
      <c r="M119" s="27"/>
    </row>
    <row r="120" spans="1:13">
      <c r="A120" s="27"/>
      <c r="B120" s="27"/>
      <c r="C120" s="27"/>
      <c r="D120" s="27"/>
      <c r="E120" s="31"/>
      <c r="F120" s="176"/>
      <c r="G120" s="27"/>
      <c r="H120" s="27"/>
      <c r="I120" s="27"/>
      <c r="J120" s="27"/>
      <c r="K120" s="27"/>
      <c r="L120" s="27"/>
      <c r="M120" s="27"/>
    </row>
    <row r="121" spans="1:13">
      <c r="A121" s="27"/>
      <c r="B121" s="27"/>
      <c r="C121" s="27"/>
      <c r="D121" s="27"/>
      <c r="E121" s="31"/>
      <c r="F121" s="176"/>
      <c r="G121" s="27"/>
      <c r="H121" s="27"/>
      <c r="I121" s="27"/>
      <c r="J121" s="27"/>
      <c r="K121" s="27"/>
      <c r="L121" s="27"/>
      <c r="M121" s="27"/>
    </row>
    <row r="122" spans="1:13">
      <c r="A122" s="27"/>
      <c r="B122" s="27"/>
      <c r="C122" s="27"/>
      <c r="D122" s="27"/>
      <c r="E122" s="31"/>
      <c r="F122" s="176"/>
      <c r="G122" s="27"/>
      <c r="H122" s="27"/>
      <c r="I122" s="27"/>
      <c r="J122" s="27"/>
      <c r="K122" s="27"/>
      <c r="L122" s="27"/>
      <c r="M122" s="27"/>
    </row>
    <row r="123" spans="1:13">
      <c r="A123" s="27"/>
      <c r="B123" s="27"/>
      <c r="C123" s="27"/>
      <c r="D123" s="27"/>
      <c r="E123" s="31"/>
      <c r="F123" s="176"/>
      <c r="G123" s="27"/>
      <c r="H123" s="27"/>
      <c r="I123" s="27"/>
      <c r="J123" s="27"/>
      <c r="K123" s="27"/>
      <c r="L123" s="27"/>
      <c r="M123" s="27"/>
    </row>
    <row r="124" spans="1:13">
      <c r="A124" s="27"/>
      <c r="B124" s="27"/>
      <c r="C124" s="27"/>
      <c r="D124" s="27"/>
      <c r="E124" s="31"/>
      <c r="F124" s="176"/>
      <c r="G124" s="27"/>
      <c r="H124" s="27"/>
      <c r="I124" s="27"/>
      <c r="J124" s="27"/>
      <c r="K124" s="27"/>
      <c r="L124" s="27"/>
      <c r="M124" s="27"/>
    </row>
    <row r="125" spans="1:13">
      <c r="A125" s="27"/>
      <c r="B125" s="27"/>
      <c r="C125" s="27"/>
      <c r="D125" s="27"/>
      <c r="E125" s="31"/>
      <c r="F125" s="176"/>
      <c r="G125" s="27"/>
      <c r="H125" s="27"/>
      <c r="I125" s="27"/>
      <c r="J125" s="27"/>
      <c r="K125" s="27"/>
      <c r="L125" s="27"/>
      <c r="M125" s="27"/>
    </row>
    <row r="126" spans="1:13">
      <c r="A126" s="27"/>
      <c r="B126" s="27"/>
      <c r="C126" s="27"/>
      <c r="D126" s="27"/>
      <c r="E126" s="31"/>
      <c r="F126" s="176"/>
      <c r="G126" s="27"/>
      <c r="H126" s="27"/>
      <c r="I126" s="27"/>
      <c r="J126" s="27"/>
      <c r="K126" s="27"/>
      <c r="L126" s="27"/>
      <c r="M126" s="27"/>
    </row>
    <row r="127" spans="1:13">
      <c r="A127" s="27"/>
      <c r="B127" s="27"/>
      <c r="C127" s="27"/>
      <c r="D127" s="27"/>
      <c r="E127" s="31"/>
      <c r="F127" s="176"/>
      <c r="G127" s="27"/>
      <c r="H127" s="27"/>
      <c r="I127" s="27"/>
      <c r="J127" s="27"/>
      <c r="K127" s="27"/>
      <c r="L127" s="27"/>
      <c r="M127" s="27"/>
    </row>
    <row r="128" spans="1:13">
      <c r="A128" s="27"/>
      <c r="B128" s="27"/>
      <c r="C128" s="27"/>
      <c r="D128" s="27"/>
      <c r="E128" s="31"/>
      <c r="F128" s="176"/>
      <c r="G128" s="27"/>
      <c r="H128" s="27"/>
      <c r="I128" s="27"/>
      <c r="J128" s="27"/>
      <c r="K128" s="27"/>
      <c r="L128" s="27"/>
      <c r="M128" s="27"/>
    </row>
    <row r="129" spans="1:13">
      <c r="A129" s="27"/>
      <c r="B129" s="27"/>
      <c r="C129" s="27"/>
      <c r="D129" s="27"/>
      <c r="E129" s="31"/>
      <c r="F129" s="176"/>
      <c r="G129" s="27"/>
      <c r="H129" s="27"/>
      <c r="I129" s="27"/>
      <c r="J129" s="27"/>
      <c r="K129" s="27"/>
      <c r="L129" s="27"/>
      <c r="M129" s="27"/>
    </row>
    <row r="130" spans="1:13">
      <c r="A130" s="27"/>
      <c r="B130" s="27"/>
      <c r="C130" s="27"/>
      <c r="D130" s="27"/>
      <c r="E130" s="31"/>
      <c r="F130" s="176"/>
      <c r="G130" s="27"/>
      <c r="H130" s="27"/>
      <c r="I130" s="27"/>
      <c r="J130" s="27"/>
      <c r="K130" s="27"/>
      <c r="L130" s="27"/>
      <c r="M130" s="27"/>
    </row>
    <row r="131" spans="1:13">
      <c r="A131" s="27"/>
      <c r="B131" s="27"/>
      <c r="C131" s="27"/>
      <c r="D131" s="27"/>
      <c r="E131" s="31"/>
      <c r="F131" s="176"/>
      <c r="G131" s="27"/>
      <c r="H131" s="27"/>
      <c r="I131" s="27"/>
      <c r="J131" s="27"/>
      <c r="K131" s="27"/>
      <c r="L131" s="27"/>
      <c r="M131" s="27"/>
    </row>
    <row r="132" spans="1:13">
      <c r="A132" s="27"/>
      <c r="B132" s="27"/>
      <c r="C132" s="27"/>
      <c r="D132" s="27"/>
      <c r="E132" s="31"/>
      <c r="F132" s="176"/>
      <c r="G132" s="27"/>
      <c r="H132" s="27"/>
      <c r="I132" s="27"/>
      <c r="J132" s="27"/>
      <c r="K132" s="27"/>
      <c r="L132" s="27"/>
      <c r="M132" s="27"/>
    </row>
    <row r="133" spans="1:13">
      <c r="A133" s="27"/>
      <c r="B133" s="27"/>
      <c r="C133" s="27"/>
      <c r="D133" s="27"/>
      <c r="E133" s="31"/>
      <c r="F133" s="176"/>
      <c r="G133" s="27"/>
      <c r="H133" s="27"/>
      <c r="I133" s="27"/>
      <c r="J133" s="27"/>
      <c r="K133" s="27"/>
      <c r="L133" s="27"/>
      <c r="M133" s="27"/>
    </row>
    <row r="134" spans="1:13">
      <c r="A134" s="27"/>
      <c r="B134" s="27"/>
      <c r="C134" s="27"/>
      <c r="D134" s="27"/>
      <c r="E134" s="31"/>
      <c r="F134" s="176"/>
      <c r="G134" s="27"/>
      <c r="H134" s="27"/>
      <c r="I134" s="27"/>
      <c r="J134" s="27"/>
      <c r="K134" s="27"/>
      <c r="L134" s="27"/>
      <c r="M134" s="27"/>
    </row>
    <row r="135" spans="1:13">
      <c r="A135" s="27"/>
      <c r="B135" s="27"/>
      <c r="C135" s="27"/>
      <c r="D135" s="27"/>
      <c r="E135" s="31"/>
      <c r="F135" s="176"/>
      <c r="G135" s="27"/>
      <c r="H135" s="27"/>
      <c r="I135" s="27"/>
      <c r="J135" s="27"/>
      <c r="K135" s="27"/>
      <c r="L135" s="27"/>
      <c r="M135" s="27"/>
    </row>
    <row r="136" spans="1:13">
      <c r="A136" s="27"/>
      <c r="B136" s="27"/>
      <c r="C136" s="27"/>
      <c r="D136" s="27"/>
      <c r="E136" s="31"/>
      <c r="F136" s="176"/>
      <c r="G136" s="27"/>
      <c r="H136" s="27"/>
      <c r="I136" s="27"/>
      <c r="J136" s="27"/>
      <c r="K136" s="27"/>
      <c r="L136" s="27"/>
      <c r="M136" s="27"/>
    </row>
    <row r="137" spans="1:13">
      <c r="A137" s="27"/>
      <c r="B137" s="27"/>
      <c r="C137" s="27"/>
      <c r="D137" s="27"/>
      <c r="E137" s="31"/>
      <c r="F137" s="176"/>
      <c r="G137" s="27"/>
      <c r="H137" s="27"/>
      <c r="I137" s="27"/>
      <c r="J137" s="27"/>
      <c r="K137" s="27"/>
      <c r="L137" s="27"/>
      <c r="M137" s="27"/>
    </row>
    <row r="138" spans="1:13">
      <c r="A138" s="27"/>
      <c r="B138" s="27"/>
      <c r="C138" s="27"/>
      <c r="D138" s="27"/>
      <c r="E138" s="31"/>
      <c r="F138" s="176"/>
      <c r="G138" s="27"/>
      <c r="H138" s="27"/>
      <c r="I138" s="27"/>
      <c r="J138" s="27"/>
      <c r="K138" s="27"/>
      <c r="L138" s="27"/>
      <c r="M138" s="27"/>
    </row>
    <row r="139" spans="1:13">
      <c r="A139" s="27"/>
      <c r="B139" s="27"/>
      <c r="C139" s="27"/>
      <c r="D139" s="27"/>
      <c r="E139" s="31"/>
      <c r="F139" s="176"/>
      <c r="G139" s="27"/>
      <c r="H139" s="27"/>
      <c r="I139" s="27"/>
      <c r="J139" s="27"/>
      <c r="K139" s="27"/>
      <c r="L139" s="27"/>
      <c r="M139" s="27"/>
    </row>
    <row r="140" spans="1:13">
      <c r="A140" s="27"/>
      <c r="B140" s="27"/>
      <c r="C140" s="27"/>
      <c r="D140" s="27"/>
      <c r="E140" s="31"/>
      <c r="F140" s="176"/>
      <c r="G140" s="27"/>
      <c r="H140" s="27"/>
      <c r="I140" s="27"/>
      <c r="J140" s="27"/>
      <c r="K140" s="27"/>
      <c r="L140" s="27"/>
      <c r="M140" s="27"/>
    </row>
    <row r="141" spans="1:13">
      <c r="A141" s="27"/>
      <c r="B141" s="27"/>
      <c r="C141" s="27"/>
      <c r="D141" s="27"/>
      <c r="E141" s="31"/>
      <c r="F141" s="176"/>
      <c r="G141" s="27"/>
      <c r="H141" s="27"/>
      <c r="I141" s="27"/>
      <c r="J141" s="27"/>
      <c r="K141" s="27"/>
      <c r="L141" s="27"/>
      <c r="M141" s="27"/>
    </row>
    <row r="142" spans="1:13">
      <c r="A142" s="27"/>
      <c r="B142" s="27"/>
      <c r="C142" s="27"/>
      <c r="D142" s="27"/>
      <c r="E142" s="31"/>
      <c r="F142" s="176"/>
      <c r="G142" s="27"/>
      <c r="H142" s="27"/>
      <c r="I142" s="27"/>
      <c r="J142" s="27"/>
      <c r="K142" s="27"/>
      <c r="L142" s="27"/>
      <c r="M142" s="27"/>
    </row>
    <row r="143" spans="1:13">
      <c r="A143" s="27"/>
      <c r="B143" s="27"/>
      <c r="C143" s="27"/>
      <c r="D143" s="27"/>
      <c r="E143" s="31"/>
      <c r="F143" s="176"/>
      <c r="G143" s="27"/>
      <c r="H143" s="27"/>
      <c r="I143" s="27"/>
      <c r="J143" s="27"/>
      <c r="K143" s="27"/>
      <c r="L143" s="27"/>
      <c r="M143" s="27"/>
    </row>
  </sheetData>
  <sortState xmlns:xlrd2="http://schemas.microsoft.com/office/spreadsheetml/2017/richdata2" ref="A10:J114">
    <sortCondition ref="A10:A114"/>
  </sortState>
  <mergeCells count="3">
    <mergeCell ref="G4:G5"/>
    <mergeCell ref="H4:M5"/>
    <mergeCell ref="C4:D5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766"/>
  <sheetViews>
    <sheetView showGridLines="0" tabSelected="1" zoomScaleNormal="100" workbookViewId="0">
      <selection activeCell="E6" sqref="E6"/>
    </sheetView>
  </sheetViews>
  <sheetFormatPr defaultColWidth="9.109375" defaultRowHeight="16.5" customHeight="1"/>
  <cols>
    <col min="1" max="1" width="23" style="23" customWidth="1"/>
    <col min="2" max="2" width="12.88671875" style="19" customWidth="1"/>
    <col min="3" max="3" width="33.88671875" bestFit="1" customWidth="1"/>
    <col min="4" max="4" width="15.6640625" customWidth="1"/>
    <col min="5" max="5" width="13.88671875" style="19" customWidth="1"/>
    <col min="6" max="6" width="13" customWidth="1"/>
    <col min="7" max="7" width="19.109375" style="19" bestFit="1" customWidth="1"/>
    <col min="8" max="8" width="10.88671875" customWidth="1"/>
    <col min="9" max="9" width="12.5546875" style="17" customWidth="1"/>
    <col min="10" max="10" width="11.33203125" style="17" customWidth="1"/>
    <col min="11" max="11" width="17.109375" style="17" bestFit="1" customWidth="1"/>
    <col min="12" max="12" width="11.33203125" style="17" customWidth="1"/>
    <col min="13" max="13" width="23.44140625" style="18" customWidth="1"/>
  </cols>
  <sheetData>
    <row r="1" spans="1:13" ht="21">
      <c r="A1" s="144" t="s">
        <v>78</v>
      </c>
    </row>
    <row r="2" spans="1:13" s="116" customFormat="1" ht="13.8">
      <c r="A2" s="56" t="s">
        <v>0</v>
      </c>
      <c r="B2" s="57"/>
      <c r="C2" s="58"/>
      <c r="D2" s="58"/>
      <c r="E2" s="59"/>
      <c r="F2" s="60"/>
      <c r="G2" s="57"/>
      <c r="H2" s="58"/>
      <c r="I2" s="58"/>
      <c r="J2" s="61"/>
      <c r="K2" s="61"/>
      <c r="L2" s="61"/>
      <c r="M2" s="62"/>
    </row>
    <row r="3" spans="1:13" s="116" customFormat="1" ht="13.8">
      <c r="A3" s="63" t="s">
        <v>56</v>
      </c>
      <c r="B3" s="64"/>
      <c r="C3" s="65"/>
      <c r="D3" s="66"/>
      <c r="E3" s="64"/>
      <c r="F3" s="67"/>
      <c r="G3" s="68"/>
      <c r="H3" s="66"/>
      <c r="I3" s="66"/>
      <c r="J3" s="69"/>
      <c r="K3" s="69"/>
      <c r="L3" s="69"/>
      <c r="M3" s="70"/>
    </row>
    <row r="4" spans="1:13" s="116" customFormat="1" ht="13.8">
      <c r="A4" s="63"/>
      <c r="B4" s="64"/>
      <c r="C4" s="65"/>
      <c r="D4" s="66"/>
      <c r="E4" s="64"/>
      <c r="F4" s="67"/>
      <c r="G4" s="68"/>
      <c r="H4" s="66"/>
      <c r="I4" s="66"/>
      <c r="J4" s="69"/>
      <c r="K4" s="69"/>
      <c r="L4" s="69"/>
      <c r="M4" s="70"/>
    </row>
    <row r="5" spans="1:13" ht="16.5" customHeight="1">
      <c r="A5" s="80" t="s">
        <v>1</v>
      </c>
      <c r="B5" s="193" t="s">
        <v>650</v>
      </c>
      <c r="C5" s="193"/>
      <c r="D5" s="43"/>
      <c r="E5" s="73"/>
      <c r="F5" s="76"/>
      <c r="G5" s="77"/>
      <c r="H5" s="75"/>
    </row>
    <row r="6" spans="1:13" ht="16.5" customHeight="1">
      <c r="A6" s="80" t="s">
        <v>2</v>
      </c>
      <c r="B6" s="187">
        <f>+Invulblad!C4</f>
        <v>0</v>
      </c>
      <c r="C6" s="187"/>
      <c r="D6" s="81"/>
      <c r="E6" s="73"/>
      <c r="F6" s="76"/>
      <c r="G6" s="77"/>
      <c r="H6" s="75"/>
      <c r="I6" s="191" t="s">
        <v>42</v>
      </c>
      <c r="J6" s="180" t="s">
        <v>43</v>
      </c>
      <c r="K6" s="181"/>
      <c r="L6" s="181"/>
      <c r="M6" s="182"/>
    </row>
    <row r="7" spans="1:13" ht="16.5" customHeight="1">
      <c r="A7" s="82"/>
      <c r="B7" s="187"/>
      <c r="C7" s="187"/>
      <c r="D7" s="81"/>
      <c r="E7" s="71"/>
      <c r="F7" s="76"/>
      <c r="G7" s="77"/>
      <c r="H7" s="75"/>
      <c r="I7" s="192"/>
      <c r="J7" s="183"/>
      <c r="K7" s="184"/>
      <c r="L7" s="184"/>
      <c r="M7" s="185"/>
    </row>
    <row r="8" spans="1:13" ht="16.5" customHeight="1">
      <c r="A8" s="82"/>
      <c r="B8" s="83"/>
      <c r="C8" s="84"/>
      <c r="D8" s="75"/>
      <c r="E8" s="73"/>
      <c r="F8" s="76"/>
      <c r="G8" s="77"/>
      <c r="H8" s="75"/>
      <c r="I8" s="75"/>
      <c r="J8" s="78"/>
      <c r="K8" s="85"/>
      <c r="L8" s="78"/>
      <c r="M8" s="79"/>
    </row>
    <row r="9" spans="1:13" ht="16.5" customHeight="1">
      <c r="A9" s="82" t="s">
        <v>649</v>
      </c>
      <c r="B9" s="83"/>
      <c r="C9" s="84"/>
      <c r="D9" s="75"/>
      <c r="E9" s="86">
        <f>SUM(E12:E433)</f>
        <v>10213.450000000001</v>
      </c>
      <c r="F9" s="86">
        <f>SUM(F12:F433)</f>
        <v>1139.54</v>
      </c>
      <c r="G9" s="188"/>
      <c r="H9" s="189"/>
      <c r="I9" s="189"/>
      <c r="J9" s="190"/>
      <c r="K9" s="87">
        <f>SUM(K12:K433)</f>
        <v>0</v>
      </c>
      <c r="L9" s="149"/>
      <c r="M9" s="88">
        <f>SUM(M12:M433)</f>
        <v>0</v>
      </c>
    </row>
    <row r="10" spans="1:13" ht="16.5" customHeight="1">
      <c r="A10" s="89"/>
      <c r="B10" s="73"/>
      <c r="C10" s="74"/>
      <c r="D10" s="75"/>
      <c r="E10" s="73"/>
      <c r="F10" s="76"/>
      <c r="G10" s="77"/>
      <c r="H10" s="75"/>
      <c r="I10" s="75"/>
      <c r="J10" s="78"/>
      <c r="K10" s="78"/>
      <c r="L10" s="78"/>
      <c r="M10" s="79"/>
    </row>
    <row r="11" spans="1:13" s="22" customFormat="1" ht="72">
      <c r="A11" s="146" t="s">
        <v>48</v>
      </c>
      <c r="B11" s="147" t="s">
        <v>6</v>
      </c>
      <c r="C11" s="147" t="s">
        <v>7</v>
      </c>
      <c r="D11" s="147" t="s">
        <v>8</v>
      </c>
      <c r="E11" s="147" t="s">
        <v>9</v>
      </c>
      <c r="F11" s="147" t="s">
        <v>47</v>
      </c>
      <c r="G11" s="147" t="s">
        <v>3</v>
      </c>
      <c r="H11" s="147" t="s">
        <v>41</v>
      </c>
      <c r="I11" s="147" t="s">
        <v>5</v>
      </c>
      <c r="J11" s="147" t="s">
        <v>68</v>
      </c>
      <c r="K11" s="147" t="s">
        <v>37</v>
      </c>
      <c r="L11" s="147" t="s">
        <v>69</v>
      </c>
      <c r="M11" s="148" t="s">
        <v>70</v>
      </c>
    </row>
    <row r="12" spans="1:13" s="26" customFormat="1" ht="17.25" customHeight="1">
      <c r="A12" s="90" t="s">
        <v>74</v>
      </c>
      <c r="B12" s="91"/>
      <c r="C12" s="90" t="s">
        <v>113</v>
      </c>
      <c r="D12" s="90" t="s">
        <v>88</v>
      </c>
      <c r="E12" s="91">
        <v>82</v>
      </c>
      <c r="F12" s="91"/>
      <c r="G12" s="91" t="s">
        <v>123</v>
      </c>
      <c r="H12" s="92">
        <v>255</v>
      </c>
      <c r="I12" s="150">
        <v>1</v>
      </c>
      <c r="J12" s="93">
        <f>SUMIFS(Invulblad!G:G,Invulblad!A:A,G12,Invulblad!B:B,H12,Invulblad!D:D,D12)*I12</f>
        <v>0</v>
      </c>
      <c r="K12" s="93">
        <f>+J12*E12</f>
        <v>0</v>
      </c>
      <c r="L12" s="93">
        <f>L$9</f>
        <v>0</v>
      </c>
      <c r="M12" s="94">
        <f t="shared" ref="M12" si="0">+L12*K12</f>
        <v>0</v>
      </c>
    </row>
    <row r="13" spans="1:13" ht="16.5" customHeight="1">
      <c r="A13" s="95" t="s">
        <v>74</v>
      </c>
      <c r="B13" s="96"/>
      <c r="C13" s="97" t="s">
        <v>113</v>
      </c>
      <c r="D13" s="97" t="s">
        <v>88</v>
      </c>
      <c r="E13" s="98">
        <v>189</v>
      </c>
      <c r="F13" s="99"/>
      <c r="G13" s="100" t="s">
        <v>123</v>
      </c>
      <c r="H13" s="101">
        <v>255</v>
      </c>
      <c r="I13" s="150">
        <v>1</v>
      </c>
      <c r="J13" s="93">
        <f>SUMIFS(Invulblad!G:G,Invulblad!A:A,G13,Invulblad!B:B,H13,Invulblad!D:D,D13)*I13</f>
        <v>0</v>
      </c>
      <c r="K13" s="93">
        <f>+J13*E13</f>
        <v>0</v>
      </c>
      <c r="L13" s="93">
        <f>L$9</f>
        <v>0</v>
      </c>
      <c r="M13" s="94">
        <f t="shared" ref="M13:M29" si="1">+L13*K13</f>
        <v>0</v>
      </c>
    </row>
    <row r="14" spans="1:13" ht="16.5" customHeight="1">
      <c r="A14" s="95" t="s">
        <v>74</v>
      </c>
      <c r="B14" s="96"/>
      <c r="C14" s="97" t="s">
        <v>113</v>
      </c>
      <c r="D14" s="97" t="s">
        <v>82</v>
      </c>
      <c r="E14" s="98">
        <v>42</v>
      </c>
      <c r="F14" s="99"/>
      <c r="G14" s="100" t="s">
        <v>112</v>
      </c>
      <c r="H14" s="101">
        <v>255</v>
      </c>
      <c r="I14" s="150">
        <v>1</v>
      </c>
      <c r="J14" s="93">
        <f>SUMIFS(Invulblad!G:G,Invulblad!A:A,G14,Invulblad!B:B,H14,Invulblad!D:D,D14)*I14</f>
        <v>0</v>
      </c>
      <c r="K14" s="93">
        <f t="shared" ref="K14:K76" si="2">+J14*E14</f>
        <v>0</v>
      </c>
      <c r="L14" s="93">
        <f t="shared" ref="L14:L80" si="3">L$9</f>
        <v>0</v>
      </c>
      <c r="M14" s="94">
        <f t="shared" si="1"/>
        <v>0</v>
      </c>
    </row>
    <row r="15" spans="1:13" ht="16.5" customHeight="1">
      <c r="A15" s="95" t="s">
        <v>74</v>
      </c>
      <c r="B15" s="96"/>
      <c r="C15" s="97" t="s">
        <v>113</v>
      </c>
      <c r="D15" s="97" t="s">
        <v>88</v>
      </c>
      <c r="E15" s="98">
        <v>189</v>
      </c>
      <c r="F15" s="99"/>
      <c r="G15" s="100" t="s">
        <v>123</v>
      </c>
      <c r="H15" s="101">
        <v>255</v>
      </c>
      <c r="I15" s="150">
        <v>1</v>
      </c>
      <c r="J15" s="93">
        <f>SUMIFS(Invulblad!G:G,Invulblad!A:A,G15,Invulblad!B:B,H15,Invulblad!D:D,D15)*I15</f>
        <v>0</v>
      </c>
      <c r="K15" s="93">
        <f t="shared" si="2"/>
        <v>0</v>
      </c>
      <c r="L15" s="93">
        <f t="shared" si="3"/>
        <v>0</v>
      </c>
      <c r="M15" s="94">
        <f t="shared" si="1"/>
        <v>0</v>
      </c>
    </row>
    <row r="16" spans="1:13" ht="16.5" customHeight="1">
      <c r="A16" s="95" t="s">
        <v>74</v>
      </c>
      <c r="B16" s="96"/>
      <c r="C16" s="97" t="s">
        <v>113</v>
      </c>
      <c r="D16" s="97" t="s">
        <v>82</v>
      </c>
      <c r="E16" s="98">
        <v>47</v>
      </c>
      <c r="F16" s="99"/>
      <c r="G16" s="100" t="s">
        <v>112</v>
      </c>
      <c r="H16" s="101">
        <v>255</v>
      </c>
      <c r="I16" s="150">
        <v>1</v>
      </c>
      <c r="J16" s="93">
        <f>SUMIFS(Invulblad!G:G,Invulblad!A:A,G16,Invulblad!B:B,H16,Invulblad!D:D,D16)*I16</f>
        <v>0</v>
      </c>
      <c r="K16" s="93">
        <f t="shared" si="2"/>
        <v>0</v>
      </c>
      <c r="L16" s="93">
        <f t="shared" si="3"/>
        <v>0</v>
      </c>
      <c r="M16" s="94">
        <f t="shared" si="1"/>
        <v>0</v>
      </c>
    </row>
    <row r="17" spans="1:13" ht="16.5" customHeight="1">
      <c r="A17" s="95" t="s">
        <v>74</v>
      </c>
      <c r="B17" s="96"/>
      <c r="C17" s="97" t="s">
        <v>145</v>
      </c>
      <c r="D17" s="97" t="s">
        <v>88</v>
      </c>
      <c r="E17" s="98">
        <v>3</v>
      </c>
      <c r="F17" s="99"/>
      <c r="G17" s="100" t="s">
        <v>150</v>
      </c>
      <c r="H17" s="101">
        <v>255</v>
      </c>
      <c r="I17" s="150">
        <v>1</v>
      </c>
      <c r="J17" s="93">
        <f>SUMIFS(Invulblad!G:G,Invulblad!A:A,G17,Invulblad!B:B,H17,Invulblad!D:D,D17)*I17</f>
        <v>0</v>
      </c>
      <c r="K17" s="93">
        <f t="shared" si="2"/>
        <v>0</v>
      </c>
      <c r="L17" s="93">
        <f t="shared" si="3"/>
        <v>0</v>
      </c>
      <c r="M17" s="94">
        <f t="shared" si="1"/>
        <v>0</v>
      </c>
    </row>
    <row r="18" spans="1:13" ht="16.5" customHeight="1">
      <c r="A18" s="95" t="s">
        <v>74</v>
      </c>
      <c r="B18" s="96"/>
      <c r="C18" s="97" t="s">
        <v>124</v>
      </c>
      <c r="D18" s="97" t="s">
        <v>88</v>
      </c>
      <c r="E18" s="98">
        <v>7</v>
      </c>
      <c r="F18" s="99"/>
      <c r="G18" s="100" t="s">
        <v>123</v>
      </c>
      <c r="H18" s="101">
        <v>255</v>
      </c>
      <c r="I18" s="150">
        <v>1</v>
      </c>
      <c r="J18" s="93">
        <f>SUMIFS(Invulblad!G:G,Invulblad!A:A,G18,Invulblad!B:B,H18,Invulblad!D:D,D18)*I18</f>
        <v>0</v>
      </c>
      <c r="K18" s="93">
        <f t="shared" si="2"/>
        <v>0</v>
      </c>
      <c r="L18" s="93">
        <f t="shared" si="3"/>
        <v>0</v>
      </c>
      <c r="M18" s="94">
        <f t="shared" si="1"/>
        <v>0</v>
      </c>
    </row>
    <row r="19" spans="1:13" ht="16.5" customHeight="1">
      <c r="A19" s="95" t="s">
        <v>74</v>
      </c>
      <c r="B19" s="96"/>
      <c r="C19" s="97" t="s">
        <v>131</v>
      </c>
      <c r="D19" s="97" t="s">
        <v>88</v>
      </c>
      <c r="E19" s="98">
        <v>5</v>
      </c>
      <c r="F19" s="99"/>
      <c r="G19" s="100" t="s">
        <v>130</v>
      </c>
      <c r="H19" s="101">
        <v>255</v>
      </c>
      <c r="I19" s="150">
        <v>1</v>
      </c>
      <c r="J19" s="93">
        <f>SUMIFS(Invulblad!G:G,Invulblad!A:A,G19,Invulblad!B:B,H19,Invulblad!D:D,D19)*I19</f>
        <v>0</v>
      </c>
      <c r="K19" s="93">
        <f t="shared" si="2"/>
        <v>0</v>
      </c>
      <c r="L19" s="93">
        <f t="shared" si="3"/>
        <v>0</v>
      </c>
      <c r="M19" s="94">
        <f t="shared" si="1"/>
        <v>0</v>
      </c>
    </row>
    <row r="20" spans="1:13" ht="16.5" customHeight="1">
      <c r="A20" s="95" t="s">
        <v>74</v>
      </c>
      <c r="B20" s="96"/>
      <c r="C20" s="97" t="s">
        <v>131</v>
      </c>
      <c r="D20" s="97" t="s">
        <v>88</v>
      </c>
      <c r="E20" s="98">
        <v>5</v>
      </c>
      <c r="F20" s="99"/>
      <c r="G20" s="100" t="s">
        <v>130</v>
      </c>
      <c r="H20" s="101">
        <v>255</v>
      </c>
      <c r="I20" s="150">
        <v>1</v>
      </c>
      <c r="J20" s="93">
        <f>SUMIFS(Invulblad!G:G,Invulblad!A:A,G20,Invulblad!B:B,H20,Invulblad!D:D,D20)*I20</f>
        <v>0</v>
      </c>
      <c r="K20" s="93">
        <f t="shared" si="2"/>
        <v>0</v>
      </c>
      <c r="L20" s="93">
        <f t="shared" si="3"/>
        <v>0</v>
      </c>
      <c r="M20" s="94">
        <f t="shared" si="1"/>
        <v>0</v>
      </c>
    </row>
    <row r="21" spans="1:13" ht="16.5" customHeight="1">
      <c r="A21" s="95" t="s">
        <v>74</v>
      </c>
      <c r="B21" s="96"/>
      <c r="C21" s="97" t="s">
        <v>197</v>
      </c>
      <c r="D21" s="97" t="s">
        <v>198</v>
      </c>
      <c r="E21" s="98">
        <v>16</v>
      </c>
      <c r="F21" s="99"/>
      <c r="G21" s="100" t="s">
        <v>193</v>
      </c>
      <c r="H21" s="101">
        <v>255</v>
      </c>
      <c r="I21" s="150">
        <v>1</v>
      </c>
      <c r="J21" s="93">
        <f>SUMIFS(Invulblad!G:G,Invulblad!A:A,G21,Invulblad!B:B,H21,Invulblad!D:D,D21)*I21</f>
        <v>0</v>
      </c>
      <c r="K21" s="93">
        <f t="shared" si="2"/>
        <v>0</v>
      </c>
      <c r="L21" s="93">
        <f t="shared" si="3"/>
        <v>0</v>
      </c>
      <c r="M21" s="94">
        <f t="shared" si="1"/>
        <v>0</v>
      </c>
    </row>
    <row r="22" spans="1:13" ht="16.5" customHeight="1">
      <c r="A22" s="95" t="s">
        <v>74</v>
      </c>
      <c r="B22" s="96"/>
      <c r="C22" s="97" t="s">
        <v>197</v>
      </c>
      <c r="D22" s="97" t="s">
        <v>198</v>
      </c>
      <c r="E22" s="98">
        <v>16</v>
      </c>
      <c r="F22" s="99"/>
      <c r="G22" s="100" t="s">
        <v>193</v>
      </c>
      <c r="H22" s="101">
        <v>255</v>
      </c>
      <c r="I22" s="150">
        <v>1</v>
      </c>
      <c r="J22" s="93">
        <f>SUMIFS(Invulblad!G:G,Invulblad!A:A,G22,Invulblad!B:B,H22,Invulblad!D:D,D22)*I22</f>
        <v>0</v>
      </c>
      <c r="K22" s="93">
        <f t="shared" si="2"/>
        <v>0</v>
      </c>
      <c r="L22" s="93">
        <f t="shared" si="3"/>
        <v>0</v>
      </c>
      <c r="M22" s="94">
        <f t="shared" si="1"/>
        <v>0</v>
      </c>
    </row>
    <row r="23" spans="1:13" ht="16.5" customHeight="1">
      <c r="A23" s="95" t="s">
        <v>74</v>
      </c>
      <c r="B23" s="96"/>
      <c r="C23" s="97" t="s">
        <v>197</v>
      </c>
      <c r="D23" s="97" t="s">
        <v>198</v>
      </c>
      <c r="E23" s="98">
        <v>16</v>
      </c>
      <c r="F23" s="99"/>
      <c r="G23" s="100" t="s">
        <v>193</v>
      </c>
      <c r="H23" s="101">
        <v>255</v>
      </c>
      <c r="I23" s="150">
        <v>1</v>
      </c>
      <c r="J23" s="93">
        <f>SUMIFS(Invulblad!G:G,Invulblad!A:A,G23,Invulblad!B:B,H23,Invulblad!D:D,D23)*I23</f>
        <v>0</v>
      </c>
      <c r="K23" s="93">
        <f t="shared" si="2"/>
        <v>0</v>
      </c>
      <c r="L23" s="93">
        <f t="shared" si="3"/>
        <v>0</v>
      </c>
      <c r="M23" s="94">
        <f t="shared" si="1"/>
        <v>0</v>
      </c>
    </row>
    <row r="24" spans="1:13" ht="16.5" customHeight="1">
      <c r="A24" s="95" t="s">
        <v>74</v>
      </c>
      <c r="B24" s="96"/>
      <c r="C24" s="97" t="s">
        <v>116</v>
      </c>
      <c r="D24" s="97" t="s">
        <v>117</v>
      </c>
      <c r="E24" s="98">
        <v>2</v>
      </c>
      <c r="F24" s="99"/>
      <c r="G24" s="100" t="s">
        <v>115</v>
      </c>
      <c r="H24" s="101">
        <v>255</v>
      </c>
      <c r="I24" s="150">
        <v>1</v>
      </c>
      <c r="J24" s="93">
        <f>SUMIFS(Invulblad!G:G,Invulblad!A:A,G24,Invulblad!B:B,H24,Invulblad!D:D,D24)*I24</f>
        <v>0</v>
      </c>
      <c r="K24" s="93">
        <f t="shared" si="2"/>
        <v>0</v>
      </c>
      <c r="L24" s="93">
        <f t="shared" si="3"/>
        <v>0</v>
      </c>
      <c r="M24" s="94">
        <f t="shared" si="1"/>
        <v>0</v>
      </c>
    </row>
    <row r="25" spans="1:13" ht="16.5" customHeight="1">
      <c r="A25" s="95" t="s">
        <v>74</v>
      </c>
      <c r="B25" s="96"/>
      <c r="C25" s="97" t="s">
        <v>204</v>
      </c>
      <c r="D25" s="102" t="s">
        <v>88</v>
      </c>
      <c r="E25" s="98">
        <v>1</v>
      </c>
      <c r="F25" s="99"/>
      <c r="G25" s="100" t="s">
        <v>207</v>
      </c>
      <c r="H25" s="101">
        <v>255</v>
      </c>
      <c r="I25" s="150">
        <v>1</v>
      </c>
      <c r="J25" s="93">
        <f>SUMIFS(Invulblad!G:G,Invulblad!A:A,G25,Invulblad!B:B,H25,Invulblad!D:D,D25)*I25</f>
        <v>0</v>
      </c>
      <c r="K25" s="93">
        <f t="shared" si="2"/>
        <v>0</v>
      </c>
      <c r="L25" s="93">
        <f t="shared" si="3"/>
        <v>0</v>
      </c>
      <c r="M25" s="94">
        <f t="shared" si="1"/>
        <v>0</v>
      </c>
    </row>
    <row r="26" spans="1:13" ht="16.5" customHeight="1">
      <c r="A26" s="95" t="s">
        <v>74</v>
      </c>
      <c r="B26" s="95"/>
      <c r="C26" s="97" t="s">
        <v>204</v>
      </c>
      <c r="D26" s="102" t="s">
        <v>205</v>
      </c>
      <c r="E26" s="98">
        <v>4</v>
      </c>
      <c r="F26" s="99"/>
      <c r="G26" s="100" t="s">
        <v>203</v>
      </c>
      <c r="H26" s="101">
        <v>255</v>
      </c>
      <c r="I26" s="150">
        <v>1</v>
      </c>
      <c r="J26" s="93">
        <f>SUMIFS(Invulblad!G:G,Invulblad!A:A,G26,Invulblad!B:B,H26,Invulblad!D:D,D26)*I26</f>
        <v>0</v>
      </c>
      <c r="K26" s="93">
        <f t="shared" si="2"/>
        <v>0</v>
      </c>
      <c r="L26" s="93">
        <f t="shared" si="3"/>
        <v>0</v>
      </c>
      <c r="M26" s="94">
        <f t="shared" si="1"/>
        <v>0</v>
      </c>
    </row>
    <row r="27" spans="1:13" ht="16.5" customHeight="1">
      <c r="A27" s="23" t="s">
        <v>74</v>
      </c>
      <c r="B27" s="96" t="s">
        <v>222</v>
      </c>
      <c r="C27" s="97" t="s">
        <v>131</v>
      </c>
      <c r="D27" s="97" t="s">
        <v>88</v>
      </c>
      <c r="E27" s="98">
        <v>11</v>
      </c>
      <c r="F27" s="103"/>
      <c r="G27" s="100" t="s">
        <v>130</v>
      </c>
      <c r="H27" s="101">
        <v>255</v>
      </c>
      <c r="I27" s="150">
        <v>1</v>
      </c>
      <c r="J27" s="93">
        <f>SUMIFS(Invulblad!G:G,Invulblad!A:A,G27,Invulblad!B:B,H27,Invulblad!D:D,D27)*I27</f>
        <v>0</v>
      </c>
      <c r="K27" s="93">
        <f t="shared" si="2"/>
        <v>0</v>
      </c>
      <c r="L27" s="93">
        <f t="shared" si="3"/>
        <v>0</v>
      </c>
      <c r="M27" s="94">
        <f t="shared" si="1"/>
        <v>0</v>
      </c>
    </row>
    <row r="28" spans="1:13" ht="16.5" customHeight="1">
      <c r="A28" s="95" t="s">
        <v>74</v>
      </c>
      <c r="B28" s="96" t="s">
        <v>223</v>
      </c>
      <c r="C28" s="97" t="s">
        <v>204</v>
      </c>
      <c r="D28" s="97" t="s">
        <v>205</v>
      </c>
      <c r="E28" s="98">
        <v>14</v>
      </c>
      <c r="F28" s="99"/>
      <c r="G28" s="100" t="s">
        <v>203</v>
      </c>
      <c r="H28" s="101">
        <v>255</v>
      </c>
      <c r="I28" s="150">
        <v>1</v>
      </c>
      <c r="J28" s="93">
        <f>SUMIFS(Invulblad!G:G,Invulblad!A:A,G28,Invulblad!B:B,H28,Invulblad!D:D,D28)*I28</f>
        <v>0</v>
      </c>
      <c r="K28" s="93">
        <f t="shared" si="2"/>
        <v>0</v>
      </c>
      <c r="L28" s="93">
        <f t="shared" si="3"/>
        <v>0</v>
      </c>
      <c r="M28" s="94">
        <f t="shared" si="1"/>
        <v>0</v>
      </c>
    </row>
    <row r="29" spans="1:13" ht="16.5" customHeight="1">
      <c r="A29" s="95" t="s">
        <v>74</v>
      </c>
      <c r="B29" s="96" t="s">
        <v>224</v>
      </c>
      <c r="C29" s="97" t="s">
        <v>204</v>
      </c>
      <c r="D29" s="97" t="s">
        <v>205</v>
      </c>
      <c r="E29" s="98">
        <v>3</v>
      </c>
      <c r="F29" s="99"/>
      <c r="G29" s="100" t="s">
        <v>203</v>
      </c>
      <c r="H29" s="101">
        <v>255</v>
      </c>
      <c r="I29" s="150">
        <v>1</v>
      </c>
      <c r="J29" s="93">
        <f>SUMIFS(Invulblad!G:G,Invulblad!A:A,G29,Invulblad!B:B,H29,Invulblad!D:D,D29)*I29</f>
        <v>0</v>
      </c>
      <c r="K29" s="93">
        <f t="shared" si="2"/>
        <v>0</v>
      </c>
      <c r="L29" s="93">
        <f t="shared" si="3"/>
        <v>0</v>
      </c>
      <c r="M29" s="94">
        <f t="shared" si="1"/>
        <v>0</v>
      </c>
    </row>
    <row r="30" spans="1:13" ht="16.5" customHeight="1">
      <c r="A30" s="95" t="s">
        <v>74</v>
      </c>
      <c r="B30" s="96" t="s">
        <v>225</v>
      </c>
      <c r="C30" s="97" t="s">
        <v>204</v>
      </c>
      <c r="D30" s="97" t="s">
        <v>205</v>
      </c>
      <c r="E30" s="98">
        <v>3</v>
      </c>
      <c r="F30" s="99"/>
      <c r="G30" s="100" t="s">
        <v>203</v>
      </c>
      <c r="H30" s="101">
        <v>255</v>
      </c>
      <c r="I30" s="150">
        <v>1</v>
      </c>
      <c r="J30" s="93">
        <f>SUMIFS(Invulblad!G:G,Invulblad!A:A,G30,Invulblad!B:B,H30,Invulblad!D:D,D30)*I30</f>
        <v>0</v>
      </c>
      <c r="K30" s="93">
        <f t="shared" si="2"/>
        <v>0</v>
      </c>
      <c r="L30" s="93">
        <f t="shared" si="3"/>
        <v>0</v>
      </c>
      <c r="M30" s="94">
        <f t="shared" ref="M30:M92" si="4">+L30*K30</f>
        <v>0</v>
      </c>
    </row>
    <row r="31" spans="1:13" ht="16.5" customHeight="1">
      <c r="A31" s="95" t="s">
        <v>74</v>
      </c>
      <c r="B31" s="96" t="s">
        <v>226</v>
      </c>
      <c r="C31" s="97" t="s">
        <v>113</v>
      </c>
      <c r="D31" s="97" t="s">
        <v>88</v>
      </c>
      <c r="E31" s="98">
        <v>255</v>
      </c>
      <c r="F31" s="99"/>
      <c r="G31" s="100" t="s">
        <v>123</v>
      </c>
      <c r="H31" s="101">
        <v>255</v>
      </c>
      <c r="I31" s="150">
        <v>1</v>
      </c>
      <c r="J31" s="93">
        <f>SUMIFS(Invulblad!G:G,Invulblad!A:A,G31,Invulblad!B:B,H31,Invulblad!D:D,D31)*I31</f>
        <v>0</v>
      </c>
      <c r="K31" s="93">
        <f t="shared" si="2"/>
        <v>0</v>
      </c>
      <c r="L31" s="93">
        <f t="shared" si="3"/>
        <v>0</v>
      </c>
      <c r="M31" s="94">
        <f t="shared" si="4"/>
        <v>0</v>
      </c>
    </row>
    <row r="32" spans="1:13" ht="16.5" customHeight="1">
      <c r="A32" s="95" t="s">
        <v>74</v>
      </c>
      <c r="B32" s="96" t="s">
        <v>227</v>
      </c>
      <c r="C32" s="97" t="s">
        <v>204</v>
      </c>
      <c r="D32" s="97" t="s">
        <v>205</v>
      </c>
      <c r="E32" s="98">
        <v>16</v>
      </c>
      <c r="F32" s="99"/>
      <c r="G32" s="100" t="s">
        <v>203</v>
      </c>
      <c r="H32" s="101">
        <v>255</v>
      </c>
      <c r="I32" s="150">
        <v>1</v>
      </c>
      <c r="J32" s="93">
        <f>SUMIFS(Invulblad!G:G,Invulblad!A:A,G32,Invulblad!B:B,H32,Invulblad!D:D,D32)*I32</f>
        <v>0</v>
      </c>
      <c r="K32" s="93">
        <f t="shared" si="2"/>
        <v>0</v>
      </c>
      <c r="L32" s="93">
        <f t="shared" si="3"/>
        <v>0</v>
      </c>
      <c r="M32" s="94">
        <f t="shared" si="4"/>
        <v>0</v>
      </c>
    </row>
    <row r="33" spans="1:13" ht="16.5" customHeight="1">
      <c r="A33" s="95" t="s">
        <v>74</v>
      </c>
      <c r="B33" s="96" t="s">
        <v>228</v>
      </c>
      <c r="C33" s="97" t="s">
        <v>113</v>
      </c>
      <c r="D33" s="97" t="s">
        <v>88</v>
      </c>
      <c r="E33" s="98">
        <v>86</v>
      </c>
      <c r="F33" s="99"/>
      <c r="G33" s="100" t="s">
        <v>123</v>
      </c>
      <c r="H33" s="101">
        <v>255</v>
      </c>
      <c r="I33" s="150">
        <v>1</v>
      </c>
      <c r="J33" s="93">
        <f>SUMIFS(Invulblad!G:G,Invulblad!A:A,G33,Invulblad!B:B,H33,Invulblad!D:D,D33)*I33</f>
        <v>0</v>
      </c>
      <c r="K33" s="93">
        <f t="shared" si="2"/>
        <v>0</v>
      </c>
      <c r="L33" s="93">
        <f t="shared" si="3"/>
        <v>0</v>
      </c>
      <c r="M33" s="94">
        <f t="shared" si="4"/>
        <v>0</v>
      </c>
    </row>
    <row r="34" spans="1:13" ht="16.5" customHeight="1">
      <c r="A34" s="95" t="s">
        <v>74</v>
      </c>
      <c r="B34" s="96" t="s">
        <v>229</v>
      </c>
      <c r="C34" s="97" t="s">
        <v>113</v>
      </c>
      <c r="D34" s="97" t="s">
        <v>88</v>
      </c>
      <c r="E34" s="98">
        <v>43</v>
      </c>
      <c r="F34" s="99"/>
      <c r="G34" s="100" t="s">
        <v>123</v>
      </c>
      <c r="H34" s="101">
        <v>255</v>
      </c>
      <c r="I34" s="150">
        <v>1</v>
      </c>
      <c r="J34" s="93">
        <f>SUMIFS(Invulblad!G:G,Invulblad!A:A,G34,Invulblad!B:B,H34,Invulblad!D:D,D34)*I34</f>
        <v>0</v>
      </c>
      <c r="K34" s="93">
        <f t="shared" ref="K34:K37" si="5">+J34*E34</f>
        <v>0</v>
      </c>
      <c r="L34" s="93">
        <f t="shared" si="3"/>
        <v>0</v>
      </c>
      <c r="M34" s="94">
        <f t="shared" ref="M34:M37" si="6">+L34*K34</f>
        <v>0</v>
      </c>
    </row>
    <row r="35" spans="1:13" ht="16.5" customHeight="1">
      <c r="A35" s="95" t="s">
        <v>74</v>
      </c>
      <c r="B35" s="96" t="s">
        <v>230</v>
      </c>
      <c r="C35" s="97" t="s">
        <v>125</v>
      </c>
      <c r="D35" s="97" t="s">
        <v>88</v>
      </c>
      <c r="E35" s="98">
        <v>112</v>
      </c>
      <c r="F35" s="99"/>
      <c r="G35" s="100" t="s">
        <v>123</v>
      </c>
      <c r="H35" s="101">
        <v>255</v>
      </c>
      <c r="I35" s="150">
        <v>1</v>
      </c>
      <c r="J35" s="93">
        <f>SUMIFS(Invulblad!G:G,Invulblad!A:A,G35,Invulblad!B:B,H35,Invulblad!D:D,D35)*I35</f>
        <v>0</v>
      </c>
      <c r="K35" s="93">
        <f t="shared" si="5"/>
        <v>0</v>
      </c>
      <c r="L35" s="93">
        <f t="shared" si="3"/>
        <v>0</v>
      </c>
      <c r="M35" s="94">
        <f t="shared" si="6"/>
        <v>0</v>
      </c>
    </row>
    <row r="36" spans="1:13" ht="16.5" customHeight="1">
      <c r="A36" s="95" t="s">
        <v>74</v>
      </c>
      <c r="B36" s="96" t="s">
        <v>231</v>
      </c>
      <c r="C36" s="97" t="s">
        <v>110</v>
      </c>
      <c r="D36" s="97" t="s">
        <v>88</v>
      </c>
      <c r="E36" s="98">
        <v>259</v>
      </c>
      <c r="F36" s="99"/>
      <c r="G36" s="100" t="s">
        <v>109</v>
      </c>
      <c r="H36" s="101">
        <v>255</v>
      </c>
      <c r="I36" s="150">
        <v>1</v>
      </c>
      <c r="J36" s="93">
        <f>SUMIFS(Invulblad!G:G,Invulblad!A:A,G36,Invulblad!B:B,H36,Invulblad!D:D,D36)*I36</f>
        <v>0</v>
      </c>
      <c r="K36" s="93">
        <f t="shared" si="5"/>
        <v>0</v>
      </c>
      <c r="L36" s="93">
        <f t="shared" si="3"/>
        <v>0</v>
      </c>
      <c r="M36" s="94">
        <f t="shared" si="6"/>
        <v>0</v>
      </c>
    </row>
    <row r="37" spans="1:13" ht="16.5" customHeight="1">
      <c r="A37" s="95" t="s">
        <v>74</v>
      </c>
      <c r="B37" s="96" t="s">
        <v>232</v>
      </c>
      <c r="C37" s="97" t="s">
        <v>131</v>
      </c>
      <c r="D37" s="97" t="s">
        <v>88</v>
      </c>
      <c r="E37" s="98">
        <v>9</v>
      </c>
      <c r="F37" s="104"/>
      <c r="G37" s="100" t="s">
        <v>130</v>
      </c>
      <c r="H37" s="101">
        <v>255</v>
      </c>
      <c r="I37" s="150">
        <v>1</v>
      </c>
      <c r="J37" s="93">
        <f>SUMIFS(Invulblad!G:G,Invulblad!A:A,G37,Invulblad!B:B,H37,Invulblad!D:D,D37)*I37</f>
        <v>0</v>
      </c>
      <c r="K37" s="93">
        <f t="shared" si="5"/>
        <v>0</v>
      </c>
      <c r="L37" s="93">
        <f t="shared" si="3"/>
        <v>0</v>
      </c>
      <c r="M37" s="94">
        <f t="shared" si="6"/>
        <v>0</v>
      </c>
    </row>
    <row r="38" spans="1:13" ht="16.5" customHeight="1">
      <c r="A38" s="95" t="s">
        <v>74</v>
      </c>
      <c r="B38" s="96" t="s">
        <v>233</v>
      </c>
      <c r="C38" s="97" t="s">
        <v>154</v>
      </c>
      <c r="D38" s="97" t="s">
        <v>88</v>
      </c>
      <c r="E38" s="98"/>
      <c r="F38" s="104">
        <v>15</v>
      </c>
      <c r="G38" s="100" t="s">
        <v>161</v>
      </c>
      <c r="H38" s="101" t="s">
        <v>234</v>
      </c>
      <c r="I38" s="150">
        <v>1</v>
      </c>
      <c r="J38" s="93">
        <f>SUMIFS(Invulblad!G:G,Invulblad!A:A,G38,Invulblad!B:B,H38,Invulblad!D:D,D38)*I38</f>
        <v>0</v>
      </c>
      <c r="K38" s="93">
        <f t="shared" si="2"/>
        <v>0</v>
      </c>
      <c r="L38" s="93">
        <f t="shared" si="3"/>
        <v>0</v>
      </c>
      <c r="M38" s="94">
        <f t="shared" si="4"/>
        <v>0</v>
      </c>
    </row>
    <row r="39" spans="1:13" ht="16.5" customHeight="1">
      <c r="A39" s="95" t="s">
        <v>74</v>
      </c>
      <c r="B39" s="96" t="s">
        <v>235</v>
      </c>
      <c r="C39" s="97" t="s">
        <v>95</v>
      </c>
      <c r="D39" s="97" t="s">
        <v>88</v>
      </c>
      <c r="E39" s="98"/>
      <c r="F39" s="104">
        <v>7</v>
      </c>
      <c r="G39" s="100" t="s">
        <v>97</v>
      </c>
      <c r="H39" s="101" t="s">
        <v>234</v>
      </c>
      <c r="I39" s="150">
        <v>1</v>
      </c>
      <c r="J39" s="93">
        <f>SUMIFS(Invulblad!G:G,Invulblad!A:A,G39,Invulblad!B:B,H39,Invulblad!D:D,D39)*I39</f>
        <v>0</v>
      </c>
      <c r="K39" s="93">
        <f t="shared" si="2"/>
        <v>0</v>
      </c>
      <c r="L39" s="93">
        <f t="shared" si="3"/>
        <v>0</v>
      </c>
      <c r="M39" s="94">
        <f t="shared" si="4"/>
        <v>0</v>
      </c>
    </row>
    <row r="40" spans="1:13" ht="16.5" customHeight="1">
      <c r="A40" s="95" t="s">
        <v>74</v>
      </c>
      <c r="B40" s="96" t="s">
        <v>236</v>
      </c>
      <c r="C40" s="97" t="s">
        <v>127</v>
      </c>
      <c r="D40" s="97" t="s">
        <v>88</v>
      </c>
      <c r="E40" s="98">
        <v>14</v>
      </c>
      <c r="F40" s="104"/>
      <c r="G40" s="100" t="s">
        <v>126</v>
      </c>
      <c r="H40" s="101">
        <v>255</v>
      </c>
      <c r="I40" s="150">
        <v>1</v>
      </c>
      <c r="J40" s="93">
        <f>SUMIFS(Invulblad!G:G,Invulblad!A:A,G40,Invulblad!B:B,H40,Invulblad!D:D,D40)*I40</f>
        <v>0</v>
      </c>
      <c r="K40" s="93">
        <f t="shared" si="2"/>
        <v>0</v>
      </c>
      <c r="L40" s="93">
        <f t="shared" si="3"/>
        <v>0</v>
      </c>
      <c r="M40" s="94">
        <f t="shared" si="4"/>
        <v>0</v>
      </c>
    </row>
    <row r="41" spans="1:13" ht="16.5" customHeight="1">
      <c r="A41" s="95" t="s">
        <v>74</v>
      </c>
      <c r="B41" s="96" t="s">
        <v>237</v>
      </c>
      <c r="C41" s="97" t="s">
        <v>197</v>
      </c>
      <c r="D41" s="97" t="s">
        <v>198</v>
      </c>
      <c r="E41" s="98">
        <v>13</v>
      </c>
      <c r="F41" s="104"/>
      <c r="G41" s="100" t="s">
        <v>193</v>
      </c>
      <c r="H41" s="101">
        <v>255</v>
      </c>
      <c r="I41" s="150">
        <v>1</v>
      </c>
      <c r="J41" s="93">
        <f>SUMIFS(Invulblad!G:G,Invulblad!A:A,G41,Invulblad!B:B,H41,Invulblad!D:D,D41)*I41</f>
        <v>0</v>
      </c>
      <c r="K41" s="93">
        <f t="shared" si="2"/>
        <v>0</v>
      </c>
      <c r="L41" s="93">
        <f t="shared" si="3"/>
        <v>0</v>
      </c>
      <c r="M41" s="94">
        <f t="shared" si="4"/>
        <v>0</v>
      </c>
    </row>
    <row r="42" spans="1:13" ht="16.5" customHeight="1">
      <c r="A42" s="95" t="s">
        <v>74</v>
      </c>
      <c r="B42" s="96" t="s">
        <v>238</v>
      </c>
      <c r="C42" s="97" t="s">
        <v>197</v>
      </c>
      <c r="D42" s="97" t="s">
        <v>198</v>
      </c>
      <c r="E42" s="98">
        <v>8</v>
      </c>
      <c r="F42" s="104"/>
      <c r="G42" s="100" t="s">
        <v>193</v>
      </c>
      <c r="H42" s="101">
        <v>255</v>
      </c>
      <c r="I42" s="150">
        <v>1</v>
      </c>
      <c r="J42" s="93">
        <f>SUMIFS(Invulblad!G:G,Invulblad!A:A,G42,Invulblad!B:B,H42,Invulblad!D:D,D42)*I42</f>
        <v>0</v>
      </c>
      <c r="K42" s="93">
        <f t="shared" si="2"/>
        <v>0</v>
      </c>
      <c r="L42" s="93">
        <f t="shared" si="3"/>
        <v>0</v>
      </c>
      <c r="M42" s="94">
        <f t="shared" si="4"/>
        <v>0</v>
      </c>
    </row>
    <row r="43" spans="1:13" ht="16.5" customHeight="1">
      <c r="A43" s="95" t="s">
        <v>74</v>
      </c>
      <c r="B43" s="96" t="s">
        <v>239</v>
      </c>
      <c r="C43" s="97" t="s">
        <v>197</v>
      </c>
      <c r="D43" s="97" t="s">
        <v>198</v>
      </c>
      <c r="E43" s="98">
        <v>7</v>
      </c>
      <c r="F43" s="104"/>
      <c r="G43" s="100" t="s">
        <v>193</v>
      </c>
      <c r="H43" s="101">
        <v>255</v>
      </c>
      <c r="I43" s="150">
        <v>1</v>
      </c>
      <c r="J43" s="93">
        <f>SUMIFS(Invulblad!G:G,Invulblad!A:A,G43,Invulblad!B:B,H43,Invulblad!D:D,D43)*I43</f>
        <v>0</v>
      </c>
      <c r="K43" s="93">
        <f t="shared" si="2"/>
        <v>0</v>
      </c>
      <c r="L43" s="93">
        <f t="shared" si="3"/>
        <v>0</v>
      </c>
      <c r="M43" s="94">
        <f t="shared" si="4"/>
        <v>0</v>
      </c>
    </row>
    <row r="44" spans="1:13" ht="16.5" customHeight="1">
      <c r="A44" s="95" t="s">
        <v>74</v>
      </c>
      <c r="B44" s="96" t="s">
        <v>240</v>
      </c>
      <c r="C44" s="97" t="s">
        <v>197</v>
      </c>
      <c r="D44" s="97" t="s">
        <v>198</v>
      </c>
      <c r="E44" s="98">
        <v>5</v>
      </c>
      <c r="F44" s="103"/>
      <c r="G44" s="100" t="s">
        <v>193</v>
      </c>
      <c r="H44" s="101">
        <v>255</v>
      </c>
      <c r="I44" s="150">
        <v>1</v>
      </c>
      <c r="J44" s="93">
        <f>SUMIFS(Invulblad!G:G,Invulblad!A:A,G44,Invulblad!B:B,H44,Invulblad!D:D,D44)*I44</f>
        <v>0</v>
      </c>
      <c r="K44" s="93">
        <f t="shared" si="2"/>
        <v>0</v>
      </c>
      <c r="L44" s="93">
        <f t="shared" si="3"/>
        <v>0</v>
      </c>
      <c r="M44" s="94">
        <f t="shared" si="4"/>
        <v>0</v>
      </c>
    </row>
    <row r="45" spans="1:13" ht="16.5" customHeight="1">
      <c r="A45" s="95" t="s">
        <v>74</v>
      </c>
      <c r="B45" s="96" t="s">
        <v>241</v>
      </c>
      <c r="C45" s="97" t="s">
        <v>141</v>
      </c>
      <c r="D45" s="97" t="s">
        <v>88</v>
      </c>
      <c r="E45" s="98"/>
      <c r="F45" s="104">
        <v>18</v>
      </c>
      <c r="G45" s="100" t="s">
        <v>139</v>
      </c>
      <c r="H45" s="101" t="s">
        <v>234</v>
      </c>
      <c r="I45" s="150">
        <v>1</v>
      </c>
      <c r="J45" s="93">
        <f>SUMIFS(Invulblad!G:G,Invulblad!A:A,G45,Invulblad!B:B,H45,Invulblad!D:D,D45)*I45</f>
        <v>0</v>
      </c>
      <c r="K45" s="93">
        <f t="shared" si="2"/>
        <v>0</v>
      </c>
      <c r="L45" s="93">
        <f t="shared" si="3"/>
        <v>0</v>
      </c>
      <c r="M45" s="94">
        <f t="shared" si="4"/>
        <v>0</v>
      </c>
    </row>
    <row r="46" spans="1:13" ht="16.5" customHeight="1">
      <c r="A46" s="95" t="s">
        <v>74</v>
      </c>
      <c r="B46" s="96" t="s">
        <v>242</v>
      </c>
      <c r="C46" s="97" t="s">
        <v>166</v>
      </c>
      <c r="D46" s="97" t="s">
        <v>88</v>
      </c>
      <c r="E46" s="98"/>
      <c r="F46" s="104">
        <v>26</v>
      </c>
      <c r="G46" s="100" t="s">
        <v>165</v>
      </c>
      <c r="H46" s="101" t="s">
        <v>234</v>
      </c>
      <c r="I46" s="150">
        <v>1</v>
      </c>
      <c r="J46" s="93">
        <f>SUMIFS(Invulblad!G:G,Invulblad!A:A,G46,Invulblad!B:B,H46,Invulblad!D:D,D46)*I46</f>
        <v>0</v>
      </c>
      <c r="K46" s="93">
        <f t="shared" si="2"/>
        <v>0</v>
      </c>
      <c r="L46" s="93">
        <f t="shared" si="3"/>
        <v>0</v>
      </c>
      <c r="M46" s="94">
        <f t="shared" si="4"/>
        <v>0</v>
      </c>
    </row>
    <row r="47" spans="1:13" ht="16.5" customHeight="1">
      <c r="A47" s="95" t="s">
        <v>74</v>
      </c>
      <c r="B47" s="96" t="s">
        <v>243</v>
      </c>
      <c r="C47" s="97" t="s">
        <v>142</v>
      </c>
      <c r="D47" s="97" t="s">
        <v>88</v>
      </c>
      <c r="E47" s="98">
        <v>14</v>
      </c>
      <c r="F47" s="104"/>
      <c r="G47" s="100" t="s">
        <v>139</v>
      </c>
      <c r="H47" s="101">
        <v>156</v>
      </c>
      <c r="I47" s="150">
        <v>1</v>
      </c>
      <c r="J47" s="93">
        <f>SUMIFS(Invulblad!G:G,Invulblad!A:A,G47,Invulblad!B:B,H47,Invulblad!D:D,D47)*I47</f>
        <v>0</v>
      </c>
      <c r="K47" s="93">
        <f t="shared" si="2"/>
        <v>0</v>
      </c>
      <c r="L47" s="93">
        <f t="shared" si="3"/>
        <v>0</v>
      </c>
      <c r="M47" s="94">
        <f t="shared" si="4"/>
        <v>0</v>
      </c>
    </row>
    <row r="48" spans="1:13" ht="16.5" customHeight="1">
      <c r="A48" s="95" t="s">
        <v>74</v>
      </c>
      <c r="B48" s="96" t="s">
        <v>244</v>
      </c>
      <c r="C48" s="97" t="s">
        <v>142</v>
      </c>
      <c r="D48" s="97" t="s">
        <v>88</v>
      </c>
      <c r="E48" s="98">
        <v>20</v>
      </c>
      <c r="F48" s="104"/>
      <c r="G48" s="100" t="s">
        <v>139</v>
      </c>
      <c r="H48" s="101">
        <v>156</v>
      </c>
      <c r="I48" s="150">
        <v>1</v>
      </c>
      <c r="J48" s="93">
        <f>SUMIFS(Invulblad!G:G,Invulblad!A:A,G48,Invulblad!B:B,H48,Invulblad!D:D,D48)*I48</f>
        <v>0</v>
      </c>
      <c r="K48" s="93">
        <f t="shared" si="2"/>
        <v>0</v>
      </c>
      <c r="L48" s="93">
        <f t="shared" si="3"/>
        <v>0</v>
      </c>
      <c r="M48" s="94">
        <f t="shared" si="4"/>
        <v>0</v>
      </c>
    </row>
    <row r="49" spans="1:13" ht="16.5" customHeight="1">
      <c r="A49" s="95" t="s">
        <v>74</v>
      </c>
      <c r="B49" s="96" t="s">
        <v>245</v>
      </c>
      <c r="C49" s="97" t="s">
        <v>142</v>
      </c>
      <c r="D49" s="97" t="s">
        <v>88</v>
      </c>
      <c r="E49" s="98">
        <v>30</v>
      </c>
      <c r="F49" s="105"/>
      <c r="G49" s="100" t="s">
        <v>139</v>
      </c>
      <c r="H49" s="101">
        <v>156</v>
      </c>
      <c r="I49" s="150">
        <v>1</v>
      </c>
      <c r="J49" s="93">
        <f>SUMIFS(Invulblad!G:G,Invulblad!A:A,G49,Invulblad!B:B,H49,Invulblad!D:D,D49)*I49</f>
        <v>0</v>
      </c>
      <c r="K49" s="93">
        <f t="shared" si="2"/>
        <v>0</v>
      </c>
      <c r="L49" s="93">
        <f t="shared" si="3"/>
        <v>0</v>
      </c>
      <c r="M49" s="94">
        <f t="shared" si="4"/>
        <v>0</v>
      </c>
    </row>
    <row r="50" spans="1:13" ht="16.5" customHeight="1">
      <c r="A50" s="95" t="s">
        <v>74</v>
      </c>
      <c r="B50" s="96" t="s">
        <v>246</v>
      </c>
      <c r="C50" s="97" t="s">
        <v>99</v>
      </c>
      <c r="D50" s="97" t="s">
        <v>88</v>
      </c>
      <c r="E50" s="98"/>
      <c r="F50" s="106">
        <v>12</v>
      </c>
      <c r="G50" s="100" t="s">
        <v>100</v>
      </c>
      <c r="H50" s="101" t="s">
        <v>234</v>
      </c>
      <c r="I50" s="150">
        <v>1</v>
      </c>
      <c r="J50" s="93">
        <f>SUMIFS(Invulblad!G:G,Invulblad!A:A,G50,Invulblad!B:B,H50,Invulblad!D:D,D50)*I50</f>
        <v>0</v>
      </c>
      <c r="K50" s="93">
        <f t="shared" si="2"/>
        <v>0</v>
      </c>
      <c r="L50" s="93">
        <f t="shared" si="3"/>
        <v>0</v>
      </c>
      <c r="M50" s="94">
        <f t="shared" si="4"/>
        <v>0</v>
      </c>
    </row>
    <row r="51" spans="1:13" ht="16.5" customHeight="1">
      <c r="A51" s="95" t="s">
        <v>74</v>
      </c>
      <c r="B51" s="96" t="s">
        <v>247</v>
      </c>
      <c r="C51" s="97" t="s">
        <v>212</v>
      </c>
      <c r="D51" s="97" t="s">
        <v>88</v>
      </c>
      <c r="E51" s="107">
        <v>50</v>
      </c>
      <c r="F51" s="106"/>
      <c r="G51" s="108" t="s">
        <v>216</v>
      </c>
      <c r="H51" s="101">
        <v>255</v>
      </c>
      <c r="I51" s="150">
        <v>1</v>
      </c>
      <c r="J51" s="93">
        <f>SUMIFS(Invulblad!G:G,Invulblad!A:A,G51,Invulblad!B:B,H51,Invulblad!D:D,D51)*I51</f>
        <v>0</v>
      </c>
      <c r="K51" s="93">
        <f t="shared" si="2"/>
        <v>0</v>
      </c>
      <c r="L51" s="93">
        <f t="shared" si="3"/>
        <v>0</v>
      </c>
      <c r="M51" s="94">
        <f t="shared" si="4"/>
        <v>0</v>
      </c>
    </row>
    <row r="52" spans="1:13" ht="16.5" customHeight="1">
      <c r="A52" s="95" t="s">
        <v>74</v>
      </c>
      <c r="B52" s="96" t="s">
        <v>248</v>
      </c>
      <c r="C52" s="97" t="s">
        <v>212</v>
      </c>
      <c r="D52" s="109" t="s">
        <v>88</v>
      </c>
      <c r="E52" s="107">
        <v>72</v>
      </c>
      <c r="F52" s="103"/>
      <c r="G52" s="108" t="s">
        <v>216</v>
      </c>
      <c r="H52" s="101">
        <v>255</v>
      </c>
      <c r="I52" s="150">
        <v>1</v>
      </c>
      <c r="J52" s="93">
        <f>SUMIFS(Invulblad!G:G,Invulblad!A:A,G52,Invulblad!B:B,H52,Invulblad!D:D,D52)*I52</f>
        <v>0</v>
      </c>
      <c r="K52" s="93">
        <f t="shared" si="2"/>
        <v>0</v>
      </c>
      <c r="L52" s="93">
        <f t="shared" si="3"/>
        <v>0</v>
      </c>
      <c r="M52" s="94">
        <f t="shared" si="4"/>
        <v>0</v>
      </c>
    </row>
    <row r="53" spans="1:13" ht="16.5" customHeight="1">
      <c r="A53" s="95" t="s">
        <v>74</v>
      </c>
      <c r="B53" s="96" t="s">
        <v>249</v>
      </c>
      <c r="C53" s="97" t="s">
        <v>212</v>
      </c>
      <c r="D53" s="97" t="s">
        <v>88</v>
      </c>
      <c r="E53" s="98">
        <v>75</v>
      </c>
      <c r="F53" s="103"/>
      <c r="G53" s="100" t="s">
        <v>216</v>
      </c>
      <c r="H53" s="101">
        <v>255</v>
      </c>
      <c r="I53" s="150">
        <v>1</v>
      </c>
      <c r="J53" s="93">
        <f>SUMIFS(Invulblad!G:G,Invulblad!A:A,G53,Invulblad!B:B,H53,Invulblad!D:D,D53)*I53</f>
        <v>0</v>
      </c>
      <c r="K53" s="93">
        <f t="shared" si="2"/>
        <v>0</v>
      </c>
      <c r="L53" s="93">
        <f t="shared" si="3"/>
        <v>0</v>
      </c>
      <c r="M53" s="94">
        <f t="shared" si="4"/>
        <v>0</v>
      </c>
    </row>
    <row r="54" spans="1:13" ht="16.5" customHeight="1">
      <c r="A54" s="95" t="s">
        <v>74</v>
      </c>
      <c r="B54" s="96" t="s">
        <v>250</v>
      </c>
      <c r="C54" s="97" t="s">
        <v>142</v>
      </c>
      <c r="D54" s="97" t="s">
        <v>88</v>
      </c>
      <c r="E54" s="98">
        <v>39</v>
      </c>
      <c r="F54" s="104"/>
      <c r="G54" s="100" t="s">
        <v>139</v>
      </c>
      <c r="H54" s="101">
        <v>156</v>
      </c>
      <c r="I54" s="150">
        <v>1</v>
      </c>
      <c r="J54" s="93">
        <f>SUMIFS(Invulblad!G:G,Invulblad!A:A,G54,Invulblad!B:B,H54,Invulblad!D:D,D54)*I54</f>
        <v>0</v>
      </c>
      <c r="K54" s="93">
        <f t="shared" si="2"/>
        <v>0</v>
      </c>
      <c r="L54" s="93">
        <f t="shared" si="3"/>
        <v>0</v>
      </c>
      <c r="M54" s="94">
        <f t="shared" si="4"/>
        <v>0</v>
      </c>
    </row>
    <row r="55" spans="1:13" ht="16.5" customHeight="1">
      <c r="A55" s="95" t="s">
        <v>74</v>
      </c>
      <c r="B55" s="96" t="s">
        <v>251</v>
      </c>
      <c r="C55" s="97" t="s">
        <v>142</v>
      </c>
      <c r="D55" s="97" t="s">
        <v>88</v>
      </c>
      <c r="E55" s="98">
        <v>19</v>
      </c>
      <c r="F55" s="104"/>
      <c r="G55" s="100" t="s">
        <v>139</v>
      </c>
      <c r="H55" s="101">
        <v>156</v>
      </c>
      <c r="I55" s="150">
        <v>1</v>
      </c>
      <c r="J55" s="93">
        <f>SUMIFS(Invulblad!G:G,Invulblad!A:A,G55,Invulblad!B:B,H55,Invulblad!D:D,D55)*I55</f>
        <v>0</v>
      </c>
      <c r="K55" s="93">
        <f t="shared" si="2"/>
        <v>0</v>
      </c>
      <c r="L55" s="93">
        <f t="shared" si="3"/>
        <v>0</v>
      </c>
      <c r="M55" s="94">
        <f t="shared" si="4"/>
        <v>0</v>
      </c>
    </row>
    <row r="56" spans="1:13" ht="16.5" customHeight="1">
      <c r="A56" s="95" t="s">
        <v>74</v>
      </c>
      <c r="B56" s="96" t="s">
        <v>252</v>
      </c>
      <c r="C56" s="97" t="s">
        <v>142</v>
      </c>
      <c r="D56" s="97" t="s">
        <v>88</v>
      </c>
      <c r="E56" s="98">
        <v>19</v>
      </c>
      <c r="F56" s="104"/>
      <c r="G56" s="100" t="s">
        <v>139</v>
      </c>
      <c r="H56" s="101">
        <v>156</v>
      </c>
      <c r="I56" s="150">
        <v>1</v>
      </c>
      <c r="J56" s="93">
        <f>SUMIFS(Invulblad!G:G,Invulblad!A:A,G56,Invulblad!B:B,H56,Invulblad!D:D,D56)*I56</f>
        <v>0</v>
      </c>
      <c r="K56" s="93">
        <f t="shared" si="2"/>
        <v>0</v>
      </c>
      <c r="L56" s="93">
        <f t="shared" si="3"/>
        <v>0</v>
      </c>
      <c r="M56" s="94">
        <f t="shared" si="4"/>
        <v>0</v>
      </c>
    </row>
    <row r="57" spans="1:13" ht="16.5" customHeight="1">
      <c r="A57" s="95" t="s">
        <v>74</v>
      </c>
      <c r="B57" s="96" t="s">
        <v>253</v>
      </c>
      <c r="C57" s="97" t="s">
        <v>142</v>
      </c>
      <c r="D57" s="97" t="s">
        <v>88</v>
      </c>
      <c r="E57" s="98">
        <v>32</v>
      </c>
      <c r="F57" s="103"/>
      <c r="G57" s="100" t="s">
        <v>139</v>
      </c>
      <c r="H57" s="101">
        <v>156</v>
      </c>
      <c r="I57" s="150">
        <v>1</v>
      </c>
      <c r="J57" s="93">
        <f>SUMIFS(Invulblad!G:G,Invulblad!A:A,G57,Invulblad!B:B,H57,Invulblad!D:D,D57)*I57</f>
        <v>0</v>
      </c>
      <c r="K57" s="93">
        <f t="shared" ref="K57" si="7">+J57*E57</f>
        <v>0</v>
      </c>
      <c r="L57" s="93">
        <f t="shared" si="3"/>
        <v>0</v>
      </c>
      <c r="M57" s="94">
        <f t="shared" ref="M57" si="8">+L57*K57</f>
        <v>0</v>
      </c>
    </row>
    <row r="58" spans="1:13" ht="16.5" customHeight="1">
      <c r="A58" s="95" t="s">
        <v>74</v>
      </c>
      <c r="B58" s="96" t="s">
        <v>254</v>
      </c>
      <c r="C58" s="97" t="s">
        <v>142</v>
      </c>
      <c r="D58" s="97" t="s">
        <v>88</v>
      </c>
      <c r="E58" s="98">
        <v>32</v>
      </c>
      <c r="F58" s="103"/>
      <c r="G58" s="100" t="s">
        <v>139</v>
      </c>
      <c r="H58" s="101">
        <v>156</v>
      </c>
      <c r="I58" s="150">
        <v>1</v>
      </c>
      <c r="J58" s="93">
        <f>SUMIFS(Invulblad!G:G,Invulblad!A:A,G58,Invulblad!B:B,H58,Invulblad!D:D,D58)*I58</f>
        <v>0</v>
      </c>
      <c r="K58" s="93">
        <f t="shared" ref="K58:K62" si="9">+J58*E58</f>
        <v>0</v>
      </c>
      <c r="L58" s="93">
        <f t="shared" si="3"/>
        <v>0</v>
      </c>
      <c r="M58" s="94">
        <f t="shared" ref="M58:M62" si="10">+L58*K58</f>
        <v>0</v>
      </c>
    </row>
    <row r="59" spans="1:13" ht="16.5" customHeight="1">
      <c r="A59" s="95" t="s">
        <v>74</v>
      </c>
      <c r="B59" s="96" t="s">
        <v>255</v>
      </c>
      <c r="C59" s="97" t="s">
        <v>140</v>
      </c>
      <c r="D59" s="97" t="s">
        <v>88</v>
      </c>
      <c r="E59" s="98"/>
      <c r="F59" s="104">
        <v>11</v>
      </c>
      <c r="G59" s="100" t="s">
        <v>139</v>
      </c>
      <c r="H59" s="101" t="s">
        <v>234</v>
      </c>
      <c r="I59" s="150">
        <v>1</v>
      </c>
      <c r="J59" s="93">
        <f>SUMIFS(Invulblad!G:G,Invulblad!A:A,G59,Invulblad!B:B,H59,Invulblad!D:D,D59)*I59</f>
        <v>0</v>
      </c>
      <c r="K59" s="93">
        <f t="shared" si="9"/>
        <v>0</v>
      </c>
      <c r="L59" s="93">
        <f t="shared" si="3"/>
        <v>0</v>
      </c>
      <c r="M59" s="94">
        <f t="shared" si="10"/>
        <v>0</v>
      </c>
    </row>
    <row r="60" spans="1:13" ht="16.5" customHeight="1">
      <c r="A60" s="95" t="s">
        <v>74</v>
      </c>
      <c r="B60" s="96" t="s">
        <v>256</v>
      </c>
      <c r="C60" s="97" t="s">
        <v>220</v>
      </c>
      <c r="D60" s="97" t="s">
        <v>198</v>
      </c>
      <c r="E60" s="98">
        <v>6</v>
      </c>
      <c r="F60" s="103"/>
      <c r="G60" s="100" t="s">
        <v>219</v>
      </c>
      <c r="H60" s="101">
        <v>255</v>
      </c>
      <c r="I60" s="150">
        <v>1</v>
      </c>
      <c r="J60" s="93">
        <f>SUMIFS(Invulblad!G:G,Invulblad!A:A,G60,Invulblad!B:B,H60,Invulblad!D:D,D60)*I60</f>
        <v>0</v>
      </c>
      <c r="K60" s="93">
        <f t="shared" si="9"/>
        <v>0</v>
      </c>
      <c r="L60" s="93">
        <f t="shared" si="3"/>
        <v>0</v>
      </c>
      <c r="M60" s="94">
        <f t="shared" si="10"/>
        <v>0</v>
      </c>
    </row>
    <row r="61" spans="1:13" ht="16.5" customHeight="1">
      <c r="A61" s="95" t="s">
        <v>74</v>
      </c>
      <c r="B61" s="96" t="s">
        <v>257</v>
      </c>
      <c r="C61" s="97" t="s">
        <v>220</v>
      </c>
      <c r="D61" s="97" t="s">
        <v>198</v>
      </c>
      <c r="E61" s="98">
        <v>6</v>
      </c>
      <c r="F61" s="104"/>
      <c r="G61" s="100" t="s">
        <v>219</v>
      </c>
      <c r="H61" s="101">
        <v>255</v>
      </c>
      <c r="I61" s="150">
        <v>1</v>
      </c>
      <c r="J61" s="93">
        <f>SUMIFS(Invulblad!G:G,Invulblad!A:A,G61,Invulblad!B:B,H61,Invulblad!D:D,D61)*I61</f>
        <v>0</v>
      </c>
      <c r="K61" s="93">
        <f t="shared" si="9"/>
        <v>0</v>
      </c>
      <c r="L61" s="93">
        <f t="shared" si="3"/>
        <v>0</v>
      </c>
      <c r="M61" s="94">
        <f t="shared" si="10"/>
        <v>0</v>
      </c>
    </row>
    <row r="62" spans="1:13" ht="16.5" customHeight="1">
      <c r="A62" s="95" t="s">
        <v>74</v>
      </c>
      <c r="B62" s="96" t="s">
        <v>258</v>
      </c>
      <c r="C62" s="97" t="s">
        <v>131</v>
      </c>
      <c r="D62" s="97" t="s">
        <v>88</v>
      </c>
      <c r="E62" s="98">
        <v>6</v>
      </c>
      <c r="F62" s="104"/>
      <c r="G62" s="100" t="s">
        <v>130</v>
      </c>
      <c r="H62" s="101">
        <v>255</v>
      </c>
      <c r="I62" s="150">
        <v>1</v>
      </c>
      <c r="J62" s="93">
        <f>SUMIFS(Invulblad!G:G,Invulblad!A:A,G62,Invulblad!B:B,H62,Invulblad!D:D,D62)*I62</f>
        <v>0</v>
      </c>
      <c r="K62" s="93">
        <f t="shared" si="9"/>
        <v>0</v>
      </c>
      <c r="L62" s="93">
        <f t="shared" si="3"/>
        <v>0</v>
      </c>
      <c r="M62" s="94">
        <f t="shared" si="10"/>
        <v>0</v>
      </c>
    </row>
    <row r="63" spans="1:13" ht="16.5" customHeight="1">
      <c r="A63" s="95" t="s">
        <v>74</v>
      </c>
      <c r="B63" s="96" t="s">
        <v>259</v>
      </c>
      <c r="C63" s="97" t="s">
        <v>142</v>
      </c>
      <c r="D63" s="97" t="s">
        <v>88</v>
      </c>
      <c r="E63" s="98">
        <v>22</v>
      </c>
      <c r="F63" s="104"/>
      <c r="G63" s="100" t="s">
        <v>139</v>
      </c>
      <c r="H63" s="101">
        <v>156</v>
      </c>
      <c r="I63" s="150">
        <v>1</v>
      </c>
      <c r="J63" s="93">
        <f>SUMIFS(Invulblad!G:G,Invulblad!A:A,G63,Invulblad!B:B,H63,Invulblad!D:D,D63)*I63</f>
        <v>0</v>
      </c>
      <c r="K63" s="93">
        <f t="shared" si="2"/>
        <v>0</v>
      </c>
      <c r="L63" s="93">
        <f t="shared" si="3"/>
        <v>0</v>
      </c>
      <c r="M63" s="94">
        <f t="shared" si="4"/>
        <v>0</v>
      </c>
    </row>
    <row r="64" spans="1:13" ht="16.5" customHeight="1">
      <c r="A64" s="95" t="s">
        <v>74</v>
      </c>
      <c r="B64" s="96" t="s">
        <v>260</v>
      </c>
      <c r="C64" s="97" t="s">
        <v>101</v>
      </c>
      <c r="D64" s="97" t="s">
        <v>88</v>
      </c>
      <c r="E64" s="98">
        <v>96</v>
      </c>
      <c r="F64" s="104"/>
      <c r="G64" s="100" t="s">
        <v>100</v>
      </c>
      <c r="H64" s="101">
        <v>255</v>
      </c>
      <c r="I64" s="150">
        <v>1</v>
      </c>
      <c r="J64" s="93">
        <f>SUMIFS(Invulblad!G:G,Invulblad!A:A,G64,Invulblad!B:B,H64,Invulblad!D:D,D64)*I64</f>
        <v>0</v>
      </c>
      <c r="K64" s="93">
        <f t="shared" si="2"/>
        <v>0</v>
      </c>
      <c r="L64" s="93">
        <f t="shared" si="3"/>
        <v>0</v>
      </c>
      <c r="M64" s="94">
        <f t="shared" si="4"/>
        <v>0</v>
      </c>
    </row>
    <row r="65" spans="1:13" ht="16.5" customHeight="1">
      <c r="A65" s="95" t="s">
        <v>74</v>
      </c>
      <c r="B65" s="96" t="s">
        <v>261</v>
      </c>
      <c r="C65" s="97" t="s">
        <v>171</v>
      </c>
      <c r="D65" s="97" t="s">
        <v>88</v>
      </c>
      <c r="E65" s="98"/>
      <c r="F65" s="104">
        <v>77</v>
      </c>
      <c r="G65" s="100" t="s">
        <v>170</v>
      </c>
      <c r="H65" s="101" t="s">
        <v>234</v>
      </c>
      <c r="I65" s="150">
        <v>1</v>
      </c>
      <c r="J65" s="93">
        <f>SUMIFS(Invulblad!G:G,Invulblad!A:A,G65,Invulblad!B:B,H65,Invulblad!D:D,D65)*I65</f>
        <v>0</v>
      </c>
      <c r="K65" s="93">
        <f t="shared" si="2"/>
        <v>0</v>
      </c>
      <c r="L65" s="93">
        <f t="shared" si="3"/>
        <v>0</v>
      </c>
      <c r="M65" s="94">
        <f t="shared" si="4"/>
        <v>0</v>
      </c>
    </row>
    <row r="66" spans="1:13" ht="16.5" customHeight="1">
      <c r="A66" s="95" t="s">
        <v>74</v>
      </c>
      <c r="B66" s="96" t="s">
        <v>262</v>
      </c>
      <c r="C66" s="97" t="s">
        <v>152</v>
      </c>
      <c r="D66" s="97" t="s">
        <v>88</v>
      </c>
      <c r="E66" s="98"/>
      <c r="F66" s="104">
        <v>4</v>
      </c>
      <c r="G66" s="100" t="s">
        <v>161</v>
      </c>
      <c r="H66" s="101" t="s">
        <v>234</v>
      </c>
      <c r="I66" s="150">
        <v>1</v>
      </c>
      <c r="J66" s="93">
        <f>SUMIFS(Invulblad!G:G,Invulblad!A:A,G66,Invulblad!B:B,H66,Invulblad!D:D,D66)*I66</f>
        <v>0</v>
      </c>
      <c r="K66" s="93">
        <f t="shared" si="2"/>
        <v>0</v>
      </c>
      <c r="L66" s="93">
        <f t="shared" si="3"/>
        <v>0</v>
      </c>
      <c r="M66" s="94">
        <f t="shared" si="4"/>
        <v>0</v>
      </c>
    </row>
    <row r="67" spans="1:13" ht="16.5" customHeight="1">
      <c r="A67" s="95" t="s">
        <v>74</v>
      </c>
      <c r="B67" s="96" t="s">
        <v>263</v>
      </c>
      <c r="C67" s="97" t="s">
        <v>154</v>
      </c>
      <c r="D67" s="97" t="s">
        <v>88</v>
      </c>
      <c r="E67" s="98"/>
      <c r="F67" s="104">
        <v>15</v>
      </c>
      <c r="G67" s="100" t="s">
        <v>161</v>
      </c>
      <c r="H67" s="101" t="s">
        <v>234</v>
      </c>
      <c r="I67" s="150">
        <v>1</v>
      </c>
      <c r="J67" s="93">
        <f>SUMIFS(Invulblad!G:G,Invulblad!A:A,G67,Invulblad!B:B,H67,Invulblad!D:D,D67)*I67</f>
        <v>0</v>
      </c>
      <c r="K67" s="93">
        <f t="shared" si="2"/>
        <v>0</v>
      </c>
      <c r="L67" s="93">
        <f t="shared" si="3"/>
        <v>0</v>
      </c>
      <c r="M67" s="94">
        <f t="shared" si="4"/>
        <v>0</v>
      </c>
    </row>
    <row r="68" spans="1:13" ht="16.5" customHeight="1">
      <c r="A68" s="95" t="s">
        <v>74</v>
      </c>
      <c r="B68" s="96" t="s">
        <v>264</v>
      </c>
      <c r="C68" s="97" t="s">
        <v>142</v>
      </c>
      <c r="D68" s="97" t="s">
        <v>88</v>
      </c>
      <c r="E68" s="98">
        <v>17</v>
      </c>
      <c r="F68" s="104"/>
      <c r="G68" s="100" t="s">
        <v>139</v>
      </c>
      <c r="H68" s="101">
        <v>156</v>
      </c>
      <c r="I68" s="150">
        <v>1</v>
      </c>
      <c r="J68" s="93">
        <f>SUMIFS(Invulblad!G:G,Invulblad!A:A,G68,Invulblad!B:B,H68,Invulblad!D:D,D68)*I68</f>
        <v>0</v>
      </c>
      <c r="K68" s="93">
        <f t="shared" si="2"/>
        <v>0</v>
      </c>
      <c r="L68" s="93">
        <f t="shared" si="3"/>
        <v>0</v>
      </c>
      <c r="M68" s="94">
        <f t="shared" si="4"/>
        <v>0</v>
      </c>
    </row>
    <row r="69" spans="1:13" ht="16.5" customHeight="1">
      <c r="A69" s="95" t="s">
        <v>74</v>
      </c>
      <c r="B69" s="96" t="s">
        <v>265</v>
      </c>
      <c r="C69" s="97" t="s">
        <v>142</v>
      </c>
      <c r="D69" s="97" t="s">
        <v>88</v>
      </c>
      <c r="E69" s="98">
        <v>27</v>
      </c>
      <c r="F69" s="104"/>
      <c r="G69" s="100" t="s">
        <v>139</v>
      </c>
      <c r="H69" s="101">
        <v>156</v>
      </c>
      <c r="I69" s="150">
        <v>1</v>
      </c>
      <c r="J69" s="93">
        <f>SUMIFS(Invulblad!G:G,Invulblad!A:A,G69,Invulblad!B:B,H69,Invulblad!D:D,D69)*I69</f>
        <v>0</v>
      </c>
      <c r="K69" s="93">
        <f t="shared" si="2"/>
        <v>0</v>
      </c>
      <c r="L69" s="93">
        <f t="shared" si="3"/>
        <v>0</v>
      </c>
      <c r="M69" s="94">
        <f t="shared" si="4"/>
        <v>0</v>
      </c>
    </row>
    <row r="70" spans="1:13" ht="16.5" customHeight="1">
      <c r="A70" s="95" t="s">
        <v>74</v>
      </c>
      <c r="B70" s="96" t="s">
        <v>266</v>
      </c>
      <c r="C70" s="97" t="s">
        <v>154</v>
      </c>
      <c r="D70" s="97" t="s">
        <v>88</v>
      </c>
      <c r="E70" s="98"/>
      <c r="F70" s="104">
        <v>21</v>
      </c>
      <c r="G70" s="100" t="s">
        <v>161</v>
      </c>
      <c r="H70" s="101" t="s">
        <v>234</v>
      </c>
      <c r="I70" s="150">
        <v>1</v>
      </c>
      <c r="J70" s="93">
        <f>SUMIFS(Invulblad!G:G,Invulblad!A:A,G70,Invulblad!B:B,H70,Invulblad!D:D,D70)*I70</f>
        <v>0</v>
      </c>
      <c r="K70" s="93">
        <f t="shared" si="2"/>
        <v>0</v>
      </c>
      <c r="L70" s="93">
        <f t="shared" si="3"/>
        <v>0</v>
      </c>
      <c r="M70" s="94">
        <f t="shared" si="4"/>
        <v>0</v>
      </c>
    </row>
    <row r="71" spans="1:13" ht="16.5" customHeight="1">
      <c r="A71" s="95" t="s">
        <v>74</v>
      </c>
      <c r="B71" s="96" t="s">
        <v>267</v>
      </c>
      <c r="C71" s="97" t="s">
        <v>154</v>
      </c>
      <c r="D71" s="97" t="s">
        <v>88</v>
      </c>
      <c r="E71" s="98"/>
      <c r="F71" s="104">
        <v>23</v>
      </c>
      <c r="G71" s="100" t="s">
        <v>161</v>
      </c>
      <c r="H71" s="101" t="s">
        <v>234</v>
      </c>
      <c r="I71" s="150">
        <v>1</v>
      </c>
      <c r="J71" s="93">
        <f>SUMIFS(Invulblad!G:G,Invulblad!A:A,G71,Invulblad!B:B,H71,Invulblad!D:D,D71)*I71</f>
        <v>0</v>
      </c>
      <c r="K71" s="93">
        <f t="shared" si="2"/>
        <v>0</v>
      </c>
      <c r="L71" s="93">
        <f t="shared" si="3"/>
        <v>0</v>
      </c>
      <c r="M71" s="94">
        <f t="shared" si="4"/>
        <v>0</v>
      </c>
    </row>
    <row r="72" spans="1:13" ht="16.5" customHeight="1">
      <c r="A72" s="95" t="s">
        <v>74</v>
      </c>
      <c r="B72" s="96" t="s">
        <v>268</v>
      </c>
      <c r="C72" s="97" t="s">
        <v>154</v>
      </c>
      <c r="D72" s="97" t="s">
        <v>88</v>
      </c>
      <c r="E72" s="98"/>
      <c r="F72" s="104">
        <v>24</v>
      </c>
      <c r="G72" s="100" t="s">
        <v>161</v>
      </c>
      <c r="H72" s="101" t="s">
        <v>234</v>
      </c>
      <c r="I72" s="150">
        <v>1</v>
      </c>
      <c r="J72" s="93">
        <f>SUMIFS(Invulblad!G:G,Invulblad!A:A,G72,Invulblad!B:B,H72,Invulblad!D:D,D72)*I72</f>
        <v>0</v>
      </c>
      <c r="K72" s="93">
        <f t="shared" si="2"/>
        <v>0</v>
      </c>
      <c r="L72" s="93">
        <f t="shared" si="3"/>
        <v>0</v>
      </c>
      <c r="M72" s="94">
        <f t="shared" si="4"/>
        <v>0</v>
      </c>
    </row>
    <row r="73" spans="1:13" ht="16.5" customHeight="1">
      <c r="A73" s="95" t="s">
        <v>74</v>
      </c>
      <c r="B73" s="96" t="s">
        <v>269</v>
      </c>
      <c r="C73" s="97" t="s">
        <v>152</v>
      </c>
      <c r="D73" s="97" t="s">
        <v>88</v>
      </c>
      <c r="E73" s="98"/>
      <c r="F73" s="104">
        <v>18</v>
      </c>
      <c r="G73" s="100" t="s">
        <v>161</v>
      </c>
      <c r="H73" s="101" t="s">
        <v>234</v>
      </c>
      <c r="I73" s="150">
        <v>1</v>
      </c>
      <c r="J73" s="93">
        <f>SUMIFS(Invulblad!G:G,Invulblad!A:A,G73,Invulblad!B:B,H73,Invulblad!D:D,D73)*I73</f>
        <v>0</v>
      </c>
      <c r="K73" s="93">
        <f t="shared" si="2"/>
        <v>0</v>
      </c>
      <c r="L73" s="93">
        <f t="shared" si="3"/>
        <v>0</v>
      </c>
      <c r="M73" s="94">
        <f t="shared" si="4"/>
        <v>0</v>
      </c>
    </row>
    <row r="74" spans="1:13" ht="16.5" customHeight="1">
      <c r="A74" s="95" t="s">
        <v>74</v>
      </c>
      <c r="B74" s="96" t="s">
        <v>270</v>
      </c>
      <c r="C74" s="97" t="s">
        <v>154</v>
      </c>
      <c r="D74" s="97" t="s">
        <v>88</v>
      </c>
      <c r="E74" s="98"/>
      <c r="F74" s="104">
        <v>35</v>
      </c>
      <c r="G74" s="100" t="s">
        <v>161</v>
      </c>
      <c r="H74" s="101" t="s">
        <v>234</v>
      </c>
      <c r="I74" s="150">
        <v>1</v>
      </c>
      <c r="J74" s="93">
        <f>SUMIFS(Invulblad!G:G,Invulblad!A:A,G74,Invulblad!B:B,H74,Invulblad!D:D,D74)*I74</f>
        <v>0</v>
      </c>
      <c r="K74" s="93">
        <f t="shared" si="2"/>
        <v>0</v>
      </c>
      <c r="L74" s="93">
        <f t="shared" si="3"/>
        <v>0</v>
      </c>
      <c r="M74" s="94">
        <f t="shared" si="4"/>
        <v>0</v>
      </c>
    </row>
    <row r="75" spans="1:13" ht="16.5" customHeight="1">
      <c r="A75" s="95" t="s">
        <v>74</v>
      </c>
      <c r="B75" s="96" t="s">
        <v>271</v>
      </c>
      <c r="C75" s="97" t="s">
        <v>177</v>
      </c>
      <c r="D75" s="97" t="s">
        <v>88</v>
      </c>
      <c r="E75" s="98"/>
      <c r="F75" s="104">
        <v>11</v>
      </c>
      <c r="G75" s="100" t="s">
        <v>176</v>
      </c>
      <c r="H75" s="101" t="s">
        <v>234</v>
      </c>
      <c r="I75" s="150">
        <v>1</v>
      </c>
      <c r="J75" s="93">
        <f>SUMIFS(Invulblad!G:G,Invulblad!A:A,G75,Invulblad!B:B,H75,Invulblad!D:D,D75)*I75</f>
        <v>0</v>
      </c>
      <c r="K75" s="93">
        <f t="shared" si="2"/>
        <v>0</v>
      </c>
      <c r="L75" s="93">
        <f t="shared" si="3"/>
        <v>0</v>
      </c>
      <c r="M75" s="94">
        <f t="shared" si="4"/>
        <v>0</v>
      </c>
    </row>
    <row r="76" spans="1:13" ht="16.5" customHeight="1">
      <c r="A76" s="95" t="s">
        <v>74</v>
      </c>
      <c r="B76" s="96" t="s">
        <v>272</v>
      </c>
      <c r="C76" s="97" t="s">
        <v>154</v>
      </c>
      <c r="D76" s="97" t="s">
        <v>88</v>
      </c>
      <c r="E76" s="98"/>
      <c r="F76" s="104">
        <v>50</v>
      </c>
      <c r="G76" s="100" t="s">
        <v>161</v>
      </c>
      <c r="H76" s="101" t="s">
        <v>234</v>
      </c>
      <c r="I76" s="150">
        <v>1</v>
      </c>
      <c r="J76" s="93">
        <f>SUMIFS(Invulblad!G:G,Invulblad!A:A,G76,Invulblad!B:B,H76,Invulblad!D:D,D76)*I76</f>
        <v>0</v>
      </c>
      <c r="K76" s="93">
        <f t="shared" si="2"/>
        <v>0</v>
      </c>
      <c r="L76" s="93">
        <f t="shared" si="3"/>
        <v>0</v>
      </c>
      <c r="M76" s="94">
        <f t="shared" si="4"/>
        <v>0</v>
      </c>
    </row>
    <row r="77" spans="1:13" ht="16.5" customHeight="1">
      <c r="A77" s="95" t="s">
        <v>74</v>
      </c>
      <c r="B77" s="96" t="s">
        <v>273</v>
      </c>
      <c r="C77" s="97" t="s">
        <v>113</v>
      </c>
      <c r="D77" s="97" t="s">
        <v>88</v>
      </c>
      <c r="E77" s="98">
        <v>88</v>
      </c>
      <c r="F77" s="104"/>
      <c r="G77" s="100" t="s">
        <v>123</v>
      </c>
      <c r="H77" s="101">
        <v>255</v>
      </c>
      <c r="I77" s="150">
        <v>1</v>
      </c>
      <c r="J77" s="93">
        <f>SUMIFS(Invulblad!G:G,Invulblad!A:A,G77,Invulblad!B:B,H77,Invulblad!D:D,D77)*I77</f>
        <v>0</v>
      </c>
      <c r="K77" s="93">
        <f t="shared" ref="K77:K146" si="11">+J77*E77</f>
        <v>0</v>
      </c>
      <c r="L77" s="93">
        <f t="shared" si="3"/>
        <v>0</v>
      </c>
      <c r="M77" s="94">
        <f t="shared" si="4"/>
        <v>0</v>
      </c>
    </row>
    <row r="78" spans="1:13" ht="16.5" customHeight="1">
      <c r="A78" s="95" t="s">
        <v>74</v>
      </c>
      <c r="B78" s="96" t="s">
        <v>274</v>
      </c>
      <c r="C78" s="97" t="s">
        <v>113</v>
      </c>
      <c r="D78" s="97" t="s">
        <v>88</v>
      </c>
      <c r="E78" s="98">
        <v>10</v>
      </c>
      <c r="F78" s="104"/>
      <c r="G78" s="100" t="s">
        <v>123</v>
      </c>
      <c r="H78" s="101">
        <v>255</v>
      </c>
      <c r="I78" s="150">
        <v>1</v>
      </c>
      <c r="J78" s="93">
        <f>SUMIFS(Invulblad!G:G,Invulblad!A:A,G78,Invulblad!B:B,H78,Invulblad!D:D,D78)*I78</f>
        <v>0</v>
      </c>
      <c r="K78" s="93">
        <f t="shared" si="11"/>
        <v>0</v>
      </c>
      <c r="L78" s="93">
        <f t="shared" si="3"/>
        <v>0</v>
      </c>
      <c r="M78" s="94">
        <f t="shared" si="4"/>
        <v>0</v>
      </c>
    </row>
    <row r="79" spans="1:13" ht="16.5" customHeight="1">
      <c r="A79" s="95" t="s">
        <v>74</v>
      </c>
      <c r="B79" s="96" t="s">
        <v>275</v>
      </c>
      <c r="C79" s="97" t="s">
        <v>113</v>
      </c>
      <c r="D79" s="97" t="s">
        <v>88</v>
      </c>
      <c r="E79" s="98">
        <v>16</v>
      </c>
      <c r="F79" s="104"/>
      <c r="G79" s="100" t="s">
        <v>123</v>
      </c>
      <c r="H79" s="101">
        <v>255</v>
      </c>
      <c r="I79" s="150">
        <v>1</v>
      </c>
      <c r="J79" s="93">
        <f>SUMIFS(Invulblad!G:G,Invulblad!A:A,G79,Invulblad!B:B,H79,Invulblad!D:D,D79)*I79</f>
        <v>0</v>
      </c>
      <c r="K79" s="93">
        <f t="shared" si="11"/>
        <v>0</v>
      </c>
      <c r="L79" s="93">
        <f t="shared" si="3"/>
        <v>0</v>
      </c>
      <c r="M79" s="94">
        <f t="shared" si="4"/>
        <v>0</v>
      </c>
    </row>
    <row r="80" spans="1:13" ht="16.5" customHeight="1">
      <c r="A80" s="95" t="s">
        <v>74</v>
      </c>
      <c r="B80" s="96" t="s">
        <v>276</v>
      </c>
      <c r="C80" s="97" t="s">
        <v>113</v>
      </c>
      <c r="D80" s="97" t="s">
        <v>88</v>
      </c>
      <c r="E80" s="98">
        <v>51</v>
      </c>
      <c r="F80" s="104"/>
      <c r="G80" s="100" t="s">
        <v>123</v>
      </c>
      <c r="H80" s="101">
        <v>255</v>
      </c>
      <c r="I80" s="150">
        <v>1</v>
      </c>
      <c r="J80" s="93">
        <f>SUMIFS(Invulblad!G:G,Invulblad!A:A,G80,Invulblad!B:B,H80,Invulblad!D:D,D80)*I80</f>
        <v>0</v>
      </c>
      <c r="K80" s="93">
        <f t="shared" si="11"/>
        <v>0</v>
      </c>
      <c r="L80" s="93">
        <f t="shared" si="3"/>
        <v>0</v>
      </c>
      <c r="M80" s="94">
        <f t="shared" si="4"/>
        <v>0</v>
      </c>
    </row>
    <row r="81" spans="1:13" ht="16.5" customHeight="1">
      <c r="A81" s="95" t="s">
        <v>74</v>
      </c>
      <c r="B81" s="96" t="s">
        <v>277</v>
      </c>
      <c r="C81" s="97" t="s">
        <v>93</v>
      </c>
      <c r="D81" s="97" t="s">
        <v>88</v>
      </c>
      <c r="E81" s="98">
        <v>6</v>
      </c>
      <c r="F81" s="104"/>
      <c r="G81" s="100" t="s">
        <v>92</v>
      </c>
      <c r="H81" s="101">
        <v>255</v>
      </c>
      <c r="I81" s="150">
        <v>1</v>
      </c>
      <c r="J81" s="93">
        <f>SUMIFS(Invulblad!G:G,Invulblad!A:A,G81,Invulblad!B:B,H81,Invulblad!D:D,D81)*I81</f>
        <v>0</v>
      </c>
      <c r="K81" s="93">
        <f t="shared" si="11"/>
        <v>0</v>
      </c>
      <c r="L81" s="93">
        <f t="shared" ref="L81:L154" si="12">L$9</f>
        <v>0</v>
      </c>
      <c r="M81" s="94">
        <f t="shared" si="4"/>
        <v>0</v>
      </c>
    </row>
    <row r="82" spans="1:13" ht="16.5" customHeight="1">
      <c r="A82" s="95" t="s">
        <v>74</v>
      </c>
      <c r="B82" s="96" t="s">
        <v>278</v>
      </c>
      <c r="C82" s="97" t="s">
        <v>212</v>
      </c>
      <c r="D82" s="97" t="s">
        <v>88</v>
      </c>
      <c r="E82" s="98">
        <v>38</v>
      </c>
      <c r="F82" s="104"/>
      <c r="G82" s="100" t="s">
        <v>216</v>
      </c>
      <c r="H82" s="101">
        <v>255</v>
      </c>
      <c r="I82" s="150">
        <v>1</v>
      </c>
      <c r="J82" s="93">
        <f>SUMIFS(Invulblad!G:G,Invulblad!A:A,G82,Invulblad!B:B,H82,Invulblad!D:D,D82)*I82</f>
        <v>0</v>
      </c>
      <c r="K82" s="93">
        <f t="shared" si="11"/>
        <v>0</v>
      </c>
      <c r="L82" s="93">
        <f t="shared" si="12"/>
        <v>0</v>
      </c>
      <c r="M82" s="94">
        <f t="shared" si="4"/>
        <v>0</v>
      </c>
    </row>
    <row r="83" spans="1:13" ht="16.5" customHeight="1">
      <c r="A83" s="95" t="s">
        <v>74</v>
      </c>
      <c r="B83" s="96" t="s">
        <v>279</v>
      </c>
      <c r="C83" s="97" t="s">
        <v>152</v>
      </c>
      <c r="D83" s="97" t="s">
        <v>88</v>
      </c>
      <c r="E83" s="98"/>
      <c r="F83" s="104">
        <v>2</v>
      </c>
      <c r="G83" s="100" t="s">
        <v>161</v>
      </c>
      <c r="H83" s="101" t="s">
        <v>234</v>
      </c>
      <c r="I83" s="150">
        <v>1</v>
      </c>
      <c r="J83" s="93">
        <f>SUMIFS(Invulblad!G:G,Invulblad!A:A,G83,Invulblad!B:B,H83,Invulblad!D:D,D83)*I83</f>
        <v>0</v>
      </c>
      <c r="K83" s="93">
        <f t="shared" si="11"/>
        <v>0</v>
      </c>
      <c r="L83" s="93">
        <f t="shared" si="12"/>
        <v>0</v>
      </c>
      <c r="M83" s="94">
        <f t="shared" si="4"/>
        <v>0</v>
      </c>
    </row>
    <row r="84" spans="1:13" ht="16.5" customHeight="1">
      <c r="A84" s="95" t="s">
        <v>74</v>
      </c>
      <c r="B84" s="96" t="s">
        <v>280</v>
      </c>
      <c r="C84" s="97" t="s">
        <v>152</v>
      </c>
      <c r="D84" s="97" t="s">
        <v>88</v>
      </c>
      <c r="E84" s="98"/>
      <c r="F84" s="104">
        <v>2</v>
      </c>
      <c r="G84" s="100" t="s">
        <v>161</v>
      </c>
      <c r="H84" s="101" t="s">
        <v>234</v>
      </c>
      <c r="I84" s="150">
        <v>1</v>
      </c>
      <c r="J84" s="93">
        <f>SUMIFS(Invulblad!G:G,Invulblad!A:A,G84,Invulblad!B:B,H84,Invulblad!D:D,D84)*I84</f>
        <v>0</v>
      </c>
      <c r="K84" s="93">
        <f t="shared" si="11"/>
        <v>0</v>
      </c>
      <c r="L84" s="93">
        <f t="shared" si="12"/>
        <v>0</v>
      </c>
      <c r="M84" s="94">
        <f t="shared" si="4"/>
        <v>0</v>
      </c>
    </row>
    <row r="85" spans="1:13" ht="16.5" customHeight="1">
      <c r="A85" s="95" t="s">
        <v>74</v>
      </c>
      <c r="B85" s="96" t="s">
        <v>281</v>
      </c>
      <c r="C85" s="97" t="s">
        <v>142</v>
      </c>
      <c r="D85" s="97" t="s">
        <v>88</v>
      </c>
      <c r="E85" s="98">
        <v>19</v>
      </c>
      <c r="F85" s="104"/>
      <c r="G85" s="100" t="s">
        <v>139</v>
      </c>
      <c r="H85" s="101">
        <v>156</v>
      </c>
      <c r="I85" s="150">
        <v>1</v>
      </c>
      <c r="J85" s="93">
        <f>SUMIFS(Invulblad!G:G,Invulblad!A:A,G85,Invulblad!B:B,H85,Invulblad!D:D,D85)*I85</f>
        <v>0</v>
      </c>
      <c r="K85" s="93">
        <f t="shared" si="11"/>
        <v>0</v>
      </c>
      <c r="L85" s="93">
        <f t="shared" si="12"/>
        <v>0</v>
      </c>
      <c r="M85" s="94">
        <f t="shared" si="4"/>
        <v>0</v>
      </c>
    </row>
    <row r="86" spans="1:13" ht="16.5" customHeight="1">
      <c r="A86" s="95" t="s">
        <v>74</v>
      </c>
      <c r="B86" s="96" t="s">
        <v>282</v>
      </c>
      <c r="C86" s="97" t="s">
        <v>142</v>
      </c>
      <c r="D86" s="97" t="s">
        <v>88</v>
      </c>
      <c r="E86" s="98">
        <v>35</v>
      </c>
      <c r="F86" s="104"/>
      <c r="G86" s="100" t="s">
        <v>139</v>
      </c>
      <c r="H86" s="101">
        <v>156</v>
      </c>
      <c r="I86" s="150">
        <v>1</v>
      </c>
      <c r="J86" s="93">
        <f>SUMIFS(Invulblad!G:G,Invulblad!A:A,G86,Invulblad!B:B,H86,Invulblad!D:D,D86)*I86</f>
        <v>0</v>
      </c>
      <c r="K86" s="93">
        <f t="shared" si="11"/>
        <v>0</v>
      </c>
      <c r="L86" s="93">
        <f t="shared" si="12"/>
        <v>0</v>
      </c>
      <c r="M86" s="94">
        <f t="shared" si="4"/>
        <v>0</v>
      </c>
    </row>
    <row r="87" spans="1:13" ht="16.5" customHeight="1">
      <c r="A87" s="95" t="s">
        <v>74</v>
      </c>
      <c r="B87" s="96" t="s">
        <v>283</v>
      </c>
      <c r="C87" s="97" t="s">
        <v>142</v>
      </c>
      <c r="D87" s="97" t="s">
        <v>88</v>
      </c>
      <c r="E87" s="98">
        <v>19</v>
      </c>
      <c r="F87" s="104"/>
      <c r="G87" s="100" t="s">
        <v>139</v>
      </c>
      <c r="H87" s="101">
        <v>156</v>
      </c>
      <c r="I87" s="150">
        <v>1</v>
      </c>
      <c r="J87" s="93">
        <f>SUMIFS(Invulblad!G:G,Invulblad!A:A,G87,Invulblad!B:B,H87,Invulblad!D:D,D87)*I87</f>
        <v>0</v>
      </c>
      <c r="K87" s="93">
        <f t="shared" si="11"/>
        <v>0</v>
      </c>
      <c r="L87" s="93">
        <f t="shared" si="12"/>
        <v>0</v>
      </c>
      <c r="M87" s="94">
        <f t="shared" si="4"/>
        <v>0</v>
      </c>
    </row>
    <row r="88" spans="1:13" ht="16.5" customHeight="1">
      <c r="A88" s="95" t="s">
        <v>74</v>
      </c>
      <c r="B88" s="96" t="s">
        <v>284</v>
      </c>
      <c r="C88" s="97" t="s">
        <v>142</v>
      </c>
      <c r="D88" s="97" t="s">
        <v>88</v>
      </c>
      <c r="E88" s="98">
        <v>19</v>
      </c>
      <c r="F88" s="104"/>
      <c r="G88" s="100" t="s">
        <v>139</v>
      </c>
      <c r="H88" s="101">
        <v>156</v>
      </c>
      <c r="I88" s="150">
        <v>1</v>
      </c>
      <c r="J88" s="93">
        <f>SUMIFS(Invulblad!G:G,Invulblad!A:A,G88,Invulblad!B:B,H88,Invulblad!D:D,D88)*I88</f>
        <v>0</v>
      </c>
      <c r="K88" s="93">
        <f t="shared" si="11"/>
        <v>0</v>
      </c>
      <c r="L88" s="93">
        <f t="shared" si="12"/>
        <v>0</v>
      </c>
      <c r="M88" s="94">
        <f t="shared" si="4"/>
        <v>0</v>
      </c>
    </row>
    <row r="89" spans="1:13" ht="16.5" customHeight="1">
      <c r="A89" s="95" t="s">
        <v>74</v>
      </c>
      <c r="B89" s="96" t="s">
        <v>285</v>
      </c>
      <c r="C89" s="97" t="s">
        <v>142</v>
      </c>
      <c r="D89" s="97" t="s">
        <v>88</v>
      </c>
      <c r="E89" s="107">
        <v>19</v>
      </c>
      <c r="F89" s="105"/>
      <c r="G89" s="108" t="s">
        <v>139</v>
      </c>
      <c r="H89" s="101">
        <v>156</v>
      </c>
      <c r="I89" s="150">
        <v>1</v>
      </c>
      <c r="J89" s="93">
        <f>SUMIFS(Invulblad!G:G,Invulblad!A:A,G89,Invulblad!B:B,H89,Invulblad!D:D,D89)*I89</f>
        <v>0</v>
      </c>
      <c r="K89" s="93">
        <f t="shared" si="11"/>
        <v>0</v>
      </c>
      <c r="L89" s="93">
        <f t="shared" si="12"/>
        <v>0</v>
      </c>
      <c r="M89" s="94">
        <f t="shared" si="4"/>
        <v>0</v>
      </c>
    </row>
    <row r="90" spans="1:13" ht="16.5" customHeight="1">
      <c r="A90" s="95" t="s">
        <v>74</v>
      </c>
      <c r="B90" s="96" t="s">
        <v>286</v>
      </c>
      <c r="C90" s="97" t="s">
        <v>142</v>
      </c>
      <c r="D90" s="97" t="s">
        <v>88</v>
      </c>
      <c r="E90" s="98">
        <v>19</v>
      </c>
      <c r="F90" s="103"/>
      <c r="G90" s="100" t="s">
        <v>139</v>
      </c>
      <c r="H90" s="101">
        <v>156</v>
      </c>
      <c r="I90" s="150">
        <v>1</v>
      </c>
      <c r="J90" s="93">
        <f>SUMIFS(Invulblad!G:G,Invulblad!A:A,G90,Invulblad!B:B,H90,Invulblad!D:D,D90)*I90</f>
        <v>0</v>
      </c>
      <c r="K90" s="93">
        <f t="shared" si="11"/>
        <v>0</v>
      </c>
      <c r="L90" s="93">
        <f t="shared" si="12"/>
        <v>0</v>
      </c>
      <c r="M90" s="94">
        <f t="shared" si="4"/>
        <v>0</v>
      </c>
    </row>
    <row r="91" spans="1:13" ht="16.5" customHeight="1">
      <c r="A91" s="95" t="s">
        <v>74</v>
      </c>
      <c r="B91" s="96" t="s">
        <v>287</v>
      </c>
      <c r="C91" s="97" t="s">
        <v>142</v>
      </c>
      <c r="D91" s="97" t="s">
        <v>88</v>
      </c>
      <c r="E91" s="98">
        <v>19</v>
      </c>
      <c r="F91" s="103"/>
      <c r="G91" s="100" t="s">
        <v>139</v>
      </c>
      <c r="H91" s="101">
        <v>156</v>
      </c>
      <c r="I91" s="150">
        <v>1</v>
      </c>
      <c r="J91" s="93">
        <f>SUMIFS(Invulblad!G:G,Invulblad!A:A,G91,Invulblad!B:B,H91,Invulblad!D:D,D91)*I91</f>
        <v>0</v>
      </c>
      <c r="K91" s="93">
        <f t="shared" si="11"/>
        <v>0</v>
      </c>
      <c r="L91" s="93">
        <f t="shared" si="12"/>
        <v>0</v>
      </c>
      <c r="M91" s="94">
        <f t="shared" si="4"/>
        <v>0</v>
      </c>
    </row>
    <row r="92" spans="1:13" ht="16.5" customHeight="1">
      <c r="A92" s="95" t="s">
        <v>74</v>
      </c>
      <c r="B92" s="96" t="s">
        <v>288</v>
      </c>
      <c r="C92" s="97" t="s">
        <v>142</v>
      </c>
      <c r="D92" s="97" t="s">
        <v>88</v>
      </c>
      <c r="E92" s="98">
        <v>19</v>
      </c>
      <c r="F92" s="103"/>
      <c r="G92" s="100" t="s">
        <v>139</v>
      </c>
      <c r="H92" s="101">
        <v>156</v>
      </c>
      <c r="I92" s="150">
        <v>1</v>
      </c>
      <c r="J92" s="93">
        <f>SUMIFS(Invulblad!G:G,Invulblad!A:A,G92,Invulblad!B:B,H92,Invulblad!D:D,D92)*I92</f>
        <v>0</v>
      </c>
      <c r="K92" s="93">
        <f t="shared" si="11"/>
        <v>0</v>
      </c>
      <c r="L92" s="93">
        <f t="shared" si="12"/>
        <v>0</v>
      </c>
      <c r="M92" s="94">
        <f t="shared" si="4"/>
        <v>0</v>
      </c>
    </row>
    <row r="93" spans="1:13" ht="16.5" customHeight="1">
      <c r="A93" s="95" t="s">
        <v>74</v>
      </c>
      <c r="B93" s="96" t="s">
        <v>289</v>
      </c>
      <c r="C93" s="97" t="s">
        <v>142</v>
      </c>
      <c r="D93" s="97" t="s">
        <v>88</v>
      </c>
      <c r="E93" s="98">
        <v>19</v>
      </c>
      <c r="F93" s="103"/>
      <c r="G93" s="100" t="s">
        <v>139</v>
      </c>
      <c r="H93" s="101">
        <v>156</v>
      </c>
      <c r="I93" s="150">
        <v>1</v>
      </c>
      <c r="J93" s="93">
        <f>SUMIFS(Invulblad!G:G,Invulblad!A:A,G93,Invulblad!B:B,H93,Invulblad!D:D,D93)*I93</f>
        <v>0</v>
      </c>
      <c r="K93" s="93">
        <f t="shared" si="11"/>
        <v>0</v>
      </c>
      <c r="L93" s="93">
        <f t="shared" si="12"/>
        <v>0</v>
      </c>
      <c r="M93" s="94">
        <f t="shared" ref="M93:M158" si="13">+L93*K93</f>
        <v>0</v>
      </c>
    </row>
    <row r="94" spans="1:13" ht="16.5" customHeight="1">
      <c r="A94" s="95" t="s">
        <v>74</v>
      </c>
      <c r="B94" s="96" t="s">
        <v>290</v>
      </c>
      <c r="C94" s="97" t="s">
        <v>142</v>
      </c>
      <c r="D94" s="97" t="s">
        <v>88</v>
      </c>
      <c r="E94" s="98">
        <v>29</v>
      </c>
      <c r="F94" s="104"/>
      <c r="G94" s="100" t="s">
        <v>139</v>
      </c>
      <c r="H94" s="101">
        <v>156</v>
      </c>
      <c r="I94" s="150">
        <v>1</v>
      </c>
      <c r="J94" s="93">
        <f>SUMIFS(Invulblad!G:G,Invulblad!A:A,G94,Invulblad!B:B,H94,Invulblad!D:D,D94)*I94</f>
        <v>0</v>
      </c>
      <c r="K94" s="93">
        <f t="shared" si="11"/>
        <v>0</v>
      </c>
      <c r="L94" s="93">
        <f t="shared" si="12"/>
        <v>0</v>
      </c>
      <c r="M94" s="94">
        <f t="shared" si="13"/>
        <v>0</v>
      </c>
    </row>
    <row r="95" spans="1:13" ht="16.5" customHeight="1">
      <c r="A95" s="95" t="s">
        <v>74</v>
      </c>
      <c r="B95" s="96" t="s">
        <v>291</v>
      </c>
      <c r="C95" s="97" t="s">
        <v>212</v>
      </c>
      <c r="D95" s="97" t="s">
        <v>88</v>
      </c>
      <c r="E95" s="98">
        <v>100</v>
      </c>
      <c r="F95" s="104"/>
      <c r="G95" s="100" t="s">
        <v>216</v>
      </c>
      <c r="H95" s="101">
        <v>255</v>
      </c>
      <c r="I95" s="150">
        <v>1</v>
      </c>
      <c r="J95" s="93">
        <f>SUMIFS(Invulblad!G:G,Invulblad!A:A,G95,Invulblad!B:B,H95,Invulblad!D:D,D95)*I95</f>
        <v>0</v>
      </c>
      <c r="K95" s="93">
        <f t="shared" si="11"/>
        <v>0</v>
      </c>
      <c r="L95" s="93">
        <f t="shared" si="12"/>
        <v>0</v>
      </c>
      <c r="M95" s="94">
        <f t="shared" si="13"/>
        <v>0</v>
      </c>
    </row>
    <row r="96" spans="1:13" ht="16.5" customHeight="1">
      <c r="A96" s="95" t="s">
        <v>74</v>
      </c>
      <c r="B96" s="96" t="s">
        <v>292</v>
      </c>
      <c r="C96" s="97" t="s">
        <v>212</v>
      </c>
      <c r="D96" s="97" t="s">
        <v>88</v>
      </c>
      <c r="E96" s="98">
        <v>28</v>
      </c>
      <c r="F96" s="104"/>
      <c r="G96" s="100" t="s">
        <v>216</v>
      </c>
      <c r="H96" s="101">
        <v>255</v>
      </c>
      <c r="I96" s="150">
        <v>1</v>
      </c>
      <c r="J96" s="93">
        <f>SUMIFS(Invulblad!G:G,Invulblad!A:A,G96,Invulblad!B:B,H96,Invulblad!D:D,D96)*I96</f>
        <v>0</v>
      </c>
      <c r="K96" s="93">
        <f t="shared" si="11"/>
        <v>0</v>
      </c>
      <c r="L96" s="93">
        <f t="shared" si="12"/>
        <v>0</v>
      </c>
      <c r="M96" s="94">
        <f t="shared" si="13"/>
        <v>0</v>
      </c>
    </row>
    <row r="97" spans="1:13" ht="16.5" customHeight="1">
      <c r="A97" s="95" t="s">
        <v>74</v>
      </c>
      <c r="B97" s="96" t="s">
        <v>293</v>
      </c>
      <c r="C97" s="97" t="s">
        <v>142</v>
      </c>
      <c r="D97" s="97" t="s">
        <v>88</v>
      </c>
      <c r="E97" s="98">
        <v>18</v>
      </c>
      <c r="F97" s="104"/>
      <c r="G97" s="100" t="s">
        <v>139</v>
      </c>
      <c r="H97" s="101">
        <v>156</v>
      </c>
      <c r="I97" s="150">
        <v>1</v>
      </c>
      <c r="J97" s="93">
        <f>SUMIFS(Invulblad!G:G,Invulblad!A:A,G97,Invulblad!B:B,H97,Invulblad!D:D,D97)*I97</f>
        <v>0</v>
      </c>
      <c r="K97" s="93">
        <f t="shared" si="11"/>
        <v>0</v>
      </c>
      <c r="L97" s="93">
        <f t="shared" si="12"/>
        <v>0</v>
      </c>
      <c r="M97" s="94">
        <f t="shared" si="13"/>
        <v>0</v>
      </c>
    </row>
    <row r="98" spans="1:13" ht="16.5" customHeight="1">
      <c r="A98" s="95" t="s">
        <v>74</v>
      </c>
      <c r="B98" s="96" t="s">
        <v>294</v>
      </c>
      <c r="C98" s="97" t="s">
        <v>142</v>
      </c>
      <c r="D98" s="97" t="s">
        <v>88</v>
      </c>
      <c r="E98" s="98">
        <v>18</v>
      </c>
      <c r="F98" s="104"/>
      <c r="G98" s="100" t="s">
        <v>139</v>
      </c>
      <c r="H98" s="101">
        <v>156</v>
      </c>
      <c r="I98" s="150">
        <v>1</v>
      </c>
      <c r="J98" s="93">
        <f>SUMIFS(Invulblad!G:G,Invulblad!A:A,G98,Invulblad!B:B,H98,Invulblad!D:D,D98)*I98</f>
        <v>0</v>
      </c>
      <c r="K98" s="93">
        <f t="shared" si="11"/>
        <v>0</v>
      </c>
      <c r="L98" s="93">
        <f t="shared" si="12"/>
        <v>0</v>
      </c>
      <c r="M98" s="94">
        <f t="shared" si="13"/>
        <v>0</v>
      </c>
    </row>
    <row r="99" spans="1:13" ht="16.5" customHeight="1">
      <c r="A99" s="95" t="s">
        <v>74</v>
      </c>
      <c r="B99" s="96" t="s">
        <v>295</v>
      </c>
      <c r="C99" s="97" t="s">
        <v>142</v>
      </c>
      <c r="D99" s="97" t="s">
        <v>88</v>
      </c>
      <c r="E99" s="98">
        <v>18</v>
      </c>
      <c r="F99" s="103"/>
      <c r="G99" s="100" t="s">
        <v>139</v>
      </c>
      <c r="H99" s="101">
        <v>156</v>
      </c>
      <c r="I99" s="150">
        <v>1</v>
      </c>
      <c r="J99" s="93">
        <f>SUMIFS(Invulblad!G:G,Invulblad!A:A,G99,Invulblad!B:B,H99,Invulblad!D:D,D99)*I99</f>
        <v>0</v>
      </c>
      <c r="K99" s="93">
        <f t="shared" si="11"/>
        <v>0</v>
      </c>
      <c r="L99" s="93">
        <f t="shared" si="12"/>
        <v>0</v>
      </c>
      <c r="M99" s="94">
        <f t="shared" si="13"/>
        <v>0</v>
      </c>
    </row>
    <row r="100" spans="1:13" ht="16.5" customHeight="1">
      <c r="A100" s="95" t="s">
        <v>74</v>
      </c>
      <c r="B100" s="96" t="s">
        <v>296</v>
      </c>
      <c r="C100" s="97" t="s">
        <v>142</v>
      </c>
      <c r="D100" s="97" t="s">
        <v>88</v>
      </c>
      <c r="E100" s="98">
        <v>18</v>
      </c>
      <c r="F100" s="104"/>
      <c r="G100" s="100" t="s">
        <v>139</v>
      </c>
      <c r="H100" s="101">
        <v>156</v>
      </c>
      <c r="I100" s="150">
        <v>1</v>
      </c>
      <c r="J100" s="93">
        <f>SUMIFS(Invulblad!G:G,Invulblad!A:A,G100,Invulblad!B:B,H100,Invulblad!D:D,D100)*I100</f>
        <v>0</v>
      </c>
      <c r="K100" s="93">
        <f t="shared" si="11"/>
        <v>0</v>
      </c>
      <c r="L100" s="93">
        <f t="shared" si="12"/>
        <v>0</v>
      </c>
      <c r="M100" s="94">
        <f t="shared" si="13"/>
        <v>0</v>
      </c>
    </row>
    <row r="101" spans="1:13" ht="16.5" customHeight="1">
      <c r="A101" s="95" t="s">
        <v>74</v>
      </c>
      <c r="B101" s="96" t="s">
        <v>297</v>
      </c>
      <c r="C101" s="97" t="s">
        <v>142</v>
      </c>
      <c r="D101" s="97" t="s">
        <v>88</v>
      </c>
      <c r="E101" s="98">
        <v>18</v>
      </c>
      <c r="F101" s="104"/>
      <c r="G101" s="100" t="s">
        <v>139</v>
      </c>
      <c r="H101" s="101">
        <v>156</v>
      </c>
      <c r="I101" s="150">
        <v>1</v>
      </c>
      <c r="J101" s="93">
        <f>SUMIFS(Invulblad!G:G,Invulblad!A:A,G101,Invulblad!B:B,H101,Invulblad!D:D,D101)*I101</f>
        <v>0</v>
      </c>
      <c r="K101" s="93">
        <f t="shared" ref="K101:K102" si="14">+J101*E101</f>
        <v>0</v>
      </c>
      <c r="L101" s="93">
        <f t="shared" si="12"/>
        <v>0</v>
      </c>
      <c r="M101" s="94">
        <f t="shared" ref="M101:M102" si="15">+L101*K101</f>
        <v>0</v>
      </c>
    </row>
    <row r="102" spans="1:13" ht="16.5" customHeight="1">
      <c r="A102" s="95" t="s">
        <v>74</v>
      </c>
      <c r="B102" s="96" t="s">
        <v>298</v>
      </c>
      <c r="C102" s="97" t="s">
        <v>87</v>
      </c>
      <c r="D102" s="97" t="s">
        <v>88</v>
      </c>
      <c r="E102" s="98">
        <v>531</v>
      </c>
      <c r="F102" s="104"/>
      <c r="G102" s="100" t="s">
        <v>86</v>
      </c>
      <c r="H102" s="101">
        <v>255</v>
      </c>
      <c r="I102" s="150">
        <v>1</v>
      </c>
      <c r="J102" s="93">
        <f>SUMIFS(Invulblad!G:G,Invulblad!A:A,G102,Invulblad!B:B,H102,Invulblad!D:D,D102)*I102</f>
        <v>0</v>
      </c>
      <c r="K102" s="93">
        <f t="shared" si="14"/>
        <v>0</v>
      </c>
      <c r="L102" s="93">
        <f t="shared" si="12"/>
        <v>0</v>
      </c>
      <c r="M102" s="94">
        <f t="shared" si="15"/>
        <v>0</v>
      </c>
    </row>
    <row r="103" spans="1:13" ht="16.5" customHeight="1">
      <c r="A103" s="95" t="s">
        <v>74</v>
      </c>
      <c r="B103" s="96" t="s">
        <v>299</v>
      </c>
      <c r="C103" s="97" t="s">
        <v>142</v>
      </c>
      <c r="D103" s="97" t="s">
        <v>88</v>
      </c>
      <c r="E103" s="98">
        <v>25</v>
      </c>
      <c r="F103" s="104"/>
      <c r="G103" s="100" t="s">
        <v>139</v>
      </c>
      <c r="H103" s="101">
        <v>156</v>
      </c>
      <c r="I103" s="150">
        <v>1</v>
      </c>
      <c r="J103" s="93">
        <f>SUMIFS(Invulblad!G:G,Invulblad!A:A,G103,Invulblad!B:B,H103,Invulblad!D:D,D103)*I103</f>
        <v>0</v>
      </c>
      <c r="K103" s="93">
        <f t="shared" si="11"/>
        <v>0</v>
      </c>
      <c r="L103" s="93">
        <f t="shared" si="12"/>
        <v>0</v>
      </c>
      <c r="M103" s="94">
        <f t="shared" si="13"/>
        <v>0</v>
      </c>
    </row>
    <row r="104" spans="1:13" ht="16.5" customHeight="1">
      <c r="A104" s="95" t="s">
        <v>74</v>
      </c>
      <c r="B104" s="96" t="s">
        <v>300</v>
      </c>
      <c r="C104" s="97" t="s">
        <v>142</v>
      </c>
      <c r="D104" s="97" t="s">
        <v>88</v>
      </c>
      <c r="E104" s="98">
        <v>25</v>
      </c>
      <c r="F104" s="104"/>
      <c r="G104" s="100" t="s">
        <v>139</v>
      </c>
      <c r="H104" s="101">
        <v>156</v>
      </c>
      <c r="I104" s="150">
        <v>1</v>
      </c>
      <c r="J104" s="93">
        <f>SUMIFS(Invulblad!G:G,Invulblad!A:A,G104,Invulblad!B:B,H104,Invulblad!D:D,D104)*I104</f>
        <v>0</v>
      </c>
      <c r="K104" s="93">
        <f t="shared" si="11"/>
        <v>0</v>
      </c>
      <c r="L104" s="93">
        <f t="shared" si="12"/>
        <v>0</v>
      </c>
      <c r="M104" s="94">
        <f t="shared" si="13"/>
        <v>0</v>
      </c>
    </row>
    <row r="105" spans="1:13" ht="16.5" customHeight="1">
      <c r="A105" s="95" t="s">
        <v>74</v>
      </c>
      <c r="B105" s="96" t="s">
        <v>301</v>
      </c>
      <c r="C105" s="97" t="s">
        <v>142</v>
      </c>
      <c r="D105" s="97" t="s">
        <v>88</v>
      </c>
      <c r="E105" s="98">
        <v>20</v>
      </c>
      <c r="F105" s="104"/>
      <c r="G105" s="100" t="s">
        <v>139</v>
      </c>
      <c r="H105" s="101">
        <v>156</v>
      </c>
      <c r="I105" s="150">
        <v>1</v>
      </c>
      <c r="J105" s="93">
        <f>SUMIFS(Invulblad!G:G,Invulblad!A:A,G105,Invulblad!B:B,H105,Invulblad!D:D,D105)*I105</f>
        <v>0</v>
      </c>
      <c r="K105" s="93">
        <f t="shared" si="11"/>
        <v>0</v>
      </c>
      <c r="L105" s="93">
        <f t="shared" si="12"/>
        <v>0</v>
      </c>
      <c r="M105" s="94">
        <f t="shared" si="13"/>
        <v>0</v>
      </c>
    </row>
    <row r="106" spans="1:13" ht="16.5" customHeight="1">
      <c r="A106" s="95" t="s">
        <v>74</v>
      </c>
      <c r="B106" s="96" t="s">
        <v>302</v>
      </c>
      <c r="C106" s="97" t="s">
        <v>142</v>
      </c>
      <c r="D106" s="109" t="s">
        <v>88</v>
      </c>
      <c r="E106" s="107">
        <v>33</v>
      </c>
      <c r="F106" s="105"/>
      <c r="G106" s="108" t="s">
        <v>139</v>
      </c>
      <c r="H106" s="101">
        <v>156</v>
      </c>
      <c r="I106" s="150">
        <v>1</v>
      </c>
      <c r="J106" s="93">
        <f>SUMIFS(Invulblad!G:G,Invulblad!A:A,G106,Invulblad!B:B,H106,Invulblad!D:D,D106)*I106</f>
        <v>0</v>
      </c>
      <c r="K106" s="93">
        <f t="shared" si="11"/>
        <v>0</v>
      </c>
      <c r="L106" s="93">
        <f t="shared" si="12"/>
        <v>0</v>
      </c>
      <c r="M106" s="94">
        <f t="shared" si="13"/>
        <v>0</v>
      </c>
    </row>
    <row r="107" spans="1:13" ht="16.5" customHeight="1">
      <c r="A107" s="95" t="s">
        <v>74</v>
      </c>
      <c r="B107" s="96" t="s">
        <v>303</v>
      </c>
      <c r="C107" s="97" t="s">
        <v>142</v>
      </c>
      <c r="D107" s="97" t="s">
        <v>88</v>
      </c>
      <c r="E107" s="98">
        <v>11</v>
      </c>
      <c r="F107" s="104"/>
      <c r="G107" s="100" t="s">
        <v>139</v>
      </c>
      <c r="H107" s="101">
        <v>156</v>
      </c>
      <c r="I107" s="150">
        <v>1</v>
      </c>
      <c r="J107" s="93">
        <f>SUMIFS(Invulblad!G:G,Invulblad!A:A,G107,Invulblad!B:B,H107,Invulblad!D:D,D107)*I107</f>
        <v>0</v>
      </c>
      <c r="K107" s="93">
        <f t="shared" si="11"/>
        <v>0</v>
      </c>
      <c r="L107" s="93">
        <f t="shared" si="12"/>
        <v>0</v>
      </c>
      <c r="M107" s="94">
        <f t="shared" si="13"/>
        <v>0</v>
      </c>
    </row>
    <row r="108" spans="1:13" ht="16.5" customHeight="1">
      <c r="A108" s="95" t="s">
        <v>74</v>
      </c>
      <c r="B108" s="96" t="s">
        <v>304</v>
      </c>
      <c r="C108" s="97" t="s">
        <v>142</v>
      </c>
      <c r="D108" s="97" t="s">
        <v>88</v>
      </c>
      <c r="E108" s="98">
        <v>22</v>
      </c>
      <c r="F108" s="104"/>
      <c r="G108" s="100" t="s">
        <v>139</v>
      </c>
      <c r="H108" s="101">
        <v>156</v>
      </c>
      <c r="I108" s="150">
        <v>1</v>
      </c>
      <c r="J108" s="93">
        <f>SUMIFS(Invulblad!G:G,Invulblad!A:A,G108,Invulblad!B:B,H108,Invulblad!D:D,D108)*I108</f>
        <v>0</v>
      </c>
      <c r="K108" s="93">
        <f t="shared" si="11"/>
        <v>0</v>
      </c>
      <c r="L108" s="93">
        <f t="shared" si="12"/>
        <v>0</v>
      </c>
      <c r="M108" s="94">
        <f t="shared" si="13"/>
        <v>0</v>
      </c>
    </row>
    <row r="109" spans="1:13" ht="16.5" customHeight="1">
      <c r="A109" s="95" t="s">
        <v>74</v>
      </c>
      <c r="B109" s="96" t="s">
        <v>305</v>
      </c>
      <c r="C109" s="97" t="s">
        <v>169</v>
      </c>
      <c r="D109" s="109" t="s">
        <v>88</v>
      </c>
      <c r="E109" s="107">
        <v>37</v>
      </c>
      <c r="F109" s="105"/>
      <c r="G109" s="108" t="s">
        <v>168</v>
      </c>
      <c r="H109" s="101">
        <v>255</v>
      </c>
      <c r="I109" s="150">
        <v>1</v>
      </c>
      <c r="J109" s="93">
        <f>SUMIFS(Invulblad!G:G,Invulblad!A:A,G109,Invulblad!B:B,H109,Invulblad!D:D,D109)*I109</f>
        <v>0</v>
      </c>
      <c r="K109" s="93">
        <f t="shared" si="11"/>
        <v>0</v>
      </c>
      <c r="L109" s="93">
        <f t="shared" si="12"/>
        <v>0</v>
      </c>
      <c r="M109" s="94">
        <f t="shared" si="13"/>
        <v>0</v>
      </c>
    </row>
    <row r="110" spans="1:13" ht="16.5" customHeight="1">
      <c r="A110" s="95" t="s">
        <v>74</v>
      </c>
      <c r="B110" s="96" t="s">
        <v>306</v>
      </c>
      <c r="C110" s="97" t="s">
        <v>217</v>
      </c>
      <c r="D110" s="97" t="s">
        <v>88</v>
      </c>
      <c r="E110" s="98">
        <v>42</v>
      </c>
      <c r="F110" s="104"/>
      <c r="G110" s="100" t="s">
        <v>216</v>
      </c>
      <c r="H110" s="101">
        <v>255</v>
      </c>
      <c r="I110" s="150">
        <v>1</v>
      </c>
      <c r="J110" s="93">
        <f>SUMIFS(Invulblad!G:G,Invulblad!A:A,G110,Invulblad!B:B,H110,Invulblad!D:D,D110)*I110</f>
        <v>0</v>
      </c>
      <c r="K110" s="93">
        <f t="shared" si="11"/>
        <v>0</v>
      </c>
      <c r="L110" s="93">
        <f t="shared" si="12"/>
        <v>0</v>
      </c>
      <c r="M110" s="94">
        <f t="shared" si="13"/>
        <v>0</v>
      </c>
    </row>
    <row r="111" spans="1:13" ht="16.5" customHeight="1">
      <c r="A111" s="95" t="s">
        <v>74</v>
      </c>
      <c r="B111" s="96" t="s">
        <v>307</v>
      </c>
      <c r="C111" s="97" t="s">
        <v>167</v>
      </c>
      <c r="D111" s="97" t="s">
        <v>88</v>
      </c>
      <c r="E111" s="98">
        <v>8</v>
      </c>
      <c r="F111" s="104"/>
      <c r="G111" s="100" t="s">
        <v>165</v>
      </c>
      <c r="H111" s="101">
        <v>255</v>
      </c>
      <c r="I111" s="150">
        <v>1</v>
      </c>
      <c r="J111" s="93">
        <f>SUMIFS(Invulblad!G:G,Invulblad!A:A,G111,Invulblad!B:B,H111,Invulblad!D:D,D111)*I111</f>
        <v>0</v>
      </c>
      <c r="K111" s="93">
        <f t="shared" si="11"/>
        <v>0</v>
      </c>
      <c r="L111" s="93">
        <f t="shared" si="12"/>
        <v>0</v>
      </c>
      <c r="M111" s="94">
        <f t="shared" si="13"/>
        <v>0</v>
      </c>
    </row>
    <row r="112" spans="1:13" ht="16.5" customHeight="1">
      <c r="A112" s="95" t="s">
        <v>74</v>
      </c>
      <c r="B112" s="96" t="s">
        <v>308</v>
      </c>
      <c r="C112" s="97" t="s">
        <v>152</v>
      </c>
      <c r="D112" s="97" t="s">
        <v>88</v>
      </c>
      <c r="E112" s="98"/>
      <c r="F112" s="104">
        <v>2</v>
      </c>
      <c r="G112" s="100" t="s">
        <v>161</v>
      </c>
      <c r="H112" s="101" t="s">
        <v>234</v>
      </c>
      <c r="I112" s="150">
        <v>1</v>
      </c>
      <c r="J112" s="93">
        <f>SUMIFS(Invulblad!G:G,Invulblad!A:A,G112,Invulblad!B:B,H112,Invulblad!D:D,D112)*I112</f>
        <v>0</v>
      </c>
      <c r="K112" s="93">
        <f t="shared" si="11"/>
        <v>0</v>
      </c>
      <c r="L112" s="93">
        <f t="shared" si="12"/>
        <v>0</v>
      </c>
      <c r="M112" s="94">
        <f t="shared" si="13"/>
        <v>0</v>
      </c>
    </row>
    <row r="113" spans="1:13" ht="16.5" customHeight="1">
      <c r="A113" s="95" t="s">
        <v>74</v>
      </c>
      <c r="B113" s="96" t="s">
        <v>309</v>
      </c>
      <c r="C113" s="97" t="s">
        <v>155</v>
      </c>
      <c r="D113" s="97" t="s">
        <v>88</v>
      </c>
      <c r="E113" s="98"/>
      <c r="F113" s="103">
        <v>2</v>
      </c>
      <c r="G113" s="100" t="s">
        <v>161</v>
      </c>
      <c r="H113" s="101" t="s">
        <v>234</v>
      </c>
      <c r="I113" s="150">
        <v>1</v>
      </c>
      <c r="J113" s="93">
        <f>SUMIFS(Invulblad!G:G,Invulblad!A:A,G113,Invulblad!B:B,H113,Invulblad!D:D,D113)*I113</f>
        <v>0</v>
      </c>
      <c r="K113" s="93">
        <f t="shared" si="11"/>
        <v>0</v>
      </c>
      <c r="L113" s="93">
        <f t="shared" si="12"/>
        <v>0</v>
      </c>
      <c r="M113" s="94">
        <f t="shared" si="13"/>
        <v>0</v>
      </c>
    </row>
    <row r="114" spans="1:13" ht="16.5" customHeight="1">
      <c r="A114" s="95" t="s">
        <v>74</v>
      </c>
      <c r="B114" s="96" t="s">
        <v>310</v>
      </c>
      <c r="C114" s="97" t="s">
        <v>142</v>
      </c>
      <c r="D114" s="97" t="s">
        <v>88</v>
      </c>
      <c r="E114" s="98">
        <v>18</v>
      </c>
      <c r="F114" s="103"/>
      <c r="G114" s="100" t="s">
        <v>139</v>
      </c>
      <c r="H114" s="101">
        <v>156</v>
      </c>
      <c r="I114" s="150">
        <v>1</v>
      </c>
      <c r="J114" s="93">
        <f>SUMIFS(Invulblad!G:G,Invulblad!A:A,G114,Invulblad!B:B,H114,Invulblad!D:D,D114)*I114</f>
        <v>0</v>
      </c>
      <c r="K114" s="93">
        <f t="shared" si="11"/>
        <v>0</v>
      </c>
      <c r="L114" s="93">
        <f t="shared" si="12"/>
        <v>0</v>
      </c>
      <c r="M114" s="94">
        <f t="shared" si="13"/>
        <v>0</v>
      </c>
    </row>
    <row r="115" spans="1:13" ht="16.5" customHeight="1">
      <c r="A115" s="95" t="s">
        <v>74</v>
      </c>
      <c r="B115" s="96" t="s">
        <v>311</v>
      </c>
      <c r="C115" s="97" t="s">
        <v>142</v>
      </c>
      <c r="D115" s="97" t="s">
        <v>88</v>
      </c>
      <c r="E115" s="98">
        <v>39</v>
      </c>
      <c r="F115" s="103"/>
      <c r="G115" s="100" t="s">
        <v>139</v>
      </c>
      <c r="H115" s="101">
        <v>156</v>
      </c>
      <c r="I115" s="150">
        <v>1</v>
      </c>
      <c r="J115" s="93">
        <f>SUMIFS(Invulblad!G:G,Invulblad!A:A,G115,Invulblad!B:B,H115,Invulblad!D:D,D115)*I115</f>
        <v>0</v>
      </c>
      <c r="K115" s="93">
        <f t="shared" ref="K115:K124" si="16">+J115*E115</f>
        <v>0</v>
      </c>
      <c r="L115" s="93">
        <f t="shared" si="12"/>
        <v>0</v>
      </c>
      <c r="M115" s="94">
        <f t="shared" ref="M115:M124" si="17">+L115*K115</f>
        <v>0</v>
      </c>
    </row>
    <row r="116" spans="1:13" ht="16.5" customHeight="1">
      <c r="A116" s="95" t="s">
        <v>74</v>
      </c>
      <c r="B116" s="96" t="s">
        <v>312</v>
      </c>
      <c r="C116" s="97" t="s">
        <v>143</v>
      </c>
      <c r="D116" s="97" t="s">
        <v>88</v>
      </c>
      <c r="E116" s="98">
        <v>18</v>
      </c>
      <c r="F116" s="103"/>
      <c r="G116" s="100" t="s">
        <v>139</v>
      </c>
      <c r="H116" s="101">
        <v>255</v>
      </c>
      <c r="I116" s="150">
        <v>1</v>
      </c>
      <c r="J116" s="93">
        <f>SUMIFS(Invulblad!G:G,Invulblad!A:A,G116,Invulblad!B:B,H116,Invulblad!D:D,D116)*I116</f>
        <v>0</v>
      </c>
      <c r="K116" s="93">
        <f t="shared" si="16"/>
        <v>0</v>
      </c>
      <c r="L116" s="93">
        <f t="shared" si="12"/>
        <v>0</v>
      </c>
      <c r="M116" s="94">
        <f t="shared" si="17"/>
        <v>0</v>
      </c>
    </row>
    <row r="117" spans="1:13" ht="16.5" customHeight="1">
      <c r="A117" s="95" t="s">
        <v>74</v>
      </c>
      <c r="B117" s="96" t="s">
        <v>313</v>
      </c>
      <c r="C117" s="97" t="s">
        <v>142</v>
      </c>
      <c r="D117" s="97" t="s">
        <v>88</v>
      </c>
      <c r="E117" s="98">
        <v>18</v>
      </c>
      <c r="F117" s="103"/>
      <c r="G117" s="100" t="s">
        <v>139</v>
      </c>
      <c r="H117" s="101">
        <v>156</v>
      </c>
      <c r="I117" s="150">
        <v>1</v>
      </c>
      <c r="J117" s="93">
        <f>SUMIFS(Invulblad!G:G,Invulblad!A:A,G117,Invulblad!B:B,H117,Invulblad!D:D,D117)*I117</f>
        <v>0</v>
      </c>
      <c r="K117" s="93">
        <f t="shared" si="16"/>
        <v>0</v>
      </c>
      <c r="L117" s="93">
        <f t="shared" si="12"/>
        <v>0</v>
      </c>
      <c r="M117" s="94">
        <f t="shared" si="17"/>
        <v>0</v>
      </c>
    </row>
    <row r="118" spans="1:13" ht="16.5" customHeight="1">
      <c r="A118" s="95" t="s">
        <v>74</v>
      </c>
      <c r="B118" s="96" t="s">
        <v>314</v>
      </c>
      <c r="C118" s="97" t="s">
        <v>142</v>
      </c>
      <c r="D118" s="97" t="s">
        <v>88</v>
      </c>
      <c r="E118" s="98">
        <v>18</v>
      </c>
      <c r="F118" s="103"/>
      <c r="G118" s="100" t="s">
        <v>139</v>
      </c>
      <c r="H118" s="101">
        <v>156</v>
      </c>
      <c r="I118" s="150">
        <v>1</v>
      </c>
      <c r="J118" s="93">
        <f>SUMIFS(Invulblad!G:G,Invulblad!A:A,G118,Invulblad!B:B,H118,Invulblad!D:D,D118)*I118</f>
        <v>0</v>
      </c>
      <c r="K118" s="93">
        <f t="shared" si="16"/>
        <v>0</v>
      </c>
      <c r="L118" s="93">
        <f t="shared" si="12"/>
        <v>0</v>
      </c>
      <c r="M118" s="94">
        <f t="shared" si="17"/>
        <v>0</v>
      </c>
    </row>
    <row r="119" spans="1:13" ht="16.5" customHeight="1">
      <c r="A119" s="95" t="s">
        <v>74</v>
      </c>
      <c r="B119" s="96" t="s">
        <v>315</v>
      </c>
      <c r="C119" s="97" t="s">
        <v>142</v>
      </c>
      <c r="D119" s="97" t="s">
        <v>88</v>
      </c>
      <c r="E119" s="98">
        <v>18</v>
      </c>
      <c r="F119" s="103"/>
      <c r="G119" s="100" t="s">
        <v>139</v>
      </c>
      <c r="H119" s="101">
        <v>156</v>
      </c>
      <c r="I119" s="150">
        <v>1</v>
      </c>
      <c r="J119" s="93">
        <f>SUMIFS(Invulblad!G:G,Invulblad!A:A,G119,Invulblad!B:B,H119,Invulblad!D:D,D119)*I119</f>
        <v>0</v>
      </c>
      <c r="K119" s="93">
        <f t="shared" si="16"/>
        <v>0</v>
      </c>
      <c r="L119" s="93">
        <f t="shared" si="12"/>
        <v>0</v>
      </c>
      <c r="M119" s="94">
        <f t="shared" si="17"/>
        <v>0</v>
      </c>
    </row>
    <row r="120" spans="1:13" ht="16.5" customHeight="1">
      <c r="A120" s="95" t="s">
        <v>74</v>
      </c>
      <c r="B120" s="96" t="s">
        <v>316</v>
      </c>
      <c r="C120" s="97" t="s">
        <v>142</v>
      </c>
      <c r="D120" s="97" t="s">
        <v>88</v>
      </c>
      <c r="E120" s="98">
        <v>18</v>
      </c>
      <c r="F120" s="103"/>
      <c r="G120" s="100" t="s">
        <v>139</v>
      </c>
      <c r="H120" s="101">
        <v>156</v>
      </c>
      <c r="I120" s="150">
        <v>1</v>
      </c>
      <c r="J120" s="93">
        <f>SUMIFS(Invulblad!G:G,Invulblad!A:A,G120,Invulblad!B:B,H120,Invulblad!D:D,D120)*I120</f>
        <v>0</v>
      </c>
      <c r="K120" s="93">
        <f t="shared" si="16"/>
        <v>0</v>
      </c>
      <c r="L120" s="93">
        <f t="shared" si="12"/>
        <v>0</v>
      </c>
      <c r="M120" s="94">
        <f t="shared" si="17"/>
        <v>0</v>
      </c>
    </row>
    <row r="121" spans="1:13" ht="16.5" customHeight="1">
      <c r="A121" s="95" t="s">
        <v>74</v>
      </c>
      <c r="B121" s="96" t="s">
        <v>317</v>
      </c>
      <c r="C121" s="97" t="s">
        <v>142</v>
      </c>
      <c r="D121" s="97" t="s">
        <v>88</v>
      </c>
      <c r="E121" s="98">
        <v>18</v>
      </c>
      <c r="F121" s="103"/>
      <c r="G121" s="100" t="s">
        <v>139</v>
      </c>
      <c r="H121" s="101">
        <v>156</v>
      </c>
      <c r="I121" s="150">
        <v>1</v>
      </c>
      <c r="J121" s="93">
        <f>SUMIFS(Invulblad!G:G,Invulblad!A:A,G121,Invulblad!B:B,H121,Invulblad!D:D,D121)*I121</f>
        <v>0</v>
      </c>
      <c r="K121" s="93">
        <f t="shared" si="16"/>
        <v>0</v>
      </c>
      <c r="L121" s="93">
        <f t="shared" si="12"/>
        <v>0</v>
      </c>
      <c r="M121" s="94">
        <f t="shared" si="17"/>
        <v>0</v>
      </c>
    </row>
    <row r="122" spans="1:13" ht="16.5" customHeight="1">
      <c r="A122" s="95" t="s">
        <v>74</v>
      </c>
      <c r="B122" s="96" t="s">
        <v>318</v>
      </c>
      <c r="C122" s="97" t="s">
        <v>142</v>
      </c>
      <c r="D122" s="97" t="s">
        <v>88</v>
      </c>
      <c r="E122" s="98">
        <v>18</v>
      </c>
      <c r="F122" s="103"/>
      <c r="G122" s="100" t="s">
        <v>139</v>
      </c>
      <c r="H122" s="101">
        <v>156</v>
      </c>
      <c r="I122" s="150">
        <v>1</v>
      </c>
      <c r="J122" s="93">
        <f>SUMIFS(Invulblad!G:G,Invulblad!A:A,G122,Invulblad!B:B,H122,Invulblad!D:D,D122)*I122</f>
        <v>0</v>
      </c>
      <c r="K122" s="93">
        <f t="shared" si="16"/>
        <v>0</v>
      </c>
      <c r="L122" s="93">
        <f t="shared" si="12"/>
        <v>0</v>
      </c>
      <c r="M122" s="94">
        <f t="shared" si="17"/>
        <v>0</v>
      </c>
    </row>
    <row r="123" spans="1:13" ht="16.5" customHeight="1">
      <c r="A123" s="95" t="s">
        <v>74</v>
      </c>
      <c r="B123" s="96" t="s">
        <v>319</v>
      </c>
      <c r="C123" s="97" t="s">
        <v>142</v>
      </c>
      <c r="D123" s="97" t="s">
        <v>88</v>
      </c>
      <c r="E123" s="98">
        <v>18</v>
      </c>
      <c r="F123" s="103"/>
      <c r="G123" s="100" t="s">
        <v>139</v>
      </c>
      <c r="H123" s="101">
        <v>156</v>
      </c>
      <c r="I123" s="150">
        <v>1</v>
      </c>
      <c r="J123" s="93">
        <f>SUMIFS(Invulblad!G:G,Invulblad!A:A,G123,Invulblad!B:B,H123,Invulblad!D:D,D123)*I123</f>
        <v>0</v>
      </c>
      <c r="K123" s="93">
        <f t="shared" si="16"/>
        <v>0</v>
      </c>
      <c r="L123" s="93">
        <f t="shared" si="12"/>
        <v>0</v>
      </c>
      <c r="M123" s="94">
        <f t="shared" si="17"/>
        <v>0</v>
      </c>
    </row>
    <row r="124" spans="1:13" ht="16.5" customHeight="1">
      <c r="A124" s="95" t="s">
        <v>74</v>
      </c>
      <c r="B124" s="96" t="s">
        <v>320</v>
      </c>
      <c r="C124" s="97" t="s">
        <v>142</v>
      </c>
      <c r="D124" s="97" t="s">
        <v>88</v>
      </c>
      <c r="E124" s="98">
        <v>18</v>
      </c>
      <c r="F124" s="103"/>
      <c r="G124" s="100" t="s">
        <v>139</v>
      </c>
      <c r="H124" s="101">
        <v>156</v>
      </c>
      <c r="I124" s="150">
        <v>1</v>
      </c>
      <c r="J124" s="93">
        <f>SUMIFS(Invulblad!G:G,Invulblad!A:A,G124,Invulblad!B:B,H124,Invulblad!D:D,D124)*I124</f>
        <v>0</v>
      </c>
      <c r="K124" s="93">
        <f t="shared" si="16"/>
        <v>0</v>
      </c>
      <c r="L124" s="93">
        <f t="shared" si="12"/>
        <v>0</v>
      </c>
      <c r="M124" s="94">
        <f t="shared" si="17"/>
        <v>0</v>
      </c>
    </row>
    <row r="125" spans="1:13" ht="16.5" customHeight="1">
      <c r="A125" s="110" t="s">
        <v>74</v>
      </c>
      <c r="B125" s="96" t="s">
        <v>321</v>
      </c>
      <c r="C125" s="97" t="s">
        <v>142</v>
      </c>
      <c r="D125" s="97" t="s">
        <v>88</v>
      </c>
      <c r="E125" s="98">
        <v>18</v>
      </c>
      <c r="F125" s="99"/>
      <c r="G125" s="100" t="s">
        <v>139</v>
      </c>
      <c r="H125" s="101">
        <v>156</v>
      </c>
      <c r="I125" s="150">
        <v>1</v>
      </c>
      <c r="J125" s="93">
        <f>SUMIFS(Invulblad!G:G,Invulblad!A:A,G125,Invulblad!B:B,H125,Invulblad!D:D,D125)*I125</f>
        <v>0</v>
      </c>
      <c r="K125" s="93">
        <f t="shared" si="11"/>
        <v>0</v>
      </c>
      <c r="L125" s="93">
        <f t="shared" si="12"/>
        <v>0</v>
      </c>
      <c r="M125" s="94">
        <f t="shared" si="13"/>
        <v>0</v>
      </c>
    </row>
    <row r="126" spans="1:13" ht="16.5" customHeight="1">
      <c r="A126" s="110" t="s">
        <v>74</v>
      </c>
      <c r="B126" s="96" t="s">
        <v>322</v>
      </c>
      <c r="C126" s="97" t="s">
        <v>142</v>
      </c>
      <c r="D126" s="97" t="s">
        <v>88</v>
      </c>
      <c r="E126" s="98">
        <v>18</v>
      </c>
      <c r="F126" s="103"/>
      <c r="G126" s="100" t="s">
        <v>139</v>
      </c>
      <c r="H126" s="101">
        <v>156</v>
      </c>
      <c r="I126" s="150">
        <v>1</v>
      </c>
      <c r="J126" s="93">
        <f>SUMIFS(Invulblad!G:G,Invulblad!A:A,G126,Invulblad!B:B,H126,Invulblad!D:D,D126)*I126</f>
        <v>0</v>
      </c>
      <c r="K126" s="93">
        <f t="shared" si="11"/>
        <v>0</v>
      </c>
      <c r="L126" s="93">
        <f t="shared" si="12"/>
        <v>0</v>
      </c>
      <c r="M126" s="94">
        <f t="shared" si="13"/>
        <v>0</v>
      </c>
    </row>
    <row r="127" spans="1:13" ht="16.5" customHeight="1">
      <c r="A127" s="110" t="s">
        <v>74</v>
      </c>
      <c r="B127" s="96" t="s">
        <v>323</v>
      </c>
      <c r="C127" s="97" t="s">
        <v>142</v>
      </c>
      <c r="D127" s="97" t="s">
        <v>88</v>
      </c>
      <c r="E127" s="98">
        <v>27</v>
      </c>
      <c r="F127" s="103"/>
      <c r="G127" s="100" t="s">
        <v>139</v>
      </c>
      <c r="H127" s="101">
        <v>156</v>
      </c>
      <c r="I127" s="150">
        <v>1</v>
      </c>
      <c r="J127" s="93">
        <f>SUMIFS(Invulblad!G:G,Invulblad!A:A,G127,Invulblad!B:B,H127,Invulblad!D:D,D127)*I127</f>
        <v>0</v>
      </c>
      <c r="K127" s="93">
        <f t="shared" si="11"/>
        <v>0</v>
      </c>
      <c r="L127" s="93">
        <f t="shared" si="12"/>
        <v>0</v>
      </c>
      <c r="M127" s="94">
        <f t="shared" si="13"/>
        <v>0</v>
      </c>
    </row>
    <row r="128" spans="1:13" ht="16.5" customHeight="1">
      <c r="A128" s="110" t="s">
        <v>74</v>
      </c>
      <c r="B128" s="96" t="s">
        <v>324</v>
      </c>
      <c r="C128" s="97" t="s">
        <v>143</v>
      </c>
      <c r="D128" s="97" t="s">
        <v>88</v>
      </c>
      <c r="E128" s="98">
        <v>18</v>
      </c>
      <c r="F128" s="99"/>
      <c r="G128" s="100" t="s">
        <v>139</v>
      </c>
      <c r="H128" s="101">
        <v>255</v>
      </c>
      <c r="I128" s="150">
        <v>1</v>
      </c>
      <c r="J128" s="93">
        <f>SUMIFS(Invulblad!G:G,Invulblad!A:A,G128,Invulblad!B:B,H128,Invulblad!D:D,D128)*I128</f>
        <v>0</v>
      </c>
      <c r="K128" s="93">
        <f t="shared" si="11"/>
        <v>0</v>
      </c>
      <c r="L128" s="93">
        <f t="shared" si="12"/>
        <v>0</v>
      </c>
      <c r="M128" s="94">
        <f t="shared" si="13"/>
        <v>0</v>
      </c>
    </row>
    <row r="129" spans="1:13" ht="16.5" customHeight="1">
      <c r="A129" s="110" t="s">
        <v>74</v>
      </c>
      <c r="B129" s="96" t="s">
        <v>325</v>
      </c>
      <c r="C129" s="97" t="s">
        <v>142</v>
      </c>
      <c r="D129" s="97" t="s">
        <v>88</v>
      </c>
      <c r="E129" s="98">
        <v>28</v>
      </c>
      <c r="F129" s="99"/>
      <c r="G129" s="100" t="s">
        <v>139</v>
      </c>
      <c r="H129" s="101">
        <v>156</v>
      </c>
      <c r="I129" s="150">
        <v>1</v>
      </c>
      <c r="J129" s="93">
        <f>SUMIFS(Invulblad!G:G,Invulblad!A:A,G129,Invulblad!B:B,H129,Invulblad!D:D,D129)*I129</f>
        <v>0</v>
      </c>
      <c r="K129" s="93">
        <f t="shared" si="11"/>
        <v>0</v>
      </c>
      <c r="L129" s="93">
        <f t="shared" si="12"/>
        <v>0</v>
      </c>
      <c r="M129" s="94">
        <f t="shared" si="13"/>
        <v>0</v>
      </c>
    </row>
    <row r="130" spans="1:13" ht="16.5" customHeight="1">
      <c r="A130" s="110" t="s">
        <v>74</v>
      </c>
      <c r="B130" s="96" t="s">
        <v>326</v>
      </c>
      <c r="C130" s="97" t="s">
        <v>142</v>
      </c>
      <c r="D130" s="97" t="s">
        <v>88</v>
      </c>
      <c r="E130" s="98">
        <v>18</v>
      </c>
      <c r="F130" s="99"/>
      <c r="G130" s="100" t="s">
        <v>139</v>
      </c>
      <c r="H130" s="101">
        <v>156</v>
      </c>
      <c r="I130" s="150">
        <v>1</v>
      </c>
      <c r="J130" s="93">
        <f>SUMIFS(Invulblad!G:G,Invulblad!A:A,G130,Invulblad!B:B,H130,Invulblad!D:D,D130)*I130</f>
        <v>0</v>
      </c>
      <c r="K130" s="93">
        <f t="shared" si="11"/>
        <v>0</v>
      </c>
      <c r="L130" s="93">
        <f t="shared" si="12"/>
        <v>0</v>
      </c>
      <c r="M130" s="94">
        <f t="shared" si="13"/>
        <v>0</v>
      </c>
    </row>
    <row r="131" spans="1:13" ht="16.5" customHeight="1">
      <c r="A131" s="110" t="s">
        <v>74</v>
      </c>
      <c r="B131" s="96" t="s">
        <v>327</v>
      </c>
      <c r="C131" s="97" t="s">
        <v>142</v>
      </c>
      <c r="D131" s="97" t="s">
        <v>88</v>
      </c>
      <c r="E131" s="98">
        <v>18</v>
      </c>
      <c r="F131" s="103"/>
      <c r="G131" s="100" t="s">
        <v>139</v>
      </c>
      <c r="H131" s="101">
        <v>156</v>
      </c>
      <c r="I131" s="150">
        <v>1</v>
      </c>
      <c r="J131" s="93">
        <f>SUMIFS(Invulblad!G:G,Invulblad!A:A,G131,Invulblad!B:B,H131,Invulblad!D:D,D131)*I131</f>
        <v>0</v>
      </c>
      <c r="K131" s="93">
        <f t="shared" si="11"/>
        <v>0</v>
      </c>
      <c r="L131" s="93">
        <f t="shared" si="12"/>
        <v>0</v>
      </c>
      <c r="M131" s="94">
        <f t="shared" si="13"/>
        <v>0</v>
      </c>
    </row>
    <row r="132" spans="1:13" ht="16.5" customHeight="1">
      <c r="A132" s="110" t="s">
        <v>74</v>
      </c>
      <c r="B132" s="96" t="s">
        <v>328</v>
      </c>
      <c r="C132" s="97" t="s">
        <v>142</v>
      </c>
      <c r="D132" s="97" t="s">
        <v>88</v>
      </c>
      <c r="E132" s="98">
        <v>18</v>
      </c>
      <c r="F132" s="99"/>
      <c r="G132" s="100" t="s">
        <v>139</v>
      </c>
      <c r="H132" s="101">
        <v>156</v>
      </c>
      <c r="I132" s="150">
        <v>1</v>
      </c>
      <c r="J132" s="93">
        <f>SUMIFS(Invulblad!G:G,Invulblad!A:A,G132,Invulblad!B:B,H132,Invulblad!D:D,D132)*I132</f>
        <v>0</v>
      </c>
      <c r="K132" s="93">
        <f t="shared" si="11"/>
        <v>0</v>
      </c>
      <c r="L132" s="93">
        <f t="shared" si="12"/>
        <v>0</v>
      </c>
      <c r="M132" s="94">
        <f t="shared" si="13"/>
        <v>0</v>
      </c>
    </row>
    <row r="133" spans="1:13" ht="16.5" customHeight="1">
      <c r="A133" s="110" t="s">
        <v>74</v>
      </c>
      <c r="B133" s="96" t="s">
        <v>329</v>
      </c>
      <c r="C133" s="97" t="s">
        <v>142</v>
      </c>
      <c r="D133" s="97" t="s">
        <v>88</v>
      </c>
      <c r="E133" s="98">
        <v>36</v>
      </c>
      <c r="F133" s="99"/>
      <c r="G133" s="100" t="s">
        <v>139</v>
      </c>
      <c r="H133" s="101">
        <v>156</v>
      </c>
      <c r="I133" s="150">
        <v>1</v>
      </c>
      <c r="J133" s="93">
        <f>SUMIFS(Invulblad!G:G,Invulblad!A:A,G133,Invulblad!B:B,H133,Invulblad!D:D,D133)*I133</f>
        <v>0</v>
      </c>
      <c r="K133" s="93">
        <f t="shared" si="11"/>
        <v>0</v>
      </c>
      <c r="L133" s="93">
        <f t="shared" si="12"/>
        <v>0</v>
      </c>
      <c r="M133" s="94">
        <f t="shared" si="13"/>
        <v>0</v>
      </c>
    </row>
    <row r="134" spans="1:13" ht="16.5" customHeight="1">
      <c r="A134" s="110" t="s">
        <v>74</v>
      </c>
      <c r="B134" s="96" t="s">
        <v>330</v>
      </c>
      <c r="C134" s="97" t="s">
        <v>142</v>
      </c>
      <c r="D134" s="109" t="s">
        <v>88</v>
      </c>
      <c r="E134" s="107">
        <v>28</v>
      </c>
      <c r="F134" s="99"/>
      <c r="G134" s="108" t="s">
        <v>139</v>
      </c>
      <c r="H134" s="101">
        <v>156</v>
      </c>
      <c r="I134" s="150">
        <v>1</v>
      </c>
      <c r="J134" s="93">
        <f>SUMIFS(Invulblad!G:G,Invulblad!A:A,G134,Invulblad!B:B,H134,Invulblad!D:D,D134)*I134</f>
        <v>0</v>
      </c>
      <c r="K134" s="93">
        <f t="shared" si="11"/>
        <v>0</v>
      </c>
      <c r="L134" s="93">
        <f t="shared" si="12"/>
        <v>0</v>
      </c>
      <c r="M134" s="94">
        <f t="shared" si="13"/>
        <v>0</v>
      </c>
    </row>
    <row r="135" spans="1:13" ht="16.5" customHeight="1">
      <c r="A135" s="110" t="s">
        <v>74</v>
      </c>
      <c r="B135" s="96" t="s">
        <v>331</v>
      </c>
      <c r="C135" s="97" t="s">
        <v>142</v>
      </c>
      <c r="D135" s="97" t="s">
        <v>88</v>
      </c>
      <c r="E135" s="98">
        <v>37</v>
      </c>
      <c r="F135" s="103"/>
      <c r="G135" s="100" t="s">
        <v>139</v>
      </c>
      <c r="H135" s="101">
        <v>156</v>
      </c>
      <c r="I135" s="150">
        <v>1</v>
      </c>
      <c r="J135" s="93">
        <f>SUMIFS(Invulblad!G:G,Invulblad!A:A,G135,Invulblad!B:B,H135,Invulblad!D:D,D135)*I135</f>
        <v>0</v>
      </c>
      <c r="K135" s="93">
        <f t="shared" si="11"/>
        <v>0</v>
      </c>
      <c r="L135" s="93">
        <f t="shared" si="12"/>
        <v>0</v>
      </c>
      <c r="M135" s="94">
        <f t="shared" si="13"/>
        <v>0</v>
      </c>
    </row>
    <row r="136" spans="1:13" ht="16.5" customHeight="1">
      <c r="A136" s="110" t="s">
        <v>74</v>
      </c>
      <c r="B136" s="96" t="s">
        <v>332</v>
      </c>
      <c r="C136" s="97" t="s">
        <v>142</v>
      </c>
      <c r="D136" s="97" t="s">
        <v>88</v>
      </c>
      <c r="E136" s="98">
        <v>24</v>
      </c>
      <c r="F136" s="99"/>
      <c r="G136" s="100" t="s">
        <v>139</v>
      </c>
      <c r="H136" s="101">
        <v>156</v>
      </c>
      <c r="I136" s="150">
        <v>1</v>
      </c>
      <c r="J136" s="93">
        <f>SUMIFS(Invulblad!G:G,Invulblad!A:A,G136,Invulblad!B:B,H136,Invulblad!D:D,D136)*I136</f>
        <v>0</v>
      </c>
      <c r="K136" s="93">
        <f t="shared" si="11"/>
        <v>0</v>
      </c>
      <c r="L136" s="93">
        <f t="shared" si="12"/>
        <v>0</v>
      </c>
      <c r="M136" s="94">
        <f t="shared" si="13"/>
        <v>0</v>
      </c>
    </row>
    <row r="137" spans="1:13" ht="16.5" customHeight="1">
      <c r="A137" s="110" t="s">
        <v>74</v>
      </c>
      <c r="B137" s="96" t="s">
        <v>333</v>
      </c>
      <c r="C137" s="97" t="s">
        <v>142</v>
      </c>
      <c r="D137" s="97" t="s">
        <v>88</v>
      </c>
      <c r="E137" s="98">
        <v>19</v>
      </c>
      <c r="F137" s="99"/>
      <c r="G137" s="100" t="s">
        <v>139</v>
      </c>
      <c r="H137" s="101">
        <v>156</v>
      </c>
      <c r="I137" s="150">
        <v>1</v>
      </c>
      <c r="J137" s="93">
        <f>SUMIFS(Invulblad!G:G,Invulblad!A:A,G137,Invulblad!B:B,H137,Invulblad!D:D,D137)*I137</f>
        <v>0</v>
      </c>
      <c r="K137" s="93">
        <f t="shared" si="11"/>
        <v>0</v>
      </c>
      <c r="L137" s="93">
        <f t="shared" si="12"/>
        <v>0</v>
      </c>
      <c r="M137" s="94">
        <f t="shared" si="13"/>
        <v>0</v>
      </c>
    </row>
    <row r="138" spans="1:13" ht="16.5" customHeight="1">
      <c r="A138" s="110" t="s">
        <v>74</v>
      </c>
      <c r="B138" s="96" t="s">
        <v>334</v>
      </c>
      <c r="C138" s="97" t="s">
        <v>142</v>
      </c>
      <c r="D138" s="97" t="s">
        <v>88</v>
      </c>
      <c r="E138" s="98">
        <v>20</v>
      </c>
      <c r="F138" s="99"/>
      <c r="G138" s="100" t="s">
        <v>139</v>
      </c>
      <c r="H138" s="101">
        <v>156</v>
      </c>
      <c r="I138" s="150">
        <v>1</v>
      </c>
      <c r="J138" s="93">
        <f>SUMIFS(Invulblad!G:G,Invulblad!A:A,G138,Invulblad!B:B,H138,Invulblad!D:D,D138)*I138</f>
        <v>0</v>
      </c>
      <c r="K138" s="93">
        <f t="shared" si="11"/>
        <v>0</v>
      </c>
      <c r="L138" s="93">
        <f t="shared" si="12"/>
        <v>0</v>
      </c>
      <c r="M138" s="94">
        <f t="shared" si="13"/>
        <v>0</v>
      </c>
    </row>
    <row r="139" spans="1:13" ht="16.5" customHeight="1">
      <c r="A139" s="110" t="s">
        <v>74</v>
      </c>
      <c r="B139" s="96" t="s">
        <v>335</v>
      </c>
      <c r="C139" s="97" t="s">
        <v>142</v>
      </c>
      <c r="D139" s="97" t="s">
        <v>88</v>
      </c>
      <c r="E139" s="98">
        <v>20</v>
      </c>
      <c r="F139" s="99"/>
      <c r="G139" s="100" t="s">
        <v>139</v>
      </c>
      <c r="H139" s="101">
        <v>156</v>
      </c>
      <c r="I139" s="150">
        <v>1</v>
      </c>
      <c r="J139" s="93">
        <f>SUMIFS(Invulblad!G:G,Invulblad!A:A,G139,Invulblad!B:B,H139,Invulblad!D:D,D139)*I139</f>
        <v>0</v>
      </c>
      <c r="K139" s="93">
        <f t="shared" si="11"/>
        <v>0</v>
      </c>
      <c r="L139" s="93">
        <f t="shared" si="12"/>
        <v>0</v>
      </c>
      <c r="M139" s="94">
        <f t="shared" si="13"/>
        <v>0</v>
      </c>
    </row>
    <row r="140" spans="1:13" ht="16.5" customHeight="1">
      <c r="A140" s="110" t="s">
        <v>74</v>
      </c>
      <c r="B140" s="96" t="s">
        <v>336</v>
      </c>
      <c r="C140" s="97" t="s">
        <v>142</v>
      </c>
      <c r="D140" s="97" t="s">
        <v>88</v>
      </c>
      <c r="E140" s="98">
        <v>19</v>
      </c>
      <c r="F140" s="103"/>
      <c r="G140" s="100" t="s">
        <v>139</v>
      </c>
      <c r="H140" s="101">
        <v>156</v>
      </c>
      <c r="I140" s="150">
        <v>1</v>
      </c>
      <c r="J140" s="93">
        <f>SUMIFS(Invulblad!G:G,Invulblad!A:A,G140,Invulblad!B:B,H140,Invulblad!D:D,D140)*I140</f>
        <v>0</v>
      </c>
      <c r="K140" s="93">
        <f t="shared" si="11"/>
        <v>0</v>
      </c>
      <c r="L140" s="93">
        <f t="shared" si="12"/>
        <v>0</v>
      </c>
      <c r="M140" s="94">
        <f t="shared" si="13"/>
        <v>0</v>
      </c>
    </row>
    <row r="141" spans="1:13" ht="16.5" customHeight="1">
      <c r="A141" s="110" t="s">
        <v>74</v>
      </c>
      <c r="B141" s="96" t="s">
        <v>337</v>
      </c>
      <c r="C141" s="97" t="s">
        <v>142</v>
      </c>
      <c r="D141" s="97" t="s">
        <v>88</v>
      </c>
      <c r="E141" s="98">
        <v>25</v>
      </c>
      <c r="F141" s="99"/>
      <c r="G141" s="100" t="s">
        <v>139</v>
      </c>
      <c r="H141" s="101">
        <v>156</v>
      </c>
      <c r="I141" s="150">
        <v>1</v>
      </c>
      <c r="J141" s="93">
        <f>SUMIFS(Invulblad!G:G,Invulblad!A:A,G141,Invulblad!B:B,H141,Invulblad!D:D,D141)*I141</f>
        <v>0</v>
      </c>
      <c r="K141" s="93">
        <f t="shared" si="11"/>
        <v>0</v>
      </c>
      <c r="L141" s="93">
        <f t="shared" si="12"/>
        <v>0</v>
      </c>
      <c r="M141" s="94">
        <f t="shared" si="13"/>
        <v>0</v>
      </c>
    </row>
    <row r="142" spans="1:13" ht="16.5" customHeight="1">
      <c r="A142" s="110" t="s">
        <v>74</v>
      </c>
      <c r="B142" s="96" t="s">
        <v>338</v>
      </c>
      <c r="C142" s="97" t="s">
        <v>142</v>
      </c>
      <c r="D142" s="97" t="s">
        <v>88</v>
      </c>
      <c r="E142" s="98">
        <v>20</v>
      </c>
      <c r="F142" s="99"/>
      <c r="G142" s="100" t="s">
        <v>139</v>
      </c>
      <c r="H142" s="101">
        <v>156</v>
      </c>
      <c r="I142" s="150">
        <v>1</v>
      </c>
      <c r="J142" s="93">
        <f>SUMIFS(Invulblad!G:G,Invulblad!A:A,G142,Invulblad!B:B,H142,Invulblad!D:D,D142)*I142</f>
        <v>0</v>
      </c>
      <c r="K142" s="93">
        <f t="shared" si="11"/>
        <v>0</v>
      </c>
      <c r="L142" s="93">
        <f t="shared" si="12"/>
        <v>0</v>
      </c>
      <c r="M142" s="94">
        <f t="shared" si="13"/>
        <v>0</v>
      </c>
    </row>
    <row r="143" spans="1:13" ht="16.5" customHeight="1">
      <c r="A143" s="110" t="s">
        <v>74</v>
      </c>
      <c r="B143" s="96" t="s">
        <v>339</v>
      </c>
      <c r="C143" s="97" t="s">
        <v>142</v>
      </c>
      <c r="D143" s="97" t="s">
        <v>88</v>
      </c>
      <c r="E143" s="98">
        <v>20</v>
      </c>
      <c r="F143" s="99"/>
      <c r="G143" s="108" t="s">
        <v>139</v>
      </c>
      <c r="H143" s="101">
        <v>156</v>
      </c>
      <c r="I143" s="150">
        <v>1</v>
      </c>
      <c r="J143" s="93">
        <f>SUMIFS(Invulblad!G:G,Invulblad!A:A,G143,Invulblad!B:B,H143,Invulblad!D:D,D143)*I143</f>
        <v>0</v>
      </c>
      <c r="K143" s="93">
        <f t="shared" si="11"/>
        <v>0</v>
      </c>
      <c r="L143" s="93">
        <f t="shared" si="12"/>
        <v>0</v>
      </c>
      <c r="M143" s="94">
        <f t="shared" si="13"/>
        <v>0</v>
      </c>
    </row>
    <row r="144" spans="1:13" ht="16.5" customHeight="1">
      <c r="A144" s="110" t="s">
        <v>74</v>
      </c>
      <c r="B144" s="96" t="s">
        <v>340</v>
      </c>
      <c r="C144" s="97" t="s">
        <v>142</v>
      </c>
      <c r="D144" s="97" t="s">
        <v>88</v>
      </c>
      <c r="E144" s="98">
        <v>20</v>
      </c>
      <c r="F144" s="99"/>
      <c r="G144" s="100" t="s">
        <v>139</v>
      </c>
      <c r="H144" s="101">
        <v>156</v>
      </c>
      <c r="I144" s="150">
        <v>1</v>
      </c>
      <c r="J144" s="93">
        <f>SUMIFS(Invulblad!G:G,Invulblad!A:A,G144,Invulblad!B:B,H144,Invulblad!D:D,D144)*I144</f>
        <v>0</v>
      </c>
      <c r="K144" s="93">
        <f t="shared" si="11"/>
        <v>0</v>
      </c>
      <c r="L144" s="93">
        <f t="shared" si="12"/>
        <v>0</v>
      </c>
      <c r="M144" s="94">
        <f t="shared" si="13"/>
        <v>0</v>
      </c>
    </row>
    <row r="145" spans="1:13" ht="16.5" customHeight="1">
      <c r="A145" s="110" t="s">
        <v>74</v>
      </c>
      <c r="B145" s="96" t="s">
        <v>341</v>
      </c>
      <c r="C145" s="97" t="s">
        <v>142</v>
      </c>
      <c r="D145" s="97" t="s">
        <v>88</v>
      </c>
      <c r="E145" s="98">
        <v>19</v>
      </c>
      <c r="F145" s="99"/>
      <c r="G145" s="100" t="s">
        <v>139</v>
      </c>
      <c r="H145" s="101">
        <v>156</v>
      </c>
      <c r="I145" s="150">
        <v>1</v>
      </c>
      <c r="J145" s="93">
        <f>SUMIFS(Invulblad!G:G,Invulblad!A:A,G145,Invulblad!B:B,H145,Invulblad!D:D,D145)*I145</f>
        <v>0</v>
      </c>
      <c r="K145" s="93">
        <f t="shared" si="11"/>
        <v>0</v>
      </c>
      <c r="L145" s="93">
        <f t="shared" si="12"/>
        <v>0</v>
      </c>
      <c r="M145" s="94">
        <f t="shared" si="13"/>
        <v>0</v>
      </c>
    </row>
    <row r="146" spans="1:13" ht="16.5" customHeight="1">
      <c r="A146" s="110" t="s">
        <v>74</v>
      </c>
      <c r="B146" s="96" t="s">
        <v>342</v>
      </c>
      <c r="C146" s="97" t="s">
        <v>218</v>
      </c>
      <c r="D146" s="97" t="s">
        <v>88</v>
      </c>
      <c r="E146" s="98">
        <v>22</v>
      </c>
      <c r="F146" s="99"/>
      <c r="G146" s="100" t="s">
        <v>216</v>
      </c>
      <c r="H146" s="101">
        <v>255</v>
      </c>
      <c r="I146" s="150">
        <v>1</v>
      </c>
      <c r="J146" s="93">
        <f>SUMIFS(Invulblad!G:G,Invulblad!A:A,G146,Invulblad!B:B,H146,Invulblad!D:D,D146)*I146</f>
        <v>0</v>
      </c>
      <c r="K146" s="93">
        <f t="shared" si="11"/>
        <v>0</v>
      </c>
      <c r="L146" s="93">
        <f t="shared" si="12"/>
        <v>0</v>
      </c>
      <c r="M146" s="94">
        <f t="shared" si="13"/>
        <v>0</v>
      </c>
    </row>
    <row r="147" spans="1:13" ht="16.5" customHeight="1">
      <c r="A147" s="110" t="s">
        <v>74</v>
      </c>
      <c r="B147" s="96" t="s">
        <v>343</v>
      </c>
      <c r="C147" s="97" t="s">
        <v>169</v>
      </c>
      <c r="D147" s="97" t="s">
        <v>88</v>
      </c>
      <c r="E147" s="98">
        <v>37</v>
      </c>
      <c r="F147" s="99"/>
      <c r="G147" s="100" t="s">
        <v>168</v>
      </c>
      <c r="H147" s="101">
        <v>255</v>
      </c>
      <c r="I147" s="150">
        <v>1</v>
      </c>
      <c r="J147" s="93">
        <f>SUMIFS(Invulblad!G:G,Invulblad!A:A,G147,Invulblad!B:B,H147,Invulblad!D:D,D147)*I147</f>
        <v>0</v>
      </c>
      <c r="K147" s="93">
        <f t="shared" ref="K147:K187" si="18">+J147*E147</f>
        <v>0</v>
      </c>
      <c r="L147" s="93">
        <f t="shared" si="12"/>
        <v>0</v>
      </c>
      <c r="M147" s="94">
        <f t="shared" si="13"/>
        <v>0</v>
      </c>
    </row>
    <row r="148" spans="1:13" ht="16.5" customHeight="1">
      <c r="A148" s="110" t="s">
        <v>74</v>
      </c>
      <c r="B148" s="96" t="s">
        <v>344</v>
      </c>
      <c r="C148" s="97" t="s">
        <v>217</v>
      </c>
      <c r="D148" s="97" t="s">
        <v>88</v>
      </c>
      <c r="E148" s="98">
        <v>42</v>
      </c>
      <c r="F148" s="103"/>
      <c r="G148" s="100" t="s">
        <v>216</v>
      </c>
      <c r="H148" s="101">
        <v>255</v>
      </c>
      <c r="I148" s="150">
        <v>1</v>
      </c>
      <c r="J148" s="93">
        <f>SUMIFS(Invulblad!G:G,Invulblad!A:A,G148,Invulblad!B:B,H148,Invulblad!D:D,D148)*I148</f>
        <v>0</v>
      </c>
      <c r="K148" s="93">
        <f t="shared" si="18"/>
        <v>0</v>
      </c>
      <c r="L148" s="93">
        <f t="shared" si="12"/>
        <v>0</v>
      </c>
      <c r="M148" s="94">
        <f t="shared" si="13"/>
        <v>0</v>
      </c>
    </row>
    <row r="149" spans="1:13" ht="16.5" customHeight="1">
      <c r="A149" s="110" t="s">
        <v>74</v>
      </c>
      <c r="B149" s="96" t="s">
        <v>345</v>
      </c>
      <c r="C149" s="97" t="s">
        <v>167</v>
      </c>
      <c r="D149" s="97" t="s">
        <v>88</v>
      </c>
      <c r="E149" s="98">
        <v>8</v>
      </c>
      <c r="F149" s="103"/>
      <c r="G149" s="100" t="s">
        <v>165</v>
      </c>
      <c r="H149" s="101">
        <v>255</v>
      </c>
      <c r="I149" s="150">
        <v>1</v>
      </c>
      <c r="J149" s="93">
        <f>SUMIFS(Invulblad!G:G,Invulblad!A:A,G149,Invulblad!B:B,H149,Invulblad!D:D,D149)*I149</f>
        <v>0</v>
      </c>
      <c r="K149" s="93">
        <f t="shared" si="18"/>
        <v>0</v>
      </c>
      <c r="L149" s="93">
        <f t="shared" si="12"/>
        <v>0</v>
      </c>
      <c r="M149" s="94">
        <f t="shared" si="13"/>
        <v>0</v>
      </c>
    </row>
    <row r="150" spans="1:13" ht="16.5" customHeight="1">
      <c r="A150" s="110" t="s">
        <v>74</v>
      </c>
      <c r="B150" s="96" t="s">
        <v>346</v>
      </c>
      <c r="C150" s="97" t="s">
        <v>152</v>
      </c>
      <c r="D150" s="97" t="s">
        <v>88</v>
      </c>
      <c r="E150" s="98"/>
      <c r="F150" s="99">
        <v>2</v>
      </c>
      <c r="G150" s="100" t="s">
        <v>161</v>
      </c>
      <c r="H150" s="101" t="s">
        <v>234</v>
      </c>
      <c r="I150" s="150">
        <v>1</v>
      </c>
      <c r="J150" s="93">
        <f>SUMIFS(Invulblad!G:G,Invulblad!A:A,G150,Invulblad!B:B,H150,Invulblad!D:D,D150)*I150</f>
        <v>0</v>
      </c>
      <c r="K150" s="93">
        <f t="shared" si="18"/>
        <v>0</v>
      </c>
      <c r="L150" s="93">
        <f t="shared" si="12"/>
        <v>0</v>
      </c>
      <c r="M150" s="94">
        <f t="shared" si="13"/>
        <v>0</v>
      </c>
    </row>
    <row r="151" spans="1:13" ht="16.5" customHeight="1">
      <c r="A151" s="110" t="s">
        <v>74</v>
      </c>
      <c r="B151" s="96" t="s">
        <v>347</v>
      </c>
      <c r="C151" s="97" t="s">
        <v>155</v>
      </c>
      <c r="D151" s="97" t="s">
        <v>88</v>
      </c>
      <c r="E151" s="98"/>
      <c r="F151" s="99">
        <v>2</v>
      </c>
      <c r="G151" s="100" t="s">
        <v>161</v>
      </c>
      <c r="H151" s="101" t="s">
        <v>234</v>
      </c>
      <c r="I151" s="150">
        <v>1</v>
      </c>
      <c r="J151" s="93">
        <f>SUMIFS(Invulblad!G:G,Invulblad!A:A,G151,Invulblad!B:B,H151,Invulblad!D:D,D151)*I151</f>
        <v>0</v>
      </c>
      <c r="K151" s="93">
        <f t="shared" si="18"/>
        <v>0</v>
      </c>
      <c r="L151" s="93">
        <f t="shared" si="12"/>
        <v>0</v>
      </c>
      <c r="M151" s="94">
        <f t="shared" si="13"/>
        <v>0</v>
      </c>
    </row>
    <row r="152" spans="1:13" ht="16.5" customHeight="1">
      <c r="A152" s="110" t="s">
        <v>74</v>
      </c>
      <c r="B152" s="96" t="s">
        <v>348</v>
      </c>
      <c r="C152" s="97" t="s">
        <v>142</v>
      </c>
      <c r="D152" s="109" t="s">
        <v>88</v>
      </c>
      <c r="E152" s="107">
        <v>18</v>
      </c>
      <c r="F152" s="99"/>
      <c r="G152" s="108" t="s">
        <v>139</v>
      </c>
      <c r="H152" s="101">
        <v>156</v>
      </c>
      <c r="I152" s="150">
        <v>1</v>
      </c>
      <c r="J152" s="93">
        <f>SUMIFS(Invulblad!G:G,Invulblad!A:A,G152,Invulblad!B:B,H152,Invulblad!D:D,D152)*I152</f>
        <v>0</v>
      </c>
      <c r="K152" s="93">
        <f t="shared" si="18"/>
        <v>0</v>
      </c>
      <c r="L152" s="93">
        <f t="shared" si="12"/>
        <v>0</v>
      </c>
      <c r="M152" s="94">
        <f t="shared" si="13"/>
        <v>0</v>
      </c>
    </row>
    <row r="153" spans="1:13" ht="16.5" customHeight="1">
      <c r="A153" s="110" t="s">
        <v>74</v>
      </c>
      <c r="B153" s="96" t="s">
        <v>349</v>
      </c>
      <c r="C153" s="97" t="s">
        <v>142</v>
      </c>
      <c r="D153" s="97" t="s">
        <v>88</v>
      </c>
      <c r="E153" s="98">
        <v>39</v>
      </c>
      <c r="F153" s="99"/>
      <c r="G153" s="100" t="s">
        <v>139</v>
      </c>
      <c r="H153" s="101">
        <v>156</v>
      </c>
      <c r="I153" s="150">
        <v>1</v>
      </c>
      <c r="J153" s="93">
        <f>SUMIFS(Invulblad!G:G,Invulblad!A:A,G153,Invulblad!B:B,H153,Invulblad!D:D,D153)*I153</f>
        <v>0</v>
      </c>
      <c r="K153" s="93">
        <f t="shared" si="18"/>
        <v>0</v>
      </c>
      <c r="L153" s="93">
        <f t="shared" si="12"/>
        <v>0</v>
      </c>
      <c r="M153" s="94">
        <f t="shared" si="13"/>
        <v>0</v>
      </c>
    </row>
    <row r="154" spans="1:13" ht="16.5" customHeight="1">
      <c r="A154" s="110" t="s">
        <v>74</v>
      </c>
      <c r="B154" s="96" t="s">
        <v>350</v>
      </c>
      <c r="C154" s="97" t="s">
        <v>143</v>
      </c>
      <c r="D154" s="97" t="s">
        <v>88</v>
      </c>
      <c r="E154" s="98">
        <v>18</v>
      </c>
      <c r="F154" s="99"/>
      <c r="G154" s="100" t="s">
        <v>139</v>
      </c>
      <c r="H154" s="101">
        <v>255</v>
      </c>
      <c r="I154" s="150">
        <v>1</v>
      </c>
      <c r="J154" s="93">
        <f>SUMIFS(Invulblad!G:G,Invulblad!A:A,G154,Invulblad!B:B,H154,Invulblad!D:D,D154)*I154</f>
        <v>0</v>
      </c>
      <c r="K154" s="93">
        <f t="shared" si="18"/>
        <v>0</v>
      </c>
      <c r="L154" s="93">
        <f t="shared" si="12"/>
        <v>0</v>
      </c>
      <c r="M154" s="94">
        <f t="shared" si="13"/>
        <v>0</v>
      </c>
    </row>
    <row r="155" spans="1:13" ht="16.5" customHeight="1">
      <c r="A155" s="110" t="s">
        <v>74</v>
      </c>
      <c r="B155" s="96" t="s">
        <v>351</v>
      </c>
      <c r="C155" s="97" t="s">
        <v>142</v>
      </c>
      <c r="D155" s="97" t="s">
        <v>88</v>
      </c>
      <c r="E155" s="98">
        <v>18</v>
      </c>
      <c r="F155" s="99"/>
      <c r="G155" s="100" t="s">
        <v>139</v>
      </c>
      <c r="H155" s="101">
        <v>156</v>
      </c>
      <c r="I155" s="150">
        <v>1</v>
      </c>
      <c r="J155" s="93">
        <f>SUMIFS(Invulblad!G:G,Invulblad!A:A,G155,Invulblad!B:B,H155,Invulblad!D:D,D155)*I155</f>
        <v>0</v>
      </c>
      <c r="K155" s="93">
        <f t="shared" si="18"/>
        <v>0</v>
      </c>
      <c r="L155" s="93">
        <f t="shared" ref="L155:L218" si="19">L$9</f>
        <v>0</v>
      </c>
      <c r="M155" s="94">
        <f t="shared" si="13"/>
        <v>0</v>
      </c>
    </row>
    <row r="156" spans="1:13" ht="16.5" customHeight="1">
      <c r="A156" s="110" t="s">
        <v>74</v>
      </c>
      <c r="B156" s="96" t="s">
        <v>352</v>
      </c>
      <c r="C156" s="97" t="s">
        <v>142</v>
      </c>
      <c r="D156" s="97" t="s">
        <v>88</v>
      </c>
      <c r="E156" s="98">
        <v>18</v>
      </c>
      <c r="F156" s="99"/>
      <c r="G156" s="108" t="s">
        <v>139</v>
      </c>
      <c r="H156" s="101">
        <v>156</v>
      </c>
      <c r="I156" s="150">
        <v>1</v>
      </c>
      <c r="J156" s="93">
        <f>SUMIFS(Invulblad!G:G,Invulblad!A:A,G156,Invulblad!B:B,H156,Invulblad!D:D,D156)*I156</f>
        <v>0</v>
      </c>
      <c r="K156" s="93">
        <f t="shared" si="18"/>
        <v>0</v>
      </c>
      <c r="L156" s="93">
        <f t="shared" si="19"/>
        <v>0</v>
      </c>
      <c r="M156" s="94">
        <f t="shared" si="13"/>
        <v>0</v>
      </c>
    </row>
    <row r="157" spans="1:13" ht="16.5" customHeight="1">
      <c r="A157" s="110" t="s">
        <v>74</v>
      </c>
      <c r="B157" s="96" t="s">
        <v>353</v>
      </c>
      <c r="C157" s="97" t="s">
        <v>142</v>
      </c>
      <c r="D157" s="97" t="s">
        <v>88</v>
      </c>
      <c r="E157" s="98">
        <v>18</v>
      </c>
      <c r="F157" s="99"/>
      <c r="G157" s="100" t="s">
        <v>139</v>
      </c>
      <c r="H157" s="101">
        <v>156</v>
      </c>
      <c r="I157" s="150">
        <v>1</v>
      </c>
      <c r="J157" s="93">
        <f>SUMIFS(Invulblad!G:G,Invulblad!A:A,G157,Invulblad!B:B,H157,Invulblad!D:D,D157)*I157</f>
        <v>0</v>
      </c>
      <c r="K157" s="93">
        <f t="shared" si="18"/>
        <v>0</v>
      </c>
      <c r="L157" s="93">
        <f t="shared" si="19"/>
        <v>0</v>
      </c>
      <c r="M157" s="94">
        <f t="shared" si="13"/>
        <v>0</v>
      </c>
    </row>
    <row r="158" spans="1:13" ht="16.5" customHeight="1">
      <c r="A158" s="110" t="s">
        <v>74</v>
      </c>
      <c r="B158" s="96" t="s">
        <v>354</v>
      </c>
      <c r="C158" s="97" t="s">
        <v>142</v>
      </c>
      <c r="D158" s="97" t="s">
        <v>88</v>
      </c>
      <c r="E158" s="98">
        <v>18</v>
      </c>
      <c r="F158" s="99"/>
      <c r="G158" s="100" t="s">
        <v>139</v>
      </c>
      <c r="H158" s="101">
        <v>156</v>
      </c>
      <c r="I158" s="150">
        <v>1</v>
      </c>
      <c r="J158" s="93">
        <f>SUMIFS(Invulblad!G:G,Invulblad!A:A,G158,Invulblad!B:B,H158,Invulblad!D:D,D158)*I158</f>
        <v>0</v>
      </c>
      <c r="K158" s="93">
        <f t="shared" si="18"/>
        <v>0</v>
      </c>
      <c r="L158" s="93">
        <f t="shared" si="19"/>
        <v>0</v>
      </c>
      <c r="M158" s="94">
        <f t="shared" si="13"/>
        <v>0</v>
      </c>
    </row>
    <row r="159" spans="1:13" ht="16.5" customHeight="1">
      <c r="A159" s="110" t="s">
        <v>74</v>
      </c>
      <c r="B159" s="96" t="s">
        <v>355</v>
      </c>
      <c r="C159" s="97" t="s">
        <v>142</v>
      </c>
      <c r="D159" s="97" t="s">
        <v>88</v>
      </c>
      <c r="E159" s="98">
        <v>18</v>
      </c>
      <c r="F159" s="99"/>
      <c r="G159" s="100" t="s">
        <v>139</v>
      </c>
      <c r="H159" s="101">
        <v>156</v>
      </c>
      <c r="I159" s="150">
        <v>1</v>
      </c>
      <c r="J159" s="93">
        <f>SUMIFS(Invulblad!G:G,Invulblad!A:A,G159,Invulblad!B:B,H159,Invulblad!D:D,D159)*I159</f>
        <v>0</v>
      </c>
      <c r="K159" s="93">
        <f t="shared" si="18"/>
        <v>0</v>
      </c>
      <c r="L159" s="93">
        <f t="shared" si="19"/>
        <v>0</v>
      </c>
      <c r="M159" s="94">
        <f t="shared" ref="M159:M187" si="20">+L159*K159</f>
        <v>0</v>
      </c>
    </row>
    <row r="160" spans="1:13" ht="16.5" customHeight="1">
      <c r="A160" s="110" t="s">
        <v>74</v>
      </c>
      <c r="B160" s="96" t="s">
        <v>356</v>
      </c>
      <c r="C160" s="97" t="s">
        <v>142</v>
      </c>
      <c r="D160" s="97" t="s">
        <v>88</v>
      </c>
      <c r="E160" s="98">
        <v>18</v>
      </c>
      <c r="F160" s="99"/>
      <c r="G160" s="100" t="s">
        <v>139</v>
      </c>
      <c r="H160" s="101">
        <v>156</v>
      </c>
      <c r="I160" s="150">
        <v>1</v>
      </c>
      <c r="J160" s="93">
        <f>SUMIFS(Invulblad!G:G,Invulblad!A:A,G160,Invulblad!B:B,H160,Invulblad!D:D,D160)*I160</f>
        <v>0</v>
      </c>
      <c r="K160" s="93">
        <f t="shared" si="18"/>
        <v>0</v>
      </c>
      <c r="L160" s="93">
        <f t="shared" si="19"/>
        <v>0</v>
      </c>
      <c r="M160" s="94">
        <f t="shared" si="20"/>
        <v>0</v>
      </c>
    </row>
    <row r="161" spans="1:13" ht="16.5" customHeight="1">
      <c r="A161" s="110" t="s">
        <v>74</v>
      </c>
      <c r="B161" s="96" t="s">
        <v>357</v>
      </c>
      <c r="C161" s="97" t="s">
        <v>142</v>
      </c>
      <c r="D161" s="97" t="s">
        <v>88</v>
      </c>
      <c r="E161" s="98">
        <v>18</v>
      </c>
      <c r="F161" s="99"/>
      <c r="G161" s="100" t="s">
        <v>139</v>
      </c>
      <c r="H161" s="101">
        <v>156</v>
      </c>
      <c r="I161" s="150">
        <v>1</v>
      </c>
      <c r="J161" s="93">
        <f>SUMIFS(Invulblad!G:G,Invulblad!A:A,G161,Invulblad!B:B,H161,Invulblad!D:D,D161)*I161</f>
        <v>0</v>
      </c>
      <c r="K161" s="93">
        <f t="shared" si="18"/>
        <v>0</v>
      </c>
      <c r="L161" s="93">
        <f t="shared" si="19"/>
        <v>0</v>
      </c>
      <c r="M161" s="94">
        <f t="shared" si="20"/>
        <v>0</v>
      </c>
    </row>
    <row r="162" spans="1:13" ht="16.5" customHeight="1">
      <c r="A162" s="110" t="s">
        <v>74</v>
      </c>
      <c r="B162" s="96" t="s">
        <v>358</v>
      </c>
      <c r="C162" s="97" t="s">
        <v>142</v>
      </c>
      <c r="D162" s="97" t="s">
        <v>88</v>
      </c>
      <c r="E162" s="98">
        <v>18</v>
      </c>
      <c r="F162" s="99"/>
      <c r="G162" s="100" t="s">
        <v>139</v>
      </c>
      <c r="H162" s="101">
        <v>156</v>
      </c>
      <c r="I162" s="150">
        <v>1</v>
      </c>
      <c r="J162" s="93">
        <f>SUMIFS(Invulblad!G:G,Invulblad!A:A,G162,Invulblad!B:B,H162,Invulblad!D:D,D162)*I162</f>
        <v>0</v>
      </c>
      <c r="K162" s="93">
        <f t="shared" si="18"/>
        <v>0</v>
      </c>
      <c r="L162" s="93">
        <f t="shared" si="19"/>
        <v>0</v>
      </c>
      <c r="M162" s="94">
        <f t="shared" si="20"/>
        <v>0</v>
      </c>
    </row>
    <row r="163" spans="1:13" ht="16.5" customHeight="1">
      <c r="A163" s="110" t="s">
        <v>74</v>
      </c>
      <c r="B163" s="96" t="s">
        <v>359</v>
      </c>
      <c r="C163" s="97" t="s">
        <v>142</v>
      </c>
      <c r="D163" s="97" t="s">
        <v>88</v>
      </c>
      <c r="E163" s="98">
        <v>18</v>
      </c>
      <c r="F163" s="99"/>
      <c r="G163" s="100" t="s">
        <v>139</v>
      </c>
      <c r="H163" s="101">
        <v>156</v>
      </c>
      <c r="I163" s="150">
        <v>1</v>
      </c>
      <c r="J163" s="93">
        <f>SUMIFS(Invulblad!G:G,Invulblad!A:A,G163,Invulblad!B:B,H163,Invulblad!D:D,D163)*I163</f>
        <v>0</v>
      </c>
      <c r="K163" s="93">
        <f t="shared" si="18"/>
        <v>0</v>
      </c>
      <c r="L163" s="93">
        <f t="shared" si="19"/>
        <v>0</v>
      </c>
      <c r="M163" s="94">
        <f t="shared" si="20"/>
        <v>0</v>
      </c>
    </row>
    <row r="164" spans="1:13" ht="16.5" customHeight="1">
      <c r="A164" s="110" t="s">
        <v>74</v>
      </c>
      <c r="B164" s="96" t="s">
        <v>360</v>
      </c>
      <c r="C164" s="97" t="s">
        <v>142</v>
      </c>
      <c r="D164" s="97" t="s">
        <v>88</v>
      </c>
      <c r="E164" s="98">
        <v>18</v>
      </c>
      <c r="F164" s="99"/>
      <c r="G164" s="100" t="s">
        <v>139</v>
      </c>
      <c r="H164" s="101">
        <v>156</v>
      </c>
      <c r="I164" s="150">
        <v>1</v>
      </c>
      <c r="J164" s="93">
        <f>SUMIFS(Invulblad!G:G,Invulblad!A:A,G164,Invulblad!B:B,H164,Invulblad!D:D,D164)*I164</f>
        <v>0</v>
      </c>
      <c r="K164" s="93">
        <f t="shared" si="18"/>
        <v>0</v>
      </c>
      <c r="L164" s="93">
        <f t="shared" si="19"/>
        <v>0</v>
      </c>
      <c r="M164" s="94">
        <f t="shared" si="20"/>
        <v>0</v>
      </c>
    </row>
    <row r="165" spans="1:13" ht="16.5" customHeight="1">
      <c r="A165" s="110" t="s">
        <v>74</v>
      </c>
      <c r="B165" s="96" t="s">
        <v>361</v>
      </c>
      <c r="C165" s="97" t="s">
        <v>142</v>
      </c>
      <c r="D165" s="97" t="s">
        <v>88</v>
      </c>
      <c r="E165" s="98">
        <v>27</v>
      </c>
      <c r="F165" s="99"/>
      <c r="G165" s="100" t="s">
        <v>139</v>
      </c>
      <c r="H165" s="101">
        <v>156</v>
      </c>
      <c r="I165" s="150">
        <v>1</v>
      </c>
      <c r="J165" s="93">
        <f>SUMIFS(Invulblad!G:G,Invulblad!A:A,G165,Invulblad!B:B,H165,Invulblad!D:D,D165)*I165</f>
        <v>0</v>
      </c>
      <c r="K165" s="93">
        <f t="shared" si="18"/>
        <v>0</v>
      </c>
      <c r="L165" s="93">
        <f t="shared" si="19"/>
        <v>0</v>
      </c>
      <c r="M165" s="94">
        <f t="shared" si="20"/>
        <v>0</v>
      </c>
    </row>
    <row r="166" spans="1:13" ht="16.5" customHeight="1">
      <c r="A166" s="110" t="s">
        <v>74</v>
      </c>
      <c r="B166" s="96" t="s">
        <v>362</v>
      </c>
      <c r="C166" s="97" t="s">
        <v>143</v>
      </c>
      <c r="D166" s="97" t="s">
        <v>88</v>
      </c>
      <c r="E166" s="98">
        <v>18</v>
      </c>
      <c r="F166" s="99"/>
      <c r="G166" s="100" t="s">
        <v>139</v>
      </c>
      <c r="H166" s="101">
        <v>255</v>
      </c>
      <c r="I166" s="150">
        <v>1</v>
      </c>
      <c r="J166" s="93">
        <f>SUMIFS(Invulblad!G:G,Invulblad!A:A,G166,Invulblad!B:B,H166,Invulblad!D:D,D166)*I166</f>
        <v>0</v>
      </c>
      <c r="K166" s="93">
        <f t="shared" si="18"/>
        <v>0</v>
      </c>
      <c r="L166" s="93">
        <f t="shared" si="19"/>
        <v>0</v>
      </c>
      <c r="M166" s="94">
        <f t="shared" si="20"/>
        <v>0</v>
      </c>
    </row>
    <row r="167" spans="1:13" ht="16.5" customHeight="1">
      <c r="A167" s="110" t="s">
        <v>74</v>
      </c>
      <c r="B167" s="96" t="s">
        <v>363</v>
      </c>
      <c r="C167" s="97" t="s">
        <v>142</v>
      </c>
      <c r="D167" s="97" t="s">
        <v>88</v>
      </c>
      <c r="E167" s="98">
        <v>28</v>
      </c>
      <c r="F167" s="103"/>
      <c r="G167" s="100" t="s">
        <v>139</v>
      </c>
      <c r="H167" s="101">
        <v>156</v>
      </c>
      <c r="I167" s="150">
        <v>1</v>
      </c>
      <c r="J167" s="93">
        <f>SUMIFS(Invulblad!G:G,Invulblad!A:A,G167,Invulblad!B:B,H167,Invulblad!D:D,D167)*I167</f>
        <v>0</v>
      </c>
      <c r="K167" s="93">
        <f t="shared" si="18"/>
        <v>0</v>
      </c>
      <c r="L167" s="93">
        <f t="shared" si="19"/>
        <v>0</v>
      </c>
      <c r="M167" s="94">
        <f t="shared" si="20"/>
        <v>0</v>
      </c>
    </row>
    <row r="168" spans="1:13" ht="16.5" customHeight="1">
      <c r="A168" s="110" t="s">
        <v>74</v>
      </c>
      <c r="B168" s="96" t="s">
        <v>364</v>
      </c>
      <c r="C168" s="97" t="s">
        <v>142</v>
      </c>
      <c r="D168" s="97" t="s">
        <v>88</v>
      </c>
      <c r="E168" s="98">
        <v>18</v>
      </c>
      <c r="F168" s="99"/>
      <c r="G168" s="100" t="s">
        <v>139</v>
      </c>
      <c r="H168" s="101">
        <v>156</v>
      </c>
      <c r="I168" s="150">
        <v>1</v>
      </c>
      <c r="J168" s="93">
        <f>SUMIFS(Invulblad!G:G,Invulblad!A:A,G168,Invulblad!B:B,H168,Invulblad!D:D,D168)*I168</f>
        <v>0</v>
      </c>
      <c r="K168" s="93">
        <f t="shared" si="18"/>
        <v>0</v>
      </c>
      <c r="L168" s="93">
        <f t="shared" si="19"/>
        <v>0</v>
      </c>
      <c r="M168" s="94">
        <f t="shared" si="20"/>
        <v>0</v>
      </c>
    </row>
    <row r="169" spans="1:13" ht="16.5" customHeight="1">
      <c r="A169" s="110" t="s">
        <v>74</v>
      </c>
      <c r="B169" s="96" t="s">
        <v>365</v>
      </c>
      <c r="C169" s="97" t="s">
        <v>142</v>
      </c>
      <c r="D169" s="97" t="s">
        <v>88</v>
      </c>
      <c r="E169" s="98">
        <v>18</v>
      </c>
      <c r="F169" s="99"/>
      <c r="G169" s="100" t="s">
        <v>139</v>
      </c>
      <c r="H169" s="101">
        <v>156</v>
      </c>
      <c r="I169" s="150">
        <v>1</v>
      </c>
      <c r="J169" s="93">
        <f>SUMIFS(Invulblad!G:G,Invulblad!A:A,G169,Invulblad!B:B,H169,Invulblad!D:D,D169)*I169</f>
        <v>0</v>
      </c>
      <c r="K169" s="93">
        <f t="shared" si="18"/>
        <v>0</v>
      </c>
      <c r="L169" s="93">
        <f t="shared" si="19"/>
        <v>0</v>
      </c>
      <c r="M169" s="94">
        <f t="shared" si="20"/>
        <v>0</v>
      </c>
    </row>
    <row r="170" spans="1:13" ht="16.5" customHeight="1">
      <c r="A170" s="110" t="s">
        <v>74</v>
      </c>
      <c r="B170" s="96" t="s">
        <v>366</v>
      </c>
      <c r="C170" s="97" t="s">
        <v>142</v>
      </c>
      <c r="D170" s="97" t="s">
        <v>88</v>
      </c>
      <c r="E170" s="98">
        <v>18</v>
      </c>
      <c r="F170" s="99"/>
      <c r="G170" s="100" t="s">
        <v>139</v>
      </c>
      <c r="H170" s="101">
        <v>156</v>
      </c>
      <c r="I170" s="150">
        <v>1</v>
      </c>
      <c r="J170" s="93">
        <f>SUMIFS(Invulblad!G:G,Invulblad!A:A,G170,Invulblad!B:B,H170,Invulblad!D:D,D170)*I170</f>
        <v>0</v>
      </c>
      <c r="K170" s="93">
        <f t="shared" si="18"/>
        <v>0</v>
      </c>
      <c r="L170" s="93">
        <f t="shared" si="19"/>
        <v>0</v>
      </c>
      <c r="M170" s="94">
        <f t="shared" si="20"/>
        <v>0</v>
      </c>
    </row>
    <row r="171" spans="1:13" ht="16.5" customHeight="1">
      <c r="A171" s="110" t="s">
        <v>74</v>
      </c>
      <c r="B171" s="96" t="s">
        <v>367</v>
      </c>
      <c r="C171" s="97" t="s">
        <v>142</v>
      </c>
      <c r="D171" s="97" t="s">
        <v>88</v>
      </c>
      <c r="E171" s="98">
        <v>36</v>
      </c>
      <c r="F171" s="103"/>
      <c r="G171" s="100" t="s">
        <v>139</v>
      </c>
      <c r="H171" s="101">
        <v>156</v>
      </c>
      <c r="I171" s="150">
        <v>1</v>
      </c>
      <c r="J171" s="93">
        <f>SUMIFS(Invulblad!G:G,Invulblad!A:A,G171,Invulblad!B:B,H171,Invulblad!D:D,D171)*I171</f>
        <v>0</v>
      </c>
      <c r="K171" s="93">
        <f t="shared" si="18"/>
        <v>0</v>
      </c>
      <c r="L171" s="93">
        <f t="shared" si="19"/>
        <v>0</v>
      </c>
      <c r="M171" s="94">
        <f t="shared" si="20"/>
        <v>0</v>
      </c>
    </row>
    <row r="172" spans="1:13" ht="16.5" customHeight="1">
      <c r="A172" s="110" t="s">
        <v>74</v>
      </c>
      <c r="B172" s="96" t="s">
        <v>368</v>
      </c>
      <c r="C172" s="97" t="s">
        <v>142</v>
      </c>
      <c r="D172" s="97" t="s">
        <v>88</v>
      </c>
      <c r="E172" s="98">
        <v>28</v>
      </c>
      <c r="F172" s="103"/>
      <c r="G172" s="100" t="s">
        <v>139</v>
      </c>
      <c r="H172" s="101">
        <v>156</v>
      </c>
      <c r="I172" s="150">
        <v>1</v>
      </c>
      <c r="J172" s="93">
        <f>SUMIFS(Invulblad!G:G,Invulblad!A:A,G172,Invulblad!B:B,H172,Invulblad!D:D,D172)*I172</f>
        <v>0</v>
      </c>
      <c r="K172" s="93">
        <f t="shared" si="18"/>
        <v>0</v>
      </c>
      <c r="L172" s="93">
        <f t="shared" si="19"/>
        <v>0</v>
      </c>
      <c r="M172" s="94">
        <f t="shared" si="20"/>
        <v>0</v>
      </c>
    </row>
    <row r="173" spans="1:13" ht="16.5" customHeight="1">
      <c r="A173" s="110" t="s">
        <v>74</v>
      </c>
      <c r="B173" s="96" t="s">
        <v>369</v>
      </c>
      <c r="C173" s="97" t="s">
        <v>142</v>
      </c>
      <c r="D173" s="97" t="s">
        <v>88</v>
      </c>
      <c r="E173" s="98">
        <v>27</v>
      </c>
      <c r="F173" s="99"/>
      <c r="G173" s="100" t="s">
        <v>139</v>
      </c>
      <c r="H173" s="101">
        <v>156</v>
      </c>
      <c r="I173" s="150">
        <v>1</v>
      </c>
      <c r="J173" s="93">
        <f>SUMIFS(Invulblad!G:G,Invulblad!A:A,G173,Invulblad!B:B,H173,Invulblad!D:D,D173)*I173</f>
        <v>0</v>
      </c>
      <c r="K173" s="93">
        <f t="shared" si="18"/>
        <v>0</v>
      </c>
      <c r="L173" s="93">
        <f t="shared" si="19"/>
        <v>0</v>
      </c>
      <c r="M173" s="94">
        <f t="shared" si="20"/>
        <v>0</v>
      </c>
    </row>
    <row r="174" spans="1:13" ht="16.5" customHeight="1">
      <c r="A174" s="110" t="s">
        <v>74</v>
      </c>
      <c r="B174" s="96" t="s">
        <v>370</v>
      </c>
      <c r="C174" s="97" t="s">
        <v>95</v>
      </c>
      <c r="D174" s="97" t="s">
        <v>88</v>
      </c>
      <c r="E174" s="98"/>
      <c r="F174" s="99">
        <v>9</v>
      </c>
      <c r="G174" s="100" t="s">
        <v>97</v>
      </c>
      <c r="H174" s="101" t="s">
        <v>234</v>
      </c>
      <c r="I174" s="150">
        <v>1</v>
      </c>
      <c r="J174" s="93">
        <f>SUMIFS(Invulblad!G:G,Invulblad!A:A,G174,Invulblad!B:B,H174,Invulblad!D:D,D174)*I174</f>
        <v>0</v>
      </c>
      <c r="K174" s="93">
        <f t="shared" si="18"/>
        <v>0</v>
      </c>
      <c r="L174" s="93">
        <f t="shared" si="19"/>
        <v>0</v>
      </c>
      <c r="M174" s="94">
        <f t="shared" si="20"/>
        <v>0</v>
      </c>
    </row>
    <row r="175" spans="1:13" ht="16.5" customHeight="1">
      <c r="A175" s="110" t="s">
        <v>74</v>
      </c>
      <c r="B175" s="96" t="s">
        <v>371</v>
      </c>
      <c r="C175" s="97" t="s">
        <v>142</v>
      </c>
      <c r="D175" s="97" t="s">
        <v>88</v>
      </c>
      <c r="E175" s="98">
        <v>20</v>
      </c>
      <c r="F175" s="99"/>
      <c r="G175" s="100" t="s">
        <v>139</v>
      </c>
      <c r="H175" s="101">
        <v>156</v>
      </c>
      <c r="I175" s="150">
        <v>1</v>
      </c>
      <c r="J175" s="93">
        <f>SUMIFS(Invulblad!G:G,Invulblad!A:A,G175,Invulblad!B:B,H175,Invulblad!D:D,D175)*I175</f>
        <v>0</v>
      </c>
      <c r="K175" s="93">
        <f t="shared" si="18"/>
        <v>0</v>
      </c>
      <c r="L175" s="93">
        <f t="shared" si="19"/>
        <v>0</v>
      </c>
      <c r="M175" s="94">
        <f t="shared" si="20"/>
        <v>0</v>
      </c>
    </row>
    <row r="176" spans="1:13" ht="16.5" customHeight="1">
      <c r="A176" s="110" t="s">
        <v>74</v>
      </c>
      <c r="B176" s="96" t="s">
        <v>372</v>
      </c>
      <c r="C176" s="97" t="s">
        <v>142</v>
      </c>
      <c r="D176" s="97" t="s">
        <v>88</v>
      </c>
      <c r="E176" s="98">
        <v>19</v>
      </c>
      <c r="F176" s="99"/>
      <c r="G176" s="100" t="s">
        <v>139</v>
      </c>
      <c r="H176" s="101">
        <v>156</v>
      </c>
      <c r="I176" s="150">
        <v>1</v>
      </c>
      <c r="J176" s="93">
        <f>SUMIFS(Invulblad!G:G,Invulblad!A:A,G176,Invulblad!B:B,H176,Invulblad!D:D,D176)*I176</f>
        <v>0</v>
      </c>
      <c r="K176" s="93">
        <f t="shared" si="18"/>
        <v>0</v>
      </c>
      <c r="L176" s="93">
        <f t="shared" si="19"/>
        <v>0</v>
      </c>
      <c r="M176" s="94">
        <f t="shared" si="20"/>
        <v>0</v>
      </c>
    </row>
    <row r="177" spans="1:13" ht="16.5" customHeight="1">
      <c r="A177" s="110" t="s">
        <v>74</v>
      </c>
      <c r="B177" s="96" t="s">
        <v>373</v>
      </c>
      <c r="C177" s="97" t="s">
        <v>142</v>
      </c>
      <c r="D177" s="97" t="s">
        <v>88</v>
      </c>
      <c r="E177" s="98">
        <v>20</v>
      </c>
      <c r="F177" s="99"/>
      <c r="G177" s="100" t="s">
        <v>139</v>
      </c>
      <c r="H177" s="101">
        <v>156</v>
      </c>
      <c r="I177" s="150">
        <v>1</v>
      </c>
      <c r="J177" s="93">
        <f>SUMIFS(Invulblad!G:G,Invulblad!A:A,G177,Invulblad!B:B,H177,Invulblad!D:D,D177)*I177</f>
        <v>0</v>
      </c>
      <c r="K177" s="93">
        <f t="shared" si="18"/>
        <v>0</v>
      </c>
      <c r="L177" s="93">
        <f t="shared" si="19"/>
        <v>0</v>
      </c>
      <c r="M177" s="94">
        <f t="shared" si="20"/>
        <v>0</v>
      </c>
    </row>
    <row r="178" spans="1:13" ht="16.5" customHeight="1">
      <c r="A178" s="110" t="s">
        <v>74</v>
      </c>
      <c r="B178" s="96" t="s">
        <v>374</v>
      </c>
      <c r="C178" s="97" t="s">
        <v>142</v>
      </c>
      <c r="D178" s="97" t="s">
        <v>88</v>
      </c>
      <c r="E178" s="98">
        <v>19</v>
      </c>
      <c r="F178" s="99"/>
      <c r="G178" s="108" t="s">
        <v>139</v>
      </c>
      <c r="H178" s="101">
        <v>156</v>
      </c>
      <c r="I178" s="150">
        <v>1</v>
      </c>
      <c r="J178" s="93">
        <f>SUMIFS(Invulblad!G:G,Invulblad!A:A,G178,Invulblad!B:B,H178,Invulblad!D:D,D178)*I178</f>
        <v>0</v>
      </c>
      <c r="K178" s="93">
        <f t="shared" si="18"/>
        <v>0</v>
      </c>
      <c r="L178" s="93">
        <f t="shared" si="19"/>
        <v>0</v>
      </c>
      <c r="M178" s="94">
        <f t="shared" si="20"/>
        <v>0</v>
      </c>
    </row>
    <row r="179" spans="1:13" ht="16.5" customHeight="1">
      <c r="A179" s="110" t="s">
        <v>74</v>
      </c>
      <c r="B179" s="96" t="s">
        <v>375</v>
      </c>
      <c r="C179" s="97" t="s">
        <v>113</v>
      </c>
      <c r="D179" s="97" t="s">
        <v>88</v>
      </c>
      <c r="E179" s="98">
        <v>47</v>
      </c>
      <c r="F179" s="99"/>
      <c r="G179" s="100" t="s">
        <v>123</v>
      </c>
      <c r="H179" s="101">
        <v>255</v>
      </c>
      <c r="I179" s="150">
        <v>1</v>
      </c>
      <c r="J179" s="93">
        <f>SUMIFS(Invulblad!G:G,Invulblad!A:A,G179,Invulblad!B:B,H179,Invulblad!D:D,D179)*I179</f>
        <v>0</v>
      </c>
      <c r="K179" s="93">
        <f t="shared" si="18"/>
        <v>0</v>
      </c>
      <c r="L179" s="93">
        <f t="shared" si="19"/>
        <v>0</v>
      </c>
      <c r="M179" s="94">
        <f t="shared" si="20"/>
        <v>0</v>
      </c>
    </row>
    <row r="180" spans="1:13" ht="16.5" customHeight="1">
      <c r="A180" s="110" t="s">
        <v>74</v>
      </c>
      <c r="B180" s="96" t="s">
        <v>376</v>
      </c>
      <c r="C180" s="97" t="s">
        <v>204</v>
      </c>
      <c r="D180" s="109" t="s">
        <v>205</v>
      </c>
      <c r="E180" s="107">
        <v>5</v>
      </c>
      <c r="F180" s="99"/>
      <c r="G180" s="100" t="s">
        <v>203</v>
      </c>
      <c r="H180" s="101">
        <v>255</v>
      </c>
      <c r="I180" s="150">
        <v>1</v>
      </c>
      <c r="J180" s="93">
        <f>SUMIFS(Invulblad!G:G,Invulblad!A:A,G180,Invulblad!B:B,H180,Invulblad!D:D,D180)*I180</f>
        <v>0</v>
      </c>
      <c r="K180" s="93">
        <f t="shared" si="18"/>
        <v>0</v>
      </c>
      <c r="L180" s="93">
        <f t="shared" si="19"/>
        <v>0</v>
      </c>
      <c r="M180" s="94">
        <f t="shared" si="20"/>
        <v>0</v>
      </c>
    </row>
    <row r="181" spans="1:13" ht="16.5" customHeight="1">
      <c r="A181" s="110" t="s">
        <v>74</v>
      </c>
      <c r="B181" s="96" t="s">
        <v>377</v>
      </c>
      <c r="C181" s="97" t="s">
        <v>145</v>
      </c>
      <c r="D181" s="109" t="s">
        <v>82</v>
      </c>
      <c r="E181" s="107">
        <v>7</v>
      </c>
      <c r="F181" s="99"/>
      <c r="G181" s="108" t="s">
        <v>144</v>
      </c>
      <c r="H181" s="101">
        <v>255</v>
      </c>
      <c r="I181" s="150">
        <v>1</v>
      </c>
      <c r="J181" s="93">
        <f>SUMIFS(Invulblad!G:G,Invulblad!A:A,G181,Invulblad!B:B,H181,Invulblad!D:D,D181)*I181</f>
        <v>0</v>
      </c>
      <c r="K181" s="93">
        <f t="shared" si="18"/>
        <v>0</v>
      </c>
      <c r="L181" s="93">
        <f t="shared" si="19"/>
        <v>0</v>
      </c>
      <c r="M181" s="94">
        <f t="shared" si="20"/>
        <v>0</v>
      </c>
    </row>
    <row r="182" spans="1:13" ht="16.5" customHeight="1">
      <c r="A182" s="110" t="s">
        <v>74</v>
      </c>
      <c r="B182" s="96" t="s">
        <v>378</v>
      </c>
      <c r="C182" s="97" t="s">
        <v>111</v>
      </c>
      <c r="D182" s="109" t="s">
        <v>88</v>
      </c>
      <c r="E182" s="107">
        <v>154</v>
      </c>
      <c r="F182" s="103"/>
      <c r="G182" s="108" t="s">
        <v>109</v>
      </c>
      <c r="H182" s="101">
        <v>255</v>
      </c>
      <c r="I182" s="150">
        <v>1</v>
      </c>
      <c r="J182" s="93">
        <f>SUMIFS(Invulblad!G:G,Invulblad!A:A,G182,Invulblad!B:B,H182,Invulblad!D:D,D182)*I182</f>
        <v>0</v>
      </c>
      <c r="K182" s="93">
        <f t="shared" si="18"/>
        <v>0</v>
      </c>
      <c r="L182" s="93">
        <f t="shared" si="19"/>
        <v>0</v>
      </c>
      <c r="M182" s="94">
        <f t="shared" si="20"/>
        <v>0</v>
      </c>
    </row>
    <row r="183" spans="1:13" ht="16.5" customHeight="1">
      <c r="A183" s="110" t="s">
        <v>74</v>
      </c>
      <c r="B183" s="96" t="s">
        <v>378</v>
      </c>
      <c r="C183" s="97" t="s">
        <v>116</v>
      </c>
      <c r="D183" s="109" t="s">
        <v>117</v>
      </c>
      <c r="E183" s="98">
        <v>10</v>
      </c>
      <c r="F183" s="99"/>
      <c r="G183" s="100" t="s">
        <v>115</v>
      </c>
      <c r="H183" s="101">
        <v>255</v>
      </c>
      <c r="I183" s="150">
        <v>1</v>
      </c>
      <c r="J183" s="93">
        <f>SUMIFS(Invulblad!G:G,Invulblad!A:A,G183,Invulblad!B:B,H183,Invulblad!D:D,D183)*I183</f>
        <v>0</v>
      </c>
      <c r="K183" s="93">
        <f t="shared" si="18"/>
        <v>0</v>
      </c>
      <c r="L183" s="93">
        <f t="shared" si="19"/>
        <v>0</v>
      </c>
      <c r="M183" s="94">
        <f t="shared" si="20"/>
        <v>0</v>
      </c>
    </row>
    <row r="184" spans="1:13" ht="16.5" customHeight="1">
      <c r="A184" s="110" t="s">
        <v>74</v>
      </c>
      <c r="B184" s="96" t="s">
        <v>379</v>
      </c>
      <c r="C184" s="97" t="s">
        <v>204</v>
      </c>
      <c r="D184" s="109" t="s">
        <v>88</v>
      </c>
      <c r="E184" s="107">
        <v>4</v>
      </c>
      <c r="F184" s="99"/>
      <c r="G184" s="108" t="s">
        <v>207</v>
      </c>
      <c r="H184" s="101">
        <v>255</v>
      </c>
      <c r="I184" s="150">
        <v>1</v>
      </c>
      <c r="J184" s="93">
        <f>SUMIFS(Invulblad!G:G,Invulblad!A:A,G184,Invulblad!B:B,H184,Invulblad!D:D,D184)*I184</f>
        <v>0</v>
      </c>
      <c r="K184" s="93">
        <f t="shared" si="18"/>
        <v>0</v>
      </c>
      <c r="L184" s="93">
        <f t="shared" si="19"/>
        <v>0</v>
      </c>
      <c r="M184" s="94">
        <f t="shared" si="20"/>
        <v>0</v>
      </c>
    </row>
    <row r="185" spans="1:13" ht="16.5" customHeight="1">
      <c r="A185" s="110" t="s">
        <v>74</v>
      </c>
      <c r="B185" s="96" t="s">
        <v>380</v>
      </c>
      <c r="C185" s="97" t="s">
        <v>195</v>
      </c>
      <c r="D185" s="109" t="s">
        <v>196</v>
      </c>
      <c r="E185" s="107">
        <v>5</v>
      </c>
      <c r="F185" s="111"/>
      <c r="G185" s="108" t="s">
        <v>193</v>
      </c>
      <c r="H185" s="101">
        <v>255</v>
      </c>
      <c r="I185" s="150">
        <v>1</v>
      </c>
      <c r="J185" s="93">
        <f>SUMIFS(Invulblad!G:G,Invulblad!A:A,G185,Invulblad!B:B,H185,Invulblad!D:D,D185)*I185</f>
        <v>0</v>
      </c>
      <c r="K185" s="93">
        <f t="shared" si="18"/>
        <v>0</v>
      </c>
      <c r="L185" s="93">
        <f t="shared" si="19"/>
        <v>0</v>
      </c>
      <c r="M185" s="94">
        <f t="shared" si="20"/>
        <v>0</v>
      </c>
    </row>
    <row r="186" spans="1:13" ht="16.5" customHeight="1">
      <c r="A186" s="110" t="s">
        <v>74</v>
      </c>
      <c r="B186" s="96" t="s">
        <v>381</v>
      </c>
      <c r="C186" s="97" t="s">
        <v>155</v>
      </c>
      <c r="D186" s="109" t="s">
        <v>162</v>
      </c>
      <c r="E186" s="107"/>
      <c r="F186" s="103">
        <v>5</v>
      </c>
      <c r="G186" s="108" t="s">
        <v>161</v>
      </c>
      <c r="H186" s="101" t="s">
        <v>234</v>
      </c>
      <c r="I186" s="150">
        <v>1</v>
      </c>
      <c r="J186" s="93">
        <f>SUMIFS(Invulblad!G:G,Invulblad!A:A,G186,Invulblad!B:B,H186,Invulblad!D:D,D186)*I186</f>
        <v>0</v>
      </c>
      <c r="K186" s="93">
        <f t="shared" si="18"/>
        <v>0</v>
      </c>
      <c r="L186" s="93">
        <f t="shared" si="19"/>
        <v>0</v>
      </c>
      <c r="M186" s="94">
        <f t="shared" si="20"/>
        <v>0</v>
      </c>
    </row>
    <row r="187" spans="1:13" ht="16.5" customHeight="1">
      <c r="A187" s="110" t="s">
        <v>74</v>
      </c>
      <c r="B187" s="96" t="s">
        <v>382</v>
      </c>
      <c r="C187" s="97" t="s">
        <v>200</v>
      </c>
      <c r="D187" s="109" t="s">
        <v>196</v>
      </c>
      <c r="E187" s="107">
        <v>6</v>
      </c>
      <c r="F187" s="99"/>
      <c r="G187" s="108" t="s">
        <v>193</v>
      </c>
      <c r="H187" s="101">
        <v>255</v>
      </c>
      <c r="I187" s="150">
        <v>1</v>
      </c>
      <c r="J187" s="93">
        <f>SUMIFS(Invulblad!G:G,Invulblad!A:A,G187,Invulblad!B:B,H187,Invulblad!D:D,D187)*I187</f>
        <v>0</v>
      </c>
      <c r="K187" s="93">
        <f t="shared" si="18"/>
        <v>0</v>
      </c>
      <c r="L187" s="93">
        <f t="shared" si="19"/>
        <v>0</v>
      </c>
      <c r="M187" s="94">
        <f t="shared" si="20"/>
        <v>0</v>
      </c>
    </row>
    <row r="188" spans="1:13" ht="16.5" customHeight="1">
      <c r="A188" s="112" t="s">
        <v>74</v>
      </c>
      <c r="B188" s="113" t="s">
        <v>383</v>
      </c>
      <c r="C188" s="102" t="s">
        <v>197</v>
      </c>
      <c r="D188" s="102" t="s">
        <v>196</v>
      </c>
      <c r="E188" s="114">
        <v>1</v>
      </c>
      <c r="F188" s="102"/>
      <c r="G188" s="114" t="s">
        <v>193</v>
      </c>
      <c r="H188" s="101">
        <v>255</v>
      </c>
      <c r="I188" s="150">
        <v>1</v>
      </c>
      <c r="J188" s="93">
        <f>SUMIFS(Invulblad!G:G,Invulblad!A:A,G188,Invulblad!B:B,H188,Invulblad!D:D,D188)*I188</f>
        <v>0</v>
      </c>
      <c r="K188" s="93">
        <f t="shared" ref="K188:K241" si="21">+J188*E188</f>
        <v>0</v>
      </c>
      <c r="L188" s="93">
        <f t="shared" si="19"/>
        <v>0</v>
      </c>
      <c r="M188" s="94">
        <f t="shared" ref="M188:M241" si="22">+L188*K188</f>
        <v>0</v>
      </c>
    </row>
    <row r="189" spans="1:13" ht="16.5" customHeight="1">
      <c r="A189" s="112" t="s">
        <v>74</v>
      </c>
      <c r="B189" s="113" t="s">
        <v>384</v>
      </c>
      <c r="C189" s="102" t="s">
        <v>197</v>
      </c>
      <c r="D189" s="102" t="s">
        <v>196</v>
      </c>
      <c r="E189" s="113">
        <v>1</v>
      </c>
      <c r="F189" s="102"/>
      <c r="G189" s="100" t="s">
        <v>193</v>
      </c>
      <c r="H189" s="101">
        <v>255</v>
      </c>
      <c r="I189" s="150">
        <v>1</v>
      </c>
      <c r="J189" s="93">
        <f>SUMIFS(Invulblad!G:G,Invulblad!A:A,G189,Invulblad!B:B,H189,Invulblad!D:D,D189)*I189</f>
        <v>0</v>
      </c>
      <c r="K189" s="93">
        <f t="shared" si="21"/>
        <v>0</v>
      </c>
      <c r="L189" s="93">
        <f t="shared" si="19"/>
        <v>0</v>
      </c>
      <c r="M189" s="94">
        <f t="shared" si="22"/>
        <v>0</v>
      </c>
    </row>
    <row r="190" spans="1:13" ht="16.5" customHeight="1">
      <c r="A190" s="112" t="s">
        <v>74</v>
      </c>
      <c r="B190" s="113" t="s">
        <v>385</v>
      </c>
      <c r="C190" s="102" t="s">
        <v>197</v>
      </c>
      <c r="D190" s="102" t="s">
        <v>198</v>
      </c>
      <c r="E190" s="113">
        <v>9</v>
      </c>
      <c r="F190" s="102"/>
      <c r="G190" s="113" t="s">
        <v>193</v>
      </c>
      <c r="H190" s="101">
        <v>255</v>
      </c>
      <c r="I190" s="150">
        <v>1</v>
      </c>
      <c r="J190" s="93">
        <f>SUMIFS(Invulblad!G:G,Invulblad!A:A,G190,Invulblad!B:B,H190,Invulblad!D:D,D190)*I190</f>
        <v>0</v>
      </c>
      <c r="K190" s="93">
        <f t="shared" si="21"/>
        <v>0</v>
      </c>
      <c r="L190" s="93">
        <f t="shared" si="19"/>
        <v>0</v>
      </c>
      <c r="M190" s="94">
        <f t="shared" si="22"/>
        <v>0</v>
      </c>
    </row>
    <row r="191" spans="1:13" ht="16.5" customHeight="1">
      <c r="A191" s="112" t="s">
        <v>74</v>
      </c>
      <c r="B191" s="113" t="s">
        <v>386</v>
      </c>
      <c r="C191" s="102" t="s">
        <v>204</v>
      </c>
      <c r="D191" s="102" t="s">
        <v>196</v>
      </c>
      <c r="E191" s="113">
        <v>22</v>
      </c>
      <c r="F191" s="102"/>
      <c r="G191" s="113" t="s">
        <v>206</v>
      </c>
      <c r="H191" s="101">
        <v>255</v>
      </c>
      <c r="I191" s="150">
        <v>1</v>
      </c>
      <c r="J191" s="93">
        <f>SUMIFS(Invulblad!G:G,Invulblad!A:A,G191,Invulblad!B:B,H191,Invulblad!D:D,D191)*I191</f>
        <v>0</v>
      </c>
      <c r="K191" s="93">
        <f t="shared" si="21"/>
        <v>0</v>
      </c>
      <c r="L191" s="93">
        <f t="shared" si="19"/>
        <v>0</v>
      </c>
      <c r="M191" s="94">
        <f t="shared" si="22"/>
        <v>0</v>
      </c>
    </row>
    <row r="192" spans="1:13" ht="16.5" customHeight="1">
      <c r="A192" s="112" t="s">
        <v>74</v>
      </c>
      <c r="B192" s="113" t="s">
        <v>387</v>
      </c>
      <c r="C192" s="102" t="s">
        <v>142</v>
      </c>
      <c r="D192" s="102" t="s">
        <v>88</v>
      </c>
      <c r="E192" s="113">
        <v>10</v>
      </c>
      <c r="F192" s="102"/>
      <c r="G192" s="113" t="s">
        <v>139</v>
      </c>
      <c r="H192" s="101">
        <v>156</v>
      </c>
      <c r="I192" s="150">
        <v>1</v>
      </c>
      <c r="J192" s="93">
        <f>SUMIFS(Invulblad!G:G,Invulblad!A:A,G192,Invulblad!B:B,H192,Invulblad!D:D,D192)*I192</f>
        <v>0</v>
      </c>
      <c r="K192" s="93">
        <f t="shared" si="21"/>
        <v>0</v>
      </c>
      <c r="L192" s="93">
        <f t="shared" si="19"/>
        <v>0</v>
      </c>
      <c r="M192" s="94">
        <f t="shared" si="22"/>
        <v>0</v>
      </c>
    </row>
    <row r="193" spans="1:13" ht="16.5" customHeight="1">
      <c r="A193" s="112" t="s">
        <v>74</v>
      </c>
      <c r="B193" s="113" t="s">
        <v>388</v>
      </c>
      <c r="C193" s="102" t="s">
        <v>142</v>
      </c>
      <c r="D193" s="102" t="s">
        <v>88</v>
      </c>
      <c r="E193" s="113">
        <v>16</v>
      </c>
      <c r="F193" s="102"/>
      <c r="G193" s="113" t="s">
        <v>139</v>
      </c>
      <c r="H193" s="101">
        <v>156</v>
      </c>
      <c r="I193" s="150">
        <v>1</v>
      </c>
      <c r="J193" s="93">
        <f>SUMIFS(Invulblad!G:G,Invulblad!A:A,G193,Invulblad!B:B,H193,Invulblad!D:D,D193)*I193</f>
        <v>0</v>
      </c>
      <c r="K193" s="93">
        <f t="shared" si="21"/>
        <v>0</v>
      </c>
      <c r="L193" s="93">
        <f t="shared" si="19"/>
        <v>0</v>
      </c>
      <c r="M193" s="94">
        <f t="shared" si="22"/>
        <v>0</v>
      </c>
    </row>
    <row r="194" spans="1:13" ht="16.5" customHeight="1">
      <c r="A194" s="112" t="s">
        <v>74</v>
      </c>
      <c r="B194" s="113" t="s">
        <v>389</v>
      </c>
      <c r="C194" s="102" t="s">
        <v>137</v>
      </c>
      <c r="D194" s="102" t="s">
        <v>91</v>
      </c>
      <c r="E194" s="113">
        <v>21</v>
      </c>
      <c r="F194" s="102"/>
      <c r="G194" s="113" t="s">
        <v>138</v>
      </c>
      <c r="H194" s="101">
        <v>156</v>
      </c>
      <c r="I194" s="150">
        <v>1</v>
      </c>
      <c r="J194" s="93">
        <f>SUMIFS(Invulblad!G:G,Invulblad!A:A,G194,Invulblad!B:B,H194,Invulblad!D:D,D194)*I194</f>
        <v>0</v>
      </c>
      <c r="K194" s="93">
        <f t="shared" si="21"/>
        <v>0</v>
      </c>
      <c r="L194" s="93">
        <f t="shared" si="19"/>
        <v>0</v>
      </c>
      <c r="M194" s="94">
        <f t="shared" si="22"/>
        <v>0</v>
      </c>
    </row>
    <row r="195" spans="1:13" ht="16.5" customHeight="1">
      <c r="A195" s="112" t="s">
        <v>74</v>
      </c>
      <c r="B195" s="113" t="s">
        <v>390</v>
      </c>
      <c r="C195" s="102" t="s">
        <v>137</v>
      </c>
      <c r="D195" s="102" t="s">
        <v>91</v>
      </c>
      <c r="E195" s="113">
        <v>22</v>
      </c>
      <c r="F195" s="102"/>
      <c r="G195" s="113" t="s">
        <v>138</v>
      </c>
      <c r="H195" s="101">
        <v>156</v>
      </c>
      <c r="I195" s="150">
        <v>1</v>
      </c>
      <c r="J195" s="93">
        <f>SUMIFS(Invulblad!G:G,Invulblad!A:A,G195,Invulblad!B:B,H195,Invulblad!D:D,D195)*I195</f>
        <v>0</v>
      </c>
      <c r="K195" s="93">
        <f t="shared" si="21"/>
        <v>0</v>
      </c>
      <c r="L195" s="93">
        <f t="shared" si="19"/>
        <v>0</v>
      </c>
      <c r="M195" s="94">
        <f t="shared" si="22"/>
        <v>0</v>
      </c>
    </row>
    <row r="196" spans="1:13" ht="16.5" customHeight="1">
      <c r="A196" s="112" t="s">
        <v>74</v>
      </c>
      <c r="B196" s="113" t="s">
        <v>391</v>
      </c>
      <c r="C196" s="102" t="s">
        <v>81</v>
      </c>
      <c r="D196" s="102" t="s">
        <v>82</v>
      </c>
      <c r="E196" s="113"/>
      <c r="F196" s="102">
        <v>20</v>
      </c>
      <c r="G196" s="113" t="s">
        <v>80</v>
      </c>
      <c r="H196" s="101" t="s">
        <v>234</v>
      </c>
      <c r="I196" s="150">
        <v>1</v>
      </c>
      <c r="J196" s="93">
        <f>SUMIFS(Invulblad!G:G,Invulblad!A:A,G196,Invulblad!B:B,H196,Invulblad!D:D,D196)*I196</f>
        <v>0</v>
      </c>
      <c r="K196" s="93">
        <f t="shared" si="21"/>
        <v>0</v>
      </c>
      <c r="L196" s="93">
        <f t="shared" si="19"/>
        <v>0</v>
      </c>
      <c r="M196" s="94">
        <f t="shared" si="22"/>
        <v>0</v>
      </c>
    </row>
    <row r="197" spans="1:13" ht="16.5" customHeight="1">
      <c r="A197" s="112" t="s">
        <v>74</v>
      </c>
      <c r="B197" s="113" t="s">
        <v>392</v>
      </c>
      <c r="C197" s="102" t="s">
        <v>154</v>
      </c>
      <c r="D197" s="102" t="s">
        <v>82</v>
      </c>
      <c r="E197" s="113"/>
      <c r="F197" s="102">
        <v>10</v>
      </c>
      <c r="G197" s="113" t="s">
        <v>151</v>
      </c>
      <c r="H197" s="101" t="s">
        <v>234</v>
      </c>
      <c r="I197" s="150">
        <v>1</v>
      </c>
      <c r="J197" s="93">
        <f>SUMIFS(Invulblad!G:G,Invulblad!A:A,G197,Invulblad!B:B,H197,Invulblad!D:D,D197)*I197</f>
        <v>0</v>
      </c>
      <c r="K197" s="93">
        <f t="shared" si="21"/>
        <v>0</v>
      </c>
      <c r="L197" s="93">
        <f t="shared" si="19"/>
        <v>0</v>
      </c>
      <c r="M197" s="94">
        <f t="shared" si="22"/>
        <v>0</v>
      </c>
    </row>
    <row r="198" spans="1:13" ht="16.5" customHeight="1">
      <c r="A198" s="112" t="s">
        <v>74</v>
      </c>
      <c r="B198" s="113" t="s">
        <v>393</v>
      </c>
      <c r="C198" s="102" t="s">
        <v>154</v>
      </c>
      <c r="D198" s="102" t="s">
        <v>82</v>
      </c>
      <c r="E198" s="113"/>
      <c r="F198" s="102">
        <v>9</v>
      </c>
      <c r="G198" s="113" t="s">
        <v>151</v>
      </c>
      <c r="H198" s="101" t="s">
        <v>234</v>
      </c>
      <c r="I198" s="150">
        <v>1</v>
      </c>
      <c r="J198" s="93">
        <f>SUMIFS(Invulblad!G:G,Invulblad!A:A,G198,Invulblad!B:B,H198,Invulblad!D:D,D198)*I198</f>
        <v>0</v>
      </c>
      <c r="K198" s="93">
        <f t="shared" si="21"/>
        <v>0</v>
      </c>
      <c r="L198" s="93">
        <f t="shared" si="19"/>
        <v>0</v>
      </c>
      <c r="M198" s="94">
        <f t="shared" si="22"/>
        <v>0</v>
      </c>
    </row>
    <row r="199" spans="1:13" ht="16.5" customHeight="1">
      <c r="A199" s="112" t="s">
        <v>74</v>
      </c>
      <c r="B199" s="113" t="s">
        <v>394</v>
      </c>
      <c r="C199" s="102" t="s">
        <v>153</v>
      </c>
      <c r="D199" s="97" t="s">
        <v>82</v>
      </c>
      <c r="E199" s="113"/>
      <c r="F199" s="102">
        <v>64</v>
      </c>
      <c r="G199" s="113" t="s">
        <v>151</v>
      </c>
      <c r="H199" s="101" t="s">
        <v>234</v>
      </c>
      <c r="I199" s="150">
        <v>1</v>
      </c>
      <c r="J199" s="93">
        <f>SUMIFS(Invulblad!G:G,Invulblad!A:A,G199,Invulblad!B:B,H199,Invulblad!D:D,D199)*I199</f>
        <v>0</v>
      </c>
      <c r="K199" s="93">
        <f t="shared" si="21"/>
        <v>0</v>
      </c>
      <c r="L199" s="93">
        <f t="shared" si="19"/>
        <v>0</v>
      </c>
      <c r="M199" s="94">
        <f t="shared" si="22"/>
        <v>0</v>
      </c>
    </row>
    <row r="200" spans="1:13" ht="16.5" customHeight="1">
      <c r="A200" s="112" t="s">
        <v>74</v>
      </c>
      <c r="B200" s="113" t="s">
        <v>395</v>
      </c>
      <c r="C200" s="102" t="s">
        <v>81</v>
      </c>
      <c r="D200" s="102" t="s">
        <v>82</v>
      </c>
      <c r="E200" s="113"/>
      <c r="F200" s="102">
        <v>16</v>
      </c>
      <c r="G200" s="113" t="s">
        <v>80</v>
      </c>
      <c r="H200" s="101" t="s">
        <v>234</v>
      </c>
      <c r="I200" s="150">
        <v>1</v>
      </c>
      <c r="J200" s="93">
        <f>SUMIFS(Invulblad!G:G,Invulblad!A:A,G200,Invulblad!B:B,H200,Invulblad!D:D,D200)*I200</f>
        <v>0</v>
      </c>
      <c r="K200" s="93">
        <f t="shared" si="21"/>
        <v>0</v>
      </c>
      <c r="L200" s="93">
        <f t="shared" si="19"/>
        <v>0</v>
      </c>
      <c r="M200" s="94">
        <f t="shared" si="22"/>
        <v>0</v>
      </c>
    </row>
    <row r="201" spans="1:13" ht="16.5" customHeight="1">
      <c r="A201" s="112" t="s">
        <v>74</v>
      </c>
      <c r="B201" s="113" t="s">
        <v>396</v>
      </c>
      <c r="C201" s="102" t="s">
        <v>113</v>
      </c>
      <c r="D201" s="102" t="s">
        <v>88</v>
      </c>
      <c r="E201" s="113">
        <v>86</v>
      </c>
      <c r="F201" s="102"/>
      <c r="G201" s="113" t="s">
        <v>123</v>
      </c>
      <c r="H201" s="101">
        <v>255</v>
      </c>
      <c r="I201" s="150">
        <v>1</v>
      </c>
      <c r="J201" s="93">
        <f>SUMIFS(Invulblad!G:G,Invulblad!A:A,G201,Invulblad!B:B,H201,Invulblad!D:D,D201)*I201</f>
        <v>0</v>
      </c>
      <c r="K201" s="93">
        <f t="shared" si="21"/>
        <v>0</v>
      </c>
      <c r="L201" s="93">
        <f t="shared" si="19"/>
        <v>0</v>
      </c>
      <c r="M201" s="94">
        <f t="shared" si="22"/>
        <v>0</v>
      </c>
    </row>
    <row r="202" spans="1:13" ht="16.5" customHeight="1">
      <c r="A202" s="112" t="s">
        <v>74</v>
      </c>
      <c r="B202" s="113" t="s">
        <v>397</v>
      </c>
      <c r="C202" s="102" t="s">
        <v>204</v>
      </c>
      <c r="D202" s="102" t="s">
        <v>205</v>
      </c>
      <c r="E202" s="113">
        <v>13</v>
      </c>
      <c r="F202" s="102"/>
      <c r="G202" s="113" t="s">
        <v>203</v>
      </c>
      <c r="H202" s="101">
        <v>255</v>
      </c>
      <c r="I202" s="150">
        <v>1</v>
      </c>
      <c r="J202" s="93">
        <f>SUMIFS(Invulblad!G:G,Invulblad!A:A,G202,Invulblad!B:B,H202,Invulblad!D:D,D202)*I202</f>
        <v>0</v>
      </c>
      <c r="K202" s="93">
        <f t="shared" si="21"/>
        <v>0</v>
      </c>
      <c r="L202" s="93">
        <f t="shared" si="19"/>
        <v>0</v>
      </c>
      <c r="M202" s="94">
        <f t="shared" si="22"/>
        <v>0</v>
      </c>
    </row>
    <row r="203" spans="1:13" ht="16.5" customHeight="1">
      <c r="A203" s="112" t="s">
        <v>74</v>
      </c>
      <c r="B203" s="113" t="s">
        <v>398</v>
      </c>
      <c r="C203" s="102" t="s">
        <v>220</v>
      </c>
      <c r="D203" s="102" t="s">
        <v>198</v>
      </c>
      <c r="E203" s="113"/>
      <c r="F203" s="102">
        <v>2</v>
      </c>
      <c r="G203" s="113" t="s">
        <v>219</v>
      </c>
      <c r="H203" s="101" t="s">
        <v>234</v>
      </c>
      <c r="I203" s="150">
        <v>1</v>
      </c>
      <c r="J203" s="93">
        <f>SUMIFS(Invulblad!G:G,Invulblad!A:A,G203,Invulblad!B:B,H203,Invulblad!D:D,D203)*I203</f>
        <v>0</v>
      </c>
      <c r="K203" s="93">
        <f t="shared" si="21"/>
        <v>0</v>
      </c>
      <c r="L203" s="93">
        <f t="shared" si="19"/>
        <v>0</v>
      </c>
      <c r="M203" s="94">
        <f t="shared" si="22"/>
        <v>0</v>
      </c>
    </row>
    <row r="204" spans="1:13" ht="16.5" customHeight="1">
      <c r="A204" s="112" t="s">
        <v>74</v>
      </c>
      <c r="B204" s="113" t="s">
        <v>399</v>
      </c>
      <c r="C204" s="102" t="s">
        <v>155</v>
      </c>
      <c r="D204" s="102" t="s">
        <v>82</v>
      </c>
      <c r="E204" s="113"/>
      <c r="F204" s="102">
        <v>5</v>
      </c>
      <c r="G204" s="113" t="s">
        <v>151</v>
      </c>
      <c r="H204" s="101" t="s">
        <v>234</v>
      </c>
      <c r="I204" s="150">
        <v>1</v>
      </c>
      <c r="J204" s="93">
        <f>SUMIFS(Invulblad!G:G,Invulblad!A:A,G204,Invulblad!B:B,H204,Invulblad!D:D,D204)*I204</f>
        <v>0</v>
      </c>
      <c r="K204" s="93">
        <f t="shared" si="21"/>
        <v>0</v>
      </c>
      <c r="L204" s="93">
        <f t="shared" si="19"/>
        <v>0</v>
      </c>
      <c r="M204" s="94">
        <f t="shared" si="22"/>
        <v>0</v>
      </c>
    </row>
    <row r="205" spans="1:13" ht="16.5" customHeight="1">
      <c r="A205" s="112" t="s">
        <v>74</v>
      </c>
      <c r="B205" s="113" t="s">
        <v>400</v>
      </c>
      <c r="C205" s="102" t="s">
        <v>197</v>
      </c>
      <c r="D205" s="102" t="s">
        <v>196</v>
      </c>
      <c r="E205" s="113">
        <v>13</v>
      </c>
      <c r="F205" s="102"/>
      <c r="G205" s="113" t="s">
        <v>193</v>
      </c>
      <c r="H205" s="101">
        <v>255</v>
      </c>
      <c r="I205" s="150">
        <v>1</v>
      </c>
      <c r="J205" s="93">
        <f>SUMIFS(Invulblad!G:G,Invulblad!A:A,G205,Invulblad!B:B,H205,Invulblad!D:D,D205)*I205</f>
        <v>0</v>
      </c>
      <c r="K205" s="93">
        <f t="shared" si="21"/>
        <v>0</v>
      </c>
      <c r="L205" s="93">
        <f t="shared" si="19"/>
        <v>0</v>
      </c>
      <c r="M205" s="94">
        <f t="shared" si="22"/>
        <v>0</v>
      </c>
    </row>
    <row r="206" spans="1:13" ht="16.5" customHeight="1">
      <c r="A206" s="112" t="s">
        <v>74</v>
      </c>
      <c r="B206" s="113" t="s">
        <v>401</v>
      </c>
      <c r="C206" s="102" t="s">
        <v>197</v>
      </c>
      <c r="D206" s="102" t="s">
        <v>196</v>
      </c>
      <c r="E206" s="113">
        <v>12</v>
      </c>
      <c r="F206" s="102"/>
      <c r="G206" s="113" t="s">
        <v>193</v>
      </c>
      <c r="H206" s="101">
        <v>255</v>
      </c>
      <c r="I206" s="150">
        <v>1</v>
      </c>
      <c r="J206" s="93">
        <f>SUMIFS(Invulblad!G:G,Invulblad!A:A,G206,Invulblad!B:B,H206,Invulblad!D:D,D206)*I206</f>
        <v>0</v>
      </c>
      <c r="K206" s="93">
        <f t="shared" si="21"/>
        <v>0</v>
      </c>
      <c r="L206" s="93">
        <f t="shared" si="19"/>
        <v>0</v>
      </c>
      <c r="M206" s="94">
        <f t="shared" si="22"/>
        <v>0</v>
      </c>
    </row>
    <row r="207" spans="1:13" ht="16.5" customHeight="1">
      <c r="A207" s="112" t="s">
        <v>74</v>
      </c>
      <c r="B207" s="113" t="s">
        <v>402</v>
      </c>
      <c r="C207" s="102" t="s">
        <v>113</v>
      </c>
      <c r="D207" s="102" t="s">
        <v>82</v>
      </c>
      <c r="E207" s="113">
        <v>32</v>
      </c>
      <c r="F207" s="102"/>
      <c r="G207" s="113" t="s">
        <v>112</v>
      </c>
      <c r="H207" s="101">
        <v>255</v>
      </c>
      <c r="I207" s="150">
        <v>1</v>
      </c>
      <c r="J207" s="93">
        <f>SUMIFS(Invulblad!G:G,Invulblad!A:A,G207,Invulblad!B:B,H207,Invulblad!D:D,D207)*I207</f>
        <v>0</v>
      </c>
      <c r="K207" s="93">
        <f t="shared" si="21"/>
        <v>0</v>
      </c>
      <c r="L207" s="93">
        <f t="shared" si="19"/>
        <v>0</v>
      </c>
      <c r="M207" s="94">
        <f t="shared" si="22"/>
        <v>0</v>
      </c>
    </row>
    <row r="208" spans="1:13" ht="16.5" customHeight="1">
      <c r="A208" s="112" t="s">
        <v>74</v>
      </c>
      <c r="B208" s="113" t="s">
        <v>403</v>
      </c>
      <c r="C208" s="102" t="s">
        <v>204</v>
      </c>
      <c r="D208" s="102" t="s">
        <v>196</v>
      </c>
      <c r="E208" s="113">
        <v>19</v>
      </c>
      <c r="F208" s="102"/>
      <c r="G208" s="100" t="s">
        <v>206</v>
      </c>
      <c r="H208" s="101">
        <v>255</v>
      </c>
      <c r="I208" s="150">
        <v>1</v>
      </c>
      <c r="J208" s="93">
        <f>SUMIFS(Invulblad!G:G,Invulblad!A:A,G208,Invulblad!B:B,H208,Invulblad!D:D,D208)*I208</f>
        <v>0</v>
      </c>
      <c r="K208" s="93">
        <f t="shared" si="21"/>
        <v>0</v>
      </c>
      <c r="L208" s="93">
        <f t="shared" si="19"/>
        <v>0</v>
      </c>
      <c r="M208" s="94">
        <f t="shared" si="22"/>
        <v>0</v>
      </c>
    </row>
    <row r="209" spans="1:13" ht="16.5" customHeight="1">
      <c r="A209" s="112" t="s">
        <v>74</v>
      </c>
      <c r="B209" s="113" t="s">
        <v>404</v>
      </c>
      <c r="C209" s="102" t="s">
        <v>204</v>
      </c>
      <c r="D209" s="102" t="s">
        <v>149</v>
      </c>
      <c r="E209" s="113">
        <v>10</v>
      </c>
      <c r="F209" s="102"/>
      <c r="G209" s="113" t="s">
        <v>206</v>
      </c>
      <c r="H209" s="101">
        <v>255</v>
      </c>
      <c r="I209" s="150">
        <v>1</v>
      </c>
      <c r="J209" s="93">
        <f>SUMIFS(Invulblad!G:G,Invulblad!A:A,G209,Invulblad!B:B,H209,Invulblad!D:D,D209)*I209</f>
        <v>0</v>
      </c>
      <c r="K209" s="93">
        <f t="shared" si="21"/>
        <v>0</v>
      </c>
      <c r="L209" s="93">
        <f t="shared" si="19"/>
        <v>0</v>
      </c>
      <c r="M209" s="94">
        <f t="shared" si="22"/>
        <v>0</v>
      </c>
    </row>
    <row r="210" spans="1:13" ht="16.5" customHeight="1">
      <c r="A210" s="112" t="s">
        <v>74</v>
      </c>
      <c r="B210" s="113" t="s">
        <v>405</v>
      </c>
      <c r="C210" s="102" t="s">
        <v>81</v>
      </c>
      <c r="D210" s="102" t="s">
        <v>82</v>
      </c>
      <c r="E210" s="113"/>
      <c r="F210" s="102">
        <v>38</v>
      </c>
      <c r="G210" s="100" t="s">
        <v>80</v>
      </c>
      <c r="H210" s="101" t="s">
        <v>234</v>
      </c>
      <c r="I210" s="150">
        <v>1</v>
      </c>
      <c r="J210" s="93">
        <f>SUMIFS(Invulblad!G:G,Invulblad!A:A,G210,Invulblad!B:B,H210,Invulblad!D:D,D210)*I210</f>
        <v>0</v>
      </c>
      <c r="K210" s="93">
        <f t="shared" si="21"/>
        <v>0</v>
      </c>
      <c r="L210" s="93">
        <f t="shared" si="19"/>
        <v>0</v>
      </c>
      <c r="M210" s="94">
        <f t="shared" si="22"/>
        <v>0</v>
      </c>
    </row>
    <row r="211" spans="1:13" ht="16.5" customHeight="1">
      <c r="A211" s="112" t="s">
        <v>74</v>
      </c>
      <c r="B211" s="113" t="s">
        <v>406</v>
      </c>
      <c r="C211" s="102" t="s">
        <v>81</v>
      </c>
      <c r="D211" s="102" t="s">
        <v>82</v>
      </c>
      <c r="E211" s="113"/>
      <c r="F211" s="102">
        <v>38</v>
      </c>
      <c r="G211" s="113" t="s">
        <v>80</v>
      </c>
      <c r="H211" s="101" t="s">
        <v>234</v>
      </c>
      <c r="I211" s="150">
        <v>1</v>
      </c>
      <c r="J211" s="93">
        <f>SUMIFS(Invulblad!G:G,Invulblad!A:A,G211,Invulblad!B:B,H211,Invulblad!D:D,D211)*I211</f>
        <v>0</v>
      </c>
      <c r="K211" s="93">
        <f t="shared" si="21"/>
        <v>0</v>
      </c>
      <c r="L211" s="93">
        <f t="shared" si="19"/>
        <v>0</v>
      </c>
      <c r="M211" s="94">
        <f t="shared" si="22"/>
        <v>0</v>
      </c>
    </row>
    <row r="212" spans="1:13" ht="16.5" customHeight="1">
      <c r="A212" s="112" t="s">
        <v>74</v>
      </c>
      <c r="B212" s="113" t="s">
        <v>407</v>
      </c>
      <c r="C212" s="102" t="s">
        <v>152</v>
      </c>
      <c r="D212" s="102" t="s">
        <v>82</v>
      </c>
      <c r="E212" s="113"/>
      <c r="F212" s="102">
        <v>7</v>
      </c>
      <c r="G212" s="113" t="s">
        <v>151</v>
      </c>
      <c r="H212" s="101" t="s">
        <v>234</v>
      </c>
      <c r="I212" s="150">
        <v>1</v>
      </c>
      <c r="J212" s="93">
        <f>SUMIFS(Invulblad!G:G,Invulblad!A:A,G212,Invulblad!B:B,H212,Invulblad!D:D,D212)*I212</f>
        <v>0</v>
      </c>
      <c r="K212" s="93">
        <f t="shared" si="21"/>
        <v>0</v>
      </c>
      <c r="L212" s="93">
        <f t="shared" si="19"/>
        <v>0</v>
      </c>
      <c r="M212" s="94">
        <f t="shared" si="22"/>
        <v>0</v>
      </c>
    </row>
    <row r="213" spans="1:13" ht="16.5" customHeight="1">
      <c r="A213" s="112" t="s">
        <v>74</v>
      </c>
      <c r="B213" s="113" t="s">
        <v>408</v>
      </c>
      <c r="C213" s="102" t="s">
        <v>142</v>
      </c>
      <c r="D213" s="102" t="s">
        <v>88</v>
      </c>
      <c r="E213" s="113">
        <v>20</v>
      </c>
      <c r="F213" s="102"/>
      <c r="G213" s="113" t="s">
        <v>139</v>
      </c>
      <c r="H213" s="101">
        <v>156</v>
      </c>
      <c r="I213" s="150">
        <v>1</v>
      </c>
      <c r="J213" s="93">
        <f>SUMIFS(Invulblad!G:G,Invulblad!A:A,G213,Invulblad!B:B,H213,Invulblad!D:D,D213)*I213</f>
        <v>0</v>
      </c>
      <c r="K213" s="93">
        <f t="shared" si="21"/>
        <v>0</v>
      </c>
      <c r="L213" s="93">
        <f t="shared" si="19"/>
        <v>0</v>
      </c>
      <c r="M213" s="94">
        <f t="shared" si="22"/>
        <v>0</v>
      </c>
    </row>
    <row r="214" spans="1:13" ht="16.5" customHeight="1">
      <c r="A214" s="112" t="s">
        <v>74</v>
      </c>
      <c r="B214" s="113" t="s">
        <v>409</v>
      </c>
      <c r="C214" s="102" t="s">
        <v>142</v>
      </c>
      <c r="D214" s="102" t="s">
        <v>88</v>
      </c>
      <c r="E214" s="113">
        <v>23</v>
      </c>
      <c r="F214" s="102"/>
      <c r="G214" s="113" t="s">
        <v>139</v>
      </c>
      <c r="H214" s="101">
        <v>156</v>
      </c>
      <c r="I214" s="150">
        <v>1</v>
      </c>
      <c r="J214" s="93">
        <f>SUMIFS(Invulblad!G:G,Invulblad!A:A,G214,Invulblad!B:B,H214,Invulblad!D:D,D214)*I214</f>
        <v>0</v>
      </c>
      <c r="K214" s="93">
        <f t="shared" si="21"/>
        <v>0</v>
      </c>
      <c r="L214" s="93">
        <f t="shared" si="19"/>
        <v>0</v>
      </c>
      <c r="M214" s="94">
        <f t="shared" si="22"/>
        <v>0</v>
      </c>
    </row>
    <row r="215" spans="1:13" ht="16.5" customHeight="1">
      <c r="A215" s="112" t="s">
        <v>74</v>
      </c>
      <c r="B215" s="113" t="s">
        <v>410</v>
      </c>
      <c r="C215" s="102" t="s">
        <v>137</v>
      </c>
      <c r="D215" s="102" t="s">
        <v>91</v>
      </c>
      <c r="E215" s="113">
        <v>11</v>
      </c>
      <c r="F215" s="102"/>
      <c r="G215" s="113" t="s">
        <v>138</v>
      </c>
      <c r="H215" s="101">
        <v>156</v>
      </c>
      <c r="I215" s="150">
        <v>1</v>
      </c>
      <c r="J215" s="93">
        <f>SUMIFS(Invulblad!G:G,Invulblad!A:A,G215,Invulblad!B:B,H215,Invulblad!D:D,D215)*I215</f>
        <v>0</v>
      </c>
      <c r="K215" s="93">
        <f t="shared" si="21"/>
        <v>0</v>
      </c>
      <c r="L215" s="93">
        <f t="shared" si="19"/>
        <v>0</v>
      </c>
      <c r="M215" s="94">
        <f t="shared" si="22"/>
        <v>0</v>
      </c>
    </row>
    <row r="216" spans="1:13" ht="16.5" customHeight="1">
      <c r="A216" s="112" t="s">
        <v>74</v>
      </c>
      <c r="B216" s="113" t="s">
        <v>411</v>
      </c>
      <c r="C216" s="102" t="s">
        <v>137</v>
      </c>
      <c r="D216" s="102" t="s">
        <v>91</v>
      </c>
      <c r="E216" s="113">
        <v>11</v>
      </c>
      <c r="F216" s="102"/>
      <c r="G216" s="113" t="s">
        <v>138</v>
      </c>
      <c r="H216" s="101">
        <v>156</v>
      </c>
      <c r="I216" s="150">
        <v>1</v>
      </c>
      <c r="J216" s="93">
        <f>SUMIFS(Invulblad!G:G,Invulblad!A:A,G216,Invulblad!B:B,H216,Invulblad!D:D,D216)*I216</f>
        <v>0</v>
      </c>
      <c r="K216" s="93">
        <f t="shared" si="21"/>
        <v>0</v>
      </c>
      <c r="L216" s="93">
        <f t="shared" si="19"/>
        <v>0</v>
      </c>
      <c r="M216" s="94">
        <f t="shared" si="22"/>
        <v>0</v>
      </c>
    </row>
    <row r="217" spans="1:13" ht="16.5" customHeight="1">
      <c r="A217" s="112" t="s">
        <v>74</v>
      </c>
      <c r="B217" s="113" t="s">
        <v>412</v>
      </c>
      <c r="C217" s="102" t="s">
        <v>137</v>
      </c>
      <c r="D217" s="102" t="s">
        <v>91</v>
      </c>
      <c r="E217" s="113">
        <v>16</v>
      </c>
      <c r="F217" s="102"/>
      <c r="G217" s="113" t="s">
        <v>138</v>
      </c>
      <c r="H217" s="101">
        <v>156</v>
      </c>
      <c r="I217" s="150">
        <v>1</v>
      </c>
      <c r="J217" s="93">
        <f>SUMIFS(Invulblad!G:G,Invulblad!A:A,G217,Invulblad!B:B,H217,Invulblad!D:D,D217)*I217</f>
        <v>0</v>
      </c>
      <c r="K217" s="93">
        <f t="shared" si="21"/>
        <v>0</v>
      </c>
      <c r="L217" s="93">
        <f t="shared" si="19"/>
        <v>0</v>
      </c>
      <c r="M217" s="94">
        <f t="shared" si="22"/>
        <v>0</v>
      </c>
    </row>
    <row r="218" spans="1:13" ht="16.5" customHeight="1">
      <c r="A218" s="112" t="s">
        <v>74</v>
      </c>
      <c r="B218" s="113" t="s">
        <v>413</v>
      </c>
      <c r="C218" s="102" t="s">
        <v>137</v>
      </c>
      <c r="D218" s="102" t="s">
        <v>91</v>
      </c>
      <c r="E218" s="113">
        <v>16</v>
      </c>
      <c r="F218" s="102"/>
      <c r="G218" s="113" t="s">
        <v>138</v>
      </c>
      <c r="H218" s="101">
        <v>156</v>
      </c>
      <c r="I218" s="150">
        <v>1</v>
      </c>
      <c r="J218" s="93">
        <f>SUMIFS(Invulblad!G:G,Invulblad!A:A,G218,Invulblad!B:B,H218,Invulblad!D:D,D218)*I218</f>
        <v>0</v>
      </c>
      <c r="K218" s="93">
        <f t="shared" si="21"/>
        <v>0</v>
      </c>
      <c r="L218" s="93">
        <f t="shared" si="19"/>
        <v>0</v>
      </c>
      <c r="M218" s="94">
        <f t="shared" si="22"/>
        <v>0</v>
      </c>
    </row>
    <row r="219" spans="1:13" ht="16.5" customHeight="1">
      <c r="A219" s="112" t="s">
        <v>74</v>
      </c>
      <c r="B219" s="113" t="s">
        <v>414</v>
      </c>
      <c r="C219" s="102" t="s">
        <v>137</v>
      </c>
      <c r="D219" s="102" t="s">
        <v>91</v>
      </c>
      <c r="E219" s="113">
        <v>23</v>
      </c>
      <c r="F219" s="102"/>
      <c r="G219" s="113" t="s">
        <v>138</v>
      </c>
      <c r="H219" s="101">
        <v>156</v>
      </c>
      <c r="I219" s="150">
        <v>1</v>
      </c>
      <c r="J219" s="93">
        <f>SUMIFS(Invulblad!G:G,Invulblad!A:A,G219,Invulblad!B:B,H219,Invulblad!D:D,D219)*I219</f>
        <v>0</v>
      </c>
      <c r="K219" s="93">
        <f t="shared" si="21"/>
        <v>0</v>
      </c>
      <c r="L219" s="93">
        <f t="shared" ref="L219:L282" si="23">L$9</f>
        <v>0</v>
      </c>
      <c r="M219" s="94">
        <f t="shared" si="22"/>
        <v>0</v>
      </c>
    </row>
    <row r="220" spans="1:13" ht="16.5" customHeight="1">
      <c r="A220" s="112" t="s">
        <v>74</v>
      </c>
      <c r="B220" s="113" t="s">
        <v>415</v>
      </c>
      <c r="C220" s="102" t="s">
        <v>137</v>
      </c>
      <c r="D220" s="102" t="s">
        <v>91</v>
      </c>
      <c r="E220" s="113"/>
      <c r="F220" s="102">
        <v>27</v>
      </c>
      <c r="G220" s="113" t="s">
        <v>138</v>
      </c>
      <c r="H220" s="101" t="s">
        <v>234</v>
      </c>
      <c r="I220" s="150">
        <v>1</v>
      </c>
      <c r="J220" s="93">
        <f>SUMIFS(Invulblad!G:G,Invulblad!A:A,G220,Invulblad!B:B,H220,Invulblad!D:D,D220)*I220</f>
        <v>0</v>
      </c>
      <c r="K220" s="93">
        <f t="shared" si="21"/>
        <v>0</v>
      </c>
      <c r="L220" s="93">
        <f t="shared" si="23"/>
        <v>0</v>
      </c>
      <c r="M220" s="94">
        <f t="shared" si="22"/>
        <v>0</v>
      </c>
    </row>
    <row r="221" spans="1:13" ht="16.5" customHeight="1">
      <c r="A221" s="112" t="s">
        <v>74</v>
      </c>
      <c r="B221" s="113" t="s">
        <v>415</v>
      </c>
      <c r="C221" s="102" t="s">
        <v>154</v>
      </c>
      <c r="D221" s="102" t="s">
        <v>88</v>
      </c>
      <c r="E221" s="113"/>
      <c r="F221" s="102">
        <v>4</v>
      </c>
      <c r="G221" s="113" t="s">
        <v>161</v>
      </c>
      <c r="H221" s="101" t="s">
        <v>234</v>
      </c>
      <c r="I221" s="150">
        <v>1</v>
      </c>
      <c r="J221" s="93">
        <f>SUMIFS(Invulblad!G:G,Invulblad!A:A,G221,Invulblad!B:B,H221,Invulblad!D:D,D221)*I221</f>
        <v>0</v>
      </c>
      <c r="K221" s="93">
        <f t="shared" si="21"/>
        <v>0</v>
      </c>
      <c r="L221" s="93">
        <f t="shared" si="23"/>
        <v>0</v>
      </c>
      <c r="M221" s="94">
        <f t="shared" si="22"/>
        <v>0</v>
      </c>
    </row>
    <row r="222" spans="1:13" ht="16.5" customHeight="1">
      <c r="A222" s="112" t="s">
        <v>74</v>
      </c>
      <c r="B222" s="113" t="s">
        <v>416</v>
      </c>
      <c r="C222" s="102" t="s">
        <v>137</v>
      </c>
      <c r="D222" s="102" t="s">
        <v>91</v>
      </c>
      <c r="E222" s="113"/>
      <c r="F222" s="102">
        <v>23</v>
      </c>
      <c r="G222" s="113" t="s">
        <v>138</v>
      </c>
      <c r="H222" s="101" t="s">
        <v>234</v>
      </c>
      <c r="I222" s="150">
        <v>1</v>
      </c>
      <c r="J222" s="93">
        <f>SUMIFS(Invulblad!G:G,Invulblad!A:A,G222,Invulblad!B:B,H222,Invulblad!D:D,D222)*I222</f>
        <v>0</v>
      </c>
      <c r="K222" s="93">
        <f t="shared" si="21"/>
        <v>0</v>
      </c>
      <c r="L222" s="93">
        <f t="shared" si="23"/>
        <v>0</v>
      </c>
      <c r="M222" s="94">
        <f t="shared" si="22"/>
        <v>0</v>
      </c>
    </row>
    <row r="223" spans="1:13" ht="16.5" customHeight="1">
      <c r="A223" s="112" t="s">
        <v>74</v>
      </c>
      <c r="B223" s="113" t="s">
        <v>416</v>
      </c>
      <c r="C223" s="102" t="s">
        <v>154</v>
      </c>
      <c r="D223" s="102" t="s">
        <v>88</v>
      </c>
      <c r="E223" s="113"/>
      <c r="F223" s="102">
        <v>2</v>
      </c>
      <c r="G223" s="113" t="s">
        <v>161</v>
      </c>
      <c r="H223" s="101" t="s">
        <v>234</v>
      </c>
      <c r="I223" s="150">
        <v>1</v>
      </c>
      <c r="J223" s="93">
        <f>SUMIFS(Invulblad!G:G,Invulblad!A:A,G223,Invulblad!B:B,H223,Invulblad!D:D,D223)*I223</f>
        <v>0</v>
      </c>
      <c r="K223" s="93">
        <f t="shared" si="21"/>
        <v>0</v>
      </c>
      <c r="L223" s="93">
        <f t="shared" si="23"/>
        <v>0</v>
      </c>
      <c r="M223" s="94">
        <f t="shared" si="22"/>
        <v>0</v>
      </c>
    </row>
    <row r="224" spans="1:13" ht="16.5" customHeight="1">
      <c r="A224" s="112" t="s">
        <v>74</v>
      </c>
      <c r="B224" s="113" t="s">
        <v>417</v>
      </c>
      <c r="C224" s="102" t="s">
        <v>137</v>
      </c>
      <c r="D224" s="102" t="s">
        <v>91</v>
      </c>
      <c r="E224" s="113">
        <v>23</v>
      </c>
      <c r="F224" s="102"/>
      <c r="G224" s="113" t="s">
        <v>138</v>
      </c>
      <c r="H224" s="101">
        <v>156</v>
      </c>
      <c r="I224" s="150">
        <v>1</v>
      </c>
      <c r="J224" s="93">
        <f>SUMIFS(Invulblad!G:G,Invulblad!A:A,G224,Invulblad!B:B,H224,Invulblad!D:D,D224)*I224</f>
        <v>0</v>
      </c>
      <c r="K224" s="93">
        <f t="shared" si="21"/>
        <v>0</v>
      </c>
      <c r="L224" s="93">
        <f t="shared" si="23"/>
        <v>0</v>
      </c>
      <c r="M224" s="94">
        <f t="shared" si="22"/>
        <v>0</v>
      </c>
    </row>
    <row r="225" spans="1:13" ht="16.5" customHeight="1">
      <c r="A225" s="112" t="s">
        <v>74</v>
      </c>
      <c r="B225" s="113" t="s">
        <v>418</v>
      </c>
      <c r="C225" s="102" t="s">
        <v>137</v>
      </c>
      <c r="D225" s="102" t="s">
        <v>91</v>
      </c>
      <c r="E225" s="113">
        <v>23</v>
      </c>
      <c r="F225" s="102"/>
      <c r="G225" s="113" t="s">
        <v>138</v>
      </c>
      <c r="H225" s="101">
        <v>156</v>
      </c>
      <c r="I225" s="150">
        <v>1</v>
      </c>
      <c r="J225" s="93">
        <f>SUMIFS(Invulblad!G:G,Invulblad!A:A,G225,Invulblad!B:B,H225,Invulblad!D:D,D225)*I225</f>
        <v>0</v>
      </c>
      <c r="K225" s="93">
        <f t="shared" si="21"/>
        <v>0</v>
      </c>
      <c r="L225" s="93">
        <f t="shared" si="23"/>
        <v>0</v>
      </c>
      <c r="M225" s="94">
        <f t="shared" si="22"/>
        <v>0</v>
      </c>
    </row>
    <row r="226" spans="1:13" ht="16.5" customHeight="1">
      <c r="A226" s="112" t="s">
        <v>74</v>
      </c>
      <c r="B226" s="113" t="s">
        <v>419</v>
      </c>
      <c r="C226" s="102" t="s">
        <v>131</v>
      </c>
      <c r="D226" s="102" t="s">
        <v>88</v>
      </c>
      <c r="E226" s="113">
        <v>21</v>
      </c>
      <c r="F226" s="102"/>
      <c r="G226" s="113" t="s">
        <v>130</v>
      </c>
      <c r="H226" s="101">
        <v>255</v>
      </c>
      <c r="I226" s="150">
        <v>1</v>
      </c>
      <c r="J226" s="93">
        <f>SUMIFS(Invulblad!G:G,Invulblad!A:A,G226,Invulblad!B:B,H226,Invulblad!D:D,D226)*I226</f>
        <v>0</v>
      </c>
      <c r="K226" s="93">
        <f t="shared" si="21"/>
        <v>0</v>
      </c>
      <c r="L226" s="93">
        <f t="shared" si="23"/>
        <v>0</v>
      </c>
      <c r="M226" s="94">
        <f t="shared" si="22"/>
        <v>0</v>
      </c>
    </row>
    <row r="227" spans="1:13" ht="16.5" customHeight="1">
      <c r="A227" s="112" t="s">
        <v>74</v>
      </c>
      <c r="B227" s="113" t="s">
        <v>420</v>
      </c>
      <c r="C227" s="102" t="s">
        <v>137</v>
      </c>
      <c r="D227" s="102" t="s">
        <v>91</v>
      </c>
      <c r="E227" s="113">
        <v>12</v>
      </c>
      <c r="F227" s="102"/>
      <c r="G227" s="108" t="s">
        <v>138</v>
      </c>
      <c r="H227" s="101">
        <v>156</v>
      </c>
      <c r="I227" s="150">
        <v>1</v>
      </c>
      <c r="J227" s="93">
        <f>SUMIFS(Invulblad!G:G,Invulblad!A:A,G227,Invulblad!B:B,H227,Invulblad!D:D,D227)*I227</f>
        <v>0</v>
      </c>
      <c r="K227" s="93">
        <f t="shared" si="21"/>
        <v>0</v>
      </c>
      <c r="L227" s="93">
        <f t="shared" si="23"/>
        <v>0</v>
      </c>
      <c r="M227" s="94">
        <f t="shared" si="22"/>
        <v>0</v>
      </c>
    </row>
    <row r="228" spans="1:13" ht="16.5" customHeight="1">
      <c r="A228" s="112" t="s">
        <v>74</v>
      </c>
      <c r="B228" s="113" t="s">
        <v>421</v>
      </c>
      <c r="C228" s="102" t="s">
        <v>204</v>
      </c>
      <c r="D228" s="102" t="s">
        <v>205</v>
      </c>
      <c r="E228" s="113">
        <v>13</v>
      </c>
      <c r="F228" s="102"/>
      <c r="G228" s="113" t="s">
        <v>203</v>
      </c>
      <c r="H228" s="101">
        <v>255</v>
      </c>
      <c r="I228" s="150">
        <v>1</v>
      </c>
      <c r="J228" s="93">
        <f>SUMIFS(Invulblad!G:G,Invulblad!A:A,G228,Invulblad!B:B,H228,Invulblad!D:D,D228)*I228</f>
        <v>0</v>
      </c>
      <c r="K228" s="93">
        <f t="shared" si="21"/>
        <v>0</v>
      </c>
      <c r="L228" s="93">
        <f t="shared" si="23"/>
        <v>0</v>
      </c>
      <c r="M228" s="94">
        <f t="shared" si="22"/>
        <v>0</v>
      </c>
    </row>
    <row r="229" spans="1:13" ht="16.5" customHeight="1">
      <c r="A229" s="112" t="s">
        <v>74</v>
      </c>
      <c r="B229" s="113" t="s">
        <v>422</v>
      </c>
      <c r="C229" s="102" t="s">
        <v>113</v>
      </c>
      <c r="D229" s="102" t="s">
        <v>88</v>
      </c>
      <c r="E229" s="113">
        <v>97</v>
      </c>
      <c r="F229" s="102"/>
      <c r="G229" s="113" t="s">
        <v>123</v>
      </c>
      <c r="H229" s="101">
        <v>255</v>
      </c>
      <c r="I229" s="150">
        <v>1</v>
      </c>
      <c r="J229" s="93">
        <f>SUMIFS(Invulblad!G:G,Invulblad!A:A,G229,Invulblad!B:B,H229,Invulblad!D:D,D229)*I229</f>
        <v>0</v>
      </c>
      <c r="K229" s="93">
        <f t="shared" si="21"/>
        <v>0</v>
      </c>
      <c r="L229" s="93">
        <f t="shared" si="23"/>
        <v>0</v>
      </c>
      <c r="M229" s="94">
        <f t="shared" si="22"/>
        <v>0</v>
      </c>
    </row>
    <row r="230" spans="1:13" ht="16.5" customHeight="1">
      <c r="A230" s="112" t="s">
        <v>74</v>
      </c>
      <c r="B230" s="113" t="s">
        <v>423</v>
      </c>
      <c r="C230" s="102" t="s">
        <v>204</v>
      </c>
      <c r="D230" s="102" t="s">
        <v>196</v>
      </c>
      <c r="E230" s="113">
        <v>12</v>
      </c>
      <c r="F230" s="102"/>
      <c r="G230" s="113" t="s">
        <v>206</v>
      </c>
      <c r="H230" s="101">
        <v>255</v>
      </c>
      <c r="I230" s="150">
        <v>1</v>
      </c>
      <c r="J230" s="93">
        <f>SUMIFS(Invulblad!G:G,Invulblad!A:A,G230,Invulblad!B:B,H230,Invulblad!D:D,D230)*I230</f>
        <v>0</v>
      </c>
      <c r="K230" s="93">
        <f t="shared" si="21"/>
        <v>0</v>
      </c>
      <c r="L230" s="93">
        <f t="shared" si="23"/>
        <v>0</v>
      </c>
      <c r="M230" s="94">
        <f t="shared" si="22"/>
        <v>0</v>
      </c>
    </row>
    <row r="231" spans="1:13" ht="16.5" customHeight="1">
      <c r="A231" s="112" t="s">
        <v>74</v>
      </c>
      <c r="B231" s="113" t="s">
        <v>424</v>
      </c>
      <c r="C231" s="102" t="s">
        <v>204</v>
      </c>
      <c r="D231" s="102" t="s">
        <v>196</v>
      </c>
      <c r="E231" s="113">
        <v>12</v>
      </c>
      <c r="F231" s="115"/>
      <c r="G231" s="113" t="s">
        <v>206</v>
      </c>
      <c r="H231" s="101">
        <v>255</v>
      </c>
      <c r="I231" s="150">
        <v>1</v>
      </c>
      <c r="J231" s="93">
        <f>SUMIFS(Invulblad!G:G,Invulblad!A:A,G231,Invulblad!B:B,H231,Invulblad!D:D,D231)*I231</f>
        <v>0</v>
      </c>
      <c r="K231" s="93">
        <f t="shared" si="21"/>
        <v>0</v>
      </c>
      <c r="L231" s="93">
        <f t="shared" si="23"/>
        <v>0</v>
      </c>
      <c r="M231" s="94">
        <f t="shared" si="22"/>
        <v>0</v>
      </c>
    </row>
    <row r="232" spans="1:13" ht="16.5" customHeight="1">
      <c r="A232" s="112" t="s">
        <v>74</v>
      </c>
      <c r="B232" s="113" t="s">
        <v>425</v>
      </c>
      <c r="C232" s="102" t="s">
        <v>220</v>
      </c>
      <c r="D232" s="102" t="s">
        <v>198</v>
      </c>
      <c r="E232" s="113">
        <v>2</v>
      </c>
      <c r="F232" s="115"/>
      <c r="G232" s="113" t="s">
        <v>219</v>
      </c>
      <c r="H232" s="101">
        <v>255</v>
      </c>
      <c r="I232" s="150">
        <v>1</v>
      </c>
      <c r="J232" s="93">
        <f>SUMIFS(Invulblad!G:G,Invulblad!A:A,G232,Invulblad!B:B,H232,Invulblad!D:D,D232)*I232</f>
        <v>0</v>
      </c>
      <c r="K232" s="93">
        <f t="shared" si="21"/>
        <v>0</v>
      </c>
      <c r="L232" s="93">
        <f t="shared" si="23"/>
        <v>0</v>
      </c>
      <c r="M232" s="94">
        <f t="shared" si="22"/>
        <v>0</v>
      </c>
    </row>
    <row r="233" spans="1:13" ht="16.5" customHeight="1">
      <c r="A233" s="112" t="s">
        <v>74</v>
      </c>
      <c r="B233" s="113" t="s">
        <v>425</v>
      </c>
      <c r="C233" s="102" t="s">
        <v>200</v>
      </c>
      <c r="D233" s="102" t="s">
        <v>196</v>
      </c>
      <c r="E233" s="113">
        <v>5</v>
      </c>
      <c r="F233" s="115"/>
      <c r="G233" s="113" t="s">
        <v>193</v>
      </c>
      <c r="H233" s="101">
        <v>255</v>
      </c>
      <c r="I233" s="150">
        <v>1</v>
      </c>
      <c r="J233" s="93">
        <f>SUMIFS(Invulblad!G:G,Invulblad!A:A,G233,Invulblad!B:B,H233,Invulblad!D:D,D233)*I233</f>
        <v>0</v>
      </c>
      <c r="K233" s="93">
        <f t="shared" si="21"/>
        <v>0</v>
      </c>
      <c r="L233" s="93">
        <f t="shared" si="23"/>
        <v>0</v>
      </c>
      <c r="M233" s="94">
        <f t="shared" si="22"/>
        <v>0</v>
      </c>
    </row>
    <row r="234" spans="1:13" ht="16.5" customHeight="1">
      <c r="A234" s="112" t="s">
        <v>74</v>
      </c>
      <c r="B234" s="113" t="s">
        <v>426</v>
      </c>
      <c r="C234" s="102" t="s">
        <v>155</v>
      </c>
      <c r="D234" s="102" t="s">
        <v>82</v>
      </c>
      <c r="E234" s="113"/>
      <c r="F234" s="115">
        <v>5</v>
      </c>
      <c r="G234" s="113" t="s">
        <v>151</v>
      </c>
      <c r="H234" s="101" t="s">
        <v>234</v>
      </c>
      <c r="I234" s="150">
        <v>1</v>
      </c>
      <c r="J234" s="93">
        <f>SUMIFS(Invulblad!G:G,Invulblad!A:A,G234,Invulblad!B:B,H234,Invulblad!D:D,D234)*I234</f>
        <v>0</v>
      </c>
      <c r="K234" s="93">
        <f t="shared" si="21"/>
        <v>0</v>
      </c>
      <c r="L234" s="93">
        <f t="shared" si="23"/>
        <v>0</v>
      </c>
      <c r="M234" s="94">
        <f t="shared" si="22"/>
        <v>0</v>
      </c>
    </row>
    <row r="235" spans="1:13" ht="16.5" customHeight="1">
      <c r="A235" s="112" t="s">
        <v>74</v>
      </c>
      <c r="B235" s="113" t="s">
        <v>427</v>
      </c>
      <c r="C235" s="102" t="s">
        <v>199</v>
      </c>
      <c r="D235" s="102" t="s">
        <v>196</v>
      </c>
      <c r="E235" s="113">
        <v>6</v>
      </c>
      <c r="F235" s="115"/>
      <c r="G235" s="113" t="s">
        <v>193</v>
      </c>
      <c r="H235" s="101">
        <v>255</v>
      </c>
      <c r="I235" s="150">
        <v>1</v>
      </c>
      <c r="J235" s="93">
        <f>SUMIFS(Invulblad!G:G,Invulblad!A:A,G235,Invulblad!B:B,H235,Invulblad!D:D,D235)*I235</f>
        <v>0</v>
      </c>
      <c r="K235" s="93">
        <f t="shared" si="21"/>
        <v>0</v>
      </c>
      <c r="L235" s="93">
        <f t="shared" si="23"/>
        <v>0</v>
      </c>
      <c r="M235" s="94">
        <f t="shared" si="22"/>
        <v>0</v>
      </c>
    </row>
    <row r="236" spans="1:13" ht="16.5" customHeight="1">
      <c r="A236" s="112" t="s">
        <v>74</v>
      </c>
      <c r="B236" s="113" t="s">
        <v>428</v>
      </c>
      <c r="C236" s="102" t="s">
        <v>197</v>
      </c>
      <c r="D236" s="102" t="s">
        <v>196</v>
      </c>
      <c r="E236" s="113">
        <v>1</v>
      </c>
      <c r="F236" s="115"/>
      <c r="G236" s="113" t="s">
        <v>193</v>
      </c>
      <c r="H236" s="101">
        <v>255</v>
      </c>
      <c r="I236" s="150">
        <v>1</v>
      </c>
      <c r="J236" s="93">
        <f>SUMIFS(Invulblad!G:G,Invulblad!A:A,G236,Invulblad!B:B,H236,Invulblad!D:D,D236)*I236</f>
        <v>0</v>
      </c>
      <c r="K236" s="93">
        <f t="shared" si="21"/>
        <v>0</v>
      </c>
      <c r="L236" s="93">
        <f t="shared" si="23"/>
        <v>0</v>
      </c>
      <c r="M236" s="94">
        <f t="shared" si="22"/>
        <v>0</v>
      </c>
    </row>
    <row r="237" spans="1:13" ht="16.5" customHeight="1">
      <c r="A237" s="112" t="s">
        <v>74</v>
      </c>
      <c r="B237" s="113" t="s">
        <v>429</v>
      </c>
      <c r="C237" s="102" t="s">
        <v>197</v>
      </c>
      <c r="D237" s="102" t="s">
        <v>196</v>
      </c>
      <c r="E237" s="113">
        <v>1</v>
      </c>
      <c r="F237" s="115"/>
      <c r="G237" s="113" t="s">
        <v>193</v>
      </c>
      <c r="H237" s="101">
        <v>255</v>
      </c>
      <c r="I237" s="150">
        <v>1</v>
      </c>
      <c r="J237" s="93">
        <f>SUMIFS(Invulblad!G:G,Invulblad!A:A,G237,Invulblad!B:B,H237,Invulblad!D:D,D237)*I237</f>
        <v>0</v>
      </c>
      <c r="K237" s="93">
        <f t="shared" si="21"/>
        <v>0</v>
      </c>
      <c r="L237" s="93">
        <f t="shared" si="23"/>
        <v>0</v>
      </c>
      <c r="M237" s="94">
        <f t="shared" si="22"/>
        <v>0</v>
      </c>
    </row>
    <row r="238" spans="1:13" ht="16.5" customHeight="1">
      <c r="A238" s="112" t="s">
        <v>74</v>
      </c>
      <c r="B238" s="113" t="s">
        <v>430</v>
      </c>
      <c r="C238" s="102" t="s">
        <v>200</v>
      </c>
      <c r="D238" s="102" t="s">
        <v>196</v>
      </c>
      <c r="E238" s="113">
        <v>6</v>
      </c>
      <c r="F238" s="115"/>
      <c r="G238" s="113" t="s">
        <v>193</v>
      </c>
      <c r="H238" s="101">
        <v>255</v>
      </c>
      <c r="I238" s="150">
        <v>1</v>
      </c>
      <c r="J238" s="93">
        <f>SUMIFS(Invulblad!G:G,Invulblad!A:A,G238,Invulblad!B:B,H238,Invulblad!D:D,D238)*I238</f>
        <v>0</v>
      </c>
      <c r="K238" s="93">
        <f t="shared" si="21"/>
        <v>0</v>
      </c>
      <c r="L238" s="93">
        <f t="shared" si="23"/>
        <v>0</v>
      </c>
      <c r="M238" s="94">
        <f t="shared" si="22"/>
        <v>0</v>
      </c>
    </row>
    <row r="239" spans="1:13" ht="16.5" customHeight="1">
      <c r="A239" s="112" t="s">
        <v>74</v>
      </c>
      <c r="B239" s="113" t="s">
        <v>431</v>
      </c>
      <c r="C239" s="102" t="s">
        <v>197</v>
      </c>
      <c r="D239" s="102" t="s">
        <v>196</v>
      </c>
      <c r="E239" s="113">
        <v>1</v>
      </c>
      <c r="F239" s="115"/>
      <c r="G239" s="100" t="s">
        <v>193</v>
      </c>
      <c r="H239" s="101">
        <v>255</v>
      </c>
      <c r="I239" s="150">
        <v>1</v>
      </c>
      <c r="J239" s="93">
        <f>SUMIFS(Invulblad!G:G,Invulblad!A:A,G239,Invulblad!B:B,H239,Invulblad!D:D,D239)*I239</f>
        <v>0</v>
      </c>
      <c r="K239" s="93">
        <f t="shared" si="21"/>
        <v>0</v>
      </c>
      <c r="L239" s="93">
        <f t="shared" si="23"/>
        <v>0</v>
      </c>
      <c r="M239" s="94">
        <f t="shared" si="22"/>
        <v>0</v>
      </c>
    </row>
    <row r="240" spans="1:13" ht="16.5" customHeight="1">
      <c r="A240" s="112" t="s">
        <v>74</v>
      </c>
      <c r="B240" s="113" t="s">
        <v>432</v>
      </c>
      <c r="C240" s="102" t="s">
        <v>197</v>
      </c>
      <c r="D240" s="102" t="s">
        <v>196</v>
      </c>
      <c r="E240" s="113">
        <v>1</v>
      </c>
      <c r="F240" s="115"/>
      <c r="G240" s="113" t="s">
        <v>193</v>
      </c>
      <c r="H240" s="101">
        <v>255</v>
      </c>
      <c r="I240" s="150">
        <v>1</v>
      </c>
      <c r="J240" s="93">
        <f>SUMIFS(Invulblad!G:G,Invulblad!A:A,G240,Invulblad!B:B,H240,Invulblad!D:D,D240)*I240</f>
        <v>0</v>
      </c>
      <c r="K240" s="93">
        <f t="shared" si="21"/>
        <v>0</v>
      </c>
      <c r="L240" s="93">
        <f t="shared" si="23"/>
        <v>0</v>
      </c>
      <c r="M240" s="94">
        <f t="shared" si="22"/>
        <v>0</v>
      </c>
    </row>
    <row r="241" spans="1:13" ht="16.5" customHeight="1">
      <c r="A241" s="112" t="s">
        <v>74</v>
      </c>
      <c r="B241" s="113" t="s">
        <v>433</v>
      </c>
      <c r="C241" s="102" t="s">
        <v>113</v>
      </c>
      <c r="D241" s="102" t="s">
        <v>82</v>
      </c>
      <c r="E241" s="113">
        <v>40</v>
      </c>
      <c r="F241" s="115"/>
      <c r="G241" s="113" t="s">
        <v>112</v>
      </c>
      <c r="H241" s="101">
        <v>255</v>
      </c>
      <c r="I241" s="150">
        <v>1</v>
      </c>
      <c r="J241" s="93">
        <f>SUMIFS(Invulblad!G:G,Invulblad!A:A,G241,Invulblad!B:B,H241,Invulblad!D:D,D241)*I241</f>
        <v>0</v>
      </c>
      <c r="K241" s="93">
        <f t="shared" si="21"/>
        <v>0</v>
      </c>
      <c r="L241" s="93">
        <f t="shared" si="23"/>
        <v>0</v>
      </c>
      <c r="M241" s="94">
        <f t="shared" si="22"/>
        <v>0</v>
      </c>
    </row>
    <row r="242" spans="1:13" ht="16.5" customHeight="1">
      <c r="A242" s="112" t="s">
        <v>74</v>
      </c>
      <c r="B242" s="113" t="s">
        <v>434</v>
      </c>
      <c r="C242" s="102" t="s">
        <v>204</v>
      </c>
      <c r="D242" s="102" t="s">
        <v>149</v>
      </c>
      <c r="E242" s="113">
        <v>11</v>
      </c>
      <c r="F242" s="115"/>
      <c r="G242" s="100" t="s">
        <v>206</v>
      </c>
      <c r="H242" s="101">
        <v>255</v>
      </c>
      <c r="I242" s="150">
        <v>1</v>
      </c>
      <c r="J242" s="93">
        <f>SUMIFS(Invulblad!G:G,Invulblad!A:A,G242,Invulblad!B:B,H242,Invulblad!D:D,D242)*I242</f>
        <v>0</v>
      </c>
      <c r="K242" s="93">
        <f t="shared" ref="K242:K305" si="24">+J242*E242</f>
        <v>0</v>
      </c>
      <c r="L242" s="93">
        <f t="shared" si="23"/>
        <v>0</v>
      </c>
      <c r="M242" s="94">
        <f t="shared" ref="M242:M305" si="25">+L242*K242</f>
        <v>0</v>
      </c>
    </row>
    <row r="243" spans="1:13" ht="16.5" customHeight="1">
      <c r="A243" s="112" t="s">
        <v>74</v>
      </c>
      <c r="B243" s="113" t="s">
        <v>435</v>
      </c>
      <c r="C243" s="102" t="s">
        <v>84</v>
      </c>
      <c r="D243" s="102" t="s">
        <v>85</v>
      </c>
      <c r="E243" s="113"/>
      <c r="F243" s="115">
        <v>38</v>
      </c>
      <c r="G243" s="113" t="s">
        <v>83</v>
      </c>
      <c r="H243" s="101" t="s">
        <v>234</v>
      </c>
      <c r="I243" s="150">
        <v>1</v>
      </c>
      <c r="J243" s="93">
        <f>SUMIFS(Invulblad!G:G,Invulblad!A:A,G243,Invulblad!B:B,H243,Invulblad!D:D,D243)*I243</f>
        <v>0</v>
      </c>
      <c r="K243" s="93">
        <f t="shared" si="24"/>
        <v>0</v>
      </c>
      <c r="L243" s="93">
        <f t="shared" si="23"/>
        <v>0</v>
      </c>
      <c r="M243" s="94">
        <f t="shared" si="25"/>
        <v>0</v>
      </c>
    </row>
    <row r="244" spans="1:13" ht="16.5" customHeight="1">
      <c r="A244" s="112" t="s">
        <v>74</v>
      </c>
      <c r="B244" s="113" t="s">
        <v>436</v>
      </c>
      <c r="C244" s="102" t="s">
        <v>84</v>
      </c>
      <c r="D244" s="102" t="s">
        <v>85</v>
      </c>
      <c r="E244" s="113"/>
      <c r="F244" s="115">
        <v>37</v>
      </c>
      <c r="G244" s="113" t="s">
        <v>83</v>
      </c>
      <c r="H244" s="101" t="s">
        <v>234</v>
      </c>
      <c r="I244" s="150">
        <v>1</v>
      </c>
      <c r="J244" s="93">
        <f>SUMIFS(Invulblad!G:G,Invulblad!A:A,G244,Invulblad!B:B,H244,Invulblad!D:D,D244)*I244</f>
        <v>0</v>
      </c>
      <c r="K244" s="93">
        <f t="shared" si="24"/>
        <v>0</v>
      </c>
      <c r="L244" s="93">
        <f t="shared" si="23"/>
        <v>0</v>
      </c>
      <c r="M244" s="94">
        <f t="shared" si="25"/>
        <v>0</v>
      </c>
    </row>
    <row r="245" spans="1:13" ht="16.5" customHeight="1">
      <c r="A245" s="112" t="s">
        <v>74</v>
      </c>
      <c r="B245" s="113" t="s">
        <v>437</v>
      </c>
      <c r="C245" s="102" t="s">
        <v>145</v>
      </c>
      <c r="D245" s="102" t="s">
        <v>149</v>
      </c>
      <c r="E245" s="113">
        <v>1</v>
      </c>
      <c r="F245" s="115"/>
      <c r="G245" s="100" t="s">
        <v>146</v>
      </c>
      <c r="H245" s="101">
        <v>255</v>
      </c>
      <c r="I245" s="150">
        <v>1</v>
      </c>
      <c r="J245" s="93">
        <f>SUMIFS(Invulblad!G:G,Invulblad!A:A,G245,Invulblad!B:B,H245,Invulblad!D:D,D245)*I245</f>
        <v>0</v>
      </c>
      <c r="K245" s="93">
        <f t="shared" si="24"/>
        <v>0</v>
      </c>
      <c r="L245" s="93">
        <f t="shared" si="23"/>
        <v>0</v>
      </c>
      <c r="M245" s="94">
        <f t="shared" si="25"/>
        <v>0</v>
      </c>
    </row>
    <row r="246" spans="1:13" ht="16.5" customHeight="1">
      <c r="A246" s="112" t="s">
        <v>74</v>
      </c>
      <c r="B246" s="113" t="s">
        <v>438</v>
      </c>
      <c r="C246" s="102" t="s">
        <v>152</v>
      </c>
      <c r="D246" s="102" t="s">
        <v>82</v>
      </c>
      <c r="E246" s="113"/>
      <c r="F246" s="115">
        <v>4</v>
      </c>
      <c r="G246" s="113" t="s">
        <v>151</v>
      </c>
      <c r="H246" s="101" t="s">
        <v>234</v>
      </c>
      <c r="I246" s="150">
        <v>1</v>
      </c>
      <c r="J246" s="93">
        <f>SUMIFS(Invulblad!G:G,Invulblad!A:A,G246,Invulblad!B:B,H246,Invulblad!D:D,D246)*I246</f>
        <v>0</v>
      </c>
      <c r="K246" s="93">
        <f t="shared" si="24"/>
        <v>0</v>
      </c>
      <c r="L246" s="93">
        <f t="shared" si="23"/>
        <v>0</v>
      </c>
      <c r="M246" s="94">
        <f t="shared" si="25"/>
        <v>0</v>
      </c>
    </row>
    <row r="247" spans="1:13" ht="16.5" customHeight="1">
      <c r="A247" s="112" t="s">
        <v>74</v>
      </c>
      <c r="B247" s="113" t="s">
        <v>439</v>
      </c>
      <c r="C247" s="102" t="s">
        <v>113</v>
      </c>
      <c r="D247" s="102" t="s">
        <v>82</v>
      </c>
      <c r="E247" s="113">
        <v>53</v>
      </c>
      <c r="F247" s="115"/>
      <c r="G247" s="108" t="s">
        <v>112</v>
      </c>
      <c r="H247" s="101">
        <v>255</v>
      </c>
      <c r="I247" s="150">
        <v>1</v>
      </c>
      <c r="J247" s="93">
        <f>SUMIFS(Invulblad!G:G,Invulblad!A:A,G247,Invulblad!B:B,H247,Invulblad!D:D,D247)*I247</f>
        <v>0</v>
      </c>
      <c r="K247" s="93">
        <f t="shared" si="24"/>
        <v>0</v>
      </c>
      <c r="L247" s="93">
        <f t="shared" si="23"/>
        <v>0</v>
      </c>
      <c r="M247" s="94">
        <f t="shared" si="25"/>
        <v>0</v>
      </c>
    </row>
    <row r="248" spans="1:13" ht="16.5" customHeight="1">
      <c r="A248" s="112" t="s">
        <v>74</v>
      </c>
      <c r="B248" s="113" t="s">
        <v>440</v>
      </c>
      <c r="C248" s="102" t="s">
        <v>113</v>
      </c>
      <c r="D248" s="102" t="s">
        <v>82</v>
      </c>
      <c r="E248" s="113">
        <v>126</v>
      </c>
      <c r="F248" s="115"/>
      <c r="G248" s="100" t="s">
        <v>112</v>
      </c>
      <c r="H248" s="101">
        <v>255</v>
      </c>
      <c r="I248" s="150">
        <v>1</v>
      </c>
      <c r="J248" s="93">
        <f>SUMIFS(Invulblad!G:G,Invulblad!A:A,G248,Invulblad!B:B,H248,Invulblad!D:D,D248)*I248</f>
        <v>0</v>
      </c>
      <c r="K248" s="93">
        <f t="shared" si="24"/>
        <v>0</v>
      </c>
      <c r="L248" s="93">
        <f t="shared" si="23"/>
        <v>0</v>
      </c>
      <c r="M248" s="94">
        <f t="shared" si="25"/>
        <v>0</v>
      </c>
    </row>
    <row r="249" spans="1:13" ht="16.5" customHeight="1">
      <c r="A249" s="112" t="s">
        <v>74</v>
      </c>
      <c r="B249" s="113" t="s">
        <v>441</v>
      </c>
      <c r="C249" s="102" t="s">
        <v>142</v>
      </c>
      <c r="D249" s="102" t="s">
        <v>88</v>
      </c>
      <c r="E249" s="113">
        <v>22</v>
      </c>
      <c r="F249" s="115"/>
      <c r="G249" s="113" t="s">
        <v>139</v>
      </c>
      <c r="H249" s="101">
        <v>156</v>
      </c>
      <c r="I249" s="150">
        <v>1</v>
      </c>
      <c r="J249" s="93">
        <f>SUMIFS(Invulblad!G:G,Invulblad!A:A,G249,Invulblad!B:B,H249,Invulblad!D:D,D249)*I249</f>
        <v>0</v>
      </c>
      <c r="K249" s="93">
        <f t="shared" si="24"/>
        <v>0</v>
      </c>
      <c r="L249" s="93">
        <f t="shared" si="23"/>
        <v>0</v>
      </c>
      <c r="M249" s="94">
        <f t="shared" si="25"/>
        <v>0</v>
      </c>
    </row>
    <row r="250" spans="1:13" ht="16.5" customHeight="1">
      <c r="A250" s="112" t="s">
        <v>74</v>
      </c>
      <c r="B250" s="113" t="s">
        <v>442</v>
      </c>
      <c r="C250" s="102" t="s">
        <v>142</v>
      </c>
      <c r="D250" s="102" t="s">
        <v>88</v>
      </c>
      <c r="E250" s="113">
        <v>11</v>
      </c>
      <c r="F250" s="115"/>
      <c r="G250" s="113" t="s">
        <v>139</v>
      </c>
      <c r="H250" s="101">
        <v>156</v>
      </c>
      <c r="I250" s="150">
        <v>1</v>
      </c>
      <c r="J250" s="93">
        <f>SUMIFS(Invulblad!G:G,Invulblad!A:A,G250,Invulblad!B:B,H250,Invulblad!D:D,D250)*I250</f>
        <v>0</v>
      </c>
      <c r="K250" s="93">
        <f t="shared" si="24"/>
        <v>0</v>
      </c>
      <c r="L250" s="93">
        <f t="shared" si="23"/>
        <v>0</v>
      </c>
      <c r="M250" s="94">
        <f t="shared" si="25"/>
        <v>0</v>
      </c>
    </row>
    <row r="251" spans="1:13" ht="16.5" customHeight="1">
      <c r="A251" s="112" t="s">
        <v>74</v>
      </c>
      <c r="B251" s="113" t="s">
        <v>443</v>
      </c>
      <c r="C251" s="102" t="s">
        <v>142</v>
      </c>
      <c r="D251" s="102" t="s">
        <v>88</v>
      </c>
      <c r="E251" s="113">
        <v>11</v>
      </c>
      <c r="F251" s="115"/>
      <c r="G251" s="100" t="s">
        <v>139</v>
      </c>
      <c r="H251" s="101">
        <v>156</v>
      </c>
      <c r="I251" s="150">
        <v>1</v>
      </c>
      <c r="J251" s="93">
        <f>SUMIFS(Invulblad!G:G,Invulblad!A:A,G251,Invulblad!B:B,H251,Invulblad!D:D,D251)*I251</f>
        <v>0</v>
      </c>
      <c r="K251" s="93">
        <f t="shared" si="24"/>
        <v>0</v>
      </c>
      <c r="L251" s="93">
        <f t="shared" si="23"/>
        <v>0</v>
      </c>
      <c r="M251" s="94">
        <f t="shared" si="25"/>
        <v>0</v>
      </c>
    </row>
    <row r="252" spans="1:13" ht="16.5" customHeight="1">
      <c r="A252" s="112" t="s">
        <v>74</v>
      </c>
      <c r="B252" s="113" t="s">
        <v>444</v>
      </c>
      <c r="C252" s="102" t="s">
        <v>137</v>
      </c>
      <c r="D252" s="102" t="s">
        <v>91</v>
      </c>
      <c r="E252" s="113">
        <v>21</v>
      </c>
      <c r="F252" s="115"/>
      <c r="G252" s="113" t="s">
        <v>138</v>
      </c>
      <c r="H252" s="101">
        <v>156</v>
      </c>
      <c r="I252" s="150">
        <v>1</v>
      </c>
      <c r="J252" s="93">
        <f>SUMIFS(Invulblad!G:G,Invulblad!A:A,G252,Invulblad!B:B,H252,Invulblad!D:D,D252)*I252</f>
        <v>0</v>
      </c>
      <c r="K252" s="93">
        <f t="shared" si="24"/>
        <v>0</v>
      </c>
      <c r="L252" s="93">
        <f t="shared" si="23"/>
        <v>0</v>
      </c>
      <c r="M252" s="94">
        <f t="shared" si="25"/>
        <v>0</v>
      </c>
    </row>
    <row r="253" spans="1:13" ht="16.5" customHeight="1">
      <c r="A253" s="112" t="s">
        <v>74</v>
      </c>
      <c r="B253" s="113" t="s">
        <v>445</v>
      </c>
      <c r="C253" s="102" t="s">
        <v>137</v>
      </c>
      <c r="D253" s="102" t="s">
        <v>91</v>
      </c>
      <c r="E253" s="113">
        <v>16</v>
      </c>
      <c r="F253" s="115"/>
      <c r="G253" s="113" t="s">
        <v>138</v>
      </c>
      <c r="H253" s="101">
        <v>156</v>
      </c>
      <c r="I253" s="150">
        <v>1</v>
      </c>
      <c r="J253" s="93">
        <f>SUMIFS(Invulblad!G:G,Invulblad!A:A,G253,Invulblad!B:B,H253,Invulblad!D:D,D253)*I253</f>
        <v>0</v>
      </c>
      <c r="K253" s="93">
        <f t="shared" si="24"/>
        <v>0</v>
      </c>
      <c r="L253" s="93">
        <f t="shared" si="23"/>
        <v>0</v>
      </c>
      <c r="M253" s="94">
        <f t="shared" si="25"/>
        <v>0</v>
      </c>
    </row>
    <row r="254" spans="1:13" ht="16.5" customHeight="1">
      <c r="A254" s="112" t="s">
        <v>74</v>
      </c>
      <c r="B254" s="113" t="s">
        <v>446</v>
      </c>
      <c r="C254" s="102" t="s">
        <v>137</v>
      </c>
      <c r="D254" s="102" t="s">
        <v>91</v>
      </c>
      <c r="E254" s="113">
        <v>16</v>
      </c>
      <c r="F254" s="115"/>
      <c r="G254" s="100" t="s">
        <v>138</v>
      </c>
      <c r="H254" s="101">
        <v>156</v>
      </c>
      <c r="I254" s="150">
        <v>1</v>
      </c>
      <c r="J254" s="93">
        <f>SUMIFS(Invulblad!G:G,Invulblad!A:A,G254,Invulblad!B:B,H254,Invulblad!D:D,D254)*I254</f>
        <v>0</v>
      </c>
      <c r="K254" s="93">
        <f t="shared" si="24"/>
        <v>0</v>
      </c>
      <c r="L254" s="93">
        <f t="shared" si="23"/>
        <v>0</v>
      </c>
      <c r="M254" s="94">
        <f t="shared" si="25"/>
        <v>0</v>
      </c>
    </row>
    <row r="255" spans="1:13" ht="16.5" customHeight="1">
      <c r="A255" s="112" t="s">
        <v>74</v>
      </c>
      <c r="B255" s="113" t="s">
        <v>447</v>
      </c>
      <c r="C255" s="102" t="s">
        <v>137</v>
      </c>
      <c r="D255" s="102" t="s">
        <v>91</v>
      </c>
      <c r="E255" s="113">
        <v>23</v>
      </c>
      <c r="F255" s="115"/>
      <c r="G255" s="113" t="s">
        <v>138</v>
      </c>
      <c r="H255" s="101">
        <v>156</v>
      </c>
      <c r="I255" s="150">
        <v>1</v>
      </c>
      <c r="J255" s="93">
        <f>SUMIFS(Invulblad!G:G,Invulblad!A:A,G255,Invulblad!B:B,H255,Invulblad!D:D,D255)*I255</f>
        <v>0</v>
      </c>
      <c r="K255" s="93">
        <f t="shared" si="24"/>
        <v>0</v>
      </c>
      <c r="L255" s="93">
        <f t="shared" si="23"/>
        <v>0</v>
      </c>
      <c r="M255" s="94">
        <f t="shared" si="25"/>
        <v>0</v>
      </c>
    </row>
    <row r="256" spans="1:13" ht="16.5" customHeight="1">
      <c r="A256" s="112" t="s">
        <v>74</v>
      </c>
      <c r="B256" s="113" t="s">
        <v>448</v>
      </c>
      <c r="C256" s="102" t="s">
        <v>137</v>
      </c>
      <c r="D256" s="102" t="s">
        <v>91</v>
      </c>
      <c r="E256" s="113">
        <v>24</v>
      </c>
      <c r="F256" s="115"/>
      <c r="G256" s="113" t="s">
        <v>138</v>
      </c>
      <c r="H256" s="101">
        <v>156</v>
      </c>
      <c r="I256" s="150">
        <v>1</v>
      </c>
      <c r="J256" s="93">
        <f>SUMIFS(Invulblad!G:G,Invulblad!A:A,G256,Invulblad!B:B,H256,Invulblad!D:D,D256)*I256</f>
        <v>0</v>
      </c>
      <c r="K256" s="93">
        <f t="shared" si="24"/>
        <v>0</v>
      </c>
      <c r="L256" s="93">
        <f t="shared" si="23"/>
        <v>0</v>
      </c>
      <c r="M256" s="94">
        <f t="shared" si="25"/>
        <v>0</v>
      </c>
    </row>
    <row r="257" spans="1:13" ht="16.5" customHeight="1">
      <c r="A257" s="112" t="s">
        <v>74</v>
      </c>
      <c r="B257" s="113" t="s">
        <v>449</v>
      </c>
      <c r="C257" s="102" t="s">
        <v>137</v>
      </c>
      <c r="D257" s="102" t="s">
        <v>91</v>
      </c>
      <c r="E257" s="113">
        <v>16</v>
      </c>
      <c r="F257" s="115"/>
      <c r="G257" s="100" t="s">
        <v>138</v>
      </c>
      <c r="H257" s="101">
        <v>156</v>
      </c>
      <c r="I257" s="150">
        <v>1</v>
      </c>
      <c r="J257" s="93">
        <f>SUMIFS(Invulblad!G:G,Invulblad!A:A,G257,Invulblad!B:B,H257,Invulblad!D:D,D257)*I257</f>
        <v>0</v>
      </c>
      <c r="K257" s="93">
        <f t="shared" si="24"/>
        <v>0</v>
      </c>
      <c r="L257" s="93">
        <f t="shared" si="23"/>
        <v>0</v>
      </c>
      <c r="M257" s="94">
        <f t="shared" si="25"/>
        <v>0</v>
      </c>
    </row>
    <row r="258" spans="1:13" ht="16.5" customHeight="1">
      <c r="A258" s="112" t="s">
        <v>74</v>
      </c>
      <c r="B258" s="113" t="s">
        <v>450</v>
      </c>
      <c r="C258" s="102" t="s">
        <v>137</v>
      </c>
      <c r="D258" s="102" t="s">
        <v>91</v>
      </c>
      <c r="E258" s="113">
        <v>24</v>
      </c>
      <c r="F258" s="115"/>
      <c r="G258" s="108" t="s">
        <v>138</v>
      </c>
      <c r="H258" s="101">
        <v>156</v>
      </c>
      <c r="I258" s="150">
        <v>1</v>
      </c>
      <c r="J258" s="93">
        <f>SUMIFS(Invulblad!G:G,Invulblad!A:A,G258,Invulblad!B:B,H258,Invulblad!D:D,D258)*I258</f>
        <v>0</v>
      </c>
      <c r="K258" s="93">
        <f t="shared" si="24"/>
        <v>0</v>
      </c>
      <c r="L258" s="93">
        <f t="shared" si="23"/>
        <v>0</v>
      </c>
      <c r="M258" s="94">
        <f t="shared" si="25"/>
        <v>0</v>
      </c>
    </row>
    <row r="259" spans="1:13" ht="16.5" customHeight="1">
      <c r="A259" s="112" t="s">
        <v>74</v>
      </c>
      <c r="B259" s="113" t="s">
        <v>451</v>
      </c>
      <c r="C259" s="102" t="s">
        <v>137</v>
      </c>
      <c r="D259" s="102" t="s">
        <v>91</v>
      </c>
      <c r="E259" s="113">
        <v>24</v>
      </c>
      <c r="F259" s="115"/>
      <c r="G259" s="113" t="s">
        <v>138</v>
      </c>
      <c r="H259" s="101">
        <v>156</v>
      </c>
      <c r="I259" s="150">
        <v>1</v>
      </c>
      <c r="J259" s="93">
        <f>SUMIFS(Invulblad!G:G,Invulblad!A:A,G259,Invulblad!B:B,H259,Invulblad!D:D,D259)*I259</f>
        <v>0</v>
      </c>
      <c r="K259" s="93">
        <f t="shared" si="24"/>
        <v>0</v>
      </c>
      <c r="L259" s="93">
        <f t="shared" si="23"/>
        <v>0</v>
      </c>
      <c r="M259" s="94">
        <f t="shared" si="25"/>
        <v>0</v>
      </c>
    </row>
    <row r="260" spans="1:13" ht="16.5" customHeight="1">
      <c r="A260" s="112" t="s">
        <v>74</v>
      </c>
      <c r="B260" s="113" t="s">
        <v>452</v>
      </c>
      <c r="C260" s="102" t="s">
        <v>137</v>
      </c>
      <c r="D260" s="102" t="s">
        <v>91</v>
      </c>
      <c r="E260" s="113">
        <v>16</v>
      </c>
      <c r="F260" s="115"/>
      <c r="G260" s="100" t="s">
        <v>138</v>
      </c>
      <c r="H260" s="101">
        <v>156</v>
      </c>
      <c r="I260" s="150">
        <v>1</v>
      </c>
      <c r="J260" s="93">
        <f>SUMIFS(Invulblad!G:G,Invulblad!A:A,G260,Invulblad!B:B,H260,Invulblad!D:D,D260)*I260</f>
        <v>0</v>
      </c>
      <c r="K260" s="93">
        <f t="shared" si="24"/>
        <v>0</v>
      </c>
      <c r="L260" s="93">
        <f t="shared" si="23"/>
        <v>0</v>
      </c>
      <c r="M260" s="94">
        <f t="shared" si="25"/>
        <v>0</v>
      </c>
    </row>
    <row r="261" spans="1:13" ht="16.5" customHeight="1">
      <c r="A261" s="112" t="s">
        <v>74</v>
      </c>
      <c r="B261" s="113" t="s">
        <v>453</v>
      </c>
      <c r="C261" s="102" t="s">
        <v>137</v>
      </c>
      <c r="D261" s="102" t="s">
        <v>91</v>
      </c>
      <c r="E261" s="113">
        <v>16</v>
      </c>
      <c r="F261" s="115"/>
      <c r="G261" s="113" t="s">
        <v>138</v>
      </c>
      <c r="H261" s="101">
        <v>156</v>
      </c>
      <c r="I261" s="150">
        <v>1</v>
      </c>
      <c r="J261" s="93">
        <f>SUMIFS(Invulblad!G:G,Invulblad!A:A,G261,Invulblad!B:B,H261,Invulblad!D:D,D261)*I261</f>
        <v>0</v>
      </c>
      <c r="K261" s="93">
        <f t="shared" si="24"/>
        <v>0</v>
      </c>
      <c r="L261" s="93">
        <f t="shared" si="23"/>
        <v>0</v>
      </c>
      <c r="M261" s="94">
        <f t="shared" si="25"/>
        <v>0</v>
      </c>
    </row>
    <row r="262" spans="1:13" ht="16.5" customHeight="1">
      <c r="A262" s="112" t="s">
        <v>74</v>
      </c>
      <c r="B262" s="113" t="s">
        <v>454</v>
      </c>
      <c r="C262" s="102" t="s">
        <v>137</v>
      </c>
      <c r="D262" s="102" t="s">
        <v>91</v>
      </c>
      <c r="E262" s="113">
        <v>12</v>
      </c>
      <c r="F262" s="115"/>
      <c r="G262" s="113" t="s">
        <v>138</v>
      </c>
      <c r="H262" s="101">
        <v>156</v>
      </c>
      <c r="I262" s="150">
        <v>1</v>
      </c>
      <c r="J262" s="93">
        <f>SUMIFS(Invulblad!G:G,Invulblad!A:A,G262,Invulblad!B:B,H262,Invulblad!D:D,D262)*I262</f>
        <v>0</v>
      </c>
      <c r="K262" s="93">
        <f t="shared" si="24"/>
        <v>0</v>
      </c>
      <c r="L262" s="93">
        <f t="shared" si="23"/>
        <v>0</v>
      </c>
      <c r="M262" s="94">
        <f t="shared" si="25"/>
        <v>0</v>
      </c>
    </row>
    <row r="263" spans="1:13" ht="16.5" customHeight="1">
      <c r="A263" s="112" t="s">
        <v>74</v>
      </c>
      <c r="B263" s="113" t="s">
        <v>455</v>
      </c>
      <c r="C263" s="102" t="s">
        <v>137</v>
      </c>
      <c r="D263" s="102" t="s">
        <v>91</v>
      </c>
      <c r="E263" s="113">
        <v>12</v>
      </c>
      <c r="F263" s="115"/>
      <c r="G263" s="100" t="s">
        <v>138</v>
      </c>
      <c r="H263" s="101">
        <v>156</v>
      </c>
      <c r="I263" s="150">
        <v>1</v>
      </c>
      <c r="J263" s="93">
        <f>SUMIFS(Invulblad!G:G,Invulblad!A:A,G263,Invulblad!B:B,H263,Invulblad!D:D,D263)*I263</f>
        <v>0</v>
      </c>
      <c r="K263" s="93">
        <f t="shared" si="24"/>
        <v>0</v>
      </c>
      <c r="L263" s="93">
        <f t="shared" si="23"/>
        <v>0</v>
      </c>
      <c r="M263" s="94">
        <f t="shared" si="25"/>
        <v>0</v>
      </c>
    </row>
    <row r="264" spans="1:13" ht="16.5" customHeight="1">
      <c r="A264" s="112" t="s">
        <v>74</v>
      </c>
      <c r="B264" s="113" t="s">
        <v>456</v>
      </c>
      <c r="C264" s="102" t="s">
        <v>137</v>
      </c>
      <c r="D264" s="102" t="s">
        <v>91</v>
      </c>
      <c r="E264" s="113">
        <v>12</v>
      </c>
      <c r="F264" s="115"/>
      <c r="G264" s="113" t="s">
        <v>138</v>
      </c>
      <c r="H264" s="101">
        <v>156</v>
      </c>
      <c r="I264" s="150">
        <v>1</v>
      </c>
      <c r="J264" s="93">
        <f>SUMIFS(Invulblad!G:G,Invulblad!A:A,G264,Invulblad!B:B,H264,Invulblad!D:D,D264)*I264</f>
        <v>0</v>
      </c>
      <c r="K264" s="93">
        <f t="shared" si="24"/>
        <v>0</v>
      </c>
      <c r="L264" s="93">
        <f t="shared" si="23"/>
        <v>0</v>
      </c>
      <c r="M264" s="94">
        <f t="shared" si="25"/>
        <v>0</v>
      </c>
    </row>
    <row r="265" spans="1:13" ht="16.5" customHeight="1">
      <c r="A265" s="112" t="s">
        <v>74</v>
      </c>
      <c r="B265" s="113" t="s">
        <v>457</v>
      </c>
      <c r="C265" s="102" t="s">
        <v>137</v>
      </c>
      <c r="D265" s="102" t="s">
        <v>91</v>
      </c>
      <c r="E265" s="113">
        <v>16</v>
      </c>
      <c r="F265" s="115"/>
      <c r="G265" s="113" t="s">
        <v>138</v>
      </c>
      <c r="H265" s="101">
        <v>156</v>
      </c>
      <c r="I265" s="150">
        <v>1</v>
      </c>
      <c r="J265" s="93">
        <f>SUMIFS(Invulblad!G:G,Invulblad!A:A,G265,Invulblad!B:B,H265,Invulblad!D:D,D265)*I265</f>
        <v>0</v>
      </c>
      <c r="K265" s="93">
        <f t="shared" si="24"/>
        <v>0</v>
      </c>
      <c r="L265" s="93">
        <f t="shared" si="23"/>
        <v>0</v>
      </c>
      <c r="M265" s="94">
        <f t="shared" si="25"/>
        <v>0</v>
      </c>
    </row>
    <row r="266" spans="1:13" ht="16.5" customHeight="1">
      <c r="A266" s="112" t="s">
        <v>74</v>
      </c>
      <c r="B266" s="113" t="s">
        <v>458</v>
      </c>
      <c r="C266" s="102" t="s">
        <v>137</v>
      </c>
      <c r="D266" s="102" t="s">
        <v>91</v>
      </c>
      <c r="E266" s="113">
        <v>16</v>
      </c>
      <c r="F266" s="115"/>
      <c r="G266" s="100" t="s">
        <v>138</v>
      </c>
      <c r="H266" s="101">
        <v>156</v>
      </c>
      <c r="I266" s="150">
        <v>1</v>
      </c>
      <c r="J266" s="93">
        <f>SUMIFS(Invulblad!G:G,Invulblad!A:A,G266,Invulblad!B:B,H266,Invulblad!D:D,D266)*I266</f>
        <v>0</v>
      </c>
      <c r="K266" s="93">
        <f t="shared" si="24"/>
        <v>0</v>
      </c>
      <c r="L266" s="93">
        <f t="shared" si="23"/>
        <v>0</v>
      </c>
      <c r="M266" s="94">
        <f t="shared" si="25"/>
        <v>0</v>
      </c>
    </row>
    <row r="267" spans="1:13" ht="16.5" customHeight="1">
      <c r="A267" s="112" t="s">
        <v>74</v>
      </c>
      <c r="B267" s="113" t="s">
        <v>459</v>
      </c>
      <c r="C267" s="102" t="s">
        <v>137</v>
      </c>
      <c r="D267" s="102" t="s">
        <v>91</v>
      </c>
      <c r="E267" s="113">
        <v>17</v>
      </c>
      <c r="F267" s="115"/>
      <c r="G267" s="113" t="s">
        <v>138</v>
      </c>
      <c r="H267" s="101">
        <v>156</v>
      </c>
      <c r="I267" s="150">
        <v>1</v>
      </c>
      <c r="J267" s="93">
        <f>SUMIFS(Invulblad!G:G,Invulblad!A:A,G267,Invulblad!B:B,H267,Invulblad!D:D,D267)*I267</f>
        <v>0</v>
      </c>
      <c r="K267" s="93">
        <f t="shared" si="24"/>
        <v>0</v>
      </c>
      <c r="L267" s="93">
        <f t="shared" si="23"/>
        <v>0</v>
      </c>
      <c r="M267" s="94">
        <f t="shared" si="25"/>
        <v>0</v>
      </c>
    </row>
    <row r="268" spans="1:13" ht="16.5" customHeight="1">
      <c r="A268" s="112" t="s">
        <v>74</v>
      </c>
      <c r="B268" s="113" t="s">
        <v>460</v>
      </c>
      <c r="C268" s="102" t="s">
        <v>137</v>
      </c>
      <c r="D268" s="102" t="s">
        <v>91</v>
      </c>
      <c r="E268" s="113">
        <v>16</v>
      </c>
      <c r="F268" s="115"/>
      <c r="G268" s="113" t="s">
        <v>138</v>
      </c>
      <c r="H268" s="101">
        <v>156</v>
      </c>
      <c r="I268" s="150">
        <v>1</v>
      </c>
      <c r="J268" s="93">
        <f>SUMIFS(Invulblad!G:G,Invulblad!A:A,G268,Invulblad!B:B,H268,Invulblad!D:D,D268)*I268</f>
        <v>0</v>
      </c>
      <c r="K268" s="93">
        <f t="shared" si="24"/>
        <v>0</v>
      </c>
      <c r="L268" s="93">
        <f t="shared" si="23"/>
        <v>0</v>
      </c>
      <c r="M268" s="94">
        <f t="shared" si="25"/>
        <v>0</v>
      </c>
    </row>
    <row r="269" spans="1:13" ht="16.5" customHeight="1">
      <c r="A269" s="112" t="s">
        <v>74</v>
      </c>
      <c r="B269" s="113" t="s">
        <v>461</v>
      </c>
      <c r="C269" s="102" t="s">
        <v>137</v>
      </c>
      <c r="D269" s="102" t="s">
        <v>91</v>
      </c>
      <c r="E269" s="113">
        <v>12</v>
      </c>
      <c r="F269" s="115"/>
      <c r="G269" s="100" t="s">
        <v>138</v>
      </c>
      <c r="H269" s="101">
        <v>156</v>
      </c>
      <c r="I269" s="150">
        <v>1</v>
      </c>
      <c r="J269" s="93">
        <f>SUMIFS(Invulblad!G:G,Invulblad!A:A,G269,Invulblad!B:B,H269,Invulblad!D:D,D269)*I269</f>
        <v>0</v>
      </c>
      <c r="K269" s="93">
        <f t="shared" si="24"/>
        <v>0</v>
      </c>
      <c r="L269" s="93">
        <f t="shared" si="23"/>
        <v>0</v>
      </c>
      <c r="M269" s="94">
        <f t="shared" si="25"/>
        <v>0</v>
      </c>
    </row>
    <row r="270" spans="1:13" ht="16.5" customHeight="1">
      <c r="A270" s="112" t="s">
        <v>74</v>
      </c>
      <c r="B270" s="113" t="s">
        <v>462</v>
      </c>
      <c r="C270" s="102" t="s">
        <v>137</v>
      </c>
      <c r="D270" s="102" t="s">
        <v>91</v>
      </c>
      <c r="E270" s="113">
        <v>12</v>
      </c>
      <c r="F270" s="115"/>
      <c r="G270" s="108" t="s">
        <v>138</v>
      </c>
      <c r="H270" s="101">
        <v>156</v>
      </c>
      <c r="I270" s="150">
        <v>1</v>
      </c>
      <c r="J270" s="93">
        <f>SUMIFS(Invulblad!G:G,Invulblad!A:A,G270,Invulblad!B:B,H270,Invulblad!D:D,D270)*I270</f>
        <v>0</v>
      </c>
      <c r="K270" s="93">
        <f t="shared" si="24"/>
        <v>0</v>
      </c>
      <c r="L270" s="93">
        <f t="shared" si="23"/>
        <v>0</v>
      </c>
      <c r="M270" s="94">
        <f t="shared" si="25"/>
        <v>0</v>
      </c>
    </row>
    <row r="271" spans="1:13" ht="16.5" customHeight="1">
      <c r="A271" s="112" t="s">
        <v>74</v>
      </c>
      <c r="B271" s="113" t="s">
        <v>463</v>
      </c>
      <c r="C271" s="102" t="s">
        <v>137</v>
      </c>
      <c r="D271" s="102" t="s">
        <v>91</v>
      </c>
      <c r="E271" s="113">
        <v>12</v>
      </c>
      <c r="F271" s="115"/>
      <c r="G271" s="113" t="s">
        <v>138</v>
      </c>
      <c r="H271" s="101">
        <v>156</v>
      </c>
      <c r="I271" s="150">
        <v>1</v>
      </c>
      <c r="J271" s="93">
        <f>SUMIFS(Invulblad!G:G,Invulblad!A:A,G271,Invulblad!B:B,H271,Invulblad!D:D,D271)*I271</f>
        <v>0</v>
      </c>
      <c r="K271" s="93">
        <f t="shared" si="24"/>
        <v>0</v>
      </c>
      <c r="L271" s="93">
        <f t="shared" si="23"/>
        <v>0</v>
      </c>
      <c r="M271" s="94">
        <f t="shared" si="25"/>
        <v>0</v>
      </c>
    </row>
    <row r="272" spans="1:13" ht="16.5" customHeight="1">
      <c r="A272" s="112" t="s">
        <v>74</v>
      </c>
      <c r="B272" s="113" t="s">
        <v>464</v>
      </c>
      <c r="C272" s="102" t="s">
        <v>137</v>
      </c>
      <c r="D272" s="102" t="s">
        <v>91</v>
      </c>
      <c r="E272" s="113">
        <v>22</v>
      </c>
      <c r="F272" s="115"/>
      <c r="G272" s="100" t="s">
        <v>138</v>
      </c>
      <c r="H272" s="101">
        <v>156</v>
      </c>
      <c r="I272" s="150">
        <v>1</v>
      </c>
      <c r="J272" s="93">
        <f>SUMIFS(Invulblad!G:G,Invulblad!A:A,G272,Invulblad!B:B,H272,Invulblad!D:D,D272)*I272</f>
        <v>0</v>
      </c>
      <c r="K272" s="93">
        <f t="shared" si="24"/>
        <v>0</v>
      </c>
      <c r="L272" s="93">
        <f t="shared" si="23"/>
        <v>0</v>
      </c>
      <c r="M272" s="94">
        <f t="shared" si="25"/>
        <v>0</v>
      </c>
    </row>
    <row r="273" spans="1:13" ht="16.5" customHeight="1">
      <c r="A273" s="112" t="s">
        <v>74</v>
      </c>
      <c r="B273" s="113" t="s">
        <v>465</v>
      </c>
      <c r="C273" s="102" t="s">
        <v>137</v>
      </c>
      <c r="D273" s="102" t="s">
        <v>91</v>
      </c>
      <c r="E273" s="113">
        <v>11</v>
      </c>
      <c r="F273" s="115"/>
      <c r="G273" s="108" t="s">
        <v>138</v>
      </c>
      <c r="H273" s="101">
        <v>156</v>
      </c>
      <c r="I273" s="150">
        <v>1</v>
      </c>
      <c r="J273" s="93">
        <f>SUMIFS(Invulblad!G:G,Invulblad!A:A,G273,Invulblad!B:B,H273,Invulblad!D:D,D273)*I273</f>
        <v>0</v>
      </c>
      <c r="K273" s="93">
        <f t="shared" si="24"/>
        <v>0</v>
      </c>
      <c r="L273" s="93">
        <f t="shared" si="23"/>
        <v>0</v>
      </c>
      <c r="M273" s="94">
        <f t="shared" si="25"/>
        <v>0</v>
      </c>
    </row>
    <row r="274" spans="1:13" ht="16.5" customHeight="1">
      <c r="A274" s="112" t="s">
        <v>74</v>
      </c>
      <c r="B274" s="113" t="s">
        <v>466</v>
      </c>
      <c r="C274" s="102" t="s">
        <v>137</v>
      </c>
      <c r="D274" s="102" t="s">
        <v>91</v>
      </c>
      <c r="E274" s="113">
        <v>11</v>
      </c>
      <c r="F274" s="115"/>
      <c r="G274" s="113" t="s">
        <v>138</v>
      </c>
      <c r="H274" s="101">
        <v>156</v>
      </c>
      <c r="I274" s="150">
        <v>1</v>
      </c>
      <c r="J274" s="93">
        <f>SUMIFS(Invulblad!G:G,Invulblad!A:A,G274,Invulblad!B:B,H274,Invulblad!D:D,D274)*I274</f>
        <v>0</v>
      </c>
      <c r="K274" s="93">
        <f t="shared" si="24"/>
        <v>0</v>
      </c>
      <c r="L274" s="93">
        <f t="shared" si="23"/>
        <v>0</v>
      </c>
      <c r="M274" s="94">
        <f t="shared" si="25"/>
        <v>0</v>
      </c>
    </row>
    <row r="275" spans="1:13" ht="16.5" customHeight="1">
      <c r="A275" s="112" t="s">
        <v>74</v>
      </c>
      <c r="B275" s="113" t="s">
        <v>467</v>
      </c>
      <c r="C275" s="102" t="s">
        <v>137</v>
      </c>
      <c r="D275" s="102" t="s">
        <v>91</v>
      </c>
      <c r="E275" s="113">
        <v>22</v>
      </c>
      <c r="F275" s="115"/>
      <c r="G275" s="100" t="s">
        <v>138</v>
      </c>
      <c r="H275" s="101">
        <v>156</v>
      </c>
      <c r="I275" s="150">
        <v>1</v>
      </c>
      <c r="J275" s="93">
        <f>SUMIFS(Invulblad!G:G,Invulblad!A:A,G275,Invulblad!B:B,H275,Invulblad!D:D,D275)*I275</f>
        <v>0</v>
      </c>
      <c r="K275" s="93">
        <f t="shared" si="24"/>
        <v>0</v>
      </c>
      <c r="L275" s="93">
        <f t="shared" si="23"/>
        <v>0</v>
      </c>
      <c r="M275" s="94">
        <f t="shared" si="25"/>
        <v>0</v>
      </c>
    </row>
    <row r="276" spans="1:13" ht="16.5" customHeight="1">
      <c r="A276" s="112" t="s">
        <v>74</v>
      </c>
      <c r="B276" s="113" t="s">
        <v>468</v>
      </c>
      <c r="C276" s="102" t="s">
        <v>137</v>
      </c>
      <c r="D276" s="102" t="s">
        <v>91</v>
      </c>
      <c r="E276" s="113">
        <v>16</v>
      </c>
      <c r="F276" s="115"/>
      <c r="G276" s="108" t="s">
        <v>138</v>
      </c>
      <c r="H276" s="101">
        <v>156</v>
      </c>
      <c r="I276" s="150">
        <v>1</v>
      </c>
      <c r="J276" s="93">
        <f>SUMIFS(Invulblad!G:G,Invulblad!A:A,G276,Invulblad!B:B,H276,Invulblad!D:D,D276)*I276</f>
        <v>0</v>
      </c>
      <c r="K276" s="93">
        <f t="shared" si="24"/>
        <v>0</v>
      </c>
      <c r="L276" s="93">
        <f t="shared" si="23"/>
        <v>0</v>
      </c>
      <c r="M276" s="94">
        <f t="shared" si="25"/>
        <v>0</v>
      </c>
    </row>
    <row r="277" spans="1:13" ht="16.5" customHeight="1">
      <c r="A277" s="112" t="s">
        <v>74</v>
      </c>
      <c r="B277" s="113" t="s">
        <v>469</v>
      </c>
      <c r="C277" s="102" t="s">
        <v>137</v>
      </c>
      <c r="D277" s="102" t="s">
        <v>91</v>
      </c>
      <c r="E277" s="113">
        <v>25</v>
      </c>
      <c r="F277" s="115"/>
      <c r="G277" s="108" t="s">
        <v>138</v>
      </c>
      <c r="H277" s="101">
        <v>156</v>
      </c>
      <c r="I277" s="150">
        <v>1</v>
      </c>
      <c r="J277" s="93">
        <f>SUMIFS(Invulblad!G:G,Invulblad!A:A,G277,Invulblad!B:B,H277,Invulblad!D:D,D277)*I277</f>
        <v>0</v>
      </c>
      <c r="K277" s="93">
        <f t="shared" si="24"/>
        <v>0</v>
      </c>
      <c r="L277" s="93">
        <f t="shared" si="23"/>
        <v>0</v>
      </c>
      <c r="M277" s="94">
        <f t="shared" si="25"/>
        <v>0</v>
      </c>
    </row>
    <row r="278" spans="1:13" ht="16.5" customHeight="1">
      <c r="A278" s="112" t="s">
        <v>74</v>
      </c>
      <c r="B278" s="113" t="s">
        <v>470</v>
      </c>
      <c r="C278" s="102" t="s">
        <v>137</v>
      </c>
      <c r="D278" s="102" t="s">
        <v>91</v>
      </c>
      <c r="E278" s="113">
        <v>25</v>
      </c>
      <c r="F278" s="115"/>
      <c r="G278" s="108" t="s">
        <v>138</v>
      </c>
      <c r="H278" s="101">
        <v>156</v>
      </c>
      <c r="I278" s="150">
        <v>1</v>
      </c>
      <c r="J278" s="93">
        <f>SUMIFS(Invulblad!G:G,Invulblad!A:A,G278,Invulblad!B:B,H278,Invulblad!D:D,D278)*I278</f>
        <v>0</v>
      </c>
      <c r="K278" s="93">
        <f t="shared" si="24"/>
        <v>0</v>
      </c>
      <c r="L278" s="93">
        <f t="shared" si="23"/>
        <v>0</v>
      </c>
      <c r="M278" s="94">
        <f t="shared" si="25"/>
        <v>0</v>
      </c>
    </row>
    <row r="279" spans="1:13" ht="16.5" customHeight="1">
      <c r="A279" s="112" t="s">
        <v>74</v>
      </c>
      <c r="B279" s="113" t="s">
        <v>471</v>
      </c>
      <c r="C279" s="102" t="s">
        <v>137</v>
      </c>
      <c r="D279" s="102" t="s">
        <v>91</v>
      </c>
      <c r="E279" s="113">
        <v>25</v>
      </c>
      <c r="F279" s="115"/>
      <c r="G279" s="113" t="s">
        <v>138</v>
      </c>
      <c r="H279" s="101">
        <v>156</v>
      </c>
      <c r="I279" s="150">
        <v>1</v>
      </c>
      <c r="J279" s="93">
        <f>SUMIFS(Invulblad!G:G,Invulblad!A:A,G279,Invulblad!B:B,H279,Invulblad!D:D,D279)*I279</f>
        <v>0</v>
      </c>
      <c r="K279" s="93">
        <f t="shared" si="24"/>
        <v>0</v>
      </c>
      <c r="L279" s="93">
        <f t="shared" si="23"/>
        <v>0</v>
      </c>
      <c r="M279" s="94">
        <f t="shared" si="25"/>
        <v>0</v>
      </c>
    </row>
    <row r="280" spans="1:13" ht="16.5" customHeight="1">
      <c r="A280" s="112" t="s">
        <v>74</v>
      </c>
      <c r="B280" s="113" t="s">
        <v>472</v>
      </c>
      <c r="C280" s="102" t="s">
        <v>137</v>
      </c>
      <c r="D280" s="102" t="s">
        <v>91</v>
      </c>
      <c r="E280" s="113">
        <v>17</v>
      </c>
      <c r="F280" s="115"/>
      <c r="G280" s="113" t="s">
        <v>138</v>
      </c>
      <c r="H280" s="101">
        <v>156</v>
      </c>
      <c r="I280" s="150">
        <v>1</v>
      </c>
      <c r="J280" s="93">
        <f>SUMIFS(Invulblad!G:G,Invulblad!A:A,G280,Invulblad!B:B,H280,Invulblad!D:D,D280)*I280</f>
        <v>0</v>
      </c>
      <c r="K280" s="93">
        <f t="shared" si="24"/>
        <v>0</v>
      </c>
      <c r="L280" s="93">
        <f t="shared" si="23"/>
        <v>0</v>
      </c>
      <c r="M280" s="94">
        <f t="shared" si="25"/>
        <v>0</v>
      </c>
    </row>
    <row r="281" spans="1:13" ht="16.5" customHeight="1">
      <c r="A281" s="112" t="s">
        <v>74</v>
      </c>
      <c r="B281" s="113" t="s">
        <v>473</v>
      </c>
      <c r="C281" s="102" t="s">
        <v>137</v>
      </c>
      <c r="D281" s="102" t="s">
        <v>91</v>
      </c>
      <c r="E281" s="113">
        <v>17</v>
      </c>
      <c r="F281" s="115"/>
      <c r="G281" s="100" t="s">
        <v>138</v>
      </c>
      <c r="H281" s="101">
        <v>156</v>
      </c>
      <c r="I281" s="150">
        <v>1</v>
      </c>
      <c r="J281" s="93">
        <f>SUMIFS(Invulblad!G:G,Invulblad!A:A,G281,Invulblad!B:B,H281,Invulblad!D:D,D281)*I281</f>
        <v>0</v>
      </c>
      <c r="K281" s="93">
        <f t="shared" si="24"/>
        <v>0</v>
      </c>
      <c r="L281" s="93">
        <f t="shared" si="23"/>
        <v>0</v>
      </c>
      <c r="M281" s="94">
        <f t="shared" si="25"/>
        <v>0</v>
      </c>
    </row>
    <row r="282" spans="1:13" ht="16.5" customHeight="1">
      <c r="A282" s="112" t="s">
        <v>74</v>
      </c>
      <c r="B282" s="113" t="s">
        <v>474</v>
      </c>
      <c r="C282" s="102" t="s">
        <v>137</v>
      </c>
      <c r="D282" s="102" t="s">
        <v>91</v>
      </c>
      <c r="E282" s="113">
        <v>16</v>
      </c>
      <c r="F282" s="115"/>
      <c r="G282" s="113" t="s">
        <v>138</v>
      </c>
      <c r="H282" s="101">
        <v>156</v>
      </c>
      <c r="I282" s="150">
        <v>1</v>
      </c>
      <c r="J282" s="93">
        <f>SUMIFS(Invulblad!G:G,Invulblad!A:A,G282,Invulblad!B:B,H282,Invulblad!D:D,D282)*I282</f>
        <v>0</v>
      </c>
      <c r="K282" s="93">
        <f t="shared" si="24"/>
        <v>0</v>
      </c>
      <c r="L282" s="93">
        <f t="shared" si="23"/>
        <v>0</v>
      </c>
      <c r="M282" s="94">
        <f t="shared" si="25"/>
        <v>0</v>
      </c>
    </row>
    <row r="283" spans="1:13" ht="16.5" customHeight="1">
      <c r="A283" s="112" t="s">
        <v>74</v>
      </c>
      <c r="B283" s="113" t="s">
        <v>475</v>
      </c>
      <c r="C283" s="102" t="s">
        <v>137</v>
      </c>
      <c r="D283" s="102" t="s">
        <v>91</v>
      </c>
      <c r="E283" s="113">
        <v>16</v>
      </c>
      <c r="F283" s="115"/>
      <c r="G283" s="113" t="s">
        <v>138</v>
      </c>
      <c r="H283" s="101">
        <v>156</v>
      </c>
      <c r="I283" s="150">
        <v>1</v>
      </c>
      <c r="J283" s="93">
        <f>SUMIFS(Invulblad!G:G,Invulblad!A:A,G283,Invulblad!B:B,H283,Invulblad!D:D,D283)*I283</f>
        <v>0</v>
      </c>
      <c r="K283" s="93">
        <f t="shared" si="24"/>
        <v>0</v>
      </c>
      <c r="L283" s="93">
        <f t="shared" ref="L283:L346" si="26">L$9</f>
        <v>0</v>
      </c>
      <c r="M283" s="94">
        <f t="shared" si="25"/>
        <v>0</v>
      </c>
    </row>
    <row r="284" spans="1:13" ht="16.5" customHeight="1">
      <c r="A284" s="112" t="s">
        <v>74</v>
      </c>
      <c r="B284" s="113" t="s">
        <v>476</v>
      </c>
      <c r="C284" s="102" t="s">
        <v>137</v>
      </c>
      <c r="D284" s="102" t="s">
        <v>91</v>
      </c>
      <c r="E284" s="113">
        <v>16</v>
      </c>
      <c r="F284" s="115"/>
      <c r="G284" s="100" t="s">
        <v>138</v>
      </c>
      <c r="H284" s="101">
        <v>156</v>
      </c>
      <c r="I284" s="150">
        <v>1</v>
      </c>
      <c r="J284" s="93">
        <f>SUMIFS(Invulblad!G:G,Invulblad!A:A,G284,Invulblad!B:B,H284,Invulblad!D:D,D284)*I284</f>
        <v>0</v>
      </c>
      <c r="K284" s="93">
        <f t="shared" si="24"/>
        <v>0</v>
      </c>
      <c r="L284" s="93">
        <f t="shared" si="26"/>
        <v>0</v>
      </c>
      <c r="M284" s="94">
        <f t="shared" si="25"/>
        <v>0</v>
      </c>
    </row>
    <row r="285" spans="1:13" ht="16.5" customHeight="1">
      <c r="A285" s="112" t="s">
        <v>74</v>
      </c>
      <c r="B285" s="113" t="s">
        <v>477</v>
      </c>
      <c r="C285" s="102" t="s">
        <v>137</v>
      </c>
      <c r="D285" s="102" t="s">
        <v>91</v>
      </c>
      <c r="E285" s="113">
        <v>23</v>
      </c>
      <c r="F285" s="115"/>
      <c r="G285" s="113" t="s">
        <v>138</v>
      </c>
      <c r="H285" s="101">
        <v>156</v>
      </c>
      <c r="I285" s="150">
        <v>1</v>
      </c>
      <c r="J285" s="93">
        <f>SUMIFS(Invulblad!G:G,Invulblad!A:A,G285,Invulblad!B:B,H285,Invulblad!D:D,D285)*I285</f>
        <v>0</v>
      </c>
      <c r="K285" s="93">
        <f t="shared" si="24"/>
        <v>0</v>
      </c>
      <c r="L285" s="93">
        <f t="shared" si="26"/>
        <v>0</v>
      </c>
      <c r="M285" s="94">
        <f t="shared" si="25"/>
        <v>0</v>
      </c>
    </row>
    <row r="286" spans="1:13" ht="16.5" customHeight="1">
      <c r="A286" s="112" t="s">
        <v>74</v>
      </c>
      <c r="B286" s="113" t="s">
        <v>478</v>
      </c>
      <c r="C286" s="102" t="s">
        <v>142</v>
      </c>
      <c r="D286" s="102" t="s">
        <v>88</v>
      </c>
      <c r="E286" s="113">
        <v>17</v>
      </c>
      <c r="F286" s="115"/>
      <c r="G286" s="113" t="s">
        <v>139</v>
      </c>
      <c r="H286" s="101">
        <v>156</v>
      </c>
      <c r="I286" s="150">
        <v>1</v>
      </c>
      <c r="J286" s="93">
        <f>SUMIFS(Invulblad!G:G,Invulblad!A:A,G286,Invulblad!B:B,H286,Invulblad!D:D,D286)*I286</f>
        <v>0</v>
      </c>
      <c r="K286" s="93">
        <f t="shared" si="24"/>
        <v>0</v>
      </c>
      <c r="L286" s="93">
        <f t="shared" si="26"/>
        <v>0</v>
      </c>
      <c r="M286" s="94">
        <f t="shared" si="25"/>
        <v>0</v>
      </c>
    </row>
    <row r="287" spans="1:13" ht="16.5" customHeight="1">
      <c r="A287" s="112" t="s">
        <v>74</v>
      </c>
      <c r="B287" s="113" t="s">
        <v>479</v>
      </c>
      <c r="C287" s="102" t="s">
        <v>142</v>
      </c>
      <c r="D287" s="102" t="s">
        <v>88</v>
      </c>
      <c r="E287" s="113">
        <v>11</v>
      </c>
      <c r="F287" s="115"/>
      <c r="G287" s="100" t="s">
        <v>139</v>
      </c>
      <c r="H287" s="101">
        <v>156</v>
      </c>
      <c r="I287" s="150">
        <v>1</v>
      </c>
      <c r="J287" s="93">
        <f>SUMIFS(Invulblad!G:G,Invulblad!A:A,G287,Invulblad!B:B,H287,Invulblad!D:D,D287)*I287</f>
        <v>0</v>
      </c>
      <c r="K287" s="93">
        <f t="shared" si="24"/>
        <v>0</v>
      </c>
      <c r="L287" s="93">
        <f t="shared" si="26"/>
        <v>0</v>
      </c>
      <c r="M287" s="94">
        <f t="shared" si="25"/>
        <v>0</v>
      </c>
    </row>
    <row r="288" spans="1:13" ht="16.5" customHeight="1">
      <c r="A288" s="112" t="s">
        <v>74</v>
      </c>
      <c r="B288" s="113" t="s">
        <v>480</v>
      </c>
      <c r="C288" s="102" t="s">
        <v>142</v>
      </c>
      <c r="D288" s="102" t="s">
        <v>88</v>
      </c>
      <c r="E288" s="113">
        <v>11</v>
      </c>
      <c r="F288" s="115"/>
      <c r="G288" s="113" t="s">
        <v>139</v>
      </c>
      <c r="H288" s="101">
        <v>156</v>
      </c>
      <c r="I288" s="150">
        <v>1</v>
      </c>
      <c r="J288" s="93">
        <f>SUMIFS(Invulblad!G:G,Invulblad!A:A,G288,Invulblad!B:B,H288,Invulblad!D:D,D288)*I288</f>
        <v>0</v>
      </c>
      <c r="K288" s="93">
        <f t="shared" si="24"/>
        <v>0</v>
      </c>
      <c r="L288" s="93">
        <f t="shared" si="26"/>
        <v>0</v>
      </c>
      <c r="M288" s="94">
        <f t="shared" si="25"/>
        <v>0</v>
      </c>
    </row>
    <row r="289" spans="1:13" ht="16.5" customHeight="1">
      <c r="A289" s="112" t="s">
        <v>74</v>
      </c>
      <c r="B289" s="113" t="s">
        <v>481</v>
      </c>
      <c r="C289" s="102" t="s">
        <v>142</v>
      </c>
      <c r="D289" s="102" t="s">
        <v>88</v>
      </c>
      <c r="E289" s="113">
        <v>22</v>
      </c>
      <c r="F289" s="115"/>
      <c r="G289" s="113" t="s">
        <v>139</v>
      </c>
      <c r="H289" s="101">
        <v>156</v>
      </c>
      <c r="I289" s="150">
        <v>1</v>
      </c>
      <c r="J289" s="93">
        <f>SUMIFS(Invulblad!G:G,Invulblad!A:A,G289,Invulblad!B:B,H289,Invulblad!D:D,D289)*I289</f>
        <v>0</v>
      </c>
      <c r="K289" s="93">
        <f t="shared" si="24"/>
        <v>0</v>
      </c>
      <c r="L289" s="93">
        <f t="shared" si="26"/>
        <v>0</v>
      </c>
      <c r="M289" s="94">
        <f t="shared" si="25"/>
        <v>0</v>
      </c>
    </row>
    <row r="290" spans="1:13" ht="16.5" customHeight="1">
      <c r="A290" s="112" t="s">
        <v>74</v>
      </c>
      <c r="B290" s="113" t="s">
        <v>482</v>
      </c>
      <c r="C290" s="102" t="s">
        <v>154</v>
      </c>
      <c r="D290" s="102" t="s">
        <v>91</v>
      </c>
      <c r="E290" s="113"/>
      <c r="F290" s="115">
        <v>50</v>
      </c>
      <c r="G290" s="100" t="s">
        <v>156</v>
      </c>
      <c r="H290" s="101" t="s">
        <v>234</v>
      </c>
      <c r="I290" s="150">
        <v>1</v>
      </c>
      <c r="J290" s="93">
        <f>SUMIFS(Invulblad!G:G,Invulblad!A:A,G290,Invulblad!B:B,H290,Invulblad!D:D,D290)*I290</f>
        <v>0</v>
      </c>
      <c r="K290" s="93">
        <f t="shared" si="24"/>
        <v>0</v>
      </c>
      <c r="L290" s="93">
        <f t="shared" si="26"/>
        <v>0</v>
      </c>
      <c r="M290" s="94">
        <f t="shared" si="25"/>
        <v>0</v>
      </c>
    </row>
    <row r="291" spans="1:13" ht="16.5" customHeight="1">
      <c r="A291" s="112" t="s">
        <v>74</v>
      </c>
      <c r="B291" s="113" t="s">
        <v>483</v>
      </c>
      <c r="C291" s="102" t="s">
        <v>154</v>
      </c>
      <c r="D291" s="102" t="s">
        <v>91</v>
      </c>
      <c r="E291" s="113"/>
      <c r="F291" s="115">
        <v>9</v>
      </c>
      <c r="G291" s="113" t="s">
        <v>156</v>
      </c>
      <c r="H291" s="101" t="s">
        <v>234</v>
      </c>
      <c r="I291" s="150">
        <v>1</v>
      </c>
      <c r="J291" s="93">
        <f>SUMIFS(Invulblad!G:G,Invulblad!A:A,G291,Invulblad!B:B,H291,Invulblad!D:D,D291)*I291</f>
        <v>0</v>
      </c>
      <c r="K291" s="93">
        <f t="shared" si="24"/>
        <v>0</v>
      </c>
      <c r="L291" s="93">
        <f t="shared" si="26"/>
        <v>0</v>
      </c>
      <c r="M291" s="94">
        <f t="shared" si="25"/>
        <v>0</v>
      </c>
    </row>
    <row r="292" spans="1:13" ht="16.5" customHeight="1">
      <c r="A292" s="112" t="s">
        <v>74</v>
      </c>
      <c r="B292" s="113" t="s">
        <v>484</v>
      </c>
      <c r="C292" s="102" t="s">
        <v>154</v>
      </c>
      <c r="D292" s="102" t="s">
        <v>91</v>
      </c>
      <c r="E292" s="113"/>
      <c r="F292" s="115">
        <v>13</v>
      </c>
      <c r="G292" s="113" t="s">
        <v>156</v>
      </c>
      <c r="H292" s="101" t="s">
        <v>234</v>
      </c>
      <c r="I292" s="150">
        <v>1</v>
      </c>
      <c r="J292" s="93">
        <f>SUMIFS(Invulblad!G:G,Invulblad!A:A,G292,Invulblad!B:B,H292,Invulblad!D:D,D292)*I292</f>
        <v>0</v>
      </c>
      <c r="K292" s="93">
        <f t="shared" si="24"/>
        <v>0</v>
      </c>
      <c r="L292" s="93">
        <f t="shared" si="26"/>
        <v>0</v>
      </c>
      <c r="M292" s="94">
        <f t="shared" si="25"/>
        <v>0</v>
      </c>
    </row>
    <row r="293" spans="1:13" ht="16.5" customHeight="1">
      <c r="A293" s="112" t="s">
        <v>74</v>
      </c>
      <c r="B293" s="113" t="s">
        <v>485</v>
      </c>
      <c r="C293" s="102" t="s">
        <v>169</v>
      </c>
      <c r="D293" s="102" t="s">
        <v>88</v>
      </c>
      <c r="E293" s="113">
        <v>46</v>
      </c>
      <c r="F293" s="115"/>
      <c r="G293" s="100" t="s">
        <v>168</v>
      </c>
      <c r="H293" s="101">
        <v>255</v>
      </c>
      <c r="I293" s="150">
        <v>1</v>
      </c>
      <c r="J293" s="93">
        <f>SUMIFS(Invulblad!G:G,Invulblad!A:A,G293,Invulblad!B:B,H293,Invulblad!D:D,D293)*I293</f>
        <v>0</v>
      </c>
      <c r="K293" s="93">
        <f t="shared" si="24"/>
        <v>0</v>
      </c>
      <c r="L293" s="93">
        <f t="shared" si="26"/>
        <v>0</v>
      </c>
      <c r="M293" s="94">
        <f t="shared" si="25"/>
        <v>0</v>
      </c>
    </row>
    <row r="294" spans="1:13" ht="16.5" customHeight="1">
      <c r="A294" s="112" t="s">
        <v>74</v>
      </c>
      <c r="B294" s="113" t="s">
        <v>486</v>
      </c>
      <c r="C294" s="102" t="s">
        <v>217</v>
      </c>
      <c r="D294" s="102" t="s">
        <v>88</v>
      </c>
      <c r="E294" s="113">
        <v>57</v>
      </c>
      <c r="F294" s="115"/>
      <c r="G294" s="113" t="s">
        <v>216</v>
      </c>
      <c r="H294" s="101">
        <v>255</v>
      </c>
      <c r="I294" s="150">
        <v>1</v>
      </c>
      <c r="J294" s="93">
        <f>SUMIFS(Invulblad!G:G,Invulblad!A:A,G294,Invulblad!B:B,H294,Invulblad!D:D,D294)*I294</f>
        <v>0</v>
      </c>
      <c r="K294" s="93">
        <f t="shared" si="24"/>
        <v>0</v>
      </c>
      <c r="L294" s="93">
        <f t="shared" si="26"/>
        <v>0</v>
      </c>
      <c r="M294" s="94">
        <f t="shared" si="25"/>
        <v>0</v>
      </c>
    </row>
    <row r="295" spans="1:13" ht="16.5" customHeight="1">
      <c r="A295" s="112" t="s">
        <v>74</v>
      </c>
      <c r="B295" s="113" t="s">
        <v>487</v>
      </c>
      <c r="C295" s="102" t="s">
        <v>167</v>
      </c>
      <c r="D295" s="102" t="s">
        <v>88</v>
      </c>
      <c r="E295" s="113">
        <v>7</v>
      </c>
      <c r="F295" s="115"/>
      <c r="G295" s="113" t="s">
        <v>165</v>
      </c>
      <c r="H295" s="101">
        <v>255</v>
      </c>
      <c r="I295" s="150">
        <v>1</v>
      </c>
      <c r="J295" s="93">
        <f>SUMIFS(Invulblad!G:G,Invulblad!A:A,G295,Invulblad!B:B,H295,Invulblad!D:D,D295)*I295</f>
        <v>0</v>
      </c>
      <c r="K295" s="93">
        <f t="shared" si="24"/>
        <v>0</v>
      </c>
      <c r="L295" s="93">
        <f t="shared" si="26"/>
        <v>0</v>
      </c>
      <c r="M295" s="94">
        <f t="shared" si="25"/>
        <v>0</v>
      </c>
    </row>
    <row r="296" spans="1:13" ht="16.5" customHeight="1">
      <c r="A296" s="112" t="s">
        <v>74</v>
      </c>
      <c r="B296" s="113" t="s">
        <v>488</v>
      </c>
      <c r="C296" s="102" t="s">
        <v>152</v>
      </c>
      <c r="D296" s="102" t="s">
        <v>88</v>
      </c>
      <c r="E296" s="113">
        <v>3</v>
      </c>
      <c r="F296" s="115"/>
      <c r="G296" s="100" t="s">
        <v>161</v>
      </c>
      <c r="H296" s="101">
        <v>52</v>
      </c>
      <c r="I296" s="150">
        <v>1</v>
      </c>
      <c r="J296" s="93">
        <f>SUMIFS(Invulblad!G:G,Invulblad!A:A,G296,Invulblad!B:B,H296,Invulblad!D:D,D296)*I296</f>
        <v>0</v>
      </c>
      <c r="K296" s="93">
        <f t="shared" si="24"/>
        <v>0</v>
      </c>
      <c r="L296" s="93">
        <f t="shared" si="26"/>
        <v>0</v>
      </c>
      <c r="M296" s="94">
        <f t="shared" si="25"/>
        <v>0</v>
      </c>
    </row>
    <row r="297" spans="1:13" ht="16.5" customHeight="1">
      <c r="A297" s="112" t="s">
        <v>74</v>
      </c>
      <c r="B297" s="113" t="s">
        <v>489</v>
      </c>
      <c r="C297" s="102" t="s">
        <v>204</v>
      </c>
      <c r="D297" s="102" t="s">
        <v>205</v>
      </c>
      <c r="E297" s="113">
        <v>13</v>
      </c>
      <c r="F297" s="115"/>
      <c r="G297" s="113" t="s">
        <v>203</v>
      </c>
      <c r="H297" s="101">
        <v>255</v>
      </c>
      <c r="I297" s="150">
        <v>1</v>
      </c>
      <c r="J297" s="93">
        <f>SUMIFS(Invulblad!G:G,Invulblad!A:A,G297,Invulblad!B:B,H297,Invulblad!D:D,D297)*I297</f>
        <v>0</v>
      </c>
      <c r="K297" s="93">
        <f t="shared" si="24"/>
        <v>0</v>
      </c>
      <c r="L297" s="93">
        <f t="shared" si="26"/>
        <v>0</v>
      </c>
      <c r="M297" s="94">
        <f t="shared" si="25"/>
        <v>0</v>
      </c>
    </row>
    <row r="298" spans="1:13" ht="16.5" customHeight="1">
      <c r="A298" s="112" t="s">
        <v>74</v>
      </c>
      <c r="B298" s="113" t="s">
        <v>490</v>
      </c>
      <c r="C298" s="102" t="s">
        <v>113</v>
      </c>
      <c r="D298" s="102" t="s">
        <v>88</v>
      </c>
      <c r="E298" s="113">
        <v>97</v>
      </c>
      <c r="F298" s="115"/>
      <c r="G298" s="113" t="s">
        <v>123</v>
      </c>
      <c r="H298" s="101">
        <v>255</v>
      </c>
      <c r="I298" s="150">
        <v>1</v>
      </c>
      <c r="J298" s="93">
        <f>SUMIFS(Invulblad!G:G,Invulblad!A:A,G298,Invulblad!B:B,H298,Invulblad!D:D,D298)*I298</f>
        <v>0</v>
      </c>
      <c r="K298" s="93">
        <f t="shared" si="24"/>
        <v>0</v>
      </c>
      <c r="L298" s="93">
        <f t="shared" si="26"/>
        <v>0</v>
      </c>
      <c r="M298" s="94">
        <f t="shared" si="25"/>
        <v>0</v>
      </c>
    </row>
    <row r="299" spans="1:13" ht="16.5" customHeight="1">
      <c r="A299" s="112" t="s">
        <v>74</v>
      </c>
      <c r="B299" s="113" t="s">
        <v>491</v>
      </c>
      <c r="C299" s="102" t="s">
        <v>204</v>
      </c>
      <c r="D299" s="102" t="s">
        <v>196</v>
      </c>
      <c r="E299" s="113">
        <v>19</v>
      </c>
      <c r="F299" s="115"/>
      <c r="G299" s="100" t="s">
        <v>206</v>
      </c>
      <c r="H299" s="101">
        <v>255</v>
      </c>
      <c r="I299" s="150">
        <v>1</v>
      </c>
      <c r="J299" s="93">
        <f>SUMIFS(Invulblad!G:G,Invulblad!A:A,G299,Invulblad!B:B,H299,Invulblad!D:D,D299)*I299</f>
        <v>0</v>
      </c>
      <c r="K299" s="93">
        <f t="shared" si="24"/>
        <v>0</v>
      </c>
      <c r="L299" s="93">
        <f t="shared" si="26"/>
        <v>0</v>
      </c>
      <c r="M299" s="94">
        <f t="shared" si="25"/>
        <v>0</v>
      </c>
    </row>
    <row r="300" spans="1:13" ht="16.5" customHeight="1">
      <c r="A300" s="112" t="s">
        <v>74</v>
      </c>
      <c r="B300" s="113" t="s">
        <v>492</v>
      </c>
      <c r="C300" s="102" t="s">
        <v>204</v>
      </c>
      <c r="D300" s="102" t="s">
        <v>196</v>
      </c>
      <c r="E300" s="113">
        <v>111</v>
      </c>
      <c r="F300" s="115"/>
      <c r="G300" s="113" t="s">
        <v>206</v>
      </c>
      <c r="H300" s="101">
        <v>255</v>
      </c>
      <c r="I300" s="150">
        <v>1</v>
      </c>
      <c r="J300" s="93">
        <f>SUMIFS(Invulblad!G:G,Invulblad!A:A,G300,Invulblad!B:B,H300,Invulblad!D:D,D300)*I300</f>
        <v>0</v>
      </c>
      <c r="K300" s="93">
        <f t="shared" si="24"/>
        <v>0</v>
      </c>
      <c r="L300" s="93">
        <f t="shared" si="26"/>
        <v>0</v>
      </c>
      <c r="M300" s="94">
        <f t="shared" si="25"/>
        <v>0</v>
      </c>
    </row>
    <row r="301" spans="1:13" ht="16.5" customHeight="1">
      <c r="A301" s="112" t="s">
        <v>74</v>
      </c>
      <c r="B301" s="113" t="s">
        <v>493</v>
      </c>
      <c r="C301" s="102" t="s">
        <v>197</v>
      </c>
      <c r="D301" s="102" t="s">
        <v>196</v>
      </c>
      <c r="E301" s="113">
        <v>15</v>
      </c>
      <c r="F301" s="115"/>
      <c r="G301" s="113" t="s">
        <v>193</v>
      </c>
      <c r="H301" s="101">
        <v>255</v>
      </c>
      <c r="I301" s="150">
        <v>1</v>
      </c>
      <c r="J301" s="93">
        <f>SUMIFS(Invulblad!G:G,Invulblad!A:A,G301,Invulblad!B:B,H301,Invulblad!D:D,D301)*I301</f>
        <v>0</v>
      </c>
      <c r="K301" s="93">
        <f t="shared" si="24"/>
        <v>0</v>
      </c>
      <c r="L301" s="93">
        <f t="shared" si="26"/>
        <v>0</v>
      </c>
      <c r="M301" s="94">
        <f t="shared" si="25"/>
        <v>0</v>
      </c>
    </row>
    <row r="302" spans="1:13" ht="16.5" customHeight="1">
      <c r="A302" s="112" t="s">
        <v>74</v>
      </c>
      <c r="B302" s="113" t="s">
        <v>494</v>
      </c>
      <c r="C302" s="102" t="s">
        <v>197</v>
      </c>
      <c r="D302" s="102" t="s">
        <v>196</v>
      </c>
      <c r="E302" s="113">
        <v>9</v>
      </c>
      <c r="F302" s="115"/>
      <c r="G302" s="100" t="s">
        <v>193</v>
      </c>
      <c r="H302" s="101">
        <v>255</v>
      </c>
      <c r="I302" s="150">
        <v>1</v>
      </c>
      <c r="J302" s="93">
        <f>SUMIFS(Invulblad!G:G,Invulblad!A:A,G302,Invulblad!B:B,H302,Invulblad!D:D,D302)*I302</f>
        <v>0</v>
      </c>
      <c r="K302" s="93">
        <f t="shared" si="24"/>
        <v>0</v>
      </c>
      <c r="L302" s="93">
        <f t="shared" si="26"/>
        <v>0</v>
      </c>
      <c r="M302" s="94">
        <f t="shared" si="25"/>
        <v>0</v>
      </c>
    </row>
    <row r="303" spans="1:13" ht="16.5" customHeight="1">
      <c r="A303" s="112" t="s">
        <v>74</v>
      </c>
      <c r="B303" s="113" t="s">
        <v>495</v>
      </c>
      <c r="C303" s="102" t="s">
        <v>113</v>
      </c>
      <c r="D303" s="102" t="s">
        <v>82</v>
      </c>
      <c r="E303" s="113">
        <v>40</v>
      </c>
      <c r="F303" s="115"/>
      <c r="G303" s="113" t="s">
        <v>112</v>
      </c>
      <c r="H303" s="101">
        <v>255</v>
      </c>
      <c r="I303" s="150">
        <v>1</v>
      </c>
      <c r="J303" s="93">
        <f>SUMIFS(Invulblad!G:G,Invulblad!A:A,G303,Invulblad!B:B,H303,Invulblad!D:D,D303)*I303</f>
        <v>0</v>
      </c>
      <c r="K303" s="93">
        <f t="shared" si="24"/>
        <v>0</v>
      </c>
      <c r="L303" s="93">
        <f t="shared" si="26"/>
        <v>0</v>
      </c>
      <c r="M303" s="94">
        <f t="shared" si="25"/>
        <v>0</v>
      </c>
    </row>
    <row r="304" spans="1:13" ht="16.5" customHeight="1">
      <c r="A304" s="112" t="s">
        <v>74</v>
      </c>
      <c r="B304" s="113" t="s">
        <v>496</v>
      </c>
      <c r="C304" s="102" t="s">
        <v>113</v>
      </c>
      <c r="D304" s="102" t="s">
        <v>82</v>
      </c>
      <c r="E304" s="113">
        <v>49</v>
      </c>
      <c r="F304" s="115"/>
      <c r="G304" s="113" t="s">
        <v>112</v>
      </c>
      <c r="H304" s="101">
        <v>255</v>
      </c>
      <c r="I304" s="150">
        <v>1</v>
      </c>
      <c r="J304" s="93">
        <f>SUMIFS(Invulblad!G:G,Invulblad!A:A,G304,Invulblad!B:B,H304,Invulblad!D:D,D304)*I304</f>
        <v>0</v>
      </c>
      <c r="K304" s="93">
        <f t="shared" si="24"/>
        <v>0</v>
      </c>
      <c r="L304" s="93">
        <f t="shared" si="26"/>
        <v>0</v>
      </c>
      <c r="M304" s="94">
        <f t="shared" si="25"/>
        <v>0</v>
      </c>
    </row>
    <row r="305" spans="1:13" ht="16.5" customHeight="1">
      <c r="A305" s="112" t="s">
        <v>74</v>
      </c>
      <c r="B305" s="113" t="s">
        <v>497</v>
      </c>
      <c r="C305" s="102" t="s">
        <v>113</v>
      </c>
      <c r="D305" s="102" t="s">
        <v>82</v>
      </c>
      <c r="E305" s="113">
        <v>38</v>
      </c>
      <c r="F305" s="115"/>
      <c r="G305" s="100" t="s">
        <v>112</v>
      </c>
      <c r="H305" s="101">
        <v>255</v>
      </c>
      <c r="I305" s="150">
        <v>1</v>
      </c>
      <c r="J305" s="93">
        <f>SUMIFS(Invulblad!G:G,Invulblad!A:A,G305,Invulblad!B:B,H305,Invulblad!D:D,D305)*I305</f>
        <v>0</v>
      </c>
      <c r="K305" s="93">
        <f t="shared" si="24"/>
        <v>0</v>
      </c>
      <c r="L305" s="93">
        <f t="shared" si="26"/>
        <v>0</v>
      </c>
      <c r="M305" s="94">
        <f t="shared" si="25"/>
        <v>0</v>
      </c>
    </row>
    <row r="306" spans="1:13" ht="16.5" customHeight="1">
      <c r="A306" s="112" t="s">
        <v>74</v>
      </c>
      <c r="B306" s="113" t="s">
        <v>498</v>
      </c>
      <c r="C306" s="102" t="s">
        <v>113</v>
      </c>
      <c r="D306" s="102" t="s">
        <v>82</v>
      </c>
      <c r="E306" s="113">
        <v>93</v>
      </c>
      <c r="F306" s="115"/>
      <c r="G306" s="113" t="s">
        <v>112</v>
      </c>
      <c r="H306" s="101">
        <v>255</v>
      </c>
      <c r="I306" s="150">
        <v>1</v>
      </c>
      <c r="J306" s="93">
        <f>SUMIFS(Invulblad!G:G,Invulblad!A:A,G306,Invulblad!B:B,H306,Invulblad!D:D,D306)*I306</f>
        <v>0</v>
      </c>
      <c r="K306" s="93">
        <f t="shared" ref="K306:K353" si="27">+J306*E306</f>
        <v>0</v>
      </c>
      <c r="L306" s="93">
        <f t="shared" si="26"/>
        <v>0</v>
      </c>
      <c r="M306" s="94">
        <f t="shared" ref="M306:M353" si="28">+L306*K306</f>
        <v>0</v>
      </c>
    </row>
    <row r="307" spans="1:13" ht="16.5" customHeight="1">
      <c r="A307" s="112" t="s">
        <v>74</v>
      </c>
      <c r="B307" s="113" t="s">
        <v>499</v>
      </c>
      <c r="C307" s="102" t="s">
        <v>142</v>
      </c>
      <c r="D307" s="102" t="s">
        <v>88</v>
      </c>
      <c r="E307" s="113">
        <v>21</v>
      </c>
      <c r="F307" s="115"/>
      <c r="G307" s="113" t="s">
        <v>139</v>
      </c>
      <c r="H307" s="101">
        <v>156</v>
      </c>
      <c r="I307" s="150">
        <v>1</v>
      </c>
      <c r="J307" s="93">
        <f>SUMIFS(Invulblad!G:G,Invulblad!A:A,G307,Invulblad!B:B,H307,Invulblad!D:D,D307)*I307</f>
        <v>0</v>
      </c>
      <c r="K307" s="93">
        <f t="shared" si="27"/>
        <v>0</v>
      </c>
      <c r="L307" s="93">
        <f t="shared" si="26"/>
        <v>0</v>
      </c>
      <c r="M307" s="94">
        <f t="shared" si="28"/>
        <v>0</v>
      </c>
    </row>
    <row r="308" spans="1:13" ht="16.5" customHeight="1">
      <c r="A308" s="112" t="s">
        <v>74</v>
      </c>
      <c r="B308" s="113" t="s">
        <v>500</v>
      </c>
      <c r="C308" s="102" t="s">
        <v>142</v>
      </c>
      <c r="D308" s="102" t="s">
        <v>88</v>
      </c>
      <c r="E308" s="113">
        <v>22</v>
      </c>
      <c r="F308" s="115"/>
      <c r="G308" s="100" t="s">
        <v>139</v>
      </c>
      <c r="H308" s="101">
        <v>156</v>
      </c>
      <c r="I308" s="150">
        <v>1</v>
      </c>
      <c r="J308" s="93">
        <f>SUMIFS(Invulblad!G:G,Invulblad!A:A,G308,Invulblad!B:B,H308,Invulblad!D:D,D308)*I308</f>
        <v>0</v>
      </c>
      <c r="K308" s="93">
        <f t="shared" si="27"/>
        <v>0</v>
      </c>
      <c r="L308" s="93">
        <f t="shared" si="26"/>
        <v>0</v>
      </c>
      <c r="M308" s="94">
        <f t="shared" si="28"/>
        <v>0</v>
      </c>
    </row>
    <row r="309" spans="1:13" ht="16.5" customHeight="1">
      <c r="A309" s="112" t="s">
        <v>74</v>
      </c>
      <c r="B309" s="113" t="s">
        <v>501</v>
      </c>
      <c r="C309" s="102" t="s">
        <v>137</v>
      </c>
      <c r="D309" s="102" t="s">
        <v>91</v>
      </c>
      <c r="E309" s="113">
        <v>21</v>
      </c>
      <c r="F309" s="115"/>
      <c r="G309" s="113" t="s">
        <v>138</v>
      </c>
      <c r="H309" s="101">
        <v>156</v>
      </c>
      <c r="I309" s="150">
        <v>1</v>
      </c>
      <c r="J309" s="93">
        <f>SUMIFS(Invulblad!G:G,Invulblad!A:A,G309,Invulblad!B:B,H309,Invulblad!D:D,D309)*I309</f>
        <v>0</v>
      </c>
      <c r="K309" s="93">
        <f t="shared" si="27"/>
        <v>0</v>
      </c>
      <c r="L309" s="93">
        <f t="shared" si="26"/>
        <v>0</v>
      </c>
      <c r="M309" s="94">
        <f t="shared" si="28"/>
        <v>0</v>
      </c>
    </row>
    <row r="310" spans="1:13" ht="16.5" customHeight="1">
      <c r="A310" s="112" t="s">
        <v>74</v>
      </c>
      <c r="B310" s="113" t="s">
        <v>502</v>
      </c>
      <c r="C310" s="102" t="s">
        <v>137</v>
      </c>
      <c r="D310" s="102" t="s">
        <v>91</v>
      </c>
      <c r="E310" s="113">
        <v>16</v>
      </c>
      <c r="F310" s="115"/>
      <c r="G310" s="113" t="s">
        <v>138</v>
      </c>
      <c r="H310" s="101">
        <v>156</v>
      </c>
      <c r="I310" s="150">
        <v>1</v>
      </c>
      <c r="J310" s="93">
        <f>SUMIFS(Invulblad!G:G,Invulblad!A:A,G310,Invulblad!B:B,H310,Invulblad!D:D,D310)*I310</f>
        <v>0</v>
      </c>
      <c r="K310" s="93">
        <f t="shared" si="27"/>
        <v>0</v>
      </c>
      <c r="L310" s="93">
        <f t="shared" si="26"/>
        <v>0</v>
      </c>
      <c r="M310" s="94">
        <f t="shared" si="28"/>
        <v>0</v>
      </c>
    </row>
    <row r="311" spans="1:13" ht="16.5" customHeight="1">
      <c r="A311" s="112" t="s">
        <v>74</v>
      </c>
      <c r="B311" s="113" t="s">
        <v>503</v>
      </c>
      <c r="C311" s="102" t="s">
        <v>137</v>
      </c>
      <c r="D311" s="102" t="s">
        <v>91</v>
      </c>
      <c r="E311" s="113">
        <v>14</v>
      </c>
      <c r="F311" s="115"/>
      <c r="G311" s="100" t="s">
        <v>138</v>
      </c>
      <c r="H311" s="101">
        <v>156</v>
      </c>
      <c r="I311" s="150">
        <v>1</v>
      </c>
      <c r="J311" s="93">
        <f>SUMIFS(Invulblad!G:G,Invulblad!A:A,G311,Invulblad!B:B,H311,Invulblad!D:D,D311)*I311</f>
        <v>0</v>
      </c>
      <c r="K311" s="93">
        <f t="shared" si="27"/>
        <v>0</v>
      </c>
      <c r="L311" s="93">
        <f t="shared" si="26"/>
        <v>0</v>
      </c>
      <c r="M311" s="94">
        <f t="shared" si="28"/>
        <v>0</v>
      </c>
    </row>
    <row r="312" spans="1:13" ht="16.5" customHeight="1">
      <c r="A312" s="112" t="s">
        <v>74</v>
      </c>
      <c r="B312" s="113" t="s">
        <v>504</v>
      </c>
      <c r="C312" s="102" t="s">
        <v>137</v>
      </c>
      <c r="D312" s="102" t="s">
        <v>91</v>
      </c>
      <c r="E312" s="113">
        <v>12</v>
      </c>
      <c r="F312" s="115"/>
      <c r="G312" s="113" t="s">
        <v>138</v>
      </c>
      <c r="H312" s="101">
        <v>156</v>
      </c>
      <c r="I312" s="150">
        <v>1</v>
      </c>
      <c r="J312" s="93">
        <f>SUMIFS(Invulblad!G:G,Invulblad!A:A,G312,Invulblad!B:B,H312,Invulblad!D:D,D312)*I312</f>
        <v>0</v>
      </c>
      <c r="K312" s="93">
        <f t="shared" si="27"/>
        <v>0</v>
      </c>
      <c r="L312" s="93">
        <f t="shared" si="26"/>
        <v>0</v>
      </c>
      <c r="M312" s="94">
        <f t="shared" si="28"/>
        <v>0</v>
      </c>
    </row>
    <row r="313" spans="1:13" ht="16.5" customHeight="1">
      <c r="A313" s="112" t="s">
        <v>74</v>
      </c>
      <c r="B313" s="113" t="s">
        <v>505</v>
      </c>
      <c r="C313" s="102" t="s">
        <v>137</v>
      </c>
      <c r="D313" s="102" t="s">
        <v>91</v>
      </c>
      <c r="E313" s="113">
        <v>12</v>
      </c>
      <c r="F313" s="115"/>
      <c r="G313" s="113" t="s">
        <v>138</v>
      </c>
      <c r="H313" s="101">
        <v>156</v>
      </c>
      <c r="I313" s="150">
        <v>1</v>
      </c>
      <c r="J313" s="93">
        <f>SUMIFS(Invulblad!G:G,Invulblad!A:A,G313,Invulblad!B:B,H313,Invulblad!D:D,D313)*I313</f>
        <v>0</v>
      </c>
      <c r="K313" s="93">
        <f t="shared" si="27"/>
        <v>0</v>
      </c>
      <c r="L313" s="93">
        <f t="shared" si="26"/>
        <v>0</v>
      </c>
      <c r="M313" s="94">
        <f t="shared" si="28"/>
        <v>0</v>
      </c>
    </row>
    <row r="314" spans="1:13" ht="16.5" customHeight="1">
      <c r="A314" s="112" t="s">
        <v>74</v>
      </c>
      <c r="B314" s="113" t="s">
        <v>506</v>
      </c>
      <c r="C314" s="102" t="s">
        <v>137</v>
      </c>
      <c r="D314" s="102" t="s">
        <v>91</v>
      </c>
      <c r="E314" s="113">
        <v>12</v>
      </c>
      <c r="F314" s="115"/>
      <c r="G314" s="100" t="s">
        <v>138</v>
      </c>
      <c r="H314" s="101">
        <v>156</v>
      </c>
      <c r="I314" s="150">
        <v>1</v>
      </c>
      <c r="J314" s="93">
        <f>SUMIFS(Invulblad!G:G,Invulblad!A:A,G314,Invulblad!B:B,H314,Invulblad!D:D,D314)*I314</f>
        <v>0</v>
      </c>
      <c r="K314" s="93">
        <f t="shared" si="27"/>
        <v>0</v>
      </c>
      <c r="L314" s="93">
        <f t="shared" si="26"/>
        <v>0</v>
      </c>
      <c r="M314" s="94">
        <f t="shared" si="28"/>
        <v>0</v>
      </c>
    </row>
    <row r="315" spans="1:13" ht="16.5" customHeight="1">
      <c r="A315" s="112" t="s">
        <v>74</v>
      </c>
      <c r="B315" s="113" t="s">
        <v>507</v>
      </c>
      <c r="C315" s="102" t="s">
        <v>137</v>
      </c>
      <c r="D315" s="102" t="s">
        <v>91</v>
      </c>
      <c r="E315" s="113">
        <v>12</v>
      </c>
      <c r="F315" s="115"/>
      <c r="G315" s="113" t="s">
        <v>138</v>
      </c>
      <c r="H315" s="101">
        <v>156</v>
      </c>
      <c r="I315" s="150">
        <v>1</v>
      </c>
      <c r="J315" s="93">
        <f>SUMIFS(Invulblad!G:G,Invulblad!A:A,G315,Invulblad!B:B,H315,Invulblad!D:D,D315)*I315</f>
        <v>0</v>
      </c>
      <c r="K315" s="93">
        <f t="shared" si="27"/>
        <v>0</v>
      </c>
      <c r="L315" s="93">
        <f t="shared" si="26"/>
        <v>0</v>
      </c>
      <c r="M315" s="94">
        <f t="shared" si="28"/>
        <v>0</v>
      </c>
    </row>
    <row r="316" spans="1:13" ht="16.5" customHeight="1">
      <c r="A316" s="112" t="s">
        <v>74</v>
      </c>
      <c r="B316" s="113" t="s">
        <v>508</v>
      </c>
      <c r="C316" s="102" t="s">
        <v>137</v>
      </c>
      <c r="D316" s="102" t="s">
        <v>91</v>
      </c>
      <c r="E316" s="113">
        <v>12</v>
      </c>
      <c r="F316" s="115"/>
      <c r="G316" s="113" t="s">
        <v>138</v>
      </c>
      <c r="H316" s="101">
        <v>156</v>
      </c>
      <c r="I316" s="150">
        <v>1</v>
      </c>
      <c r="J316" s="93">
        <f>SUMIFS(Invulblad!G:G,Invulblad!A:A,G316,Invulblad!B:B,H316,Invulblad!D:D,D316)*I316</f>
        <v>0</v>
      </c>
      <c r="K316" s="93">
        <f t="shared" si="27"/>
        <v>0</v>
      </c>
      <c r="L316" s="93">
        <f t="shared" si="26"/>
        <v>0</v>
      </c>
      <c r="M316" s="94">
        <f t="shared" si="28"/>
        <v>0</v>
      </c>
    </row>
    <row r="317" spans="1:13" ht="16.5" customHeight="1">
      <c r="A317" s="112" t="s">
        <v>74</v>
      </c>
      <c r="B317" s="113" t="s">
        <v>509</v>
      </c>
      <c r="C317" s="102" t="s">
        <v>137</v>
      </c>
      <c r="D317" s="102" t="s">
        <v>91</v>
      </c>
      <c r="E317" s="113">
        <v>25</v>
      </c>
      <c r="F317" s="115"/>
      <c r="G317" s="100" t="s">
        <v>138</v>
      </c>
      <c r="H317" s="101">
        <v>156</v>
      </c>
      <c r="I317" s="150">
        <v>1</v>
      </c>
      <c r="J317" s="93">
        <f>SUMIFS(Invulblad!G:G,Invulblad!A:A,G317,Invulblad!B:B,H317,Invulblad!D:D,D317)*I317</f>
        <v>0</v>
      </c>
      <c r="K317" s="93">
        <f t="shared" si="27"/>
        <v>0</v>
      </c>
      <c r="L317" s="93">
        <f t="shared" si="26"/>
        <v>0</v>
      </c>
      <c r="M317" s="94">
        <f t="shared" si="28"/>
        <v>0</v>
      </c>
    </row>
    <row r="318" spans="1:13" ht="16.5" customHeight="1">
      <c r="A318" s="112" t="s">
        <v>74</v>
      </c>
      <c r="B318" s="113" t="s">
        <v>510</v>
      </c>
      <c r="C318" s="102" t="s">
        <v>137</v>
      </c>
      <c r="D318" s="102" t="s">
        <v>91</v>
      </c>
      <c r="E318" s="113">
        <v>24</v>
      </c>
      <c r="F318" s="115"/>
      <c r="G318" s="113" t="s">
        <v>138</v>
      </c>
      <c r="H318" s="101">
        <v>156</v>
      </c>
      <c r="I318" s="150">
        <v>1</v>
      </c>
      <c r="J318" s="93">
        <f>SUMIFS(Invulblad!G:G,Invulblad!A:A,G318,Invulblad!B:B,H318,Invulblad!D:D,D318)*I318</f>
        <v>0</v>
      </c>
      <c r="K318" s="93">
        <f t="shared" si="27"/>
        <v>0</v>
      </c>
      <c r="L318" s="93">
        <f t="shared" si="26"/>
        <v>0</v>
      </c>
      <c r="M318" s="94">
        <f t="shared" si="28"/>
        <v>0</v>
      </c>
    </row>
    <row r="319" spans="1:13" ht="16.5" customHeight="1">
      <c r="A319" s="112" t="s">
        <v>74</v>
      </c>
      <c r="B319" s="113" t="s">
        <v>511</v>
      </c>
      <c r="C319" s="102" t="s">
        <v>137</v>
      </c>
      <c r="D319" s="102" t="s">
        <v>91</v>
      </c>
      <c r="E319" s="113">
        <v>16</v>
      </c>
      <c r="F319" s="115"/>
      <c r="G319" s="113" t="s">
        <v>138</v>
      </c>
      <c r="H319" s="101">
        <v>156</v>
      </c>
      <c r="I319" s="150">
        <v>1</v>
      </c>
      <c r="J319" s="93">
        <f>SUMIFS(Invulblad!G:G,Invulblad!A:A,G319,Invulblad!B:B,H319,Invulblad!D:D,D319)*I319</f>
        <v>0</v>
      </c>
      <c r="K319" s="93">
        <f t="shared" si="27"/>
        <v>0</v>
      </c>
      <c r="L319" s="93">
        <f t="shared" si="26"/>
        <v>0</v>
      </c>
      <c r="M319" s="94">
        <f t="shared" si="28"/>
        <v>0</v>
      </c>
    </row>
    <row r="320" spans="1:13" ht="16.5" customHeight="1">
      <c r="A320" s="112" t="s">
        <v>74</v>
      </c>
      <c r="B320" s="113" t="s">
        <v>512</v>
      </c>
      <c r="C320" s="102" t="s">
        <v>137</v>
      </c>
      <c r="D320" s="102" t="s">
        <v>91</v>
      </c>
      <c r="E320" s="113">
        <v>16</v>
      </c>
      <c r="F320" s="115"/>
      <c r="G320" s="100" t="s">
        <v>138</v>
      </c>
      <c r="H320" s="101">
        <v>156</v>
      </c>
      <c r="I320" s="150">
        <v>1</v>
      </c>
      <c r="J320" s="93">
        <f>SUMIFS(Invulblad!G:G,Invulblad!A:A,G320,Invulblad!B:B,H320,Invulblad!D:D,D320)*I320</f>
        <v>0</v>
      </c>
      <c r="K320" s="93">
        <f t="shared" si="27"/>
        <v>0</v>
      </c>
      <c r="L320" s="93">
        <f t="shared" si="26"/>
        <v>0</v>
      </c>
      <c r="M320" s="94">
        <f t="shared" si="28"/>
        <v>0</v>
      </c>
    </row>
    <row r="321" spans="1:13" ht="16.5" customHeight="1">
      <c r="A321" s="112" t="s">
        <v>74</v>
      </c>
      <c r="B321" s="113" t="s">
        <v>513</v>
      </c>
      <c r="C321" s="102" t="s">
        <v>137</v>
      </c>
      <c r="D321" s="102" t="s">
        <v>91</v>
      </c>
      <c r="E321" s="113">
        <v>12</v>
      </c>
      <c r="F321" s="115"/>
      <c r="G321" s="113" t="s">
        <v>138</v>
      </c>
      <c r="H321" s="101">
        <v>156</v>
      </c>
      <c r="I321" s="150">
        <v>1</v>
      </c>
      <c r="J321" s="93">
        <f>SUMIFS(Invulblad!G:G,Invulblad!A:A,G321,Invulblad!B:B,H321,Invulblad!D:D,D321)*I321</f>
        <v>0</v>
      </c>
      <c r="K321" s="93">
        <f t="shared" si="27"/>
        <v>0</v>
      </c>
      <c r="L321" s="93">
        <f t="shared" si="26"/>
        <v>0</v>
      </c>
      <c r="M321" s="94">
        <f t="shared" si="28"/>
        <v>0</v>
      </c>
    </row>
    <row r="322" spans="1:13" ht="16.5" customHeight="1">
      <c r="A322" s="112" t="s">
        <v>74</v>
      </c>
      <c r="B322" s="113" t="s">
        <v>514</v>
      </c>
      <c r="C322" s="102" t="s">
        <v>137</v>
      </c>
      <c r="D322" s="102" t="s">
        <v>91</v>
      </c>
      <c r="E322" s="113">
        <v>11</v>
      </c>
      <c r="F322" s="115"/>
      <c r="G322" s="113" t="s">
        <v>138</v>
      </c>
      <c r="H322" s="101">
        <v>156</v>
      </c>
      <c r="I322" s="150">
        <v>1</v>
      </c>
      <c r="J322" s="93">
        <f>SUMIFS(Invulblad!G:G,Invulblad!A:A,G322,Invulblad!B:B,H322,Invulblad!D:D,D322)*I322</f>
        <v>0</v>
      </c>
      <c r="K322" s="93">
        <f t="shared" si="27"/>
        <v>0</v>
      </c>
      <c r="L322" s="93">
        <f t="shared" si="26"/>
        <v>0</v>
      </c>
      <c r="M322" s="94">
        <f t="shared" si="28"/>
        <v>0</v>
      </c>
    </row>
    <row r="323" spans="1:13" ht="16.5" customHeight="1">
      <c r="A323" s="112" t="s">
        <v>74</v>
      </c>
      <c r="B323" s="113" t="s">
        <v>515</v>
      </c>
      <c r="C323" s="102" t="s">
        <v>137</v>
      </c>
      <c r="D323" s="102" t="s">
        <v>91</v>
      </c>
      <c r="E323" s="113">
        <v>12</v>
      </c>
      <c r="F323" s="115"/>
      <c r="G323" s="100" t="s">
        <v>138</v>
      </c>
      <c r="H323" s="101">
        <v>156</v>
      </c>
      <c r="I323" s="150">
        <v>1</v>
      </c>
      <c r="J323" s="93">
        <f>SUMIFS(Invulblad!G:G,Invulblad!A:A,G323,Invulblad!B:B,H323,Invulblad!D:D,D323)*I323</f>
        <v>0</v>
      </c>
      <c r="K323" s="93">
        <f t="shared" si="27"/>
        <v>0</v>
      </c>
      <c r="L323" s="93">
        <f t="shared" si="26"/>
        <v>0</v>
      </c>
      <c r="M323" s="94">
        <f t="shared" si="28"/>
        <v>0</v>
      </c>
    </row>
    <row r="324" spans="1:13" ht="16.5" customHeight="1">
      <c r="A324" s="112" t="s">
        <v>74</v>
      </c>
      <c r="B324" s="113" t="s">
        <v>516</v>
      </c>
      <c r="C324" s="102" t="s">
        <v>137</v>
      </c>
      <c r="D324" s="102" t="s">
        <v>91</v>
      </c>
      <c r="E324" s="113">
        <v>16</v>
      </c>
      <c r="F324" s="115"/>
      <c r="G324" s="113" t="s">
        <v>138</v>
      </c>
      <c r="H324" s="101">
        <v>156</v>
      </c>
      <c r="I324" s="150">
        <v>1</v>
      </c>
      <c r="J324" s="93">
        <f>SUMIFS(Invulblad!G:G,Invulblad!A:A,G324,Invulblad!B:B,H324,Invulblad!D:D,D324)*I324</f>
        <v>0</v>
      </c>
      <c r="K324" s="93">
        <f t="shared" si="27"/>
        <v>0</v>
      </c>
      <c r="L324" s="93">
        <f t="shared" si="26"/>
        <v>0</v>
      </c>
      <c r="M324" s="94">
        <f t="shared" si="28"/>
        <v>0</v>
      </c>
    </row>
    <row r="325" spans="1:13" ht="16.5" customHeight="1">
      <c r="A325" s="112" t="s">
        <v>74</v>
      </c>
      <c r="B325" s="113" t="s">
        <v>517</v>
      </c>
      <c r="C325" s="102" t="s">
        <v>137</v>
      </c>
      <c r="D325" s="102" t="s">
        <v>91</v>
      </c>
      <c r="E325" s="113">
        <v>16</v>
      </c>
      <c r="F325" s="115"/>
      <c r="G325" s="113" t="s">
        <v>138</v>
      </c>
      <c r="H325" s="101">
        <v>156</v>
      </c>
      <c r="I325" s="150">
        <v>1</v>
      </c>
      <c r="J325" s="93">
        <f>SUMIFS(Invulblad!G:G,Invulblad!A:A,G325,Invulblad!B:B,H325,Invulblad!D:D,D325)*I325</f>
        <v>0</v>
      </c>
      <c r="K325" s="93">
        <f t="shared" si="27"/>
        <v>0</v>
      </c>
      <c r="L325" s="93">
        <f t="shared" si="26"/>
        <v>0</v>
      </c>
      <c r="M325" s="94">
        <f t="shared" si="28"/>
        <v>0</v>
      </c>
    </row>
    <row r="326" spans="1:13" ht="16.5" customHeight="1">
      <c r="A326" s="112" t="s">
        <v>74</v>
      </c>
      <c r="B326" s="113" t="s">
        <v>518</v>
      </c>
      <c r="C326" s="102" t="s">
        <v>154</v>
      </c>
      <c r="D326" s="102" t="s">
        <v>82</v>
      </c>
      <c r="E326" s="113"/>
      <c r="F326" s="115">
        <v>19</v>
      </c>
      <c r="G326" s="100" t="s">
        <v>151</v>
      </c>
      <c r="H326" s="101" t="s">
        <v>234</v>
      </c>
      <c r="I326" s="150">
        <v>1</v>
      </c>
      <c r="J326" s="93">
        <f>SUMIFS(Invulblad!G:G,Invulblad!A:A,G326,Invulblad!B:B,H326,Invulblad!D:D,D326)*I326</f>
        <v>0</v>
      </c>
      <c r="K326" s="93">
        <f t="shared" si="27"/>
        <v>0</v>
      </c>
      <c r="L326" s="93">
        <f t="shared" si="26"/>
        <v>0</v>
      </c>
      <c r="M326" s="94">
        <f t="shared" si="28"/>
        <v>0</v>
      </c>
    </row>
    <row r="327" spans="1:13" ht="16.5" customHeight="1">
      <c r="A327" s="112" t="s">
        <v>74</v>
      </c>
      <c r="B327" s="113" t="s">
        <v>519</v>
      </c>
      <c r="C327" s="102" t="s">
        <v>137</v>
      </c>
      <c r="D327" s="102" t="s">
        <v>91</v>
      </c>
      <c r="E327" s="113">
        <v>16</v>
      </c>
      <c r="F327" s="115"/>
      <c r="G327" s="113" t="s">
        <v>138</v>
      </c>
      <c r="H327" s="101">
        <v>156</v>
      </c>
      <c r="I327" s="150">
        <v>1</v>
      </c>
      <c r="J327" s="93">
        <f>SUMIFS(Invulblad!G:G,Invulblad!A:A,G327,Invulblad!B:B,H327,Invulblad!D:D,D327)*I327</f>
        <v>0</v>
      </c>
      <c r="K327" s="93">
        <f t="shared" si="27"/>
        <v>0</v>
      </c>
      <c r="L327" s="93">
        <f t="shared" si="26"/>
        <v>0</v>
      </c>
      <c r="M327" s="94">
        <f t="shared" si="28"/>
        <v>0</v>
      </c>
    </row>
    <row r="328" spans="1:13" ht="16.5" customHeight="1">
      <c r="A328" s="112" t="s">
        <v>74</v>
      </c>
      <c r="B328" s="113" t="s">
        <v>520</v>
      </c>
      <c r="C328" s="102" t="s">
        <v>137</v>
      </c>
      <c r="D328" s="102" t="s">
        <v>91</v>
      </c>
      <c r="E328" s="113">
        <v>16</v>
      </c>
      <c r="F328" s="115"/>
      <c r="G328" s="113" t="s">
        <v>138</v>
      </c>
      <c r="H328" s="101">
        <v>156</v>
      </c>
      <c r="I328" s="150">
        <v>1</v>
      </c>
      <c r="J328" s="93">
        <f>SUMIFS(Invulblad!G:G,Invulblad!A:A,G328,Invulblad!B:B,H328,Invulblad!D:D,D328)*I328</f>
        <v>0</v>
      </c>
      <c r="K328" s="93">
        <f t="shared" si="27"/>
        <v>0</v>
      </c>
      <c r="L328" s="93">
        <f t="shared" si="26"/>
        <v>0</v>
      </c>
      <c r="M328" s="94">
        <f t="shared" si="28"/>
        <v>0</v>
      </c>
    </row>
    <row r="329" spans="1:13" ht="16.5" customHeight="1">
      <c r="A329" s="112" t="s">
        <v>74</v>
      </c>
      <c r="B329" s="113" t="s">
        <v>521</v>
      </c>
      <c r="C329" s="102" t="s">
        <v>137</v>
      </c>
      <c r="D329" s="102" t="s">
        <v>91</v>
      </c>
      <c r="E329" s="113">
        <v>25</v>
      </c>
      <c r="F329" s="115"/>
      <c r="G329" s="100" t="s">
        <v>138</v>
      </c>
      <c r="H329" s="101">
        <v>156</v>
      </c>
      <c r="I329" s="150">
        <v>1</v>
      </c>
      <c r="J329" s="93">
        <f>SUMIFS(Invulblad!G:G,Invulblad!A:A,G329,Invulblad!B:B,H329,Invulblad!D:D,D329)*I329</f>
        <v>0</v>
      </c>
      <c r="K329" s="93">
        <f t="shared" si="27"/>
        <v>0</v>
      </c>
      <c r="L329" s="93">
        <f t="shared" si="26"/>
        <v>0</v>
      </c>
      <c r="M329" s="94">
        <f t="shared" si="28"/>
        <v>0</v>
      </c>
    </row>
    <row r="330" spans="1:13" ht="16.5" customHeight="1">
      <c r="A330" s="112" t="s">
        <v>74</v>
      </c>
      <c r="B330" s="113" t="s">
        <v>522</v>
      </c>
      <c r="C330" s="102" t="s">
        <v>137</v>
      </c>
      <c r="D330" s="102" t="s">
        <v>91</v>
      </c>
      <c r="E330" s="113">
        <v>25</v>
      </c>
      <c r="F330" s="115"/>
      <c r="G330" s="113" t="s">
        <v>138</v>
      </c>
      <c r="H330" s="101">
        <v>156</v>
      </c>
      <c r="I330" s="150">
        <v>1</v>
      </c>
      <c r="J330" s="93">
        <f>SUMIFS(Invulblad!G:G,Invulblad!A:A,G330,Invulblad!B:B,H330,Invulblad!D:D,D330)*I330</f>
        <v>0</v>
      </c>
      <c r="K330" s="93">
        <f t="shared" si="27"/>
        <v>0</v>
      </c>
      <c r="L330" s="93">
        <f t="shared" si="26"/>
        <v>0</v>
      </c>
      <c r="M330" s="94">
        <f t="shared" si="28"/>
        <v>0</v>
      </c>
    </row>
    <row r="331" spans="1:13" ht="16.5" customHeight="1">
      <c r="A331" s="112" t="s">
        <v>74</v>
      </c>
      <c r="B331" s="113" t="s">
        <v>523</v>
      </c>
      <c r="C331" s="102" t="s">
        <v>154</v>
      </c>
      <c r="D331" s="102" t="s">
        <v>82</v>
      </c>
      <c r="E331" s="113"/>
      <c r="F331" s="115">
        <v>15</v>
      </c>
      <c r="G331" s="113" t="s">
        <v>151</v>
      </c>
      <c r="H331" s="101" t="s">
        <v>234</v>
      </c>
      <c r="I331" s="150">
        <v>1</v>
      </c>
      <c r="J331" s="93">
        <f>SUMIFS(Invulblad!G:G,Invulblad!A:A,G331,Invulblad!B:B,H331,Invulblad!D:D,D331)*I331</f>
        <v>0</v>
      </c>
      <c r="K331" s="93">
        <f t="shared" si="27"/>
        <v>0</v>
      </c>
      <c r="L331" s="93">
        <f t="shared" si="26"/>
        <v>0</v>
      </c>
      <c r="M331" s="94">
        <f t="shared" si="28"/>
        <v>0</v>
      </c>
    </row>
    <row r="332" spans="1:13" ht="16.5" customHeight="1">
      <c r="A332" s="112" t="s">
        <v>74</v>
      </c>
      <c r="B332" s="113" t="s">
        <v>524</v>
      </c>
      <c r="C332" s="102" t="s">
        <v>137</v>
      </c>
      <c r="D332" s="102" t="s">
        <v>82</v>
      </c>
      <c r="E332" s="113">
        <v>21</v>
      </c>
      <c r="F332" s="115"/>
      <c r="G332" s="100" t="s">
        <v>135</v>
      </c>
      <c r="H332" s="101">
        <v>255</v>
      </c>
      <c r="I332" s="150">
        <v>1</v>
      </c>
      <c r="J332" s="93">
        <f>SUMIFS(Invulblad!G:G,Invulblad!A:A,G332,Invulblad!B:B,H332,Invulblad!D:D,D332)*I332</f>
        <v>0</v>
      </c>
      <c r="K332" s="93">
        <f t="shared" si="27"/>
        <v>0</v>
      </c>
      <c r="L332" s="93">
        <f t="shared" si="26"/>
        <v>0</v>
      </c>
      <c r="M332" s="94">
        <f t="shared" si="28"/>
        <v>0</v>
      </c>
    </row>
    <row r="333" spans="1:13" ht="16.5" customHeight="1">
      <c r="A333" s="112" t="s">
        <v>74</v>
      </c>
      <c r="B333" s="113" t="s">
        <v>525</v>
      </c>
      <c r="C333" s="102" t="s">
        <v>137</v>
      </c>
      <c r="D333" s="102" t="s">
        <v>91</v>
      </c>
      <c r="E333" s="113">
        <v>17</v>
      </c>
      <c r="F333" s="115"/>
      <c r="G333" s="113" t="s">
        <v>138</v>
      </c>
      <c r="H333" s="101">
        <v>156</v>
      </c>
      <c r="I333" s="150">
        <v>1</v>
      </c>
      <c r="J333" s="93">
        <f>SUMIFS(Invulblad!G:G,Invulblad!A:A,G333,Invulblad!B:B,H333,Invulblad!D:D,D333)*I333</f>
        <v>0</v>
      </c>
      <c r="K333" s="93">
        <f t="shared" si="27"/>
        <v>0</v>
      </c>
      <c r="L333" s="93">
        <f t="shared" si="26"/>
        <v>0</v>
      </c>
      <c r="M333" s="94">
        <f t="shared" si="28"/>
        <v>0</v>
      </c>
    </row>
    <row r="334" spans="1:13" ht="16.5" customHeight="1">
      <c r="A334" s="112" t="s">
        <v>74</v>
      </c>
      <c r="B334" s="113" t="s">
        <v>526</v>
      </c>
      <c r="C334" s="102" t="s">
        <v>90</v>
      </c>
      <c r="D334" s="102" t="s">
        <v>91</v>
      </c>
      <c r="E334" s="113">
        <v>16</v>
      </c>
      <c r="F334" s="115"/>
      <c r="G334" s="113" t="s">
        <v>89</v>
      </c>
      <c r="H334" s="101">
        <v>255</v>
      </c>
      <c r="I334" s="150">
        <v>1</v>
      </c>
      <c r="J334" s="93">
        <f>SUMIFS(Invulblad!G:G,Invulblad!A:A,G334,Invulblad!B:B,H334,Invulblad!D:D,D334)*I334</f>
        <v>0</v>
      </c>
      <c r="K334" s="93">
        <f t="shared" si="27"/>
        <v>0</v>
      </c>
      <c r="L334" s="93">
        <f t="shared" si="26"/>
        <v>0</v>
      </c>
      <c r="M334" s="94">
        <f t="shared" si="28"/>
        <v>0</v>
      </c>
    </row>
    <row r="335" spans="1:13" ht="16.5" customHeight="1">
      <c r="A335" s="112" t="s">
        <v>74</v>
      </c>
      <c r="B335" s="113" t="s">
        <v>527</v>
      </c>
      <c r="C335" s="102" t="s">
        <v>137</v>
      </c>
      <c r="D335" s="102" t="s">
        <v>91</v>
      </c>
      <c r="E335" s="113">
        <v>12</v>
      </c>
      <c r="F335" s="115"/>
      <c r="G335" s="100" t="s">
        <v>138</v>
      </c>
      <c r="H335" s="101">
        <v>156</v>
      </c>
      <c r="I335" s="150">
        <v>1</v>
      </c>
      <c r="J335" s="93">
        <f>SUMIFS(Invulblad!G:G,Invulblad!A:A,G335,Invulblad!B:B,H335,Invulblad!D:D,D335)*I335</f>
        <v>0</v>
      </c>
      <c r="K335" s="93">
        <f t="shared" si="27"/>
        <v>0</v>
      </c>
      <c r="L335" s="93">
        <f t="shared" si="26"/>
        <v>0</v>
      </c>
      <c r="M335" s="94">
        <f t="shared" si="28"/>
        <v>0</v>
      </c>
    </row>
    <row r="336" spans="1:13" ht="16.5" customHeight="1">
      <c r="A336" s="112" t="s">
        <v>74</v>
      </c>
      <c r="B336" s="113" t="s">
        <v>528</v>
      </c>
      <c r="C336" s="102" t="s">
        <v>137</v>
      </c>
      <c r="D336" s="102" t="s">
        <v>91</v>
      </c>
      <c r="E336" s="113">
        <v>12</v>
      </c>
      <c r="F336" s="115"/>
      <c r="G336" s="113" t="s">
        <v>138</v>
      </c>
      <c r="H336" s="101">
        <v>156</v>
      </c>
      <c r="I336" s="150">
        <v>1</v>
      </c>
      <c r="J336" s="93">
        <f>SUMIFS(Invulblad!G:G,Invulblad!A:A,G336,Invulblad!B:B,H336,Invulblad!D:D,D336)*I336</f>
        <v>0</v>
      </c>
      <c r="K336" s="93">
        <f t="shared" si="27"/>
        <v>0</v>
      </c>
      <c r="L336" s="93">
        <f t="shared" si="26"/>
        <v>0</v>
      </c>
      <c r="M336" s="94">
        <f t="shared" si="28"/>
        <v>0</v>
      </c>
    </row>
    <row r="337" spans="1:13" ht="16.5" customHeight="1">
      <c r="A337" s="112" t="s">
        <v>74</v>
      </c>
      <c r="B337" s="113" t="s">
        <v>529</v>
      </c>
      <c r="C337" s="102" t="s">
        <v>137</v>
      </c>
      <c r="D337" s="102" t="s">
        <v>91</v>
      </c>
      <c r="E337" s="113">
        <v>12</v>
      </c>
      <c r="F337" s="115"/>
      <c r="G337" s="113" t="s">
        <v>138</v>
      </c>
      <c r="H337" s="101">
        <v>156</v>
      </c>
      <c r="I337" s="150">
        <v>1</v>
      </c>
      <c r="J337" s="93">
        <f>SUMIFS(Invulblad!G:G,Invulblad!A:A,G337,Invulblad!B:B,H337,Invulblad!D:D,D337)*I337</f>
        <v>0</v>
      </c>
      <c r="K337" s="93">
        <f t="shared" si="27"/>
        <v>0</v>
      </c>
      <c r="L337" s="93">
        <f t="shared" si="26"/>
        <v>0</v>
      </c>
      <c r="M337" s="94">
        <f t="shared" si="28"/>
        <v>0</v>
      </c>
    </row>
    <row r="338" spans="1:13" ht="16.5" customHeight="1">
      <c r="A338" s="112" t="s">
        <v>74</v>
      </c>
      <c r="B338" s="113" t="s">
        <v>530</v>
      </c>
      <c r="C338" s="102" t="s">
        <v>137</v>
      </c>
      <c r="D338" s="102" t="s">
        <v>91</v>
      </c>
      <c r="E338" s="113">
        <v>22</v>
      </c>
      <c r="F338" s="115"/>
      <c r="G338" s="100" t="s">
        <v>138</v>
      </c>
      <c r="H338" s="101">
        <v>156</v>
      </c>
      <c r="I338" s="150">
        <v>1</v>
      </c>
      <c r="J338" s="93">
        <f>SUMIFS(Invulblad!G:G,Invulblad!A:A,G338,Invulblad!B:B,H338,Invulblad!D:D,D338)*I338</f>
        <v>0</v>
      </c>
      <c r="K338" s="93">
        <f t="shared" si="27"/>
        <v>0</v>
      </c>
      <c r="L338" s="93">
        <f t="shared" si="26"/>
        <v>0</v>
      </c>
      <c r="M338" s="94">
        <f t="shared" si="28"/>
        <v>0</v>
      </c>
    </row>
    <row r="339" spans="1:13" ht="16.5" customHeight="1">
      <c r="A339" s="112" t="s">
        <v>74</v>
      </c>
      <c r="B339" s="113" t="s">
        <v>531</v>
      </c>
      <c r="C339" s="102" t="s">
        <v>137</v>
      </c>
      <c r="D339" s="102" t="s">
        <v>91</v>
      </c>
      <c r="E339" s="113">
        <v>22</v>
      </c>
      <c r="F339" s="115"/>
      <c r="G339" s="113" t="s">
        <v>138</v>
      </c>
      <c r="H339" s="101">
        <v>156</v>
      </c>
      <c r="I339" s="150">
        <v>1</v>
      </c>
      <c r="J339" s="93">
        <f>SUMIFS(Invulblad!G:G,Invulblad!A:A,G339,Invulblad!B:B,H339,Invulblad!D:D,D339)*I339</f>
        <v>0</v>
      </c>
      <c r="K339" s="93">
        <f t="shared" si="27"/>
        <v>0</v>
      </c>
      <c r="L339" s="93">
        <f t="shared" si="26"/>
        <v>0</v>
      </c>
      <c r="M339" s="94">
        <f t="shared" si="28"/>
        <v>0</v>
      </c>
    </row>
    <row r="340" spans="1:13" ht="16.5" customHeight="1">
      <c r="A340" s="112" t="s">
        <v>74</v>
      </c>
      <c r="B340" s="113" t="s">
        <v>532</v>
      </c>
      <c r="C340" s="102" t="s">
        <v>137</v>
      </c>
      <c r="D340" s="102" t="s">
        <v>91</v>
      </c>
      <c r="E340" s="113">
        <v>22</v>
      </c>
      <c r="F340" s="115"/>
      <c r="G340" s="113" t="s">
        <v>138</v>
      </c>
      <c r="H340" s="101">
        <v>156</v>
      </c>
      <c r="I340" s="150">
        <v>1</v>
      </c>
      <c r="J340" s="93">
        <f>SUMIFS(Invulblad!G:G,Invulblad!A:A,G340,Invulblad!B:B,H340,Invulblad!D:D,D340)*I340</f>
        <v>0</v>
      </c>
      <c r="K340" s="93">
        <f t="shared" si="27"/>
        <v>0</v>
      </c>
      <c r="L340" s="93">
        <f t="shared" si="26"/>
        <v>0</v>
      </c>
      <c r="M340" s="94">
        <f t="shared" si="28"/>
        <v>0</v>
      </c>
    </row>
    <row r="341" spans="1:13" ht="16.5" customHeight="1">
      <c r="A341" s="112" t="s">
        <v>74</v>
      </c>
      <c r="B341" s="113" t="s">
        <v>533</v>
      </c>
      <c r="C341" s="102" t="s">
        <v>137</v>
      </c>
      <c r="D341" s="102" t="s">
        <v>91</v>
      </c>
      <c r="E341" s="113">
        <v>16</v>
      </c>
      <c r="F341" s="115"/>
      <c r="G341" s="100" t="s">
        <v>138</v>
      </c>
      <c r="H341" s="101">
        <v>156</v>
      </c>
      <c r="I341" s="150">
        <v>1</v>
      </c>
      <c r="J341" s="93">
        <f>SUMIFS(Invulblad!G:G,Invulblad!A:A,G341,Invulblad!B:B,H341,Invulblad!D:D,D341)*I341</f>
        <v>0</v>
      </c>
      <c r="K341" s="93">
        <f t="shared" si="27"/>
        <v>0</v>
      </c>
      <c r="L341" s="93">
        <f t="shared" si="26"/>
        <v>0</v>
      </c>
      <c r="M341" s="94">
        <f t="shared" si="28"/>
        <v>0</v>
      </c>
    </row>
    <row r="342" spans="1:13" ht="16.5" customHeight="1">
      <c r="A342" s="112" t="s">
        <v>74</v>
      </c>
      <c r="B342" s="113" t="s">
        <v>534</v>
      </c>
      <c r="C342" s="102" t="s">
        <v>137</v>
      </c>
      <c r="D342" s="102" t="s">
        <v>91</v>
      </c>
      <c r="E342" s="113">
        <v>24</v>
      </c>
      <c r="F342" s="115"/>
      <c r="G342" s="113" t="s">
        <v>138</v>
      </c>
      <c r="H342" s="101">
        <v>156</v>
      </c>
      <c r="I342" s="150">
        <v>1</v>
      </c>
      <c r="J342" s="93">
        <f>SUMIFS(Invulblad!G:G,Invulblad!A:A,G342,Invulblad!B:B,H342,Invulblad!D:D,D342)*I342</f>
        <v>0</v>
      </c>
      <c r="K342" s="93">
        <f t="shared" ref="K342:K345" si="29">+J342*E342</f>
        <v>0</v>
      </c>
      <c r="L342" s="93">
        <f t="shared" si="26"/>
        <v>0</v>
      </c>
      <c r="M342" s="94">
        <f t="shared" ref="M342:M345" si="30">+L342*K342</f>
        <v>0</v>
      </c>
    </row>
    <row r="343" spans="1:13" ht="16.5" customHeight="1">
      <c r="A343" s="112" t="s">
        <v>74</v>
      </c>
      <c r="B343" s="113" t="s">
        <v>535</v>
      </c>
      <c r="C343" s="102" t="s">
        <v>137</v>
      </c>
      <c r="D343" s="102" t="s">
        <v>91</v>
      </c>
      <c r="E343" s="113">
        <v>24</v>
      </c>
      <c r="F343" s="115"/>
      <c r="G343" s="113" t="s">
        <v>138</v>
      </c>
      <c r="H343" s="101">
        <v>156</v>
      </c>
      <c r="I343" s="150">
        <v>1</v>
      </c>
      <c r="J343" s="93">
        <f>SUMIFS(Invulblad!G:G,Invulblad!A:A,G343,Invulblad!B:B,H343,Invulblad!D:D,D343)*I343</f>
        <v>0</v>
      </c>
      <c r="K343" s="93">
        <f t="shared" si="29"/>
        <v>0</v>
      </c>
      <c r="L343" s="93">
        <f t="shared" si="26"/>
        <v>0</v>
      </c>
      <c r="M343" s="94">
        <f t="shared" si="30"/>
        <v>0</v>
      </c>
    </row>
    <row r="344" spans="1:13" ht="16.5" customHeight="1">
      <c r="A344" s="112" t="s">
        <v>74</v>
      </c>
      <c r="B344" s="113" t="s">
        <v>536</v>
      </c>
      <c r="C344" s="102" t="s">
        <v>137</v>
      </c>
      <c r="D344" s="102" t="s">
        <v>91</v>
      </c>
      <c r="E344" s="113">
        <v>24</v>
      </c>
      <c r="F344" s="115"/>
      <c r="G344" s="100" t="s">
        <v>138</v>
      </c>
      <c r="H344" s="101">
        <v>156</v>
      </c>
      <c r="I344" s="150">
        <v>1</v>
      </c>
      <c r="J344" s="93">
        <f>SUMIFS(Invulblad!G:G,Invulblad!A:A,G344,Invulblad!B:B,H344,Invulblad!D:D,D344)*I344</f>
        <v>0</v>
      </c>
      <c r="K344" s="93">
        <f>+J344*E344</f>
        <v>0</v>
      </c>
      <c r="L344" s="93">
        <f t="shared" si="26"/>
        <v>0</v>
      </c>
      <c r="M344" s="94">
        <f>+L344*K344</f>
        <v>0</v>
      </c>
    </row>
    <row r="345" spans="1:13" ht="16.5" customHeight="1">
      <c r="A345" s="112" t="s">
        <v>74</v>
      </c>
      <c r="B345" s="113" t="s">
        <v>537</v>
      </c>
      <c r="C345" s="102" t="s">
        <v>137</v>
      </c>
      <c r="D345" s="102" t="s">
        <v>91</v>
      </c>
      <c r="E345" s="113">
        <v>17</v>
      </c>
      <c r="F345" s="115"/>
      <c r="G345" s="113" t="s">
        <v>138</v>
      </c>
      <c r="H345" s="101">
        <v>156</v>
      </c>
      <c r="I345" s="150">
        <v>1</v>
      </c>
      <c r="J345" s="93">
        <f>SUMIFS(Invulblad!G:G,Invulblad!A:A,G345,Invulblad!B:B,H345,Invulblad!D:D,D345)*I345</f>
        <v>0</v>
      </c>
      <c r="K345" s="93">
        <f t="shared" si="29"/>
        <v>0</v>
      </c>
      <c r="L345" s="93">
        <f t="shared" si="26"/>
        <v>0</v>
      </c>
      <c r="M345" s="94">
        <f t="shared" si="30"/>
        <v>0</v>
      </c>
    </row>
    <row r="346" spans="1:13" ht="16.5" customHeight="1">
      <c r="A346" s="112" t="s">
        <v>74</v>
      </c>
      <c r="B346" s="113" t="s">
        <v>538</v>
      </c>
      <c r="C346" s="102" t="s">
        <v>137</v>
      </c>
      <c r="D346" s="102" t="s">
        <v>91</v>
      </c>
      <c r="E346" s="113">
        <v>17</v>
      </c>
      <c r="F346" s="115"/>
      <c r="G346" s="113" t="s">
        <v>138</v>
      </c>
      <c r="H346" s="101">
        <v>156</v>
      </c>
      <c r="I346" s="150">
        <v>1</v>
      </c>
      <c r="J346" s="93">
        <f>SUMIFS(Invulblad!G:G,Invulblad!A:A,G346,Invulblad!B:B,H346,Invulblad!D:D,D346)*I346</f>
        <v>0</v>
      </c>
      <c r="K346" s="93">
        <f t="shared" si="27"/>
        <v>0</v>
      </c>
      <c r="L346" s="93">
        <f t="shared" si="26"/>
        <v>0</v>
      </c>
      <c r="M346" s="94">
        <f t="shared" si="28"/>
        <v>0</v>
      </c>
    </row>
    <row r="347" spans="1:13" ht="16.5" customHeight="1">
      <c r="A347" s="112" t="s">
        <v>74</v>
      </c>
      <c r="B347" s="113" t="s">
        <v>539</v>
      </c>
      <c r="C347" s="102" t="s">
        <v>137</v>
      </c>
      <c r="D347" s="102" t="s">
        <v>91</v>
      </c>
      <c r="E347" s="113">
        <v>17</v>
      </c>
      <c r="F347" s="115"/>
      <c r="G347" s="100" t="s">
        <v>138</v>
      </c>
      <c r="H347" s="101">
        <v>156</v>
      </c>
      <c r="I347" s="150">
        <v>1</v>
      </c>
      <c r="J347" s="93">
        <f>SUMIFS(Invulblad!G:G,Invulblad!A:A,G347,Invulblad!B:B,H347,Invulblad!D:D,D347)*I347</f>
        <v>0</v>
      </c>
      <c r="K347" s="93">
        <f t="shared" si="27"/>
        <v>0</v>
      </c>
      <c r="L347" s="93">
        <f t="shared" ref="L347:L410" si="31">L$9</f>
        <v>0</v>
      </c>
      <c r="M347" s="94">
        <f t="shared" si="28"/>
        <v>0</v>
      </c>
    </row>
    <row r="348" spans="1:13" ht="16.5" customHeight="1">
      <c r="A348" s="112" t="s">
        <v>74</v>
      </c>
      <c r="B348" s="113" t="s">
        <v>540</v>
      </c>
      <c r="C348" s="102" t="s">
        <v>137</v>
      </c>
      <c r="D348" s="102" t="s">
        <v>91</v>
      </c>
      <c r="E348" s="113">
        <v>24</v>
      </c>
      <c r="F348" s="115"/>
      <c r="G348" s="113" t="s">
        <v>138</v>
      </c>
      <c r="H348" s="101">
        <v>156</v>
      </c>
      <c r="I348" s="150">
        <v>1</v>
      </c>
      <c r="J348" s="93">
        <f>SUMIFS(Invulblad!G:G,Invulblad!A:A,G348,Invulblad!B:B,H348,Invulblad!D:D,D348)*I348</f>
        <v>0</v>
      </c>
      <c r="K348" s="93">
        <f t="shared" si="27"/>
        <v>0</v>
      </c>
      <c r="L348" s="93">
        <f t="shared" si="31"/>
        <v>0</v>
      </c>
      <c r="M348" s="94">
        <f t="shared" si="28"/>
        <v>0</v>
      </c>
    </row>
    <row r="349" spans="1:13" ht="16.5" customHeight="1">
      <c r="A349" s="112" t="s">
        <v>74</v>
      </c>
      <c r="B349" s="113" t="s">
        <v>541</v>
      </c>
      <c r="C349" s="102" t="s">
        <v>137</v>
      </c>
      <c r="D349" s="102" t="s">
        <v>91</v>
      </c>
      <c r="E349" s="113">
        <v>16</v>
      </c>
      <c r="F349" s="115"/>
      <c r="G349" s="113" t="s">
        <v>138</v>
      </c>
      <c r="H349" s="101">
        <v>156</v>
      </c>
      <c r="I349" s="150">
        <v>1</v>
      </c>
      <c r="J349" s="93">
        <f>SUMIFS(Invulblad!G:G,Invulblad!A:A,G349,Invulblad!B:B,H349,Invulblad!D:D,D349)*I349</f>
        <v>0</v>
      </c>
      <c r="K349" s="93">
        <f t="shared" si="27"/>
        <v>0</v>
      </c>
      <c r="L349" s="93">
        <f t="shared" si="31"/>
        <v>0</v>
      </c>
      <c r="M349" s="94">
        <f t="shared" si="28"/>
        <v>0</v>
      </c>
    </row>
    <row r="350" spans="1:13" ht="16.5" customHeight="1">
      <c r="A350" s="112" t="s">
        <v>74</v>
      </c>
      <c r="B350" s="113" t="s">
        <v>542</v>
      </c>
      <c r="C350" s="102" t="s">
        <v>137</v>
      </c>
      <c r="D350" s="102" t="s">
        <v>91</v>
      </c>
      <c r="E350" s="113">
        <v>11</v>
      </c>
      <c r="F350" s="115"/>
      <c r="G350" s="100" t="s">
        <v>138</v>
      </c>
      <c r="H350" s="101">
        <v>156</v>
      </c>
      <c r="I350" s="150">
        <v>1</v>
      </c>
      <c r="J350" s="93">
        <f>SUMIFS(Invulblad!G:G,Invulblad!A:A,G350,Invulblad!B:B,H350,Invulblad!D:D,D350)*I350</f>
        <v>0</v>
      </c>
      <c r="K350" s="93">
        <f t="shared" si="27"/>
        <v>0</v>
      </c>
      <c r="L350" s="93">
        <f t="shared" si="31"/>
        <v>0</v>
      </c>
      <c r="M350" s="94">
        <f t="shared" si="28"/>
        <v>0</v>
      </c>
    </row>
    <row r="351" spans="1:13" ht="16.5" customHeight="1">
      <c r="A351" s="112" t="s">
        <v>74</v>
      </c>
      <c r="B351" s="113" t="s">
        <v>543</v>
      </c>
      <c r="C351" s="102" t="s">
        <v>137</v>
      </c>
      <c r="D351" s="102" t="s">
        <v>91</v>
      </c>
      <c r="E351" s="113">
        <v>21</v>
      </c>
      <c r="F351" s="115"/>
      <c r="G351" s="113" t="s">
        <v>138</v>
      </c>
      <c r="H351" s="101">
        <v>156</v>
      </c>
      <c r="I351" s="150">
        <v>1</v>
      </c>
      <c r="J351" s="93">
        <f>SUMIFS(Invulblad!G:G,Invulblad!A:A,G351,Invulblad!B:B,H351,Invulblad!D:D,D351)*I351</f>
        <v>0</v>
      </c>
      <c r="K351" s="93">
        <f t="shared" si="27"/>
        <v>0</v>
      </c>
      <c r="L351" s="93">
        <f t="shared" si="31"/>
        <v>0</v>
      </c>
      <c r="M351" s="94">
        <f t="shared" si="28"/>
        <v>0</v>
      </c>
    </row>
    <row r="352" spans="1:13" ht="16.5" customHeight="1">
      <c r="A352" s="112" t="s">
        <v>74</v>
      </c>
      <c r="B352" s="113" t="s">
        <v>544</v>
      </c>
      <c r="C352" s="102" t="s">
        <v>137</v>
      </c>
      <c r="D352" s="102" t="s">
        <v>91</v>
      </c>
      <c r="E352" s="113">
        <v>21</v>
      </c>
      <c r="F352" s="115"/>
      <c r="G352" s="113" t="s">
        <v>138</v>
      </c>
      <c r="H352" s="101">
        <v>156</v>
      </c>
      <c r="I352" s="150">
        <v>1</v>
      </c>
      <c r="J352" s="93">
        <f>SUMIFS(Invulblad!G:G,Invulblad!A:A,G352,Invulblad!B:B,H352,Invulblad!D:D,D352)*I352</f>
        <v>0</v>
      </c>
      <c r="K352" s="93">
        <f t="shared" si="27"/>
        <v>0</v>
      </c>
      <c r="L352" s="93">
        <f t="shared" si="31"/>
        <v>0</v>
      </c>
      <c r="M352" s="94">
        <f t="shared" si="28"/>
        <v>0</v>
      </c>
    </row>
    <row r="353" spans="1:13" ht="16.5" customHeight="1">
      <c r="A353" s="112" t="s">
        <v>74</v>
      </c>
      <c r="B353" s="113" t="s">
        <v>545</v>
      </c>
      <c r="C353" s="102" t="s">
        <v>212</v>
      </c>
      <c r="D353" s="102" t="s">
        <v>91</v>
      </c>
      <c r="E353" s="113">
        <v>56</v>
      </c>
      <c r="F353" s="115"/>
      <c r="G353" s="100" t="s">
        <v>210</v>
      </c>
      <c r="H353" s="101">
        <v>255</v>
      </c>
      <c r="I353" s="150">
        <v>1</v>
      </c>
      <c r="J353" s="93">
        <f>SUMIFS(Invulblad!G:G,Invulblad!A:A,G353,Invulblad!B:B,H353,Invulblad!D:D,D353)*I353</f>
        <v>0</v>
      </c>
      <c r="K353" s="93">
        <f t="shared" si="27"/>
        <v>0</v>
      </c>
      <c r="L353" s="93">
        <f t="shared" si="31"/>
        <v>0</v>
      </c>
      <c r="M353" s="94">
        <f t="shared" si="28"/>
        <v>0</v>
      </c>
    </row>
    <row r="354" spans="1:13" ht="16.5" customHeight="1">
      <c r="A354" s="112" t="s">
        <v>74</v>
      </c>
      <c r="B354" s="113" t="s">
        <v>546</v>
      </c>
      <c r="C354" s="102" t="s">
        <v>154</v>
      </c>
      <c r="D354" s="102" t="s">
        <v>82</v>
      </c>
      <c r="E354" s="106"/>
      <c r="F354" s="102">
        <v>12</v>
      </c>
      <c r="G354" s="113" t="s">
        <v>151</v>
      </c>
      <c r="H354" s="101" t="s">
        <v>234</v>
      </c>
      <c r="I354" s="150">
        <v>1</v>
      </c>
      <c r="J354" s="93">
        <f>SUMIFS(Invulblad!G:G,Invulblad!A:A,G354,Invulblad!B:B,H354,Invulblad!D:D,D354)*I354</f>
        <v>0</v>
      </c>
      <c r="K354" s="93">
        <f t="shared" ref="K354:K417" si="32">+J354*E354</f>
        <v>0</v>
      </c>
      <c r="L354" s="93">
        <f t="shared" si="31"/>
        <v>0</v>
      </c>
      <c r="M354" s="94">
        <f t="shared" ref="M354:M417" si="33">+L354*K354</f>
        <v>0</v>
      </c>
    </row>
    <row r="355" spans="1:13" ht="16.5" customHeight="1">
      <c r="A355" s="112" t="s">
        <v>74</v>
      </c>
      <c r="B355" s="113" t="s">
        <v>547</v>
      </c>
      <c r="C355" s="102" t="s">
        <v>99</v>
      </c>
      <c r="D355" s="102" t="s">
        <v>91</v>
      </c>
      <c r="E355" s="106"/>
      <c r="F355" s="102">
        <v>29</v>
      </c>
      <c r="G355" s="113" t="s">
        <v>98</v>
      </c>
      <c r="H355" s="101" t="s">
        <v>234</v>
      </c>
      <c r="I355" s="150">
        <v>1</v>
      </c>
      <c r="J355" s="93">
        <f>SUMIFS(Invulblad!G:G,Invulblad!A:A,G355,Invulblad!B:B,H355,Invulblad!D:D,D355)*I355</f>
        <v>0</v>
      </c>
      <c r="K355" s="93">
        <f t="shared" si="32"/>
        <v>0</v>
      </c>
      <c r="L355" s="93">
        <f t="shared" si="31"/>
        <v>0</v>
      </c>
      <c r="M355" s="94">
        <f t="shared" si="33"/>
        <v>0</v>
      </c>
    </row>
    <row r="356" spans="1:13" ht="16.5" customHeight="1">
      <c r="A356" s="112" t="s">
        <v>74</v>
      </c>
      <c r="B356" s="113" t="s">
        <v>548</v>
      </c>
      <c r="C356" s="102" t="s">
        <v>153</v>
      </c>
      <c r="D356" s="102" t="s">
        <v>91</v>
      </c>
      <c r="E356" s="106"/>
      <c r="F356" s="102">
        <v>7</v>
      </c>
      <c r="G356" s="113" t="s">
        <v>156</v>
      </c>
      <c r="H356" s="101" t="s">
        <v>234</v>
      </c>
      <c r="I356" s="150">
        <v>1</v>
      </c>
      <c r="J356" s="93">
        <f>SUMIFS(Invulblad!G:G,Invulblad!A:A,G356,Invulblad!B:B,H356,Invulblad!D:D,D356)*I356</f>
        <v>0</v>
      </c>
      <c r="K356" s="93">
        <f t="shared" si="32"/>
        <v>0</v>
      </c>
      <c r="L356" s="93">
        <f t="shared" si="31"/>
        <v>0</v>
      </c>
      <c r="M356" s="94">
        <f t="shared" si="33"/>
        <v>0</v>
      </c>
    </row>
    <row r="357" spans="1:13" ht="16.5" customHeight="1">
      <c r="A357" s="112" t="s">
        <v>74</v>
      </c>
      <c r="B357" s="113" t="s">
        <v>549</v>
      </c>
      <c r="C357" s="102" t="s">
        <v>154</v>
      </c>
      <c r="D357" s="102" t="s">
        <v>91</v>
      </c>
      <c r="E357" s="106"/>
      <c r="F357" s="102">
        <v>12</v>
      </c>
      <c r="G357" s="113" t="s">
        <v>156</v>
      </c>
      <c r="H357" s="101" t="s">
        <v>234</v>
      </c>
      <c r="I357" s="150">
        <v>1</v>
      </c>
      <c r="J357" s="93">
        <f>SUMIFS(Invulblad!G:G,Invulblad!A:A,G357,Invulblad!B:B,H357,Invulblad!D:D,D357)*I357</f>
        <v>0</v>
      </c>
      <c r="K357" s="93">
        <f t="shared" si="32"/>
        <v>0</v>
      </c>
      <c r="L357" s="93">
        <f t="shared" si="31"/>
        <v>0</v>
      </c>
      <c r="M357" s="94">
        <f t="shared" si="33"/>
        <v>0</v>
      </c>
    </row>
    <row r="358" spans="1:13" ht="16.5" customHeight="1">
      <c r="A358" s="112" t="s">
        <v>74</v>
      </c>
      <c r="B358" s="113" t="s">
        <v>550</v>
      </c>
      <c r="C358" s="102" t="s">
        <v>95</v>
      </c>
      <c r="D358" s="102" t="s">
        <v>96</v>
      </c>
      <c r="E358" s="106"/>
      <c r="F358" s="102">
        <v>115</v>
      </c>
      <c r="G358" s="113" t="s">
        <v>94</v>
      </c>
      <c r="H358" s="101" t="s">
        <v>234</v>
      </c>
      <c r="I358" s="150">
        <v>1</v>
      </c>
      <c r="J358" s="93">
        <f>SUMIFS(Invulblad!G:G,Invulblad!A:A,G358,Invulblad!B:B,H358,Invulblad!D:D,D358)*I358</f>
        <v>0</v>
      </c>
      <c r="K358" s="93">
        <f t="shared" si="32"/>
        <v>0</v>
      </c>
      <c r="L358" s="93">
        <f t="shared" si="31"/>
        <v>0</v>
      </c>
      <c r="M358" s="94">
        <f t="shared" si="33"/>
        <v>0</v>
      </c>
    </row>
    <row r="359" spans="1:13" ht="16.5" customHeight="1">
      <c r="A359" s="112" t="s">
        <v>74</v>
      </c>
      <c r="B359" s="113" t="s">
        <v>551</v>
      </c>
      <c r="C359" s="102" t="s">
        <v>169</v>
      </c>
      <c r="D359" s="102" t="s">
        <v>88</v>
      </c>
      <c r="E359" s="106">
        <v>46</v>
      </c>
      <c r="F359" s="102"/>
      <c r="G359" s="113" t="s">
        <v>168</v>
      </c>
      <c r="H359" s="101">
        <v>255</v>
      </c>
      <c r="I359" s="150">
        <v>1</v>
      </c>
      <c r="J359" s="93">
        <f>SUMIFS(Invulblad!G:G,Invulblad!A:A,G359,Invulblad!B:B,H359,Invulblad!D:D,D359)*I359</f>
        <v>0</v>
      </c>
      <c r="K359" s="93">
        <f t="shared" si="32"/>
        <v>0</v>
      </c>
      <c r="L359" s="93">
        <f t="shared" si="31"/>
        <v>0</v>
      </c>
      <c r="M359" s="94">
        <f t="shared" si="33"/>
        <v>0</v>
      </c>
    </row>
    <row r="360" spans="1:13" ht="16.5" customHeight="1">
      <c r="A360" s="112" t="s">
        <v>74</v>
      </c>
      <c r="B360" s="113" t="s">
        <v>552</v>
      </c>
      <c r="C360" s="102" t="s">
        <v>217</v>
      </c>
      <c r="D360" s="102" t="s">
        <v>88</v>
      </c>
      <c r="E360" s="106">
        <v>59</v>
      </c>
      <c r="F360" s="102"/>
      <c r="G360" s="113" t="s">
        <v>216</v>
      </c>
      <c r="H360" s="101">
        <v>255</v>
      </c>
      <c r="I360" s="150">
        <v>1</v>
      </c>
      <c r="J360" s="93">
        <f>SUMIFS(Invulblad!G:G,Invulblad!A:A,G360,Invulblad!B:B,H360,Invulblad!D:D,D360)*I360</f>
        <v>0</v>
      </c>
      <c r="K360" s="93">
        <f t="shared" si="32"/>
        <v>0</v>
      </c>
      <c r="L360" s="93">
        <f t="shared" si="31"/>
        <v>0</v>
      </c>
      <c r="M360" s="94">
        <f t="shared" si="33"/>
        <v>0</v>
      </c>
    </row>
    <row r="361" spans="1:13" ht="16.5" customHeight="1">
      <c r="A361" s="112" t="s">
        <v>74</v>
      </c>
      <c r="B361" s="113" t="s">
        <v>553</v>
      </c>
      <c r="C361" s="102" t="s">
        <v>167</v>
      </c>
      <c r="D361" s="102" t="s">
        <v>88</v>
      </c>
      <c r="E361" s="106">
        <v>7</v>
      </c>
      <c r="F361" s="102"/>
      <c r="G361" s="113" t="s">
        <v>165</v>
      </c>
      <c r="H361" s="101">
        <v>255</v>
      </c>
      <c r="I361" s="150">
        <v>1</v>
      </c>
      <c r="J361" s="93">
        <f>SUMIFS(Invulblad!G:G,Invulblad!A:A,G361,Invulblad!B:B,H361,Invulblad!D:D,D361)*I361</f>
        <v>0</v>
      </c>
      <c r="K361" s="93">
        <f t="shared" si="32"/>
        <v>0</v>
      </c>
      <c r="L361" s="93">
        <f t="shared" si="31"/>
        <v>0</v>
      </c>
      <c r="M361" s="94">
        <f t="shared" si="33"/>
        <v>0</v>
      </c>
    </row>
    <row r="362" spans="1:13" ht="16.5" customHeight="1">
      <c r="A362" s="112" t="s">
        <v>74</v>
      </c>
      <c r="B362" s="113" t="s">
        <v>554</v>
      </c>
      <c r="C362" s="102" t="s">
        <v>152</v>
      </c>
      <c r="D362" s="102" t="s">
        <v>88</v>
      </c>
      <c r="E362" s="106"/>
      <c r="F362" s="102">
        <v>3</v>
      </c>
      <c r="G362" s="113" t="s">
        <v>161</v>
      </c>
      <c r="H362" s="101" t="s">
        <v>234</v>
      </c>
      <c r="I362" s="150">
        <v>1</v>
      </c>
      <c r="J362" s="93">
        <f>SUMIFS(Invulblad!G:G,Invulblad!A:A,G362,Invulblad!B:B,H362,Invulblad!D:D,D362)*I362</f>
        <v>0</v>
      </c>
      <c r="K362" s="93">
        <f t="shared" si="32"/>
        <v>0</v>
      </c>
      <c r="L362" s="93">
        <f t="shared" si="31"/>
        <v>0</v>
      </c>
      <c r="M362" s="94">
        <f t="shared" si="33"/>
        <v>0</v>
      </c>
    </row>
    <row r="363" spans="1:13" ht="16.5" customHeight="1">
      <c r="A363" s="112" t="s">
        <v>74</v>
      </c>
      <c r="B363" s="113" t="s">
        <v>555</v>
      </c>
      <c r="C363" s="102" t="s">
        <v>204</v>
      </c>
      <c r="D363" s="102" t="s">
        <v>205</v>
      </c>
      <c r="E363" s="106">
        <v>15</v>
      </c>
      <c r="F363" s="102"/>
      <c r="G363" s="113" t="s">
        <v>203</v>
      </c>
      <c r="H363" s="101">
        <v>255</v>
      </c>
      <c r="I363" s="150">
        <v>1</v>
      </c>
      <c r="J363" s="93">
        <f>SUMIFS(Invulblad!G:G,Invulblad!A:A,G363,Invulblad!B:B,H363,Invulblad!D:D,D363)*I363</f>
        <v>0</v>
      </c>
      <c r="K363" s="93">
        <f t="shared" si="32"/>
        <v>0</v>
      </c>
      <c r="L363" s="93">
        <f t="shared" si="31"/>
        <v>0</v>
      </c>
      <c r="M363" s="94">
        <f t="shared" si="33"/>
        <v>0</v>
      </c>
    </row>
    <row r="364" spans="1:13" ht="16.5" customHeight="1">
      <c r="A364" s="112" t="s">
        <v>74</v>
      </c>
      <c r="B364" s="113" t="s">
        <v>556</v>
      </c>
      <c r="C364" s="102" t="s">
        <v>204</v>
      </c>
      <c r="D364" s="102" t="s">
        <v>205</v>
      </c>
      <c r="E364" s="106">
        <v>14</v>
      </c>
      <c r="F364" s="102"/>
      <c r="G364" s="113" t="s">
        <v>203</v>
      </c>
      <c r="H364" s="101">
        <v>255</v>
      </c>
      <c r="I364" s="150">
        <v>1</v>
      </c>
      <c r="J364" s="93">
        <f>SUMIFS(Invulblad!G:G,Invulblad!A:A,G364,Invulblad!B:B,H364,Invulblad!D:D,D364)*I364</f>
        <v>0</v>
      </c>
      <c r="K364" s="93">
        <f t="shared" si="32"/>
        <v>0</v>
      </c>
      <c r="L364" s="93">
        <f t="shared" si="31"/>
        <v>0</v>
      </c>
      <c r="M364" s="94">
        <f t="shared" si="33"/>
        <v>0</v>
      </c>
    </row>
    <row r="365" spans="1:13" ht="16.5" customHeight="1">
      <c r="A365" s="112" t="s">
        <v>74</v>
      </c>
      <c r="B365" s="113" t="s">
        <v>557</v>
      </c>
      <c r="C365" s="102" t="s">
        <v>204</v>
      </c>
      <c r="D365" s="102" t="s">
        <v>205</v>
      </c>
      <c r="E365" s="106">
        <v>15</v>
      </c>
      <c r="F365" s="102"/>
      <c r="G365" s="113" t="s">
        <v>203</v>
      </c>
      <c r="H365" s="101">
        <v>255</v>
      </c>
      <c r="I365" s="150">
        <v>1</v>
      </c>
      <c r="J365" s="93">
        <f>SUMIFS(Invulblad!G:G,Invulblad!A:A,G365,Invulblad!B:B,H365,Invulblad!D:D,D365)*I365</f>
        <v>0</v>
      </c>
      <c r="K365" s="93">
        <f t="shared" si="32"/>
        <v>0</v>
      </c>
      <c r="L365" s="93">
        <f t="shared" si="31"/>
        <v>0</v>
      </c>
      <c r="M365" s="94">
        <f t="shared" si="33"/>
        <v>0</v>
      </c>
    </row>
    <row r="366" spans="1:13" ht="16.5" customHeight="1">
      <c r="A366" s="112" t="s">
        <v>74</v>
      </c>
      <c r="B366" s="113" t="s">
        <v>558</v>
      </c>
      <c r="C366" s="102" t="s">
        <v>204</v>
      </c>
      <c r="D366" s="102" t="s">
        <v>205</v>
      </c>
      <c r="E366" s="106">
        <v>14</v>
      </c>
      <c r="F366" s="102"/>
      <c r="G366" s="113" t="s">
        <v>203</v>
      </c>
      <c r="H366" s="101">
        <v>255</v>
      </c>
      <c r="I366" s="150">
        <v>1</v>
      </c>
      <c r="J366" s="93">
        <f>SUMIFS(Invulblad!G:G,Invulblad!A:A,G366,Invulblad!B:B,H366,Invulblad!D:D,D366)*I366</f>
        <v>0</v>
      </c>
      <c r="K366" s="93">
        <f t="shared" si="32"/>
        <v>0</v>
      </c>
      <c r="L366" s="93">
        <f t="shared" si="31"/>
        <v>0</v>
      </c>
      <c r="M366" s="94">
        <f t="shared" si="33"/>
        <v>0</v>
      </c>
    </row>
    <row r="367" spans="1:13" ht="16.5" customHeight="1">
      <c r="A367" s="112" t="s">
        <v>74</v>
      </c>
      <c r="B367" s="113" t="s">
        <v>559</v>
      </c>
      <c r="C367" s="102" t="s">
        <v>204</v>
      </c>
      <c r="D367" s="102" t="s">
        <v>205</v>
      </c>
      <c r="E367" s="106">
        <v>15</v>
      </c>
      <c r="F367" s="102"/>
      <c r="G367" s="113" t="s">
        <v>203</v>
      </c>
      <c r="H367" s="101">
        <v>255</v>
      </c>
      <c r="I367" s="150">
        <v>1</v>
      </c>
      <c r="J367" s="93">
        <f>SUMIFS(Invulblad!G:G,Invulblad!A:A,G367,Invulblad!B:B,H367,Invulblad!D:D,D367)*I367</f>
        <v>0</v>
      </c>
      <c r="K367" s="93">
        <f t="shared" si="32"/>
        <v>0</v>
      </c>
      <c r="L367" s="93">
        <f t="shared" si="31"/>
        <v>0</v>
      </c>
      <c r="M367" s="94">
        <f t="shared" si="33"/>
        <v>0</v>
      </c>
    </row>
    <row r="368" spans="1:13" ht="16.5" customHeight="1">
      <c r="A368" s="112" t="s">
        <v>74</v>
      </c>
      <c r="B368" s="113" t="s">
        <v>560</v>
      </c>
      <c r="C368" s="102" t="s">
        <v>204</v>
      </c>
      <c r="D368" s="102" t="s">
        <v>205</v>
      </c>
      <c r="E368" s="106">
        <v>14</v>
      </c>
      <c r="F368" s="102"/>
      <c r="G368" s="113" t="s">
        <v>203</v>
      </c>
      <c r="H368" s="101">
        <v>255</v>
      </c>
      <c r="I368" s="150">
        <v>1</v>
      </c>
      <c r="J368" s="93">
        <f>SUMIFS(Invulblad!G:G,Invulblad!A:A,G368,Invulblad!B:B,H368,Invulblad!D:D,D368)*I368</f>
        <v>0</v>
      </c>
      <c r="K368" s="93">
        <f t="shared" si="32"/>
        <v>0</v>
      </c>
      <c r="L368" s="93">
        <f t="shared" si="31"/>
        <v>0</v>
      </c>
      <c r="M368" s="94">
        <f t="shared" si="33"/>
        <v>0</v>
      </c>
    </row>
    <row r="369" spans="1:13" ht="16.5" customHeight="1">
      <c r="A369" s="112" t="s">
        <v>75</v>
      </c>
      <c r="B369" s="113"/>
      <c r="C369" s="102" t="s">
        <v>145</v>
      </c>
      <c r="D369" s="102" t="s">
        <v>561</v>
      </c>
      <c r="E369" s="106">
        <v>2</v>
      </c>
      <c r="F369" s="102"/>
      <c r="G369" s="113" t="s">
        <v>146</v>
      </c>
      <c r="H369" s="101">
        <v>255</v>
      </c>
      <c r="I369" s="150">
        <v>1</v>
      </c>
      <c r="J369" s="93">
        <f>SUMIFS(Invulblad!G:G,Invulblad!A:A,G369,Invulblad!B:B,H369,Invulblad!D:D,D369)*I369</f>
        <v>0</v>
      </c>
      <c r="K369" s="93">
        <f t="shared" si="32"/>
        <v>0</v>
      </c>
      <c r="L369" s="93">
        <f t="shared" si="31"/>
        <v>0</v>
      </c>
      <c r="M369" s="94">
        <f t="shared" si="33"/>
        <v>0</v>
      </c>
    </row>
    <row r="370" spans="1:13" ht="16.5" customHeight="1">
      <c r="A370" s="112" t="s">
        <v>75</v>
      </c>
      <c r="B370" s="113" t="s">
        <v>562</v>
      </c>
      <c r="C370" s="102" t="s">
        <v>563</v>
      </c>
      <c r="D370" s="102" t="s">
        <v>106</v>
      </c>
      <c r="E370" s="106">
        <v>20.350000000000001</v>
      </c>
      <c r="F370" s="102"/>
      <c r="G370" s="113" t="s">
        <v>102</v>
      </c>
      <c r="H370" s="101">
        <v>255</v>
      </c>
      <c r="I370" s="150">
        <v>1</v>
      </c>
      <c r="J370" s="93">
        <f>SUMIFS(Invulblad!G:G,Invulblad!A:A,G370,Invulblad!B:B,H370,Invulblad!D:D,D370)*I370</f>
        <v>0</v>
      </c>
      <c r="K370" s="93">
        <f t="shared" si="32"/>
        <v>0</v>
      </c>
      <c r="L370" s="93">
        <f t="shared" si="31"/>
        <v>0</v>
      </c>
      <c r="M370" s="94">
        <f t="shared" si="33"/>
        <v>0</v>
      </c>
    </row>
    <row r="371" spans="1:13" ht="16.5" customHeight="1">
      <c r="A371" s="112" t="s">
        <v>75</v>
      </c>
      <c r="B371" s="113" t="s">
        <v>564</v>
      </c>
      <c r="C371" s="102" t="s">
        <v>565</v>
      </c>
      <c r="D371" s="102" t="s">
        <v>82</v>
      </c>
      <c r="E371" s="106">
        <v>14.82</v>
      </c>
      <c r="F371" s="102"/>
      <c r="G371" s="100" t="s">
        <v>163</v>
      </c>
      <c r="H371" s="101">
        <v>255</v>
      </c>
      <c r="I371" s="150">
        <v>1</v>
      </c>
      <c r="J371" s="93">
        <f>SUMIFS(Invulblad!G:G,Invulblad!A:A,G371,Invulblad!B:B,H371,Invulblad!D:D,D371)*I371</f>
        <v>0</v>
      </c>
      <c r="K371" s="93">
        <f t="shared" si="32"/>
        <v>0</v>
      </c>
      <c r="L371" s="93">
        <f t="shared" si="31"/>
        <v>0</v>
      </c>
      <c r="M371" s="94">
        <f t="shared" si="33"/>
        <v>0</v>
      </c>
    </row>
    <row r="372" spans="1:13" ht="16.5" customHeight="1">
      <c r="A372" s="112" t="s">
        <v>75</v>
      </c>
      <c r="B372" s="113" t="s">
        <v>566</v>
      </c>
      <c r="C372" s="102" t="s">
        <v>567</v>
      </c>
      <c r="D372" s="102" t="s">
        <v>108</v>
      </c>
      <c r="E372" s="106">
        <v>139.87</v>
      </c>
      <c r="F372" s="102"/>
      <c r="G372" s="113" t="s">
        <v>102</v>
      </c>
      <c r="H372" s="101">
        <v>255</v>
      </c>
      <c r="I372" s="150">
        <v>1</v>
      </c>
      <c r="J372" s="93">
        <f>SUMIFS(Invulblad!G:G,Invulblad!A:A,G372,Invulblad!B:B,H372,Invulblad!D:D,D372)*I372</f>
        <v>0</v>
      </c>
      <c r="K372" s="93">
        <f t="shared" si="32"/>
        <v>0</v>
      </c>
      <c r="L372" s="93">
        <f t="shared" si="31"/>
        <v>0</v>
      </c>
      <c r="M372" s="94">
        <f t="shared" si="33"/>
        <v>0</v>
      </c>
    </row>
    <row r="373" spans="1:13" ht="16.5" customHeight="1">
      <c r="A373" s="112" t="s">
        <v>75</v>
      </c>
      <c r="B373" s="113" t="s">
        <v>568</v>
      </c>
      <c r="C373" s="102" t="s">
        <v>113</v>
      </c>
      <c r="D373" s="102" t="s">
        <v>196</v>
      </c>
      <c r="E373" s="106">
        <v>128.78</v>
      </c>
      <c r="F373" s="102"/>
      <c r="G373" s="113" t="s">
        <v>118</v>
      </c>
      <c r="H373" s="101">
        <v>255</v>
      </c>
      <c r="I373" s="150">
        <v>1</v>
      </c>
      <c r="J373" s="93">
        <f>SUMIFS(Invulblad!G:G,Invulblad!A:A,G373,Invulblad!B:B,H373,Invulblad!D:D,D373)*I373</f>
        <v>0</v>
      </c>
      <c r="K373" s="93">
        <f t="shared" si="32"/>
        <v>0</v>
      </c>
      <c r="L373" s="93">
        <f t="shared" si="31"/>
        <v>0</v>
      </c>
      <c r="M373" s="94">
        <f t="shared" si="33"/>
        <v>0</v>
      </c>
    </row>
    <row r="374" spans="1:13" ht="16.5" customHeight="1">
      <c r="A374" s="112" t="s">
        <v>75</v>
      </c>
      <c r="B374" s="113" t="s">
        <v>569</v>
      </c>
      <c r="C374" s="102" t="s">
        <v>154</v>
      </c>
      <c r="D374" s="102" t="s">
        <v>196</v>
      </c>
      <c r="E374" s="106">
        <v>12.82</v>
      </c>
      <c r="F374" s="102"/>
      <c r="G374" s="113" t="s">
        <v>157</v>
      </c>
      <c r="H374" s="101">
        <v>52</v>
      </c>
      <c r="I374" s="150">
        <v>1</v>
      </c>
      <c r="J374" s="93">
        <f>SUMIFS(Invulblad!G:G,Invulblad!A:A,G374,Invulblad!B:B,H374,Invulblad!D:D,D374)*I374</f>
        <v>0</v>
      </c>
      <c r="K374" s="93">
        <f t="shared" si="32"/>
        <v>0</v>
      </c>
      <c r="L374" s="93">
        <f t="shared" si="31"/>
        <v>0</v>
      </c>
      <c r="M374" s="94">
        <f t="shared" si="33"/>
        <v>0</v>
      </c>
    </row>
    <row r="375" spans="1:13" ht="16.5" customHeight="1">
      <c r="A375" s="112" t="s">
        <v>75</v>
      </c>
      <c r="B375" s="113" t="s">
        <v>570</v>
      </c>
      <c r="C375" s="102" t="s">
        <v>571</v>
      </c>
      <c r="D375" s="102"/>
      <c r="E375" s="106"/>
      <c r="F375" s="102"/>
      <c r="G375" s="113" t="s">
        <v>178</v>
      </c>
      <c r="H375" s="101" t="s">
        <v>234</v>
      </c>
      <c r="I375" s="150">
        <v>1</v>
      </c>
      <c r="J375" s="93">
        <f>SUMIFS(Invulblad!G:G,Invulblad!A:A,G375,Invulblad!B:B,H375,Invulblad!D:D,D375)*I375</f>
        <v>0</v>
      </c>
      <c r="K375" s="93">
        <f t="shared" si="32"/>
        <v>0</v>
      </c>
      <c r="L375" s="93">
        <f t="shared" si="31"/>
        <v>0</v>
      </c>
      <c r="M375" s="94">
        <f t="shared" si="33"/>
        <v>0</v>
      </c>
    </row>
    <row r="376" spans="1:13" ht="16.5" customHeight="1">
      <c r="A376" s="112" t="s">
        <v>75</v>
      </c>
      <c r="B376" s="113" t="s">
        <v>572</v>
      </c>
      <c r="C376" s="102" t="s">
        <v>573</v>
      </c>
      <c r="D376" s="102" t="s">
        <v>574</v>
      </c>
      <c r="E376" s="106">
        <v>130.75</v>
      </c>
      <c r="F376" s="102"/>
      <c r="G376" s="113" t="s">
        <v>213</v>
      </c>
      <c r="H376" s="101">
        <v>255</v>
      </c>
      <c r="I376" s="150">
        <v>1</v>
      </c>
      <c r="J376" s="93">
        <f>SUMIFS(Invulblad!G:G,Invulblad!A:A,G376,Invulblad!B:B,H376,Invulblad!D:D,D376)*I376</f>
        <v>0</v>
      </c>
      <c r="K376" s="93">
        <f t="shared" si="32"/>
        <v>0</v>
      </c>
      <c r="L376" s="93">
        <f t="shared" si="31"/>
        <v>0</v>
      </c>
      <c r="M376" s="94">
        <f t="shared" si="33"/>
        <v>0</v>
      </c>
    </row>
    <row r="377" spans="1:13" ht="16.5" customHeight="1">
      <c r="A377" s="112" t="s">
        <v>75</v>
      </c>
      <c r="B377" s="113" t="s">
        <v>575</v>
      </c>
      <c r="C377" s="102" t="s">
        <v>576</v>
      </c>
      <c r="D377" s="102" t="s">
        <v>82</v>
      </c>
      <c r="E377" s="106">
        <v>127.08</v>
      </c>
      <c r="F377" s="102"/>
      <c r="G377" s="113" t="s">
        <v>208</v>
      </c>
      <c r="H377" s="101">
        <v>255</v>
      </c>
      <c r="I377" s="150">
        <v>1</v>
      </c>
      <c r="J377" s="93">
        <f>SUMIFS(Invulblad!G:G,Invulblad!A:A,G377,Invulblad!B:B,H377,Invulblad!D:D,D377)*I377</f>
        <v>0</v>
      </c>
      <c r="K377" s="93">
        <f t="shared" si="32"/>
        <v>0</v>
      </c>
      <c r="L377" s="93">
        <f t="shared" si="31"/>
        <v>0</v>
      </c>
      <c r="M377" s="94">
        <f t="shared" si="33"/>
        <v>0</v>
      </c>
    </row>
    <row r="378" spans="1:13" ht="16.5" customHeight="1">
      <c r="A378" s="112" t="s">
        <v>75</v>
      </c>
      <c r="B378" s="113" t="s">
        <v>577</v>
      </c>
      <c r="C378" s="102" t="s">
        <v>578</v>
      </c>
      <c r="D378" s="102" t="s">
        <v>91</v>
      </c>
      <c r="E378" s="106">
        <v>240.68</v>
      </c>
      <c r="F378" s="102"/>
      <c r="G378" s="113" t="s">
        <v>210</v>
      </c>
      <c r="H378" s="101">
        <v>255</v>
      </c>
      <c r="I378" s="150">
        <v>1</v>
      </c>
      <c r="J378" s="93">
        <f>SUMIFS(Invulblad!G:G,Invulblad!A:A,G378,Invulblad!B:B,H378,Invulblad!D:D,D378)*I378</f>
        <v>0</v>
      </c>
      <c r="K378" s="93">
        <f t="shared" si="32"/>
        <v>0</v>
      </c>
      <c r="L378" s="93">
        <f t="shared" si="31"/>
        <v>0</v>
      </c>
      <c r="M378" s="94">
        <f t="shared" si="33"/>
        <v>0</v>
      </c>
    </row>
    <row r="379" spans="1:13" ht="16.5" customHeight="1">
      <c r="A379" s="112" t="s">
        <v>75</v>
      </c>
      <c r="B379" s="113" t="s">
        <v>579</v>
      </c>
      <c r="C379" s="102" t="s">
        <v>580</v>
      </c>
      <c r="D379" s="171" t="s">
        <v>196</v>
      </c>
      <c r="E379" s="106">
        <v>1.99</v>
      </c>
      <c r="F379" s="102"/>
      <c r="G379" s="113" t="s">
        <v>118</v>
      </c>
      <c r="H379" s="101">
        <v>255</v>
      </c>
      <c r="I379" s="150">
        <v>1</v>
      </c>
      <c r="J379" s="93">
        <f>SUMIFS(Invulblad!G:G,Invulblad!A:A,G379,Invulblad!B:B,H379,Invulblad!D:D,D379)*I379</f>
        <v>0</v>
      </c>
      <c r="K379" s="93">
        <f t="shared" si="32"/>
        <v>0</v>
      </c>
      <c r="L379" s="93">
        <f t="shared" si="31"/>
        <v>0</v>
      </c>
      <c r="M379" s="94">
        <f t="shared" si="33"/>
        <v>0</v>
      </c>
    </row>
    <row r="380" spans="1:13" ht="16.5" customHeight="1">
      <c r="A380" s="112" t="s">
        <v>75</v>
      </c>
      <c r="B380" s="113" t="s">
        <v>581</v>
      </c>
      <c r="C380" s="102" t="s">
        <v>155</v>
      </c>
      <c r="D380" s="102" t="s">
        <v>196</v>
      </c>
      <c r="E380" s="106">
        <v>4.95</v>
      </c>
      <c r="F380" s="102"/>
      <c r="G380" s="113" t="s">
        <v>157</v>
      </c>
      <c r="H380" s="101">
        <v>52</v>
      </c>
      <c r="I380" s="150">
        <v>1</v>
      </c>
      <c r="J380" s="93">
        <f>SUMIFS(Invulblad!G:G,Invulblad!A:A,G380,Invulblad!B:B,H380,Invulblad!D:D,D380)*I380</f>
        <v>0</v>
      </c>
      <c r="K380" s="93">
        <f t="shared" si="32"/>
        <v>0</v>
      </c>
      <c r="L380" s="93">
        <f t="shared" si="31"/>
        <v>0</v>
      </c>
      <c r="M380" s="94">
        <f t="shared" si="33"/>
        <v>0</v>
      </c>
    </row>
    <row r="381" spans="1:13" ht="16.5" customHeight="1">
      <c r="A381" s="112" t="s">
        <v>75</v>
      </c>
      <c r="B381" s="113" t="s">
        <v>582</v>
      </c>
      <c r="C381" s="102" t="s">
        <v>195</v>
      </c>
      <c r="D381" s="102" t="s">
        <v>196</v>
      </c>
      <c r="E381" s="106">
        <v>4.95</v>
      </c>
      <c r="F381" s="102"/>
      <c r="G381" s="113" t="s">
        <v>193</v>
      </c>
      <c r="H381" s="101">
        <v>255</v>
      </c>
      <c r="I381" s="150">
        <v>1</v>
      </c>
      <c r="J381" s="93">
        <f>SUMIFS(Invulblad!G:G,Invulblad!A:A,G381,Invulblad!B:B,H381,Invulblad!D:D,D381)*I381</f>
        <v>0</v>
      </c>
      <c r="K381" s="93">
        <f t="shared" si="32"/>
        <v>0</v>
      </c>
      <c r="L381" s="93">
        <f t="shared" si="31"/>
        <v>0</v>
      </c>
      <c r="M381" s="94">
        <f t="shared" si="33"/>
        <v>0</v>
      </c>
    </row>
    <row r="382" spans="1:13" ht="16.5" customHeight="1">
      <c r="A382" s="112" t="s">
        <v>75</v>
      </c>
      <c r="B382" s="113" t="s">
        <v>583</v>
      </c>
      <c r="C382" s="102" t="s">
        <v>200</v>
      </c>
      <c r="D382" s="102" t="s">
        <v>196</v>
      </c>
      <c r="E382" s="106">
        <v>6.63</v>
      </c>
      <c r="F382" s="102"/>
      <c r="G382" s="113" t="s">
        <v>193</v>
      </c>
      <c r="H382" s="101">
        <v>255</v>
      </c>
      <c r="I382" s="150">
        <v>1</v>
      </c>
      <c r="J382" s="93">
        <f>SUMIFS(Invulblad!G:G,Invulblad!A:A,G382,Invulblad!B:B,H382,Invulblad!D:D,D382)*I382</f>
        <v>0</v>
      </c>
      <c r="K382" s="93">
        <f t="shared" si="32"/>
        <v>0</v>
      </c>
      <c r="L382" s="93">
        <f t="shared" si="31"/>
        <v>0</v>
      </c>
      <c r="M382" s="94">
        <f t="shared" si="33"/>
        <v>0</v>
      </c>
    </row>
    <row r="383" spans="1:13" ht="16.5" customHeight="1">
      <c r="A383" s="112" t="s">
        <v>75</v>
      </c>
      <c r="B383" s="113" t="s">
        <v>584</v>
      </c>
      <c r="C383" s="102" t="s">
        <v>197</v>
      </c>
      <c r="D383" s="102" t="s">
        <v>196</v>
      </c>
      <c r="E383" s="106">
        <v>1.08</v>
      </c>
      <c r="F383" s="102"/>
      <c r="G383" s="113" t="s">
        <v>193</v>
      </c>
      <c r="H383" s="101">
        <v>255</v>
      </c>
      <c r="I383" s="150">
        <v>1</v>
      </c>
      <c r="J383" s="93">
        <f>SUMIFS(Invulblad!G:G,Invulblad!A:A,G383,Invulblad!B:B,H383,Invulblad!D:D,D383)*I383</f>
        <v>0</v>
      </c>
      <c r="K383" s="93">
        <f t="shared" si="32"/>
        <v>0</v>
      </c>
      <c r="L383" s="93">
        <f t="shared" si="31"/>
        <v>0</v>
      </c>
      <c r="M383" s="94">
        <f t="shared" si="33"/>
        <v>0</v>
      </c>
    </row>
    <row r="384" spans="1:13" ht="16.5" customHeight="1">
      <c r="A384" s="112" t="s">
        <v>75</v>
      </c>
      <c r="B384" s="113" t="s">
        <v>585</v>
      </c>
      <c r="C384" s="102" t="s">
        <v>197</v>
      </c>
      <c r="D384" s="102" t="s">
        <v>196</v>
      </c>
      <c r="E384" s="106">
        <v>1.0900000000000001</v>
      </c>
      <c r="F384" s="102"/>
      <c r="G384" s="113" t="s">
        <v>193</v>
      </c>
      <c r="H384" s="101">
        <v>255</v>
      </c>
      <c r="I384" s="150">
        <v>1</v>
      </c>
      <c r="J384" s="93">
        <f>SUMIFS(Invulblad!G:G,Invulblad!A:A,G384,Invulblad!B:B,H384,Invulblad!D:D,D384)*I384</f>
        <v>0</v>
      </c>
      <c r="K384" s="93">
        <f t="shared" si="32"/>
        <v>0</v>
      </c>
      <c r="L384" s="93">
        <f t="shared" si="31"/>
        <v>0</v>
      </c>
      <c r="M384" s="94">
        <f t="shared" si="33"/>
        <v>0</v>
      </c>
    </row>
    <row r="385" spans="1:13" ht="16.5" customHeight="1">
      <c r="A385" s="112" t="s">
        <v>75</v>
      </c>
      <c r="B385" s="113" t="s">
        <v>586</v>
      </c>
      <c r="C385" s="102" t="s">
        <v>200</v>
      </c>
      <c r="D385" s="102" t="s">
        <v>196</v>
      </c>
      <c r="E385" s="106">
        <v>6.66</v>
      </c>
      <c r="F385" s="102"/>
      <c r="G385" s="113" t="s">
        <v>193</v>
      </c>
      <c r="H385" s="101">
        <v>255</v>
      </c>
      <c r="I385" s="150">
        <v>1</v>
      </c>
      <c r="J385" s="93">
        <f>SUMIFS(Invulblad!G:G,Invulblad!A:A,G385,Invulblad!B:B,H385,Invulblad!D:D,D385)*I385</f>
        <v>0</v>
      </c>
      <c r="K385" s="93">
        <f t="shared" si="32"/>
        <v>0</v>
      </c>
      <c r="L385" s="93">
        <f t="shared" si="31"/>
        <v>0</v>
      </c>
      <c r="M385" s="94">
        <f t="shared" si="33"/>
        <v>0</v>
      </c>
    </row>
    <row r="386" spans="1:13" ht="16.5" customHeight="1">
      <c r="A386" s="112" t="s">
        <v>75</v>
      </c>
      <c r="B386" s="113" t="s">
        <v>587</v>
      </c>
      <c r="C386" s="102" t="s">
        <v>197</v>
      </c>
      <c r="D386" s="102" t="s">
        <v>196</v>
      </c>
      <c r="E386" s="106">
        <v>1.05</v>
      </c>
      <c r="F386" s="102"/>
      <c r="G386" s="113" t="s">
        <v>193</v>
      </c>
      <c r="H386" s="101">
        <v>255</v>
      </c>
      <c r="I386" s="150">
        <v>1</v>
      </c>
      <c r="J386" s="93">
        <f>SUMIFS(Invulblad!G:G,Invulblad!A:A,G386,Invulblad!B:B,H386,Invulblad!D:D,D386)*I386</f>
        <v>0</v>
      </c>
      <c r="K386" s="93">
        <f t="shared" si="32"/>
        <v>0</v>
      </c>
      <c r="L386" s="93">
        <f t="shared" si="31"/>
        <v>0</v>
      </c>
      <c r="M386" s="94">
        <f t="shared" si="33"/>
        <v>0</v>
      </c>
    </row>
    <row r="387" spans="1:13" ht="16.5" customHeight="1">
      <c r="A387" s="112" t="s">
        <v>75</v>
      </c>
      <c r="B387" s="113" t="s">
        <v>588</v>
      </c>
      <c r="C387" s="102" t="s">
        <v>197</v>
      </c>
      <c r="D387" s="102" t="s">
        <v>196</v>
      </c>
      <c r="E387" s="106">
        <v>1.05</v>
      </c>
      <c r="F387" s="102"/>
      <c r="G387" s="113" t="s">
        <v>193</v>
      </c>
      <c r="H387" s="101">
        <v>255</v>
      </c>
      <c r="I387" s="150">
        <v>1</v>
      </c>
      <c r="J387" s="93">
        <f>SUMIFS(Invulblad!G:G,Invulblad!A:A,G387,Invulblad!B:B,H387,Invulblad!D:D,D387)*I387</f>
        <v>0</v>
      </c>
      <c r="K387" s="93">
        <f t="shared" si="32"/>
        <v>0</v>
      </c>
      <c r="L387" s="93">
        <f t="shared" si="31"/>
        <v>0</v>
      </c>
      <c r="M387" s="94">
        <f t="shared" si="33"/>
        <v>0</v>
      </c>
    </row>
    <row r="388" spans="1:13" ht="16.5" customHeight="1">
      <c r="A388" s="112" t="s">
        <v>75</v>
      </c>
      <c r="B388" s="113" t="s">
        <v>589</v>
      </c>
      <c r="C388" s="102" t="s">
        <v>590</v>
      </c>
      <c r="D388" s="102" t="s">
        <v>196</v>
      </c>
      <c r="E388" s="106"/>
      <c r="F388" s="102"/>
      <c r="G388" s="100" t="s">
        <v>118</v>
      </c>
      <c r="H388" s="101">
        <v>255</v>
      </c>
      <c r="I388" s="150">
        <v>1</v>
      </c>
      <c r="J388" s="93">
        <f>SUMIFS(Invulblad!G:G,Invulblad!A:A,G388,Invulblad!B:B,H388,Invulblad!D:D,D388)*I388</f>
        <v>0</v>
      </c>
      <c r="K388" s="93">
        <f t="shared" si="32"/>
        <v>0</v>
      </c>
      <c r="L388" s="93">
        <f t="shared" si="31"/>
        <v>0</v>
      </c>
      <c r="M388" s="94">
        <f t="shared" si="33"/>
        <v>0</v>
      </c>
    </row>
    <row r="389" spans="1:13" ht="16.5" customHeight="1">
      <c r="A389" s="112" t="s">
        <v>75</v>
      </c>
      <c r="B389" s="113" t="s">
        <v>591</v>
      </c>
      <c r="C389" s="102" t="s">
        <v>200</v>
      </c>
      <c r="D389" s="102" t="s">
        <v>196</v>
      </c>
      <c r="E389" s="106">
        <v>3.82</v>
      </c>
      <c r="F389" s="102"/>
      <c r="G389" s="113" t="s">
        <v>193</v>
      </c>
      <c r="H389" s="101">
        <v>255</v>
      </c>
      <c r="I389" s="150">
        <v>1</v>
      </c>
      <c r="J389" s="93">
        <f>SUMIFS(Invulblad!G:G,Invulblad!A:A,G389,Invulblad!B:B,H389,Invulblad!D:D,D389)*I389</f>
        <v>0</v>
      </c>
      <c r="K389" s="93">
        <f t="shared" si="32"/>
        <v>0</v>
      </c>
      <c r="L389" s="93">
        <f t="shared" si="31"/>
        <v>0</v>
      </c>
      <c r="M389" s="94">
        <f t="shared" si="33"/>
        <v>0</v>
      </c>
    </row>
    <row r="390" spans="1:13" ht="16.5" customHeight="1">
      <c r="A390" s="112" t="s">
        <v>75</v>
      </c>
      <c r="B390" s="113" t="s">
        <v>592</v>
      </c>
      <c r="C390" s="102" t="s">
        <v>197</v>
      </c>
      <c r="D390" s="102" t="s">
        <v>196</v>
      </c>
      <c r="E390" s="106">
        <v>1.1399999999999999</v>
      </c>
      <c r="F390" s="102"/>
      <c r="G390" s="113" t="s">
        <v>193</v>
      </c>
      <c r="H390" s="101">
        <v>255</v>
      </c>
      <c r="I390" s="150">
        <v>1</v>
      </c>
      <c r="J390" s="93">
        <f>SUMIFS(Invulblad!G:G,Invulblad!A:A,G390,Invulblad!B:B,H390,Invulblad!D:D,D390)*I390</f>
        <v>0</v>
      </c>
      <c r="K390" s="93">
        <f t="shared" si="32"/>
        <v>0</v>
      </c>
      <c r="L390" s="93">
        <f t="shared" si="31"/>
        <v>0</v>
      </c>
      <c r="M390" s="94">
        <f t="shared" si="33"/>
        <v>0</v>
      </c>
    </row>
    <row r="391" spans="1:13" ht="16.5" customHeight="1">
      <c r="A391" s="112" t="s">
        <v>75</v>
      </c>
      <c r="B391" s="113" t="s">
        <v>593</v>
      </c>
      <c r="C391" s="102" t="s">
        <v>197</v>
      </c>
      <c r="D391" s="102" t="s">
        <v>196</v>
      </c>
      <c r="E391" s="106">
        <v>1.1399999999999999</v>
      </c>
      <c r="F391" s="102"/>
      <c r="G391" s="113" t="s">
        <v>193</v>
      </c>
      <c r="H391" s="101">
        <v>255</v>
      </c>
      <c r="I391" s="150">
        <v>1</v>
      </c>
      <c r="J391" s="93">
        <f>SUMIFS(Invulblad!G:G,Invulblad!A:A,G391,Invulblad!B:B,H391,Invulblad!D:D,D391)*I391</f>
        <v>0</v>
      </c>
      <c r="K391" s="93">
        <f t="shared" si="32"/>
        <v>0</v>
      </c>
      <c r="L391" s="93">
        <f t="shared" si="31"/>
        <v>0</v>
      </c>
      <c r="M391" s="94">
        <f t="shared" si="33"/>
        <v>0</v>
      </c>
    </row>
    <row r="392" spans="1:13" ht="16.5" customHeight="1">
      <c r="A392" s="112" t="s">
        <v>75</v>
      </c>
      <c r="B392" s="113" t="s">
        <v>594</v>
      </c>
      <c r="C392" s="102" t="s">
        <v>200</v>
      </c>
      <c r="D392" s="102" t="s">
        <v>196</v>
      </c>
      <c r="E392" s="106">
        <v>3.78</v>
      </c>
      <c r="F392" s="102"/>
      <c r="G392" s="113" t="s">
        <v>193</v>
      </c>
      <c r="H392" s="101">
        <v>255</v>
      </c>
      <c r="I392" s="150">
        <v>1</v>
      </c>
      <c r="J392" s="93">
        <f>SUMIFS(Invulblad!G:G,Invulblad!A:A,G392,Invulblad!B:B,H392,Invulblad!D:D,D392)*I392</f>
        <v>0</v>
      </c>
      <c r="K392" s="93">
        <f t="shared" si="32"/>
        <v>0</v>
      </c>
      <c r="L392" s="93">
        <f t="shared" si="31"/>
        <v>0</v>
      </c>
      <c r="M392" s="94">
        <f t="shared" si="33"/>
        <v>0</v>
      </c>
    </row>
    <row r="393" spans="1:13" ht="16.5" customHeight="1">
      <c r="A393" s="112" t="s">
        <v>75</v>
      </c>
      <c r="B393" s="113" t="s">
        <v>595</v>
      </c>
      <c r="C393" s="102" t="s">
        <v>197</v>
      </c>
      <c r="D393" s="102" t="s">
        <v>196</v>
      </c>
      <c r="E393" s="106">
        <v>1.17</v>
      </c>
      <c r="F393" s="102"/>
      <c r="G393" s="113" t="s">
        <v>193</v>
      </c>
      <c r="H393" s="101">
        <v>255</v>
      </c>
      <c r="I393" s="150">
        <v>1</v>
      </c>
      <c r="J393" s="93">
        <f>SUMIFS(Invulblad!G:G,Invulblad!A:A,G393,Invulblad!B:B,H393,Invulblad!D:D,D393)*I393</f>
        <v>0</v>
      </c>
      <c r="K393" s="93">
        <f t="shared" si="32"/>
        <v>0</v>
      </c>
      <c r="L393" s="93">
        <f t="shared" si="31"/>
        <v>0</v>
      </c>
      <c r="M393" s="94">
        <f t="shared" si="33"/>
        <v>0</v>
      </c>
    </row>
    <row r="394" spans="1:13" ht="16.5" customHeight="1">
      <c r="A394" s="112" t="s">
        <v>75</v>
      </c>
      <c r="B394" s="113" t="s">
        <v>596</v>
      </c>
      <c r="C394" s="102" t="s">
        <v>197</v>
      </c>
      <c r="D394" s="102" t="s">
        <v>196</v>
      </c>
      <c r="E394" s="106">
        <v>1.18</v>
      </c>
      <c r="F394" s="102"/>
      <c r="G394" s="113" t="s">
        <v>193</v>
      </c>
      <c r="H394" s="101">
        <v>255</v>
      </c>
      <c r="I394" s="150">
        <v>1</v>
      </c>
      <c r="J394" s="93">
        <f>SUMIFS(Invulblad!G:G,Invulblad!A:A,G394,Invulblad!B:B,H394,Invulblad!D:D,D394)*I394</f>
        <v>0</v>
      </c>
      <c r="K394" s="93">
        <f t="shared" si="32"/>
        <v>0</v>
      </c>
      <c r="L394" s="93">
        <f t="shared" si="31"/>
        <v>0</v>
      </c>
      <c r="M394" s="94">
        <f t="shared" si="33"/>
        <v>0</v>
      </c>
    </row>
    <row r="395" spans="1:13" ht="16.5" customHeight="1">
      <c r="A395" s="112" t="s">
        <v>75</v>
      </c>
      <c r="B395" s="113" t="s">
        <v>597</v>
      </c>
      <c r="C395" s="102" t="s">
        <v>189</v>
      </c>
      <c r="D395" s="102" t="s">
        <v>196</v>
      </c>
      <c r="E395" s="106">
        <v>100</v>
      </c>
      <c r="F395" s="102"/>
      <c r="G395" s="113" t="s">
        <v>178</v>
      </c>
      <c r="H395" s="101">
        <v>1</v>
      </c>
      <c r="I395" s="150">
        <v>1</v>
      </c>
      <c r="J395" s="93">
        <f>SUMIFS(Invulblad!G:G,Invulblad!A:A,G395,Invulblad!B:B,H395,Invulblad!D:D,D395)*I395</f>
        <v>0</v>
      </c>
      <c r="K395" s="93">
        <f t="shared" si="32"/>
        <v>0</v>
      </c>
      <c r="L395" s="93">
        <f t="shared" si="31"/>
        <v>0</v>
      </c>
      <c r="M395" s="94">
        <f t="shared" si="33"/>
        <v>0</v>
      </c>
    </row>
    <row r="396" spans="1:13" ht="16.5" customHeight="1">
      <c r="A396" s="112" t="s">
        <v>75</v>
      </c>
      <c r="B396" s="113" t="s">
        <v>598</v>
      </c>
      <c r="C396" s="102" t="s">
        <v>185</v>
      </c>
      <c r="D396" s="102" t="s">
        <v>196</v>
      </c>
      <c r="E396" s="106">
        <v>70</v>
      </c>
      <c r="F396" s="102"/>
      <c r="G396" s="113" t="s">
        <v>178</v>
      </c>
      <c r="H396" s="101">
        <v>1</v>
      </c>
      <c r="I396" s="150">
        <v>1</v>
      </c>
      <c r="J396" s="93">
        <f>SUMIFS(Invulblad!G:G,Invulblad!A:A,G396,Invulblad!B:B,H396,Invulblad!D:D,D396)*I396</f>
        <v>0</v>
      </c>
      <c r="K396" s="93">
        <f t="shared" si="32"/>
        <v>0</v>
      </c>
      <c r="L396" s="93">
        <f t="shared" si="31"/>
        <v>0</v>
      </c>
      <c r="M396" s="94">
        <f t="shared" si="33"/>
        <v>0</v>
      </c>
    </row>
    <row r="397" spans="1:13" ht="16.5" customHeight="1">
      <c r="A397" s="112" t="s">
        <v>75</v>
      </c>
      <c r="B397" s="113" t="s">
        <v>599</v>
      </c>
      <c r="C397" s="102" t="s">
        <v>186</v>
      </c>
      <c r="D397" s="102" t="s">
        <v>196</v>
      </c>
      <c r="E397" s="106">
        <v>70</v>
      </c>
      <c r="F397" s="102"/>
      <c r="G397" s="113" t="s">
        <v>178</v>
      </c>
      <c r="H397" s="101">
        <v>1</v>
      </c>
      <c r="I397" s="150">
        <v>1</v>
      </c>
      <c r="J397" s="93">
        <f>SUMIFS(Invulblad!G:G,Invulblad!A:A,G397,Invulblad!B:B,H397,Invulblad!D:D,D397)*I397</f>
        <v>0</v>
      </c>
      <c r="K397" s="93">
        <f t="shared" si="32"/>
        <v>0</v>
      </c>
      <c r="L397" s="93">
        <f t="shared" si="31"/>
        <v>0</v>
      </c>
      <c r="M397" s="94">
        <f t="shared" si="33"/>
        <v>0</v>
      </c>
    </row>
    <row r="398" spans="1:13" ht="16.5" customHeight="1">
      <c r="A398" s="112" t="s">
        <v>75</v>
      </c>
      <c r="B398" s="113" t="s">
        <v>600</v>
      </c>
      <c r="C398" s="102" t="s">
        <v>188</v>
      </c>
      <c r="D398" s="102" t="s">
        <v>196</v>
      </c>
      <c r="E398" s="106">
        <v>40</v>
      </c>
      <c r="F398" s="102"/>
      <c r="G398" s="113" t="s">
        <v>178</v>
      </c>
      <c r="H398" s="101">
        <v>1</v>
      </c>
      <c r="I398" s="150">
        <v>1</v>
      </c>
      <c r="J398" s="93">
        <f>SUMIFS(Invulblad!G:G,Invulblad!A:A,G398,Invulblad!B:B,H398,Invulblad!D:D,D398)*I398</f>
        <v>0</v>
      </c>
      <c r="K398" s="93">
        <f t="shared" si="32"/>
        <v>0</v>
      </c>
      <c r="L398" s="93">
        <f t="shared" si="31"/>
        <v>0</v>
      </c>
      <c r="M398" s="94">
        <f t="shared" si="33"/>
        <v>0</v>
      </c>
    </row>
    <row r="399" spans="1:13" ht="16.5" customHeight="1">
      <c r="A399" s="112" t="s">
        <v>75</v>
      </c>
      <c r="B399" s="113" t="s">
        <v>601</v>
      </c>
      <c r="C399" s="102" t="s">
        <v>602</v>
      </c>
      <c r="D399" s="102"/>
      <c r="E399" s="106">
        <v>0</v>
      </c>
      <c r="F399" s="102"/>
      <c r="G399" s="113" t="s">
        <v>178</v>
      </c>
      <c r="H399" s="101">
        <v>1</v>
      </c>
      <c r="I399" s="150">
        <v>1</v>
      </c>
      <c r="J399" s="93">
        <f>SUMIFS(Invulblad!G:G,Invulblad!A:A,G399,Invulblad!B:B,H399,Invulblad!D:D,D399)*I399</f>
        <v>0</v>
      </c>
      <c r="K399" s="93">
        <f t="shared" si="32"/>
        <v>0</v>
      </c>
      <c r="L399" s="93">
        <f t="shared" si="31"/>
        <v>0</v>
      </c>
      <c r="M399" s="94">
        <f t="shared" si="33"/>
        <v>0</v>
      </c>
    </row>
    <row r="400" spans="1:13" ht="16.5" customHeight="1">
      <c r="A400" s="112" t="s">
        <v>75</v>
      </c>
      <c r="B400" s="113" t="s">
        <v>603</v>
      </c>
      <c r="C400" s="102" t="s">
        <v>604</v>
      </c>
      <c r="D400" s="102"/>
      <c r="E400" s="106">
        <v>0</v>
      </c>
      <c r="F400" s="102"/>
      <c r="G400" s="113" t="s">
        <v>178</v>
      </c>
      <c r="H400" s="101">
        <v>1</v>
      </c>
      <c r="I400" s="150">
        <v>1</v>
      </c>
      <c r="J400" s="93">
        <f>SUMIFS(Invulblad!G:G,Invulblad!A:A,G400,Invulblad!B:B,H400,Invulblad!D:D,D400)*I400</f>
        <v>0</v>
      </c>
      <c r="K400" s="93">
        <f t="shared" si="32"/>
        <v>0</v>
      </c>
      <c r="L400" s="93">
        <f t="shared" si="31"/>
        <v>0</v>
      </c>
      <c r="M400" s="94">
        <f t="shared" si="33"/>
        <v>0</v>
      </c>
    </row>
    <row r="401" spans="1:13" ht="16.5" customHeight="1">
      <c r="A401" s="112" t="s">
        <v>75</v>
      </c>
      <c r="B401" s="113" t="s">
        <v>605</v>
      </c>
      <c r="C401" s="102" t="s">
        <v>606</v>
      </c>
      <c r="D401" s="102"/>
      <c r="E401" s="106">
        <v>0</v>
      </c>
      <c r="F401" s="102"/>
      <c r="G401" s="113" t="s">
        <v>178</v>
      </c>
      <c r="H401" s="101">
        <v>1</v>
      </c>
      <c r="I401" s="150">
        <v>1</v>
      </c>
      <c r="J401" s="93">
        <f>SUMIFS(Invulblad!G:G,Invulblad!A:A,G401,Invulblad!B:B,H401,Invulblad!D:D,D401)*I401</f>
        <v>0</v>
      </c>
      <c r="K401" s="93">
        <f t="shared" si="32"/>
        <v>0</v>
      </c>
      <c r="L401" s="93">
        <f t="shared" si="31"/>
        <v>0</v>
      </c>
      <c r="M401" s="94">
        <f t="shared" si="33"/>
        <v>0</v>
      </c>
    </row>
    <row r="402" spans="1:13" ht="16.5" customHeight="1">
      <c r="A402" s="112" t="s">
        <v>75</v>
      </c>
      <c r="B402" s="113" t="s">
        <v>607</v>
      </c>
      <c r="C402" s="102" t="s">
        <v>608</v>
      </c>
      <c r="D402" s="102"/>
      <c r="E402" s="106">
        <v>0</v>
      </c>
      <c r="F402" s="102"/>
      <c r="G402" s="113" t="s">
        <v>178</v>
      </c>
      <c r="H402" s="101" t="s">
        <v>234</v>
      </c>
      <c r="I402" s="150">
        <v>1</v>
      </c>
      <c r="J402" s="93">
        <f>SUMIFS(Invulblad!G:G,Invulblad!A:A,G402,Invulblad!B:B,H402,Invulblad!D:D,D402)*I402</f>
        <v>0</v>
      </c>
      <c r="K402" s="93">
        <f t="shared" si="32"/>
        <v>0</v>
      </c>
      <c r="L402" s="93">
        <f t="shared" si="31"/>
        <v>0</v>
      </c>
      <c r="M402" s="94">
        <f t="shared" si="33"/>
        <v>0</v>
      </c>
    </row>
    <row r="403" spans="1:13" ht="16.5" customHeight="1">
      <c r="A403" s="112" t="s">
        <v>75</v>
      </c>
      <c r="B403" s="113" t="s">
        <v>609</v>
      </c>
      <c r="C403" s="102" t="s">
        <v>610</v>
      </c>
      <c r="D403" s="102"/>
      <c r="E403" s="106">
        <v>0</v>
      </c>
      <c r="F403" s="102"/>
      <c r="G403" s="113" t="s">
        <v>178</v>
      </c>
      <c r="H403" s="101">
        <v>1</v>
      </c>
      <c r="I403" s="150">
        <v>1</v>
      </c>
      <c r="J403" s="93">
        <f>SUMIFS(Invulblad!G:G,Invulblad!A:A,G403,Invulblad!B:B,H403,Invulblad!D:D,D403)*I403</f>
        <v>0</v>
      </c>
      <c r="K403" s="93">
        <f t="shared" si="32"/>
        <v>0</v>
      </c>
      <c r="L403" s="93">
        <f t="shared" si="31"/>
        <v>0</v>
      </c>
      <c r="M403" s="94">
        <f t="shared" si="33"/>
        <v>0</v>
      </c>
    </row>
    <row r="404" spans="1:13" ht="16.5" customHeight="1">
      <c r="A404" s="112" t="s">
        <v>75</v>
      </c>
      <c r="B404" s="113" t="s">
        <v>611</v>
      </c>
      <c r="C404" s="102" t="s">
        <v>113</v>
      </c>
      <c r="D404" s="102" t="s">
        <v>82</v>
      </c>
      <c r="E404" s="106">
        <v>55.21</v>
      </c>
      <c r="F404" s="102"/>
      <c r="G404" s="113" t="s">
        <v>112</v>
      </c>
      <c r="H404" s="101">
        <v>255</v>
      </c>
      <c r="I404" s="150">
        <v>1</v>
      </c>
      <c r="J404" s="93">
        <f>SUMIFS(Invulblad!G:G,Invulblad!A:A,G404,Invulblad!B:B,H404,Invulblad!D:D,D404)*I404</f>
        <v>0</v>
      </c>
      <c r="K404" s="93">
        <f t="shared" si="32"/>
        <v>0</v>
      </c>
      <c r="L404" s="93">
        <f t="shared" si="31"/>
        <v>0</v>
      </c>
      <c r="M404" s="94">
        <f t="shared" si="33"/>
        <v>0</v>
      </c>
    </row>
    <row r="405" spans="1:13" ht="16.5" customHeight="1">
      <c r="A405" s="112" t="s">
        <v>75</v>
      </c>
      <c r="B405" s="113" t="s">
        <v>612</v>
      </c>
      <c r="C405" s="102" t="s">
        <v>613</v>
      </c>
      <c r="D405" s="102" t="s">
        <v>82</v>
      </c>
      <c r="E405" s="106">
        <v>53.2</v>
      </c>
      <c r="F405" s="102"/>
      <c r="G405" s="113" t="s">
        <v>112</v>
      </c>
      <c r="H405" s="101">
        <v>255</v>
      </c>
      <c r="I405" s="150">
        <v>1</v>
      </c>
      <c r="J405" s="93">
        <f>SUMIFS(Invulblad!G:G,Invulblad!A:A,G405,Invulblad!B:B,H405,Invulblad!D:D,D405)*I405</f>
        <v>0</v>
      </c>
      <c r="K405" s="93">
        <f t="shared" si="32"/>
        <v>0</v>
      </c>
      <c r="L405" s="93">
        <f t="shared" si="31"/>
        <v>0</v>
      </c>
      <c r="M405" s="94">
        <f t="shared" si="33"/>
        <v>0</v>
      </c>
    </row>
    <row r="406" spans="1:13" ht="16.5" customHeight="1">
      <c r="A406" s="112" t="s">
        <v>75</v>
      </c>
      <c r="B406" s="113" t="s">
        <v>614</v>
      </c>
      <c r="C406" s="102" t="s">
        <v>113</v>
      </c>
      <c r="D406" s="102" t="s">
        <v>82</v>
      </c>
      <c r="E406" s="106">
        <v>37.11</v>
      </c>
      <c r="F406" s="102"/>
      <c r="G406" s="113" t="s">
        <v>112</v>
      </c>
      <c r="H406" s="101">
        <v>255</v>
      </c>
      <c r="I406" s="150">
        <v>1</v>
      </c>
      <c r="J406" s="93">
        <f>SUMIFS(Invulblad!G:G,Invulblad!A:A,G406,Invulblad!B:B,H406,Invulblad!D:D,D406)*I406</f>
        <v>0</v>
      </c>
      <c r="K406" s="93">
        <f t="shared" si="32"/>
        <v>0</v>
      </c>
      <c r="L406" s="93">
        <f t="shared" si="31"/>
        <v>0</v>
      </c>
      <c r="M406" s="94">
        <f t="shared" si="33"/>
        <v>0</v>
      </c>
    </row>
    <row r="407" spans="1:13" ht="16.5" customHeight="1">
      <c r="A407" s="112" t="s">
        <v>75</v>
      </c>
      <c r="B407" s="113" t="s">
        <v>615</v>
      </c>
      <c r="C407" s="102" t="s">
        <v>145</v>
      </c>
      <c r="D407" s="102" t="s">
        <v>561</v>
      </c>
      <c r="E407" s="106"/>
      <c r="F407" s="102">
        <v>1</v>
      </c>
      <c r="G407" s="113" t="s">
        <v>146</v>
      </c>
      <c r="H407" s="101" t="s">
        <v>234</v>
      </c>
      <c r="I407" s="150">
        <v>1</v>
      </c>
      <c r="J407" s="93">
        <f>SUMIFS(Invulblad!G:G,Invulblad!A:A,G407,Invulblad!B:B,H407,Invulblad!D:D,D407)*I407</f>
        <v>0</v>
      </c>
      <c r="K407" s="93">
        <f t="shared" si="32"/>
        <v>0</v>
      </c>
      <c r="L407" s="93">
        <f t="shared" si="31"/>
        <v>0</v>
      </c>
      <c r="M407" s="94">
        <f t="shared" si="33"/>
        <v>0</v>
      </c>
    </row>
    <row r="408" spans="1:13" ht="16.5" customHeight="1">
      <c r="A408" s="112" t="s">
        <v>75</v>
      </c>
      <c r="B408" s="113" t="s">
        <v>616</v>
      </c>
      <c r="C408" s="102" t="s">
        <v>204</v>
      </c>
      <c r="D408" s="102" t="s">
        <v>196</v>
      </c>
      <c r="E408" s="106">
        <v>30.05</v>
      </c>
      <c r="F408" s="102"/>
      <c r="G408" s="113" t="s">
        <v>206</v>
      </c>
      <c r="H408" s="101">
        <v>255</v>
      </c>
      <c r="I408" s="150">
        <v>1</v>
      </c>
      <c r="J408" s="93">
        <f>SUMIFS(Invulblad!G:G,Invulblad!A:A,G408,Invulblad!B:B,H408,Invulblad!D:D,D408)*I408</f>
        <v>0</v>
      </c>
      <c r="K408" s="93">
        <f t="shared" si="32"/>
        <v>0</v>
      </c>
      <c r="L408" s="93">
        <f t="shared" si="31"/>
        <v>0</v>
      </c>
      <c r="M408" s="94">
        <f t="shared" si="33"/>
        <v>0</v>
      </c>
    </row>
    <row r="409" spans="1:13" ht="16.5" customHeight="1">
      <c r="A409" s="112" t="s">
        <v>75</v>
      </c>
      <c r="B409" s="113" t="s">
        <v>617</v>
      </c>
      <c r="C409" s="102" t="s">
        <v>201</v>
      </c>
      <c r="D409" s="102" t="s">
        <v>618</v>
      </c>
      <c r="E409" s="106">
        <v>6.25</v>
      </c>
      <c r="F409" s="102"/>
      <c r="G409" s="113" t="s">
        <v>193</v>
      </c>
      <c r="H409" s="101">
        <v>255</v>
      </c>
      <c r="I409" s="150">
        <v>1</v>
      </c>
      <c r="J409" s="93">
        <f>SUMIFS(Invulblad!G:G,Invulblad!A:A,G409,Invulblad!B:B,H409,Invulblad!D:D,D409)*I409</f>
        <v>0</v>
      </c>
      <c r="K409" s="93">
        <f t="shared" si="32"/>
        <v>0</v>
      </c>
      <c r="L409" s="93">
        <f t="shared" si="31"/>
        <v>0</v>
      </c>
      <c r="M409" s="94">
        <f t="shared" si="33"/>
        <v>0</v>
      </c>
    </row>
    <row r="410" spans="1:13" ht="16.5" customHeight="1">
      <c r="A410" s="112" t="s">
        <v>75</v>
      </c>
      <c r="B410" s="113" t="s">
        <v>619</v>
      </c>
      <c r="C410" s="102" t="s">
        <v>620</v>
      </c>
      <c r="D410" s="102" t="s">
        <v>198</v>
      </c>
      <c r="E410" s="106"/>
      <c r="F410" s="102">
        <v>110</v>
      </c>
      <c r="G410" s="113" t="s">
        <v>102</v>
      </c>
      <c r="H410" s="101" t="s">
        <v>234</v>
      </c>
      <c r="I410" s="150">
        <v>1</v>
      </c>
      <c r="J410" s="93">
        <f>SUMIFS(Invulblad!G:G,Invulblad!A:A,G410,Invulblad!B:B,H410,Invulblad!D:D,D410)*I410</f>
        <v>0</v>
      </c>
      <c r="K410" s="93">
        <f t="shared" si="32"/>
        <v>0</v>
      </c>
      <c r="L410" s="93">
        <f t="shared" si="31"/>
        <v>0</v>
      </c>
      <c r="M410" s="94">
        <f t="shared" si="33"/>
        <v>0</v>
      </c>
    </row>
    <row r="411" spans="1:13" ht="16.5" customHeight="1">
      <c r="A411" s="112" t="s">
        <v>75</v>
      </c>
      <c r="B411" s="113" t="s">
        <v>621</v>
      </c>
      <c r="C411" s="102" t="s">
        <v>197</v>
      </c>
      <c r="D411" s="102" t="s">
        <v>196</v>
      </c>
      <c r="E411" s="106">
        <v>1.1000000000000001</v>
      </c>
      <c r="F411" s="102"/>
      <c r="G411" s="113" t="s">
        <v>193</v>
      </c>
      <c r="H411" s="101">
        <v>255</v>
      </c>
      <c r="I411" s="150">
        <v>1</v>
      </c>
      <c r="J411" s="93">
        <f>SUMIFS(Invulblad!G:G,Invulblad!A:A,G411,Invulblad!B:B,H411,Invulblad!D:D,D411)*I411</f>
        <v>0</v>
      </c>
      <c r="K411" s="93">
        <f t="shared" si="32"/>
        <v>0</v>
      </c>
      <c r="L411" s="93">
        <f t="shared" ref="L411:L433" si="34">L$9</f>
        <v>0</v>
      </c>
      <c r="M411" s="94">
        <f t="shared" si="33"/>
        <v>0</v>
      </c>
    </row>
    <row r="412" spans="1:13" ht="16.5" customHeight="1">
      <c r="A412" s="112" t="s">
        <v>75</v>
      </c>
      <c r="B412" s="113" t="s">
        <v>622</v>
      </c>
      <c r="C412" s="102" t="s">
        <v>197</v>
      </c>
      <c r="D412" s="102" t="s">
        <v>196</v>
      </c>
      <c r="E412" s="106">
        <v>1.1100000000000001</v>
      </c>
      <c r="F412" s="102"/>
      <c r="G412" s="113" t="s">
        <v>193</v>
      </c>
      <c r="H412" s="101">
        <v>255</v>
      </c>
      <c r="I412" s="150">
        <v>1</v>
      </c>
      <c r="J412" s="93">
        <f>SUMIFS(Invulblad!G:G,Invulblad!A:A,G412,Invulblad!B:B,H412,Invulblad!D:D,D412)*I412</f>
        <v>0</v>
      </c>
      <c r="K412" s="93">
        <f t="shared" si="32"/>
        <v>0</v>
      </c>
      <c r="L412" s="93">
        <f t="shared" si="34"/>
        <v>0</v>
      </c>
      <c r="M412" s="94">
        <f t="shared" si="33"/>
        <v>0</v>
      </c>
    </row>
    <row r="413" spans="1:13" ht="16.5" customHeight="1">
      <c r="A413" s="112" t="s">
        <v>75</v>
      </c>
      <c r="B413" s="113" t="s">
        <v>623</v>
      </c>
      <c r="C413" s="102" t="s">
        <v>200</v>
      </c>
      <c r="D413" s="102" t="s">
        <v>196</v>
      </c>
      <c r="E413" s="106">
        <v>6.32</v>
      </c>
      <c r="F413" s="102"/>
      <c r="G413" s="113" t="s">
        <v>193</v>
      </c>
      <c r="H413" s="101">
        <v>255</v>
      </c>
      <c r="I413" s="150">
        <v>1</v>
      </c>
      <c r="J413" s="93">
        <f>SUMIFS(Invulblad!G:G,Invulblad!A:A,G413,Invulblad!B:B,H413,Invulblad!D:D,D413)*I413</f>
        <v>0</v>
      </c>
      <c r="K413" s="93">
        <f t="shared" si="32"/>
        <v>0</v>
      </c>
      <c r="L413" s="93">
        <f t="shared" si="34"/>
        <v>0</v>
      </c>
      <c r="M413" s="94">
        <f t="shared" si="33"/>
        <v>0</v>
      </c>
    </row>
    <row r="414" spans="1:13" ht="16.5" customHeight="1">
      <c r="A414" s="112" t="s">
        <v>75</v>
      </c>
      <c r="B414" s="113" t="s">
        <v>624</v>
      </c>
      <c r="C414" s="102" t="s">
        <v>197</v>
      </c>
      <c r="D414" s="102" t="s">
        <v>196</v>
      </c>
      <c r="E414" s="106">
        <v>1.1000000000000001</v>
      </c>
      <c r="F414" s="102"/>
      <c r="G414" s="113" t="s">
        <v>193</v>
      </c>
      <c r="H414" s="101">
        <v>255</v>
      </c>
      <c r="I414" s="150">
        <v>1</v>
      </c>
      <c r="J414" s="93">
        <f>SUMIFS(Invulblad!G:G,Invulblad!A:A,G414,Invulblad!B:B,H414,Invulblad!D:D,D414)*I414</f>
        <v>0</v>
      </c>
      <c r="K414" s="93">
        <f t="shared" si="32"/>
        <v>0</v>
      </c>
      <c r="L414" s="93">
        <f t="shared" si="34"/>
        <v>0</v>
      </c>
      <c r="M414" s="94">
        <f t="shared" si="33"/>
        <v>0</v>
      </c>
    </row>
    <row r="415" spans="1:13" ht="16.5" customHeight="1">
      <c r="A415" s="112" t="s">
        <v>75</v>
      </c>
      <c r="B415" s="113" t="s">
        <v>625</v>
      </c>
      <c r="C415" s="102" t="s">
        <v>197</v>
      </c>
      <c r="D415" s="102" t="s">
        <v>196</v>
      </c>
      <c r="E415" s="106">
        <v>1.1100000000000001</v>
      </c>
      <c r="F415" s="102"/>
      <c r="G415" s="113" t="s">
        <v>193</v>
      </c>
      <c r="H415" s="101">
        <v>255</v>
      </c>
      <c r="I415" s="150">
        <v>1</v>
      </c>
      <c r="J415" s="93">
        <f>SUMIFS(Invulblad!G:G,Invulblad!A:A,G415,Invulblad!B:B,H415,Invulblad!D:D,D415)*I415</f>
        <v>0</v>
      </c>
      <c r="K415" s="93">
        <f t="shared" si="32"/>
        <v>0</v>
      </c>
      <c r="L415" s="93">
        <f t="shared" si="34"/>
        <v>0</v>
      </c>
      <c r="M415" s="94">
        <f t="shared" si="33"/>
        <v>0</v>
      </c>
    </row>
    <row r="416" spans="1:13" ht="16.5" customHeight="1">
      <c r="A416" s="112" t="s">
        <v>75</v>
      </c>
      <c r="B416" s="113" t="s">
        <v>626</v>
      </c>
      <c r="C416" s="102" t="s">
        <v>155</v>
      </c>
      <c r="D416" s="102"/>
      <c r="E416" s="106">
        <v>0</v>
      </c>
      <c r="F416" s="102"/>
      <c r="G416" s="113" t="s">
        <v>157</v>
      </c>
      <c r="H416" s="101">
        <v>52</v>
      </c>
      <c r="I416" s="150">
        <v>1</v>
      </c>
      <c r="J416" s="93">
        <f>SUMIFS(Invulblad!G:G,Invulblad!A:A,G416,Invulblad!B:B,H416,Invulblad!D:D,D416)*I416</f>
        <v>0</v>
      </c>
      <c r="K416" s="93">
        <f t="shared" si="32"/>
        <v>0</v>
      </c>
      <c r="L416" s="93">
        <f t="shared" si="34"/>
        <v>0</v>
      </c>
      <c r="M416" s="94">
        <f t="shared" si="33"/>
        <v>0</v>
      </c>
    </row>
    <row r="417" spans="1:13" ht="16.5" customHeight="1">
      <c r="A417" s="112" t="s">
        <v>75</v>
      </c>
      <c r="B417" s="113" t="s">
        <v>627</v>
      </c>
      <c r="C417" s="102" t="s">
        <v>628</v>
      </c>
      <c r="D417" s="102" t="s">
        <v>91</v>
      </c>
      <c r="E417" s="106">
        <v>13.14</v>
      </c>
      <c r="F417" s="102"/>
      <c r="G417" s="113" t="s">
        <v>132</v>
      </c>
      <c r="H417" s="101">
        <v>255</v>
      </c>
      <c r="I417" s="150">
        <v>1</v>
      </c>
      <c r="J417" s="93">
        <f>SUMIFS(Invulblad!G:G,Invulblad!A:A,G417,Invulblad!B:B,H417,Invulblad!D:D,D417)*I417</f>
        <v>0</v>
      </c>
      <c r="K417" s="93">
        <f t="shared" si="32"/>
        <v>0</v>
      </c>
      <c r="L417" s="93">
        <f t="shared" si="34"/>
        <v>0</v>
      </c>
      <c r="M417" s="94">
        <f t="shared" si="33"/>
        <v>0</v>
      </c>
    </row>
    <row r="418" spans="1:13" ht="16.5" customHeight="1">
      <c r="A418" s="112" t="s">
        <v>75</v>
      </c>
      <c r="B418" s="113" t="s">
        <v>629</v>
      </c>
      <c r="C418" s="102" t="s">
        <v>142</v>
      </c>
      <c r="D418" s="102" t="s">
        <v>82</v>
      </c>
      <c r="E418" s="106">
        <v>13.61</v>
      </c>
      <c r="F418" s="102"/>
      <c r="G418" s="113" t="s">
        <v>135</v>
      </c>
      <c r="H418" s="101">
        <v>156</v>
      </c>
      <c r="I418" s="150">
        <v>1</v>
      </c>
      <c r="J418" s="93">
        <f>SUMIFS(Invulblad!G:G,Invulblad!A:A,G418,Invulblad!B:B,H418,Invulblad!D:D,D418)*I418</f>
        <v>0</v>
      </c>
      <c r="K418" s="93">
        <f t="shared" ref="K418:K433" si="35">+J418*E418</f>
        <v>0</v>
      </c>
      <c r="L418" s="93">
        <f t="shared" si="34"/>
        <v>0</v>
      </c>
      <c r="M418" s="94">
        <f t="shared" ref="M418:M433" si="36">+L418*K418</f>
        <v>0</v>
      </c>
    </row>
    <row r="419" spans="1:13" ht="16.5" customHeight="1">
      <c r="A419" s="112" t="s">
        <v>75</v>
      </c>
      <c r="B419" s="113" t="s">
        <v>630</v>
      </c>
      <c r="C419" s="102" t="s">
        <v>154</v>
      </c>
      <c r="D419" s="102" t="s">
        <v>88</v>
      </c>
      <c r="E419" s="106"/>
      <c r="F419" s="102"/>
      <c r="G419" s="113" t="s">
        <v>161</v>
      </c>
      <c r="H419" s="101" t="s">
        <v>234</v>
      </c>
      <c r="I419" s="150">
        <v>1</v>
      </c>
      <c r="J419" s="93">
        <f>SUMIFS(Invulblad!G:G,Invulblad!A:A,G419,Invulblad!B:B,H419,Invulblad!D:D,D419)*I419</f>
        <v>0</v>
      </c>
      <c r="K419" s="93">
        <f t="shared" si="35"/>
        <v>0</v>
      </c>
      <c r="L419" s="93">
        <f t="shared" si="34"/>
        <v>0</v>
      </c>
      <c r="M419" s="94">
        <f t="shared" si="36"/>
        <v>0</v>
      </c>
    </row>
    <row r="420" spans="1:13" ht="16.5" customHeight="1">
      <c r="A420" s="112" t="s">
        <v>75</v>
      </c>
      <c r="B420" s="113" t="s">
        <v>631</v>
      </c>
      <c r="C420" s="102" t="s">
        <v>192</v>
      </c>
      <c r="D420" s="102" t="s">
        <v>88</v>
      </c>
      <c r="E420" s="106"/>
      <c r="F420" s="102"/>
      <c r="G420" s="113" t="s">
        <v>191</v>
      </c>
      <c r="H420" s="101" t="s">
        <v>234</v>
      </c>
      <c r="I420" s="150">
        <v>1</v>
      </c>
      <c r="J420" s="93">
        <f>SUMIFS(Invulblad!G:G,Invulblad!A:A,G420,Invulblad!B:B,H420,Invulblad!D:D,D420)*I420</f>
        <v>0</v>
      </c>
      <c r="K420" s="93">
        <f t="shared" si="35"/>
        <v>0</v>
      </c>
      <c r="L420" s="93">
        <f t="shared" si="34"/>
        <v>0</v>
      </c>
      <c r="M420" s="94">
        <f t="shared" si="36"/>
        <v>0</v>
      </c>
    </row>
    <row r="421" spans="1:13" ht="16.5" customHeight="1">
      <c r="A421" s="112" t="s">
        <v>75</v>
      </c>
      <c r="B421" s="113" t="s">
        <v>632</v>
      </c>
      <c r="C421" s="102" t="s">
        <v>200</v>
      </c>
      <c r="D421" s="102" t="s">
        <v>196</v>
      </c>
      <c r="E421" s="106"/>
      <c r="F421" s="102">
        <v>2.54</v>
      </c>
      <c r="G421" s="113" t="s">
        <v>193</v>
      </c>
      <c r="H421" s="101" t="s">
        <v>234</v>
      </c>
      <c r="I421" s="150">
        <v>1</v>
      </c>
      <c r="J421" s="93">
        <f>SUMIFS(Invulblad!G:G,Invulblad!A:A,G421,Invulblad!B:B,H421,Invulblad!D:D,D421)*I421</f>
        <v>0</v>
      </c>
      <c r="K421" s="93">
        <f t="shared" si="35"/>
        <v>0</v>
      </c>
      <c r="L421" s="93">
        <f t="shared" si="34"/>
        <v>0</v>
      </c>
      <c r="M421" s="94">
        <f t="shared" si="36"/>
        <v>0</v>
      </c>
    </row>
    <row r="422" spans="1:13" ht="16.5" customHeight="1">
      <c r="A422" s="112" t="s">
        <v>75</v>
      </c>
      <c r="B422" s="113" t="s">
        <v>633</v>
      </c>
      <c r="C422" s="102" t="s">
        <v>197</v>
      </c>
      <c r="D422" s="102" t="s">
        <v>196</v>
      </c>
      <c r="E422" s="106">
        <v>1.31</v>
      </c>
      <c r="F422" s="102"/>
      <c r="G422" s="113" t="s">
        <v>193</v>
      </c>
      <c r="H422" s="101">
        <v>255</v>
      </c>
      <c r="I422" s="150">
        <v>1</v>
      </c>
      <c r="J422" s="93">
        <f>SUMIFS(Invulblad!G:G,Invulblad!A:A,G422,Invulblad!B:B,H422,Invulblad!D:D,D422)*I422</f>
        <v>0</v>
      </c>
      <c r="K422" s="93">
        <f t="shared" si="35"/>
        <v>0</v>
      </c>
      <c r="L422" s="93">
        <f t="shared" si="34"/>
        <v>0</v>
      </c>
      <c r="M422" s="94">
        <f t="shared" si="36"/>
        <v>0</v>
      </c>
    </row>
    <row r="423" spans="1:13" ht="16.5" customHeight="1">
      <c r="A423" s="112" t="s">
        <v>75</v>
      </c>
      <c r="B423" s="113" t="s">
        <v>634</v>
      </c>
      <c r="C423" s="102" t="s">
        <v>153</v>
      </c>
      <c r="D423" s="102" t="s">
        <v>196</v>
      </c>
      <c r="E423" s="106">
        <v>0</v>
      </c>
      <c r="F423" s="102"/>
      <c r="G423" s="113" t="s">
        <v>157</v>
      </c>
      <c r="H423" s="101">
        <v>52</v>
      </c>
      <c r="I423" s="150">
        <v>1</v>
      </c>
      <c r="J423" s="93">
        <f>SUMIFS(Invulblad!G:G,Invulblad!A:A,G423,Invulblad!B:B,H423,Invulblad!D:D,D423)*I423</f>
        <v>0</v>
      </c>
      <c r="K423" s="93">
        <f t="shared" si="35"/>
        <v>0</v>
      </c>
      <c r="L423" s="93">
        <f t="shared" si="34"/>
        <v>0</v>
      </c>
      <c r="M423" s="94">
        <f t="shared" si="36"/>
        <v>0</v>
      </c>
    </row>
    <row r="424" spans="1:13" ht="16.5" customHeight="1">
      <c r="A424" s="112" t="s">
        <v>75</v>
      </c>
      <c r="B424" s="113" t="s">
        <v>635</v>
      </c>
      <c r="C424" s="102" t="s">
        <v>636</v>
      </c>
      <c r="D424" s="102" t="s">
        <v>82</v>
      </c>
      <c r="E424" s="106">
        <v>264.02</v>
      </c>
      <c r="F424" s="102"/>
      <c r="G424" s="113" t="s">
        <v>172</v>
      </c>
      <c r="H424" s="101">
        <v>255</v>
      </c>
      <c r="I424" s="150">
        <v>1</v>
      </c>
      <c r="J424" s="93">
        <f>SUMIFS(Invulblad!G:G,Invulblad!A:A,G424,Invulblad!B:B,H424,Invulblad!D:D,D424)*I424</f>
        <v>0</v>
      </c>
      <c r="K424" s="93">
        <f t="shared" si="35"/>
        <v>0</v>
      </c>
      <c r="L424" s="93">
        <f t="shared" si="34"/>
        <v>0</v>
      </c>
      <c r="M424" s="94">
        <f t="shared" si="36"/>
        <v>0</v>
      </c>
    </row>
    <row r="425" spans="1:13" ht="16.5" customHeight="1">
      <c r="A425" s="112" t="s">
        <v>75</v>
      </c>
      <c r="B425" s="113" t="s">
        <v>637</v>
      </c>
      <c r="C425" s="102" t="s">
        <v>638</v>
      </c>
      <c r="D425" s="102" t="s">
        <v>196</v>
      </c>
      <c r="E425" s="106">
        <v>78.94</v>
      </c>
      <c r="F425" s="102"/>
      <c r="G425" s="113" t="s">
        <v>174</v>
      </c>
      <c r="H425" s="101">
        <v>255</v>
      </c>
      <c r="I425" s="150">
        <v>1</v>
      </c>
      <c r="J425" s="93">
        <f>SUMIFS(Invulblad!G:G,Invulblad!A:A,G425,Invulblad!B:B,H425,Invulblad!D:D,D425)*I425</f>
        <v>0</v>
      </c>
      <c r="K425" s="93">
        <f t="shared" si="35"/>
        <v>0</v>
      </c>
      <c r="L425" s="93">
        <f t="shared" si="34"/>
        <v>0</v>
      </c>
      <c r="M425" s="94">
        <f t="shared" si="36"/>
        <v>0</v>
      </c>
    </row>
    <row r="426" spans="1:13" ht="16.5" customHeight="1">
      <c r="A426" s="112" t="s">
        <v>75</v>
      </c>
      <c r="B426" s="113" t="s">
        <v>639</v>
      </c>
      <c r="C426" s="102" t="s">
        <v>154</v>
      </c>
      <c r="D426" s="102"/>
      <c r="E426" s="106"/>
      <c r="F426" s="102"/>
      <c r="G426" s="113" t="s">
        <v>157</v>
      </c>
      <c r="H426" s="101" t="s">
        <v>234</v>
      </c>
      <c r="I426" s="150">
        <v>1</v>
      </c>
      <c r="J426" s="93">
        <f>SUMIFS(Invulblad!G:G,Invulblad!A:A,G426,Invulblad!B:B,H426,Invulblad!D:D,D426)*I426</f>
        <v>0</v>
      </c>
      <c r="K426" s="93">
        <f t="shared" si="35"/>
        <v>0</v>
      </c>
      <c r="L426" s="93">
        <f t="shared" si="34"/>
        <v>0</v>
      </c>
      <c r="M426" s="94">
        <f t="shared" si="36"/>
        <v>0</v>
      </c>
    </row>
    <row r="427" spans="1:13" ht="16.5" customHeight="1">
      <c r="A427" s="112" t="s">
        <v>75</v>
      </c>
      <c r="B427" s="113" t="s">
        <v>639</v>
      </c>
      <c r="C427" s="102" t="s">
        <v>640</v>
      </c>
      <c r="D427" s="102"/>
      <c r="E427" s="106"/>
      <c r="F427" s="102"/>
      <c r="G427" s="113" t="s">
        <v>178</v>
      </c>
      <c r="H427" s="101" t="s">
        <v>234</v>
      </c>
      <c r="I427" s="150">
        <v>1</v>
      </c>
      <c r="J427" s="93">
        <f>SUMIFS(Invulblad!G:G,Invulblad!A:A,G427,Invulblad!B:B,H427,Invulblad!D:D,D427)*I427</f>
        <v>0</v>
      </c>
      <c r="K427" s="93">
        <f t="shared" si="35"/>
        <v>0</v>
      </c>
      <c r="L427" s="93">
        <f t="shared" si="34"/>
        <v>0</v>
      </c>
      <c r="M427" s="94">
        <f t="shared" si="36"/>
        <v>0</v>
      </c>
    </row>
    <row r="428" spans="1:13" ht="16.5" customHeight="1">
      <c r="A428" s="112" t="s">
        <v>75</v>
      </c>
      <c r="B428" s="113" t="s">
        <v>641</v>
      </c>
      <c r="C428" s="102" t="s">
        <v>642</v>
      </c>
      <c r="D428" s="102" t="s">
        <v>196</v>
      </c>
      <c r="E428" s="106">
        <v>17.13</v>
      </c>
      <c r="F428" s="102"/>
      <c r="G428" s="113" t="s">
        <v>219</v>
      </c>
      <c r="H428" s="101">
        <v>255</v>
      </c>
      <c r="I428" s="150">
        <v>1</v>
      </c>
      <c r="J428" s="93">
        <f>SUMIFS(Invulblad!G:G,Invulblad!A:A,G428,Invulblad!B:B,H428,Invulblad!D:D,D428)*I428</f>
        <v>0</v>
      </c>
      <c r="K428" s="93">
        <f t="shared" si="35"/>
        <v>0</v>
      </c>
      <c r="L428" s="93">
        <f t="shared" si="34"/>
        <v>0</v>
      </c>
      <c r="M428" s="94">
        <f t="shared" si="36"/>
        <v>0</v>
      </c>
    </row>
    <row r="429" spans="1:13" ht="16.5" customHeight="1">
      <c r="A429" s="112" t="s">
        <v>75</v>
      </c>
      <c r="B429" s="113" t="s">
        <v>643</v>
      </c>
      <c r="C429" s="102" t="s">
        <v>644</v>
      </c>
      <c r="D429" s="102" t="s">
        <v>196</v>
      </c>
      <c r="E429" s="106">
        <v>17.95</v>
      </c>
      <c r="F429" s="102"/>
      <c r="G429" s="113" t="s">
        <v>128</v>
      </c>
      <c r="H429" s="101">
        <v>255</v>
      </c>
      <c r="I429" s="150">
        <v>1</v>
      </c>
      <c r="J429" s="93">
        <f>SUMIFS(Invulblad!G:G,Invulblad!A:A,G429,Invulblad!B:B,H429,Invulblad!D:D,D429)*I429</f>
        <v>0</v>
      </c>
      <c r="K429" s="93">
        <f t="shared" si="35"/>
        <v>0</v>
      </c>
      <c r="L429" s="93">
        <f t="shared" si="34"/>
        <v>0</v>
      </c>
      <c r="M429" s="94">
        <f t="shared" si="36"/>
        <v>0</v>
      </c>
    </row>
    <row r="430" spans="1:13" ht="16.5" customHeight="1">
      <c r="A430" s="112" t="s">
        <v>75</v>
      </c>
      <c r="B430" s="113" t="s">
        <v>645</v>
      </c>
      <c r="C430" s="102" t="s">
        <v>113</v>
      </c>
      <c r="D430" s="102" t="s">
        <v>196</v>
      </c>
      <c r="E430" s="106">
        <v>12.48</v>
      </c>
      <c r="F430" s="102"/>
      <c r="G430" s="113" t="s">
        <v>118</v>
      </c>
      <c r="H430" s="101">
        <v>255</v>
      </c>
      <c r="I430" s="150">
        <v>1</v>
      </c>
      <c r="J430" s="93">
        <f>SUMIFS(Invulblad!G:G,Invulblad!A:A,G430,Invulblad!B:B,H430,Invulblad!D:D,D430)*I430</f>
        <v>0</v>
      </c>
      <c r="K430" s="93">
        <f t="shared" si="35"/>
        <v>0</v>
      </c>
      <c r="L430" s="93">
        <f t="shared" si="34"/>
        <v>0</v>
      </c>
      <c r="M430" s="94">
        <f t="shared" si="36"/>
        <v>0</v>
      </c>
    </row>
    <row r="431" spans="1:13" ht="16.5" customHeight="1">
      <c r="A431" s="112" t="s">
        <v>75</v>
      </c>
      <c r="B431" s="113" t="s">
        <v>646</v>
      </c>
      <c r="C431" s="102" t="s">
        <v>644</v>
      </c>
      <c r="D431" s="102" t="s">
        <v>196</v>
      </c>
      <c r="E431" s="106">
        <v>17.48</v>
      </c>
      <c r="F431" s="102"/>
      <c r="G431" s="113" t="s">
        <v>128</v>
      </c>
      <c r="H431" s="101">
        <v>255</v>
      </c>
      <c r="I431" s="150">
        <v>1</v>
      </c>
      <c r="J431" s="93">
        <f>SUMIFS(Invulblad!G:G,Invulblad!A:A,G431,Invulblad!B:B,H431,Invulblad!D:D,D431)*I431</f>
        <v>0</v>
      </c>
      <c r="K431" s="93">
        <f t="shared" si="35"/>
        <v>0</v>
      </c>
      <c r="L431" s="93">
        <f t="shared" si="34"/>
        <v>0</v>
      </c>
      <c r="M431" s="94">
        <f t="shared" si="36"/>
        <v>0</v>
      </c>
    </row>
    <row r="432" spans="1:13" ht="16.5" customHeight="1">
      <c r="A432" s="112" t="s">
        <v>75</v>
      </c>
      <c r="B432" s="113" t="s">
        <v>647</v>
      </c>
      <c r="C432" s="102" t="s">
        <v>189</v>
      </c>
      <c r="D432" s="102" t="s">
        <v>196</v>
      </c>
      <c r="E432" s="106">
        <v>100</v>
      </c>
      <c r="F432" s="102"/>
      <c r="G432" s="113" t="s">
        <v>178</v>
      </c>
      <c r="H432" s="101">
        <v>1</v>
      </c>
      <c r="I432" s="150">
        <v>1</v>
      </c>
      <c r="J432" s="93">
        <f>SUMIFS(Invulblad!G:G,Invulblad!A:A,G432,Invulblad!B:B,H432,Invulblad!D:D,D432)*I432</f>
        <v>0</v>
      </c>
      <c r="K432" s="93">
        <f t="shared" si="35"/>
        <v>0</v>
      </c>
      <c r="L432" s="93">
        <f t="shared" si="34"/>
        <v>0</v>
      </c>
      <c r="M432" s="94">
        <f t="shared" si="36"/>
        <v>0</v>
      </c>
    </row>
    <row r="433" spans="1:13" ht="16.5" customHeight="1">
      <c r="A433" s="112" t="s">
        <v>75</v>
      </c>
      <c r="B433" s="113" t="s">
        <v>648</v>
      </c>
      <c r="C433" s="102" t="s">
        <v>187</v>
      </c>
      <c r="D433" s="102" t="s">
        <v>196</v>
      </c>
      <c r="E433" s="106">
        <v>100</v>
      </c>
      <c r="F433" s="102"/>
      <c r="G433" s="113" t="s">
        <v>178</v>
      </c>
      <c r="H433" s="101">
        <v>1</v>
      </c>
      <c r="I433" s="150">
        <v>1</v>
      </c>
      <c r="J433" s="93">
        <f>SUMIFS(Invulblad!G:G,Invulblad!A:A,G433,Invulblad!B:B,H433,Invulblad!D:D,D433)*I433</f>
        <v>0</v>
      </c>
      <c r="K433" s="93">
        <f t="shared" si="35"/>
        <v>0</v>
      </c>
      <c r="L433" s="93">
        <f t="shared" si="34"/>
        <v>0</v>
      </c>
      <c r="M433" s="94">
        <f t="shared" si="36"/>
        <v>0</v>
      </c>
    </row>
    <row r="434" spans="1:13" ht="16.5" customHeight="1">
      <c r="A434" s="72"/>
      <c r="B434" s="31"/>
      <c r="C434" s="27"/>
      <c r="D434" s="27"/>
      <c r="E434" s="71"/>
      <c r="F434" s="27"/>
      <c r="G434" s="31"/>
      <c r="H434" s="27"/>
    </row>
    <row r="435" spans="1:13" ht="16.5" customHeight="1">
      <c r="A435" s="72"/>
      <c r="B435" s="71"/>
      <c r="C435" s="27"/>
      <c r="D435" s="27"/>
      <c r="E435" s="71"/>
      <c r="F435" s="27"/>
      <c r="G435" s="71"/>
      <c r="H435" s="27"/>
    </row>
    <row r="436" spans="1:13" ht="16.5" customHeight="1">
      <c r="A436" s="72"/>
      <c r="B436" s="71"/>
      <c r="C436" s="27"/>
      <c r="D436" s="27"/>
      <c r="E436" s="71"/>
      <c r="F436" s="27"/>
      <c r="G436" s="71"/>
      <c r="H436" s="27"/>
    </row>
    <row r="437" spans="1:13" ht="16.5" customHeight="1">
      <c r="A437" s="72"/>
      <c r="B437" s="71"/>
      <c r="C437" s="27"/>
      <c r="D437" s="27"/>
      <c r="E437" s="71"/>
      <c r="F437" s="27"/>
      <c r="G437" s="71"/>
      <c r="H437" s="27"/>
    </row>
    <row r="438" spans="1:13" ht="16.5" customHeight="1">
      <c r="A438" s="72"/>
      <c r="B438" s="71"/>
      <c r="C438" s="27"/>
      <c r="D438" s="27"/>
      <c r="E438" s="71"/>
      <c r="F438" s="27"/>
      <c r="G438" s="71"/>
      <c r="H438" s="27"/>
    </row>
    <row r="439" spans="1:13" ht="16.5" customHeight="1">
      <c r="A439" s="72"/>
      <c r="B439" s="71"/>
      <c r="C439" s="27"/>
      <c r="D439" s="27"/>
      <c r="E439" s="71"/>
      <c r="F439" s="27"/>
      <c r="G439" s="71"/>
      <c r="H439" s="27"/>
    </row>
    <row r="440" spans="1:13" ht="16.5" customHeight="1">
      <c r="A440" s="72"/>
      <c r="B440" s="71"/>
      <c r="C440" s="27"/>
      <c r="D440" s="27"/>
      <c r="E440" s="71"/>
      <c r="F440" s="27"/>
      <c r="G440" s="71"/>
      <c r="H440" s="27"/>
    </row>
    <row r="441" spans="1:13" ht="16.5" customHeight="1">
      <c r="A441" s="72"/>
      <c r="B441" s="71"/>
      <c r="C441" s="27"/>
      <c r="D441" s="27"/>
      <c r="E441" s="71"/>
      <c r="F441" s="27"/>
      <c r="G441" s="71"/>
      <c r="H441" s="27"/>
    </row>
    <row r="442" spans="1:13" ht="16.5" customHeight="1">
      <c r="A442" s="72"/>
      <c r="B442" s="71"/>
      <c r="C442" s="27"/>
      <c r="D442" s="27"/>
      <c r="E442" s="71"/>
      <c r="F442" s="27"/>
      <c r="G442" s="71"/>
      <c r="H442" s="27"/>
    </row>
    <row r="443" spans="1:13" ht="16.5" customHeight="1">
      <c r="A443" s="72"/>
      <c r="B443" s="71"/>
      <c r="C443" s="27"/>
      <c r="D443" s="27"/>
      <c r="E443" s="71"/>
      <c r="F443" s="27"/>
      <c r="G443" s="71"/>
      <c r="H443" s="27"/>
    </row>
    <row r="444" spans="1:13" ht="16.5" customHeight="1">
      <c r="A444" s="72"/>
      <c r="B444" s="71"/>
      <c r="C444" s="27"/>
      <c r="D444" s="27"/>
      <c r="E444" s="71"/>
      <c r="F444" s="27"/>
      <c r="G444" s="71"/>
      <c r="H444" s="27"/>
    </row>
    <row r="445" spans="1:13" ht="16.5" customHeight="1">
      <c r="A445" s="72"/>
      <c r="B445" s="71"/>
      <c r="C445" s="27"/>
      <c r="D445" s="27"/>
      <c r="E445" s="71"/>
      <c r="F445" s="27"/>
      <c r="G445" s="71"/>
      <c r="H445" s="27"/>
    </row>
    <row r="446" spans="1:13" ht="16.5" customHeight="1">
      <c r="A446" s="72"/>
      <c r="B446" s="71"/>
      <c r="C446" s="27"/>
      <c r="D446" s="27"/>
      <c r="E446" s="71"/>
      <c r="F446" s="27"/>
      <c r="G446" s="71"/>
      <c r="H446" s="27"/>
    </row>
    <row r="447" spans="1:13" ht="16.5" customHeight="1">
      <c r="A447" s="72"/>
      <c r="B447" s="71"/>
      <c r="C447" s="27"/>
      <c r="D447" s="27"/>
      <c r="E447" s="71"/>
      <c r="F447" s="27"/>
      <c r="G447" s="71"/>
      <c r="H447" s="27"/>
    </row>
    <row r="448" spans="1:13" ht="16.5" customHeight="1">
      <c r="A448" s="72"/>
      <c r="B448" s="71"/>
      <c r="C448" s="27"/>
      <c r="D448" s="27"/>
      <c r="E448" s="71"/>
      <c r="F448" s="27"/>
      <c r="G448" s="71"/>
      <c r="H448" s="27"/>
    </row>
    <row r="449" spans="1:8" ht="16.5" customHeight="1">
      <c r="A449" s="72"/>
      <c r="B449" s="71"/>
      <c r="C449" s="27"/>
      <c r="D449" s="27"/>
      <c r="E449" s="71"/>
      <c r="F449" s="27"/>
      <c r="G449" s="71"/>
      <c r="H449" s="27"/>
    </row>
    <row r="450" spans="1:8" ht="16.5" customHeight="1">
      <c r="A450" s="72"/>
      <c r="B450" s="71"/>
      <c r="C450" s="27"/>
      <c r="D450" s="27"/>
      <c r="E450" s="71"/>
      <c r="F450" s="27"/>
      <c r="G450" s="71"/>
      <c r="H450" s="27"/>
    </row>
    <row r="451" spans="1:8" ht="16.5" customHeight="1">
      <c r="A451" s="72"/>
      <c r="B451" s="71"/>
      <c r="C451" s="27"/>
      <c r="D451" s="27"/>
      <c r="E451" s="71"/>
      <c r="F451" s="27"/>
      <c r="G451" s="71"/>
      <c r="H451" s="27"/>
    </row>
    <row r="452" spans="1:8" ht="16.5" customHeight="1">
      <c r="A452" s="72"/>
      <c r="B452" s="71"/>
      <c r="C452" s="27"/>
      <c r="D452" s="27"/>
      <c r="E452" s="71"/>
      <c r="F452" s="27"/>
      <c r="G452" s="71"/>
      <c r="H452" s="27"/>
    </row>
    <row r="453" spans="1:8" ht="16.5" customHeight="1">
      <c r="A453" s="72"/>
      <c r="B453" s="71"/>
      <c r="C453" s="27"/>
      <c r="D453" s="27"/>
      <c r="E453" s="71"/>
      <c r="F453" s="27"/>
      <c r="G453" s="71"/>
      <c r="H453" s="27"/>
    </row>
    <row r="454" spans="1:8" ht="16.5" customHeight="1">
      <c r="A454" s="72"/>
      <c r="B454" s="71"/>
      <c r="C454" s="27"/>
      <c r="D454" s="27"/>
      <c r="E454" s="71"/>
      <c r="F454" s="27"/>
      <c r="G454" s="71"/>
      <c r="H454" s="27"/>
    </row>
    <row r="455" spans="1:8" ht="16.5" customHeight="1">
      <c r="A455" s="72"/>
      <c r="B455" s="71"/>
      <c r="C455" s="27"/>
      <c r="D455" s="27"/>
      <c r="E455" s="71"/>
      <c r="F455" s="27"/>
      <c r="G455" s="71"/>
      <c r="H455" s="27"/>
    </row>
    <row r="456" spans="1:8" ht="16.5" customHeight="1">
      <c r="A456" s="72"/>
      <c r="B456" s="71"/>
      <c r="C456" s="27"/>
      <c r="D456" s="27"/>
      <c r="E456" s="71"/>
      <c r="F456" s="27"/>
      <c r="G456" s="71"/>
      <c r="H456" s="27"/>
    </row>
    <row r="457" spans="1:8" ht="16.5" customHeight="1">
      <c r="A457" s="72"/>
      <c r="B457" s="71"/>
      <c r="C457" s="27"/>
      <c r="D457" s="27"/>
      <c r="E457" s="71"/>
      <c r="F457" s="27"/>
      <c r="G457" s="71"/>
      <c r="H457" s="27"/>
    </row>
    <row r="458" spans="1:8" ht="16.5" customHeight="1">
      <c r="A458" s="72"/>
      <c r="B458" s="71"/>
      <c r="C458" s="27"/>
      <c r="D458" s="27"/>
      <c r="E458" s="71"/>
      <c r="F458" s="27"/>
      <c r="G458" s="71"/>
      <c r="H458" s="27"/>
    </row>
    <row r="459" spans="1:8" ht="16.5" customHeight="1">
      <c r="A459" s="72"/>
      <c r="B459" s="71"/>
      <c r="C459" s="27"/>
      <c r="D459" s="27"/>
      <c r="E459" s="71"/>
      <c r="F459" s="27"/>
      <c r="G459" s="71"/>
      <c r="H459" s="27"/>
    </row>
    <row r="460" spans="1:8" ht="16.5" customHeight="1">
      <c r="A460" s="72"/>
      <c r="B460" s="71"/>
      <c r="C460" s="27"/>
      <c r="D460" s="27"/>
      <c r="E460" s="71"/>
      <c r="F460" s="27"/>
      <c r="G460" s="71"/>
      <c r="H460" s="27"/>
    </row>
    <row r="461" spans="1:8" ht="16.5" customHeight="1">
      <c r="A461" s="72"/>
      <c r="B461" s="71"/>
      <c r="C461" s="27"/>
      <c r="D461" s="27"/>
      <c r="E461" s="71"/>
      <c r="F461" s="27"/>
      <c r="G461" s="71"/>
      <c r="H461" s="27"/>
    </row>
    <row r="462" spans="1:8" ht="16.5" customHeight="1">
      <c r="A462" s="72"/>
      <c r="B462" s="71"/>
      <c r="C462" s="27"/>
      <c r="D462" s="27"/>
      <c r="E462" s="71"/>
      <c r="F462" s="27"/>
      <c r="G462" s="71"/>
      <c r="H462" s="27"/>
    </row>
    <row r="463" spans="1:8" ht="16.5" customHeight="1">
      <c r="A463" s="72"/>
      <c r="B463" s="71"/>
      <c r="C463" s="27"/>
      <c r="D463" s="27"/>
      <c r="E463" s="71"/>
      <c r="F463" s="27"/>
      <c r="G463" s="71"/>
      <c r="H463" s="27"/>
    </row>
    <row r="464" spans="1:8" ht="16.5" customHeight="1">
      <c r="A464" s="72"/>
      <c r="B464" s="71"/>
      <c r="C464" s="27"/>
      <c r="D464" s="27"/>
      <c r="E464" s="71"/>
      <c r="F464" s="27"/>
      <c r="G464" s="71"/>
      <c r="H464" s="27"/>
    </row>
    <row r="465" spans="1:8" ht="16.5" customHeight="1">
      <c r="A465" s="72"/>
      <c r="B465" s="71"/>
      <c r="C465" s="27"/>
      <c r="D465" s="27"/>
      <c r="E465" s="71"/>
      <c r="F465" s="27"/>
      <c r="G465" s="71"/>
      <c r="H465" s="27"/>
    </row>
    <row r="466" spans="1:8" ht="16.5" customHeight="1">
      <c r="A466" s="72"/>
      <c r="B466" s="71"/>
      <c r="C466" s="27"/>
      <c r="D466" s="27"/>
      <c r="E466" s="71"/>
      <c r="F466" s="27"/>
      <c r="G466" s="71"/>
      <c r="H466" s="27"/>
    </row>
    <row r="467" spans="1:8" ht="16.5" customHeight="1">
      <c r="A467" s="72"/>
      <c r="B467" s="71"/>
      <c r="C467" s="27"/>
      <c r="D467" s="27"/>
      <c r="E467" s="71"/>
      <c r="F467" s="27"/>
      <c r="G467" s="71"/>
      <c r="H467" s="27"/>
    </row>
    <row r="468" spans="1:8" ht="16.5" customHeight="1">
      <c r="A468" s="72"/>
      <c r="B468" s="71"/>
      <c r="C468" s="27"/>
      <c r="D468" s="27"/>
      <c r="E468" s="71"/>
      <c r="F468" s="27"/>
      <c r="G468" s="71"/>
      <c r="H468" s="27"/>
    </row>
    <row r="469" spans="1:8" ht="16.5" customHeight="1">
      <c r="A469" s="72"/>
      <c r="B469" s="71"/>
      <c r="C469" s="27"/>
      <c r="D469" s="27"/>
      <c r="E469" s="71"/>
      <c r="F469" s="27"/>
      <c r="G469" s="71"/>
      <c r="H469" s="27"/>
    </row>
    <row r="470" spans="1:8" ht="16.5" customHeight="1">
      <c r="A470" s="72"/>
      <c r="B470" s="71"/>
      <c r="C470" s="27"/>
      <c r="D470" s="27"/>
      <c r="E470" s="71"/>
      <c r="F470" s="27"/>
      <c r="G470" s="71"/>
      <c r="H470" s="27"/>
    </row>
    <row r="471" spans="1:8" ht="16.5" customHeight="1">
      <c r="A471" s="72"/>
      <c r="B471" s="71"/>
      <c r="C471" s="27"/>
      <c r="D471" s="27"/>
      <c r="E471" s="71"/>
      <c r="F471" s="27"/>
      <c r="G471" s="71"/>
      <c r="H471" s="27"/>
    </row>
    <row r="472" spans="1:8" ht="16.5" customHeight="1">
      <c r="A472" s="72"/>
      <c r="B472" s="71"/>
      <c r="C472" s="27"/>
      <c r="D472" s="27"/>
      <c r="E472" s="71"/>
      <c r="F472" s="27"/>
      <c r="G472" s="71"/>
      <c r="H472" s="27"/>
    </row>
    <row r="473" spans="1:8" ht="16.5" customHeight="1">
      <c r="A473" s="72"/>
      <c r="B473" s="71"/>
      <c r="C473" s="27"/>
      <c r="D473" s="27"/>
      <c r="E473" s="71"/>
      <c r="F473" s="27"/>
      <c r="G473" s="71"/>
      <c r="H473" s="27"/>
    </row>
    <row r="474" spans="1:8" ht="16.5" customHeight="1">
      <c r="A474" s="72"/>
      <c r="B474" s="71"/>
      <c r="C474" s="27"/>
      <c r="D474" s="27"/>
      <c r="E474" s="71"/>
      <c r="F474" s="27"/>
      <c r="G474" s="71"/>
      <c r="H474" s="27"/>
    </row>
    <row r="475" spans="1:8" ht="16.5" customHeight="1">
      <c r="A475" s="72"/>
      <c r="B475" s="71"/>
      <c r="C475" s="27"/>
      <c r="D475" s="27"/>
      <c r="E475" s="71"/>
      <c r="F475" s="27"/>
      <c r="G475" s="71"/>
      <c r="H475" s="27"/>
    </row>
    <row r="476" spans="1:8" ht="16.5" customHeight="1">
      <c r="A476" s="72"/>
      <c r="B476" s="71"/>
      <c r="C476" s="27"/>
      <c r="D476" s="27"/>
      <c r="E476" s="71"/>
      <c r="F476" s="27"/>
      <c r="G476" s="71"/>
      <c r="H476" s="27"/>
    </row>
    <row r="477" spans="1:8" ht="16.5" customHeight="1">
      <c r="A477" s="72"/>
      <c r="B477" s="71"/>
      <c r="C477" s="27"/>
      <c r="D477" s="27"/>
      <c r="E477" s="71"/>
      <c r="F477" s="27"/>
      <c r="G477" s="71"/>
      <c r="H477" s="27"/>
    </row>
    <row r="478" spans="1:8" ht="16.5" customHeight="1">
      <c r="A478" s="72"/>
      <c r="B478" s="71"/>
      <c r="C478" s="27"/>
      <c r="D478" s="27"/>
      <c r="E478" s="71"/>
      <c r="F478" s="27"/>
      <c r="G478" s="71"/>
      <c r="H478" s="27"/>
    </row>
    <row r="479" spans="1:8" ht="16.5" customHeight="1">
      <c r="A479" s="72"/>
      <c r="B479" s="71"/>
      <c r="C479" s="27"/>
      <c r="D479" s="27"/>
      <c r="E479" s="71"/>
      <c r="F479" s="27"/>
      <c r="G479" s="71"/>
      <c r="H479" s="27"/>
    </row>
    <row r="480" spans="1:8" ht="16.5" customHeight="1">
      <c r="A480" s="72"/>
      <c r="B480" s="71"/>
      <c r="C480" s="27"/>
      <c r="D480" s="27"/>
      <c r="E480" s="71"/>
      <c r="F480" s="27"/>
      <c r="G480" s="71"/>
      <c r="H480" s="27"/>
    </row>
    <row r="481" spans="1:8" ht="16.5" customHeight="1">
      <c r="A481" s="72"/>
      <c r="B481" s="71"/>
      <c r="C481" s="27"/>
      <c r="D481" s="27"/>
      <c r="E481" s="71"/>
      <c r="F481" s="27"/>
      <c r="G481" s="71"/>
      <c r="H481" s="27"/>
    </row>
    <row r="482" spans="1:8" ht="16.5" customHeight="1">
      <c r="A482" s="72"/>
      <c r="B482" s="71"/>
      <c r="C482" s="27"/>
      <c r="D482" s="27"/>
      <c r="E482" s="71"/>
      <c r="F482" s="27"/>
      <c r="G482" s="71"/>
      <c r="H482" s="27"/>
    </row>
    <row r="483" spans="1:8" ht="16.5" customHeight="1">
      <c r="A483" s="72"/>
      <c r="B483" s="71"/>
      <c r="C483" s="27"/>
      <c r="D483" s="27"/>
      <c r="E483" s="71"/>
      <c r="F483" s="27"/>
      <c r="G483" s="71"/>
      <c r="H483" s="27"/>
    </row>
    <row r="484" spans="1:8" ht="16.5" customHeight="1">
      <c r="A484" s="72"/>
      <c r="B484" s="71"/>
      <c r="C484" s="27"/>
      <c r="D484" s="27"/>
      <c r="E484" s="71"/>
      <c r="F484" s="27"/>
      <c r="G484" s="71"/>
      <c r="H484" s="27"/>
    </row>
    <row r="485" spans="1:8" ht="16.5" customHeight="1">
      <c r="A485" s="72"/>
      <c r="B485" s="71"/>
      <c r="C485" s="27"/>
      <c r="D485" s="27"/>
      <c r="E485" s="71"/>
      <c r="F485" s="27"/>
      <c r="G485" s="71"/>
      <c r="H485" s="27"/>
    </row>
    <row r="486" spans="1:8" ht="16.5" customHeight="1">
      <c r="A486" s="72"/>
      <c r="B486" s="71"/>
      <c r="C486" s="27"/>
      <c r="D486" s="27"/>
      <c r="E486" s="71"/>
      <c r="F486" s="27"/>
      <c r="G486" s="71"/>
      <c r="H486" s="27"/>
    </row>
    <row r="487" spans="1:8" ht="16.5" customHeight="1">
      <c r="A487" s="72"/>
      <c r="B487" s="71"/>
      <c r="C487" s="27"/>
      <c r="D487" s="27"/>
      <c r="E487" s="71"/>
      <c r="F487" s="27"/>
      <c r="G487" s="71"/>
      <c r="H487" s="27"/>
    </row>
    <row r="488" spans="1:8" ht="16.5" customHeight="1">
      <c r="A488" s="72"/>
      <c r="B488" s="71"/>
      <c r="C488" s="27"/>
      <c r="D488" s="27"/>
      <c r="E488" s="71"/>
      <c r="F488" s="27"/>
      <c r="G488" s="71"/>
      <c r="H488" s="27"/>
    </row>
    <row r="489" spans="1:8" ht="16.5" customHeight="1">
      <c r="A489" s="72"/>
      <c r="B489" s="71"/>
      <c r="C489" s="27"/>
      <c r="D489" s="27"/>
      <c r="E489" s="71"/>
      <c r="F489" s="27"/>
      <c r="G489" s="71"/>
      <c r="H489" s="27"/>
    </row>
    <row r="490" spans="1:8" ht="16.5" customHeight="1">
      <c r="A490" s="72"/>
      <c r="B490" s="71"/>
      <c r="C490" s="27"/>
      <c r="D490" s="27"/>
      <c r="E490" s="71"/>
      <c r="F490" s="27"/>
      <c r="G490" s="71"/>
      <c r="H490" s="27"/>
    </row>
    <row r="491" spans="1:8" ht="16.5" customHeight="1">
      <c r="A491" s="72"/>
      <c r="B491" s="71"/>
      <c r="C491" s="27"/>
      <c r="D491" s="27"/>
      <c r="E491" s="71"/>
      <c r="F491" s="27"/>
      <c r="G491" s="71"/>
      <c r="H491" s="27"/>
    </row>
    <row r="492" spans="1:8" ht="16.5" customHeight="1">
      <c r="A492" s="72"/>
      <c r="B492" s="71"/>
      <c r="C492" s="27"/>
      <c r="D492" s="27"/>
      <c r="E492" s="71"/>
      <c r="F492" s="27"/>
      <c r="G492" s="71"/>
      <c r="H492" s="27"/>
    </row>
    <row r="493" spans="1:8" ht="16.5" customHeight="1">
      <c r="A493" s="72"/>
      <c r="B493" s="71"/>
      <c r="C493" s="27"/>
      <c r="D493" s="27"/>
      <c r="E493" s="71"/>
      <c r="F493" s="27"/>
      <c r="G493" s="71"/>
      <c r="H493" s="27"/>
    </row>
    <row r="494" spans="1:8" ht="16.5" customHeight="1">
      <c r="A494" s="72"/>
      <c r="B494" s="71"/>
      <c r="C494" s="27"/>
      <c r="D494" s="27"/>
      <c r="E494" s="71"/>
      <c r="F494" s="27"/>
      <c r="G494" s="71"/>
      <c r="H494" s="27"/>
    </row>
    <row r="495" spans="1:8" ht="16.5" customHeight="1">
      <c r="A495" s="72"/>
      <c r="B495" s="71"/>
      <c r="C495" s="27"/>
      <c r="D495" s="27"/>
      <c r="E495" s="71"/>
      <c r="F495" s="27"/>
      <c r="G495" s="71"/>
      <c r="H495" s="27"/>
    </row>
    <row r="496" spans="1:8" ht="16.5" customHeight="1">
      <c r="A496" s="72"/>
      <c r="B496" s="71"/>
      <c r="C496" s="27"/>
      <c r="D496" s="27"/>
      <c r="E496" s="71"/>
      <c r="F496" s="27"/>
      <c r="G496" s="71"/>
      <c r="H496" s="27"/>
    </row>
    <row r="497" spans="1:8" ht="16.5" customHeight="1">
      <c r="A497" s="72"/>
      <c r="B497" s="71"/>
      <c r="C497" s="27"/>
      <c r="D497" s="27"/>
      <c r="E497" s="71"/>
      <c r="F497" s="27"/>
      <c r="G497" s="71"/>
      <c r="H497" s="27"/>
    </row>
    <row r="498" spans="1:8" ht="16.5" customHeight="1">
      <c r="A498" s="72"/>
      <c r="B498" s="71"/>
      <c r="C498" s="27"/>
      <c r="D498" s="27"/>
      <c r="E498" s="71"/>
      <c r="F498" s="27"/>
      <c r="G498" s="71"/>
      <c r="H498" s="27"/>
    </row>
    <row r="499" spans="1:8" ht="16.5" customHeight="1">
      <c r="A499" s="72"/>
      <c r="B499" s="71"/>
      <c r="C499" s="27"/>
      <c r="D499" s="27"/>
      <c r="E499" s="71"/>
      <c r="F499" s="27"/>
      <c r="G499" s="71"/>
      <c r="H499" s="27"/>
    </row>
    <row r="500" spans="1:8" ht="16.5" customHeight="1">
      <c r="A500" s="72"/>
      <c r="B500" s="71"/>
      <c r="C500" s="27"/>
      <c r="D500" s="27"/>
      <c r="E500" s="71"/>
      <c r="F500" s="27"/>
      <c r="G500" s="71"/>
      <c r="H500" s="27"/>
    </row>
    <row r="501" spans="1:8" ht="16.5" customHeight="1">
      <c r="A501" s="72"/>
      <c r="B501" s="71"/>
      <c r="C501" s="27"/>
      <c r="D501" s="27"/>
      <c r="E501" s="71"/>
      <c r="F501" s="27"/>
      <c r="G501" s="71"/>
      <c r="H501" s="27"/>
    </row>
    <row r="502" spans="1:8" ht="16.5" customHeight="1">
      <c r="A502" s="72"/>
      <c r="B502" s="71"/>
      <c r="C502" s="27"/>
      <c r="D502" s="27"/>
      <c r="E502" s="71"/>
      <c r="F502" s="27"/>
      <c r="G502" s="71"/>
      <c r="H502" s="27"/>
    </row>
    <row r="503" spans="1:8" ht="16.5" customHeight="1">
      <c r="A503" s="72"/>
      <c r="B503" s="71"/>
      <c r="C503" s="27"/>
      <c r="D503" s="27"/>
      <c r="E503" s="71"/>
      <c r="F503" s="27"/>
      <c r="G503" s="71"/>
      <c r="H503" s="27"/>
    </row>
    <row r="504" spans="1:8" ht="16.5" customHeight="1">
      <c r="A504" s="72"/>
      <c r="B504" s="71"/>
      <c r="C504" s="27"/>
      <c r="D504" s="27"/>
      <c r="E504" s="71"/>
      <c r="F504" s="27"/>
      <c r="G504" s="71"/>
      <c r="H504" s="27"/>
    </row>
    <row r="505" spans="1:8" ht="16.5" customHeight="1">
      <c r="A505" s="72"/>
      <c r="B505" s="71"/>
      <c r="C505" s="27"/>
      <c r="D505" s="27"/>
      <c r="E505" s="71"/>
      <c r="F505" s="27"/>
      <c r="G505" s="71"/>
      <c r="H505" s="27"/>
    </row>
    <row r="506" spans="1:8" ht="16.5" customHeight="1">
      <c r="A506" s="72"/>
      <c r="B506" s="71"/>
      <c r="C506" s="27"/>
      <c r="D506" s="27"/>
      <c r="E506" s="71"/>
      <c r="F506" s="27"/>
      <c r="G506" s="71"/>
      <c r="H506" s="27"/>
    </row>
    <row r="507" spans="1:8" ht="16.5" customHeight="1">
      <c r="A507" s="72"/>
      <c r="B507" s="71"/>
      <c r="C507" s="27"/>
      <c r="D507" s="27"/>
      <c r="E507" s="71"/>
      <c r="F507" s="27"/>
      <c r="G507" s="71"/>
      <c r="H507" s="27"/>
    </row>
    <row r="508" spans="1:8" ht="16.5" customHeight="1">
      <c r="A508" s="72"/>
      <c r="B508" s="71"/>
      <c r="C508" s="27"/>
      <c r="D508" s="27"/>
      <c r="E508" s="71"/>
      <c r="F508" s="27"/>
      <c r="G508" s="71"/>
      <c r="H508" s="27"/>
    </row>
    <row r="509" spans="1:8" ht="16.5" customHeight="1">
      <c r="A509" s="72"/>
      <c r="B509" s="71"/>
      <c r="C509" s="27"/>
      <c r="D509" s="27"/>
      <c r="E509" s="71"/>
      <c r="F509" s="27"/>
      <c r="G509" s="71"/>
      <c r="H509" s="27"/>
    </row>
    <row r="510" spans="1:8" ht="16.5" customHeight="1">
      <c r="A510" s="72"/>
      <c r="B510" s="71"/>
      <c r="C510" s="27"/>
      <c r="D510" s="27"/>
      <c r="E510" s="71"/>
      <c r="F510" s="27"/>
      <c r="G510" s="71"/>
      <c r="H510" s="27"/>
    </row>
    <row r="511" spans="1:8" ht="16.5" customHeight="1">
      <c r="A511" s="72"/>
      <c r="B511" s="71"/>
      <c r="C511" s="27"/>
      <c r="D511" s="27"/>
      <c r="E511" s="71"/>
      <c r="F511" s="27"/>
      <c r="G511" s="71"/>
      <c r="H511" s="27"/>
    </row>
    <row r="512" spans="1:8" ht="16.5" customHeight="1">
      <c r="A512" s="72"/>
      <c r="B512" s="71"/>
      <c r="C512" s="27"/>
      <c r="D512" s="27"/>
      <c r="E512" s="71"/>
      <c r="F512" s="27"/>
      <c r="G512" s="71"/>
      <c r="H512" s="27"/>
    </row>
    <row r="513" spans="1:8" ht="16.5" customHeight="1">
      <c r="A513" s="72"/>
      <c r="B513" s="71"/>
      <c r="C513" s="27"/>
      <c r="D513" s="27"/>
      <c r="E513" s="71"/>
      <c r="F513" s="27"/>
      <c r="G513" s="71"/>
      <c r="H513" s="27"/>
    </row>
    <row r="514" spans="1:8" ht="16.5" customHeight="1">
      <c r="A514" s="72"/>
      <c r="B514" s="71"/>
      <c r="C514" s="27"/>
      <c r="D514" s="27"/>
      <c r="E514" s="71"/>
      <c r="F514" s="27"/>
      <c r="G514" s="71"/>
      <c r="H514" s="27"/>
    </row>
    <row r="515" spans="1:8" ht="16.5" customHeight="1">
      <c r="A515" s="72"/>
      <c r="B515" s="71"/>
      <c r="C515" s="27"/>
      <c r="D515" s="27"/>
      <c r="E515" s="71"/>
      <c r="F515" s="27"/>
      <c r="G515" s="71"/>
      <c r="H515" s="27"/>
    </row>
    <row r="516" spans="1:8" ht="16.5" customHeight="1">
      <c r="A516" s="72"/>
      <c r="B516" s="71"/>
      <c r="C516" s="27"/>
      <c r="D516" s="27"/>
      <c r="E516" s="71"/>
      <c r="F516" s="27"/>
      <c r="G516" s="71"/>
      <c r="H516" s="27"/>
    </row>
    <row r="517" spans="1:8" ht="16.5" customHeight="1">
      <c r="A517" s="72"/>
      <c r="B517" s="71"/>
      <c r="C517" s="27"/>
      <c r="D517" s="27"/>
      <c r="E517" s="71"/>
      <c r="F517" s="27"/>
      <c r="G517" s="71"/>
      <c r="H517" s="27"/>
    </row>
    <row r="518" spans="1:8" ht="16.5" customHeight="1">
      <c r="A518" s="72"/>
      <c r="B518" s="71"/>
      <c r="C518" s="27"/>
      <c r="D518" s="27"/>
      <c r="E518" s="71"/>
      <c r="F518" s="27"/>
      <c r="G518" s="71"/>
      <c r="H518" s="27"/>
    </row>
    <row r="519" spans="1:8" ht="16.5" customHeight="1">
      <c r="A519" s="72"/>
      <c r="B519" s="71"/>
      <c r="C519" s="27"/>
      <c r="D519" s="27"/>
      <c r="E519" s="71"/>
      <c r="F519" s="27"/>
      <c r="G519" s="71"/>
      <c r="H519" s="27"/>
    </row>
    <row r="520" spans="1:8" ht="16.5" customHeight="1">
      <c r="A520" s="72"/>
      <c r="B520" s="71"/>
      <c r="C520" s="27"/>
      <c r="D520" s="27"/>
      <c r="E520" s="71"/>
      <c r="F520" s="27"/>
      <c r="G520" s="71"/>
      <c r="H520" s="27"/>
    </row>
    <row r="521" spans="1:8" ht="16.5" customHeight="1">
      <c r="A521" s="72"/>
      <c r="B521" s="71"/>
      <c r="C521" s="27"/>
      <c r="D521" s="27"/>
      <c r="E521" s="71"/>
      <c r="F521" s="27"/>
      <c r="G521" s="71"/>
      <c r="H521" s="27"/>
    </row>
    <row r="522" spans="1:8" ht="16.5" customHeight="1">
      <c r="A522" s="72"/>
      <c r="B522" s="71"/>
      <c r="C522" s="27"/>
      <c r="D522" s="27"/>
      <c r="E522" s="71"/>
      <c r="F522" s="27"/>
      <c r="G522" s="71"/>
      <c r="H522" s="27"/>
    </row>
    <row r="523" spans="1:8" ht="16.5" customHeight="1">
      <c r="A523" s="72"/>
      <c r="B523" s="71"/>
      <c r="C523" s="27"/>
      <c r="D523" s="27"/>
      <c r="E523" s="71"/>
      <c r="F523" s="27"/>
      <c r="G523" s="71"/>
      <c r="H523" s="27"/>
    </row>
    <row r="524" spans="1:8" ht="16.5" customHeight="1">
      <c r="A524" s="72"/>
      <c r="B524" s="71"/>
      <c r="C524" s="27"/>
      <c r="D524" s="27"/>
      <c r="E524" s="71"/>
      <c r="F524" s="27"/>
      <c r="G524" s="71"/>
      <c r="H524" s="27"/>
    </row>
    <row r="525" spans="1:8" ht="16.5" customHeight="1">
      <c r="A525" s="72"/>
      <c r="B525" s="71"/>
      <c r="C525" s="27"/>
      <c r="D525" s="27"/>
      <c r="E525" s="71"/>
      <c r="F525" s="27"/>
      <c r="G525" s="71"/>
      <c r="H525" s="27"/>
    </row>
    <row r="526" spans="1:8" ht="16.5" customHeight="1">
      <c r="A526" s="72"/>
      <c r="B526" s="71"/>
      <c r="C526" s="27"/>
      <c r="D526" s="27"/>
      <c r="E526" s="71"/>
      <c r="F526" s="27"/>
      <c r="G526" s="71"/>
      <c r="H526" s="27"/>
    </row>
    <row r="527" spans="1:8" ht="16.5" customHeight="1">
      <c r="A527" s="72"/>
      <c r="B527" s="71"/>
      <c r="C527" s="27"/>
      <c r="D527" s="27"/>
      <c r="E527" s="71"/>
      <c r="F527" s="27"/>
      <c r="G527" s="71"/>
      <c r="H527" s="27"/>
    </row>
    <row r="528" spans="1:8" ht="16.5" customHeight="1">
      <c r="A528" s="72"/>
      <c r="B528" s="71"/>
      <c r="C528" s="27"/>
      <c r="D528" s="27"/>
      <c r="E528" s="71"/>
      <c r="F528" s="27"/>
      <c r="G528" s="71"/>
      <c r="H528" s="27"/>
    </row>
    <row r="529" spans="1:8" ht="16.5" customHeight="1">
      <c r="A529" s="72"/>
      <c r="B529" s="71"/>
      <c r="C529" s="27"/>
      <c r="D529" s="27"/>
      <c r="E529" s="71"/>
      <c r="F529" s="27"/>
      <c r="G529" s="71"/>
      <c r="H529" s="27"/>
    </row>
    <row r="530" spans="1:8" ht="16.5" customHeight="1">
      <c r="A530" s="72"/>
      <c r="B530" s="71"/>
      <c r="C530" s="27"/>
      <c r="D530" s="27"/>
      <c r="E530" s="71"/>
      <c r="F530" s="27"/>
      <c r="G530" s="71"/>
      <c r="H530" s="27"/>
    </row>
    <row r="531" spans="1:8" ht="16.5" customHeight="1">
      <c r="A531" s="72"/>
      <c r="B531" s="71"/>
      <c r="C531" s="27"/>
      <c r="D531" s="27"/>
      <c r="E531" s="71"/>
      <c r="F531" s="27"/>
      <c r="G531" s="71"/>
      <c r="H531" s="27"/>
    </row>
    <row r="532" spans="1:8" ht="16.5" customHeight="1">
      <c r="A532" s="72"/>
      <c r="B532" s="71"/>
      <c r="C532" s="27"/>
      <c r="D532" s="27"/>
      <c r="E532" s="71"/>
      <c r="F532" s="27"/>
      <c r="G532" s="71"/>
      <c r="H532" s="27"/>
    </row>
    <row r="533" spans="1:8" ht="16.5" customHeight="1">
      <c r="A533" s="72"/>
      <c r="B533" s="71"/>
      <c r="C533" s="27"/>
      <c r="D533" s="27"/>
      <c r="E533" s="71"/>
      <c r="F533" s="27"/>
      <c r="G533" s="71"/>
      <c r="H533" s="27"/>
    </row>
    <row r="534" spans="1:8" ht="16.5" customHeight="1">
      <c r="A534" s="72"/>
      <c r="B534" s="71"/>
      <c r="C534" s="27"/>
      <c r="D534" s="27"/>
      <c r="E534" s="71"/>
      <c r="F534" s="27"/>
      <c r="G534" s="71"/>
      <c r="H534" s="27"/>
    </row>
    <row r="535" spans="1:8" ht="16.5" customHeight="1">
      <c r="A535" s="72"/>
      <c r="B535" s="71"/>
      <c r="C535" s="27"/>
      <c r="D535" s="27"/>
      <c r="E535" s="71"/>
      <c r="F535" s="27"/>
      <c r="G535" s="71"/>
      <c r="H535" s="27"/>
    </row>
    <row r="536" spans="1:8" ht="16.5" customHeight="1">
      <c r="A536" s="72"/>
      <c r="B536" s="71"/>
      <c r="C536" s="27"/>
      <c r="D536" s="27"/>
      <c r="E536" s="71"/>
      <c r="F536" s="27"/>
      <c r="G536" s="71"/>
      <c r="H536" s="27"/>
    </row>
    <row r="537" spans="1:8" ht="16.5" customHeight="1">
      <c r="A537" s="72"/>
      <c r="B537" s="71"/>
      <c r="C537" s="27"/>
      <c r="D537" s="27"/>
      <c r="E537" s="71"/>
      <c r="F537" s="27"/>
      <c r="G537" s="71"/>
      <c r="H537" s="27"/>
    </row>
    <row r="538" spans="1:8" ht="16.5" customHeight="1">
      <c r="A538" s="72"/>
      <c r="B538" s="71"/>
      <c r="C538" s="27"/>
      <c r="D538" s="27"/>
      <c r="E538" s="71"/>
      <c r="F538" s="27"/>
      <c r="G538" s="71"/>
      <c r="H538" s="27"/>
    </row>
    <row r="539" spans="1:8" ht="16.5" customHeight="1">
      <c r="A539" s="72"/>
      <c r="B539" s="71"/>
      <c r="C539" s="27"/>
      <c r="D539" s="27"/>
      <c r="E539" s="71"/>
      <c r="F539" s="27"/>
      <c r="G539" s="71"/>
      <c r="H539" s="27"/>
    </row>
    <row r="540" spans="1:8" ht="16.5" customHeight="1">
      <c r="A540" s="72"/>
      <c r="B540" s="71"/>
      <c r="C540" s="27"/>
      <c r="D540" s="27"/>
      <c r="E540" s="71"/>
      <c r="F540" s="27"/>
      <c r="G540" s="71"/>
      <c r="H540" s="27"/>
    </row>
    <row r="541" spans="1:8" ht="16.5" customHeight="1">
      <c r="A541" s="72"/>
      <c r="B541" s="71"/>
      <c r="C541" s="27"/>
      <c r="D541" s="27"/>
      <c r="E541" s="71"/>
      <c r="F541" s="27"/>
      <c r="G541" s="71"/>
      <c r="H541" s="27"/>
    </row>
    <row r="542" spans="1:8" ht="16.5" customHeight="1">
      <c r="A542" s="72"/>
      <c r="B542" s="71"/>
      <c r="C542" s="27"/>
      <c r="D542" s="27"/>
      <c r="E542" s="71"/>
      <c r="F542" s="27"/>
      <c r="G542" s="71"/>
      <c r="H542" s="27"/>
    </row>
    <row r="543" spans="1:8" ht="16.5" customHeight="1">
      <c r="A543" s="72"/>
      <c r="B543" s="71"/>
      <c r="C543" s="27"/>
      <c r="D543" s="27"/>
      <c r="E543" s="71"/>
      <c r="F543" s="27"/>
      <c r="G543" s="71"/>
      <c r="H543" s="27"/>
    </row>
    <row r="544" spans="1:8" ht="16.5" customHeight="1">
      <c r="A544" s="72"/>
      <c r="B544" s="71"/>
      <c r="C544" s="27"/>
      <c r="D544" s="27"/>
      <c r="E544" s="71"/>
      <c r="F544" s="27"/>
      <c r="G544" s="71"/>
      <c r="H544" s="27"/>
    </row>
    <row r="545" spans="1:8" ht="16.5" customHeight="1">
      <c r="A545" s="72"/>
      <c r="B545" s="71"/>
      <c r="C545" s="27"/>
      <c r="D545" s="27"/>
      <c r="E545" s="71"/>
      <c r="F545" s="27"/>
      <c r="G545" s="71"/>
      <c r="H545" s="27"/>
    </row>
    <row r="546" spans="1:8" ht="16.5" customHeight="1">
      <c r="A546" s="72"/>
      <c r="B546" s="71"/>
      <c r="C546" s="27"/>
      <c r="D546" s="27"/>
      <c r="E546" s="71"/>
      <c r="F546" s="27"/>
      <c r="G546" s="71"/>
      <c r="H546" s="27"/>
    </row>
    <row r="547" spans="1:8" ht="16.5" customHeight="1">
      <c r="A547" s="72"/>
      <c r="B547" s="71"/>
      <c r="C547" s="27"/>
      <c r="D547" s="27"/>
      <c r="E547" s="71"/>
      <c r="F547" s="27"/>
      <c r="G547" s="71"/>
      <c r="H547" s="27"/>
    </row>
    <row r="548" spans="1:8" ht="16.5" customHeight="1">
      <c r="A548" s="72"/>
      <c r="B548" s="71"/>
      <c r="C548" s="27"/>
      <c r="D548" s="27"/>
      <c r="E548" s="71"/>
      <c r="F548" s="27"/>
      <c r="G548" s="71"/>
      <c r="H548" s="27"/>
    </row>
    <row r="549" spans="1:8" ht="16.5" customHeight="1">
      <c r="A549" s="72"/>
      <c r="B549" s="71"/>
      <c r="C549" s="27"/>
      <c r="D549" s="27"/>
      <c r="E549" s="71"/>
      <c r="F549" s="27"/>
      <c r="G549" s="71"/>
      <c r="H549" s="27"/>
    </row>
    <row r="550" spans="1:8" ht="16.5" customHeight="1">
      <c r="A550" s="72"/>
      <c r="B550" s="71"/>
      <c r="C550" s="27"/>
      <c r="D550" s="27"/>
      <c r="E550" s="71"/>
      <c r="F550" s="27"/>
      <c r="G550" s="71"/>
      <c r="H550" s="27"/>
    </row>
    <row r="551" spans="1:8" ht="16.5" customHeight="1">
      <c r="A551" s="72"/>
      <c r="B551" s="71"/>
      <c r="C551" s="27"/>
      <c r="D551" s="27"/>
      <c r="E551" s="71"/>
      <c r="F551" s="27"/>
      <c r="G551" s="71"/>
      <c r="H551" s="27"/>
    </row>
    <row r="552" spans="1:8" ht="16.5" customHeight="1">
      <c r="A552" s="72"/>
      <c r="B552" s="71"/>
      <c r="C552" s="27"/>
      <c r="D552" s="27"/>
      <c r="E552" s="71"/>
      <c r="F552" s="27"/>
      <c r="G552" s="71"/>
      <c r="H552" s="27"/>
    </row>
    <row r="553" spans="1:8" ht="16.5" customHeight="1">
      <c r="A553" s="72"/>
      <c r="B553" s="71"/>
      <c r="C553" s="27"/>
      <c r="D553" s="27"/>
      <c r="E553" s="71"/>
      <c r="F553" s="27"/>
      <c r="G553" s="71"/>
      <c r="H553" s="27"/>
    </row>
    <row r="554" spans="1:8" ht="16.5" customHeight="1">
      <c r="A554" s="72"/>
      <c r="B554" s="71"/>
      <c r="C554" s="27"/>
      <c r="D554" s="27"/>
      <c r="E554" s="71"/>
      <c r="F554" s="27"/>
      <c r="G554" s="71"/>
      <c r="H554" s="27"/>
    </row>
    <row r="555" spans="1:8" ht="16.5" customHeight="1">
      <c r="A555" s="72"/>
      <c r="B555" s="71"/>
      <c r="C555" s="27"/>
      <c r="D555" s="27"/>
      <c r="E555" s="71"/>
      <c r="F555" s="27"/>
      <c r="G555" s="71"/>
      <c r="H555" s="27"/>
    </row>
    <row r="556" spans="1:8" ht="16.5" customHeight="1">
      <c r="A556" s="72"/>
      <c r="B556" s="71"/>
      <c r="C556" s="27"/>
      <c r="D556" s="27"/>
      <c r="E556" s="71"/>
      <c r="F556" s="27"/>
      <c r="G556" s="71"/>
      <c r="H556" s="27"/>
    </row>
    <row r="557" spans="1:8" ht="16.5" customHeight="1">
      <c r="A557" s="72"/>
      <c r="B557" s="71"/>
      <c r="C557" s="27"/>
      <c r="D557" s="27"/>
      <c r="E557" s="71"/>
      <c r="F557" s="27"/>
      <c r="G557" s="71"/>
      <c r="H557" s="27"/>
    </row>
    <row r="558" spans="1:8" ht="16.5" customHeight="1">
      <c r="A558" s="72"/>
      <c r="B558" s="71"/>
      <c r="C558" s="27"/>
      <c r="D558" s="27"/>
      <c r="E558" s="71"/>
      <c r="F558" s="27"/>
      <c r="G558" s="71"/>
      <c r="H558" s="27"/>
    </row>
    <row r="559" spans="1:8" ht="16.5" customHeight="1">
      <c r="A559" s="72"/>
      <c r="B559" s="71"/>
      <c r="C559" s="27"/>
      <c r="D559" s="27"/>
      <c r="E559" s="71"/>
      <c r="F559" s="27"/>
      <c r="G559" s="71"/>
      <c r="H559" s="27"/>
    </row>
    <row r="560" spans="1:8" ht="16.5" customHeight="1">
      <c r="A560" s="72"/>
      <c r="B560" s="71"/>
      <c r="C560" s="27"/>
      <c r="D560" s="27"/>
      <c r="E560" s="71"/>
      <c r="F560" s="27"/>
      <c r="G560" s="71"/>
      <c r="H560" s="27"/>
    </row>
    <row r="561" spans="1:8" ht="16.5" customHeight="1">
      <c r="A561" s="72"/>
      <c r="B561" s="71"/>
      <c r="C561" s="27"/>
      <c r="D561" s="27"/>
      <c r="E561" s="71"/>
      <c r="F561" s="27"/>
      <c r="G561" s="71"/>
      <c r="H561" s="27"/>
    </row>
    <row r="562" spans="1:8" ht="16.5" customHeight="1">
      <c r="A562" s="72"/>
      <c r="B562" s="71"/>
      <c r="C562" s="27"/>
      <c r="D562" s="27"/>
      <c r="E562" s="71"/>
      <c r="F562" s="27"/>
      <c r="G562" s="71"/>
      <c r="H562" s="27"/>
    </row>
    <row r="563" spans="1:8" ht="16.5" customHeight="1">
      <c r="A563" s="72"/>
      <c r="B563" s="71"/>
      <c r="C563" s="27"/>
      <c r="D563" s="27"/>
      <c r="E563" s="71"/>
      <c r="F563" s="27"/>
      <c r="G563" s="71"/>
      <c r="H563" s="27"/>
    </row>
    <row r="564" spans="1:8" ht="16.5" customHeight="1">
      <c r="A564" s="72"/>
      <c r="B564" s="71"/>
      <c r="C564" s="27"/>
      <c r="D564" s="27"/>
      <c r="E564" s="71"/>
      <c r="F564" s="27"/>
      <c r="G564" s="71"/>
      <c r="H564" s="27"/>
    </row>
    <row r="565" spans="1:8" ht="16.5" customHeight="1">
      <c r="A565" s="72"/>
      <c r="B565" s="71"/>
      <c r="C565" s="27"/>
      <c r="D565" s="27"/>
      <c r="E565" s="71"/>
      <c r="F565" s="27"/>
      <c r="G565" s="71"/>
      <c r="H565" s="27"/>
    </row>
    <row r="566" spans="1:8" ht="16.5" customHeight="1">
      <c r="A566" s="72"/>
      <c r="B566" s="71"/>
      <c r="C566" s="27"/>
      <c r="D566" s="27"/>
      <c r="E566" s="71"/>
      <c r="F566" s="27"/>
      <c r="G566" s="71"/>
      <c r="H566" s="27"/>
    </row>
    <row r="567" spans="1:8" ht="16.5" customHeight="1">
      <c r="A567" s="72"/>
      <c r="B567" s="71"/>
      <c r="C567" s="27"/>
      <c r="D567" s="27"/>
      <c r="E567" s="71"/>
      <c r="F567" s="27"/>
      <c r="G567" s="71"/>
      <c r="H567" s="27"/>
    </row>
    <row r="568" spans="1:8" ht="16.5" customHeight="1">
      <c r="A568" s="72"/>
      <c r="B568" s="71"/>
      <c r="C568" s="27"/>
      <c r="D568" s="27"/>
      <c r="E568" s="71"/>
      <c r="F568" s="27"/>
      <c r="G568" s="71"/>
      <c r="H568" s="27"/>
    </row>
    <row r="569" spans="1:8" ht="16.5" customHeight="1">
      <c r="A569" s="72"/>
      <c r="B569" s="71"/>
      <c r="C569" s="27"/>
      <c r="D569" s="27"/>
      <c r="E569" s="71"/>
      <c r="F569" s="27"/>
      <c r="G569" s="71"/>
      <c r="H569" s="27"/>
    </row>
    <row r="570" spans="1:8" ht="16.5" customHeight="1">
      <c r="A570" s="72"/>
      <c r="B570" s="71"/>
      <c r="C570" s="27"/>
      <c r="D570" s="27"/>
      <c r="E570" s="71"/>
      <c r="F570" s="27"/>
      <c r="G570" s="71"/>
      <c r="H570" s="27"/>
    </row>
    <row r="571" spans="1:8" ht="16.5" customHeight="1">
      <c r="A571" s="72"/>
      <c r="B571" s="71"/>
      <c r="C571" s="27"/>
      <c r="D571" s="27"/>
      <c r="E571" s="71"/>
      <c r="F571" s="27"/>
      <c r="G571" s="71"/>
      <c r="H571" s="27"/>
    </row>
    <row r="572" spans="1:8" ht="16.5" customHeight="1">
      <c r="A572" s="72"/>
      <c r="B572" s="71"/>
      <c r="C572" s="27"/>
      <c r="D572" s="27"/>
      <c r="E572" s="71"/>
      <c r="F572" s="27"/>
      <c r="G572" s="71"/>
      <c r="H572" s="27"/>
    </row>
    <row r="573" spans="1:8" ht="16.5" customHeight="1">
      <c r="A573" s="72"/>
      <c r="B573" s="71"/>
      <c r="C573" s="27"/>
      <c r="D573" s="27"/>
      <c r="E573" s="71"/>
      <c r="F573" s="27"/>
      <c r="G573" s="71"/>
      <c r="H573" s="27"/>
    </row>
    <row r="574" spans="1:8" ht="16.5" customHeight="1">
      <c r="A574" s="72"/>
      <c r="B574" s="71"/>
      <c r="C574" s="27"/>
      <c r="D574" s="27"/>
      <c r="E574" s="71"/>
      <c r="F574" s="27"/>
      <c r="G574" s="71"/>
      <c r="H574" s="27"/>
    </row>
    <row r="575" spans="1:8" ht="16.5" customHeight="1">
      <c r="A575" s="72"/>
      <c r="B575" s="71"/>
      <c r="C575" s="27"/>
      <c r="D575" s="27"/>
      <c r="E575" s="71"/>
      <c r="F575" s="27"/>
      <c r="G575" s="71"/>
      <c r="H575" s="27"/>
    </row>
    <row r="576" spans="1:8" ht="16.5" customHeight="1">
      <c r="A576" s="72"/>
      <c r="B576" s="71"/>
      <c r="C576" s="27"/>
      <c r="D576" s="27"/>
      <c r="E576" s="71"/>
      <c r="F576" s="27"/>
      <c r="G576" s="71"/>
      <c r="H576" s="27"/>
    </row>
    <row r="577" spans="1:8" ht="16.5" customHeight="1">
      <c r="A577" s="72"/>
      <c r="B577" s="71"/>
      <c r="C577" s="27"/>
      <c r="D577" s="27"/>
      <c r="E577" s="71"/>
      <c r="F577" s="27"/>
      <c r="G577" s="71"/>
      <c r="H577" s="27"/>
    </row>
    <row r="578" spans="1:8" ht="16.5" customHeight="1">
      <c r="A578" s="72"/>
      <c r="B578" s="71"/>
      <c r="C578" s="27"/>
      <c r="D578" s="27"/>
      <c r="E578" s="71"/>
      <c r="F578" s="27"/>
      <c r="G578" s="71"/>
      <c r="H578" s="27"/>
    </row>
    <row r="579" spans="1:8" ht="16.5" customHeight="1">
      <c r="A579" s="72"/>
      <c r="B579" s="71"/>
      <c r="C579" s="27"/>
      <c r="D579" s="27"/>
      <c r="E579" s="71"/>
      <c r="F579" s="27"/>
      <c r="G579" s="71"/>
      <c r="H579" s="27"/>
    </row>
    <row r="580" spans="1:8" ht="16.5" customHeight="1">
      <c r="A580" s="72"/>
      <c r="B580" s="71"/>
      <c r="C580" s="27"/>
      <c r="D580" s="27"/>
      <c r="E580" s="71"/>
      <c r="F580" s="27"/>
      <c r="G580" s="71"/>
      <c r="H580" s="27"/>
    </row>
    <row r="581" spans="1:8" ht="16.5" customHeight="1">
      <c r="A581" s="72"/>
      <c r="B581" s="71"/>
      <c r="C581" s="27"/>
      <c r="D581" s="27"/>
      <c r="E581" s="71"/>
      <c r="F581" s="27"/>
      <c r="G581" s="71"/>
      <c r="H581" s="27"/>
    </row>
    <row r="582" spans="1:8" ht="16.5" customHeight="1">
      <c r="A582" s="72"/>
      <c r="B582" s="71"/>
      <c r="C582" s="27"/>
      <c r="D582" s="27"/>
      <c r="E582" s="71"/>
      <c r="F582" s="27"/>
      <c r="G582" s="71"/>
      <c r="H582" s="27"/>
    </row>
    <row r="583" spans="1:8" ht="16.5" customHeight="1">
      <c r="A583" s="72"/>
      <c r="B583" s="71"/>
      <c r="C583" s="27"/>
      <c r="D583" s="27"/>
      <c r="E583" s="71"/>
      <c r="F583" s="27"/>
      <c r="G583" s="71"/>
      <c r="H583" s="27"/>
    </row>
    <row r="584" spans="1:8" ht="16.5" customHeight="1">
      <c r="A584" s="72"/>
      <c r="B584" s="71"/>
      <c r="C584" s="27"/>
      <c r="D584" s="27"/>
      <c r="E584" s="71"/>
      <c r="F584" s="27"/>
      <c r="G584" s="71"/>
      <c r="H584" s="27"/>
    </row>
    <row r="585" spans="1:8" ht="16.5" customHeight="1">
      <c r="A585" s="72"/>
      <c r="B585" s="71"/>
      <c r="C585" s="27"/>
      <c r="D585" s="27"/>
      <c r="E585" s="71"/>
      <c r="F585" s="27"/>
      <c r="G585" s="71"/>
      <c r="H585" s="27"/>
    </row>
    <row r="586" spans="1:8" ht="16.5" customHeight="1">
      <c r="A586" s="72"/>
      <c r="B586" s="71"/>
      <c r="C586" s="27"/>
      <c r="D586" s="27"/>
      <c r="E586" s="71"/>
      <c r="F586" s="27"/>
      <c r="G586" s="71"/>
      <c r="H586" s="27"/>
    </row>
    <row r="587" spans="1:8" ht="16.5" customHeight="1">
      <c r="A587" s="72"/>
      <c r="B587" s="71"/>
      <c r="C587" s="27"/>
      <c r="D587" s="27"/>
      <c r="E587" s="71"/>
      <c r="F587" s="27"/>
      <c r="G587" s="71"/>
      <c r="H587" s="27"/>
    </row>
    <row r="588" spans="1:8" ht="16.5" customHeight="1">
      <c r="A588" s="72"/>
      <c r="B588" s="71"/>
      <c r="C588" s="27"/>
      <c r="D588" s="27"/>
      <c r="E588" s="71"/>
      <c r="F588" s="27"/>
      <c r="G588" s="71"/>
      <c r="H588" s="27"/>
    </row>
    <row r="589" spans="1:8" ht="16.5" customHeight="1">
      <c r="A589" s="72"/>
      <c r="B589" s="71"/>
      <c r="C589" s="27"/>
      <c r="D589" s="27"/>
      <c r="E589" s="71"/>
      <c r="F589" s="27"/>
      <c r="G589" s="71"/>
      <c r="H589" s="27"/>
    </row>
    <row r="590" spans="1:8" ht="16.5" customHeight="1">
      <c r="A590" s="72"/>
      <c r="B590" s="71"/>
      <c r="C590" s="27"/>
      <c r="D590" s="27"/>
      <c r="E590" s="71"/>
      <c r="F590" s="27"/>
      <c r="G590" s="71"/>
      <c r="H590" s="27"/>
    </row>
    <row r="591" spans="1:8" ht="16.5" customHeight="1">
      <c r="A591" s="72"/>
      <c r="B591" s="71"/>
      <c r="C591" s="27"/>
      <c r="D591" s="27"/>
      <c r="E591" s="71"/>
      <c r="F591" s="27"/>
      <c r="G591" s="71"/>
      <c r="H591" s="27"/>
    </row>
    <row r="592" spans="1:8" ht="16.5" customHeight="1">
      <c r="A592" s="72"/>
      <c r="B592" s="71"/>
      <c r="C592" s="27"/>
      <c r="D592" s="27"/>
      <c r="E592" s="71"/>
      <c r="F592" s="27"/>
      <c r="G592" s="71"/>
      <c r="H592" s="27"/>
    </row>
    <row r="593" spans="1:8" ht="16.5" customHeight="1">
      <c r="A593" s="72"/>
      <c r="B593" s="71"/>
      <c r="C593" s="27"/>
      <c r="D593" s="27"/>
      <c r="E593" s="71"/>
      <c r="F593" s="27"/>
      <c r="G593" s="71"/>
      <c r="H593" s="27"/>
    </row>
    <row r="594" spans="1:8" ht="16.5" customHeight="1">
      <c r="A594" s="72"/>
      <c r="B594" s="71"/>
      <c r="C594" s="27"/>
      <c r="D594" s="27"/>
      <c r="E594" s="71"/>
      <c r="F594" s="27"/>
      <c r="G594" s="71"/>
      <c r="H594" s="27"/>
    </row>
    <row r="595" spans="1:8" ht="16.5" customHeight="1">
      <c r="A595" s="72"/>
      <c r="B595" s="71"/>
      <c r="C595" s="27"/>
      <c r="D595" s="27"/>
      <c r="E595" s="71"/>
      <c r="F595" s="27"/>
      <c r="G595" s="71"/>
      <c r="H595" s="27"/>
    </row>
    <row r="596" spans="1:8" ht="16.5" customHeight="1">
      <c r="A596" s="72"/>
      <c r="B596" s="71"/>
      <c r="C596" s="27"/>
      <c r="D596" s="27"/>
      <c r="E596" s="71"/>
      <c r="F596" s="27"/>
      <c r="G596" s="71"/>
      <c r="H596" s="27"/>
    </row>
    <row r="597" spans="1:8" ht="16.5" customHeight="1">
      <c r="A597" s="72"/>
      <c r="B597" s="71"/>
      <c r="C597" s="27"/>
      <c r="D597" s="27"/>
      <c r="E597" s="71"/>
      <c r="F597" s="27"/>
      <c r="G597" s="71"/>
      <c r="H597" s="27"/>
    </row>
    <row r="598" spans="1:8" ht="16.5" customHeight="1">
      <c r="A598" s="72"/>
      <c r="B598" s="71"/>
      <c r="C598" s="27"/>
      <c r="D598" s="27"/>
      <c r="E598" s="71"/>
      <c r="F598" s="27"/>
      <c r="G598" s="71"/>
      <c r="H598" s="27"/>
    </row>
    <row r="599" spans="1:8" ht="16.5" customHeight="1">
      <c r="A599" s="72"/>
      <c r="B599" s="71"/>
      <c r="C599" s="27"/>
      <c r="D599" s="27"/>
      <c r="E599" s="71"/>
      <c r="F599" s="27"/>
      <c r="G599" s="71"/>
      <c r="H599" s="27"/>
    </row>
    <row r="600" spans="1:8" ht="16.5" customHeight="1">
      <c r="A600" s="72"/>
      <c r="B600" s="71"/>
      <c r="C600" s="27"/>
      <c r="D600" s="27"/>
      <c r="E600" s="71"/>
      <c r="F600" s="27"/>
      <c r="G600" s="71"/>
      <c r="H600" s="27"/>
    </row>
    <row r="601" spans="1:8" ht="16.5" customHeight="1">
      <c r="A601" s="72"/>
      <c r="B601" s="71"/>
      <c r="C601" s="27"/>
      <c r="D601" s="27"/>
      <c r="E601" s="71"/>
      <c r="F601" s="27"/>
      <c r="G601" s="71"/>
      <c r="H601" s="27"/>
    </row>
    <row r="602" spans="1:8" ht="16.5" customHeight="1">
      <c r="A602" s="72"/>
      <c r="B602" s="71"/>
      <c r="C602" s="27"/>
      <c r="D602" s="27"/>
      <c r="E602" s="71"/>
      <c r="F602" s="27"/>
      <c r="G602" s="71"/>
      <c r="H602" s="27"/>
    </row>
    <row r="603" spans="1:8" ht="16.5" customHeight="1">
      <c r="A603" s="72"/>
      <c r="B603" s="71"/>
      <c r="C603" s="27"/>
      <c r="D603" s="27"/>
      <c r="E603" s="71"/>
      <c r="F603" s="27"/>
      <c r="G603" s="71"/>
      <c r="H603" s="27"/>
    </row>
    <row r="604" spans="1:8" ht="16.5" customHeight="1">
      <c r="A604" s="72"/>
      <c r="B604" s="71"/>
      <c r="C604" s="27"/>
      <c r="D604" s="27"/>
      <c r="E604" s="71"/>
      <c r="F604" s="27"/>
      <c r="G604" s="71"/>
      <c r="H604" s="27"/>
    </row>
    <row r="605" spans="1:8" ht="16.5" customHeight="1">
      <c r="A605" s="72"/>
      <c r="B605" s="71"/>
      <c r="C605" s="27"/>
      <c r="D605" s="27"/>
      <c r="E605" s="71"/>
      <c r="F605" s="27"/>
      <c r="G605" s="71"/>
      <c r="H605" s="27"/>
    </row>
    <row r="606" spans="1:8" ht="16.5" customHeight="1">
      <c r="A606" s="72"/>
      <c r="B606" s="71"/>
      <c r="C606" s="27"/>
      <c r="D606" s="27"/>
      <c r="E606" s="71"/>
      <c r="F606" s="27"/>
      <c r="G606" s="71"/>
      <c r="H606" s="27"/>
    </row>
    <row r="607" spans="1:8" ht="16.5" customHeight="1">
      <c r="A607" s="72"/>
      <c r="B607" s="71"/>
      <c r="C607" s="27"/>
      <c r="D607" s="27"/>
      <c r="E607" s="71"/>
      <c r="F607" s="27"/>
      <c r="G607" s="71"/>
      <c r="H607" s="27"/>
    </row>
    <row r="608" spans="1:8" ht="16.5" customHeight="1">
      <c r="A608" s="72"/>
      <c r="B608" s="71"/>
      <c r="C608" s="27"/>
      <c r="D608" s="27"/>
      <c r="E608" s="71"/>
      <c r="F608" s="27"/>
      <c r="G608" s="71"/>
      <c r="H608" s="27"/>
    </row>
    <row r="609" spans="1:8" ht="16.5" customHeight="1">
      <c r="A609" s="72"/>
      <c r="B609" s="71"/>
      <c r="C609" s="27"/>
      <c r="D609" s="27"/>
      <c r="E609" s="71"/>
      <c r="F609" s="27"/>
      <c r="G609" s="71"/>
      <c r="H609" s="27"/>
    </row>
    <row r="610" spans="1:8" ht="16.5" customHeight="1">
      <c r="A610" s="72"/>
      <c r="B610" s="71"/>
      <c r="C610" s="27"/>
      <c r="D610" s="27"/>
      <c r="E610" s="71"/>
      <c r="F610" s="27"/>
      <c r="G610" s="71"/>
      <c r="H610" s="27"/>
    </row>
    <row r="611" spans="1:8" ht="16.5" customHeight="1">
      <c r="A611" s="72"/>
      <c r="B611" s="71"/>
      <c r="C611" s="27"/>
      <c r="D611" s="27"/>
      <c r="E611" s="71"/>
      <c r="F611" s="27"/>
      <c r="G611" s="71"/>
      <c r="H611" s="27"/>
    </row>
    <row r="612" spans="1:8" ht="16.5" customHeight="1">
      <c r="A612" s="72"/>
      <c r="B612" s="71"/>
      <c r="C612" s="27"/>
      <c r="D612" s="27"/>
      <c r="E612" s="71"/>
      <c r="F612" s="27"/>
      <c r="G612" s="71"/>
      <c r="H612" s="27"/>
    </row>
    <row r="613" spans="1:8" ht="16.5" customHeight="1">
      <c r="A613" s="72"/>
      <c r="B613" s="71"/>
      <c r="C613" s="27"/>
      <c r="D613" s="27"/>
      <c r="E613" s="71"/>
      <c r="F613" s="27"/>
      <c r="G613" s="71"/>
      <c r="H613" s="27"/>
    </row>
    <row r="614" spans="1:8" ht="16.5" customHeight="1">
      <c r="A614" s="72"/>
      <c r="B614" s="71"/>
      <c r="C614" s="27"/>
      <c r="D614" s="27"/>
      <c r="E614" s="71"/>
      <c r="F614" s="27"/>
      <c r="G614" s="71"/>
      <c r="H614" s="27"/>
    </row>
    <row r="615" spans="1:8" ht="16.5" customHeight="1">
      <c r="A615" s="72"/>
      <c r="B615" s="71"/>
      <c r="C615" s="27"/>
      <c r="D615" s="27"/>
      <c r="E615" s="71"/>
      <c r="F615" s="27"/>
      <c r="G615" s="71"/>
      <c r="H615" s="27"/>
    </row>
    <row r="616" spans="1:8" ht="16.5" customHeight="1">
      <c r="A616" s="72"/>
      <c r="B616" s="71"/>
      <c r="C616" s="27"/>
      <c r="D616" s="27"/>
      <c r="E616" s="71"/>
      <c r="F616" s="27"/>
      <c r="G616" s="71"/>
      <c r="H616" s="27"/>
    </row>
    <row r="617" spans="1:8" ht="16.5" customHeight="1">
      <c r="A617" s="72"/>
      <c r="B617" s="71"/>
      <c r="C617" s="27"/>
      <c r="D617" s="27"/>
      <c r="E617" s="71"/>
      <c r="F617" s="27"/>
      <c r="G617" s="71"/>
      <c r="H617" s="27"/>
    </row>
    <row r="618" spans="1:8" ht="16.5" customHeight="1">
      <c r="A618" s="72"/>
      <c r="B618" s="71"/>
      <c r="C618" s="27"/>
      <c r="D618" s="27"/>
      <c r="E618" s="71"/>
      <c r="F618" s="27"/>
      <c r="G618" s="71"/>
      <c r="H618" s="27"/>
    </row>
    <row r="619" spans="1:8" ht="16.5" customHeight="1">
      <c r="A619" s="72"/>
      <c r="B619" s="71"/>
      <c r="C619" s="27"/>
      <c r="D619" s="27"/>
      <c r="E619" s="71"/>
      <c r="F619" s="27"/>
      <c r="G619" s="71"/>
      <c r="H619" s="27"/>
    </row>
    <row r="620" spans="1:8" ht="16.5" customHeight="1">
      <c r="A620" s="72"/>
      <c r="B620" s="71"/>
      <c r="C620" s="27"/>
      <c r="D620" s="27"/>
      <c r="E620" s="71"/>
      <c r="F620" s="27"/>
      <c r="G620" s="71"/>
      <c r="H620" s="27"/>
    </row>
    <row r="621" spans="1:8" ht="16.5" customHeight="1">
      <c r="A621" s="72"/>
      <c r="B621" s="71"/>
      <c r="C621" s="27"/>
      <c r="D621" s="27"/>
      <c r="E621" s="71"/>
      <c r="F621" s="27"/>
      <c r="G621" s="71"/>
      <c r="H621" s="27"/>
    </row>
    <row r="622" spans="1:8" ht="16.5" customHeight="1">
      <c r="A622" s="72"/>
      <c r="B622" s="71"/>
      <c r="C622" s="27"/>
      <c r="D622" s="27"/>
      <c r="E622" s="71"/>
      <c r="F622" s="27"/>
      <c r="G622" s="71"/>
      <c r="H622" s="27"/>
    </row>
    <row r="623" spans="1:8" ht="16.5" customHeight="1">
      <c r="A623" s="72"/>
      <c r="B623" s="71"/>
      <c r="C623" s="27"/>
      <c r="D623" s="27"/>
      <c r="E623" s="71"/>
      <c r="F623" s="27"/>
      <c r="G623" s="71"/>
      <c r="H623" s="27"/>
    </row>
    <row r="624" spans="1:8" ht="16.5" customHeight="1">
      <c r="A624" s="72"/>
      <c r="B624" s="71"/>
      <c r="C624" s="27"/>
      <c r="D624" s="27"/>
      <c r="E624" s="71"/>
      <c r="F624" s="27"/>
      <c r="G624" s="71"/>
      <c r="H624" s="27"/>
    </row>
    <row r="625" spans="1:8" ht="16.5" customHeight="1">
      <c r="A625" s="72"/>
      <c r="B625" s="71"/>
      <c r="C625" s="27"/>
      <c r="D625" s="27"/>
      <c r="E625" s="71"/>
      <c r="F625" s="27"/>
      <c r="G625" s="71"/>
      <c r="H625" s="27"/>
    </row>
    <row r="626" spans="1:8" ht="16.5" customHeight="1">
      <c r="A626" s="72"/>
      <c r="B626" s="71"/>
      <c r="C626" s="27"/>
      <c r="D626" s="27"/>
      <c r="E626" s="71"/>
      <c r="F626" s="27"/>
      <c r="G626" s="71"/>
      <c r="H626" s="27"/>
    </row>
    <row r="627" spans="1:8" ht="16.5" customHeight="1">
      <c r="A627" s="72"/>
      <c r="B627" s="71"/>
      <c r="C627" s="27"/>
      <c r="D627" s="27"/>
      <c r="E627" s="71"/>
      <c r="F627" s="27"/>
      <c r="G627" s="71"/>
      <c r="H627" s="27"/>
    </row>
    <row r="628" spans="1:8" ht="16.5" customHeight="1">
      <c r="A628" s="72"/>
      <c r="B628" s="71"/>
      <c r="C628" s="27"/>
      <c r="D628" s="27"/>
      <c r="E628" s="71"/>
      <c r="F628" s="27"/>
      <c r="G628" s="71"/>
      <c r="H628" s="27"/>
    </row>
    <row r="629" spans="1:8" ht="16.5" customHeight="1">
      <c r="A629" s="72"/>
      <c r="B629" s="71"/>
      <c r="C629" s="27"/>
      <c r="D629" s="27"/>
      <c r="E629" s="71"/>
      <c r="F629" s="27"/>
      <c r="G629" s="71"/>
      <c r="H629" s="27"/>
    </row>
    <row r="630" spans="1:8" ht="16.5" customHeight="1">
      <c r="A630" s="72"/>
      <c r="B630" s="71"/>
      <c r="C630" s="27"/>
      <c r="D630" s="27"/>
      <c r="E630" s="71"/>
      <c r="F630" s="27"/>
      <c r="G630" s="71"/>
      <c r="H630" s="27"/>
    </row>
    <row r="631" spans="1:8" ht="16.5" customHeight="1">
      <c r="A631" s="72"/>
      <c r="B631" s="71"/>
      <c r="C631" s="27"/>
      <c r="D631" s="27"/>
      <c r="E631" s="71"/>
      <c r="F631" s="27"/>
      <c r="G631" s="71"/>
      <c r="H631" s="27"/>
    </row>
    <row r="632" spans="1:8" ht="16.5" customHeight="1">
      <c r="A632" s="72"/>
      <c r="B632" s="71"/>
      <c r="C632" s="27"/>
      <c r="D632" s="27"/>
      <c r="E632" s="71"/>
      <c r="F632" s="27"/>
      <c r="G632" s="71"/>
      <c r="H632" s="27"/>
    </row>
    <row r="633" spans="1:8" ht="16.5" customHeight="1">
      <c r="A633" s="72"/>
      <c r="B633" s="71"/>
      <c r="C633" s="27"/>
      <c r="D633" s="27"/>
      <c r="E633" s="71"/>
      <c r="F633" s="27"/>
      <c r="G633" s="71"/>
      <c r="H633" s="27"/>
    </row>
    <row r="634" spans="1:8" ht="16.5" customHeight="1">
      <c r="A634" s="72"/>
      <c r="B634" s="71"/>
      <c r="C634" s="27"/>
      <c r="D634" s="27"/>
      <c r="E634" s="71"/>
      <c r="F634" s="27"/>
      <c r="G634" s="71"/>
      <c r="H634" s="27"/>
    </row>
    <row r="635" spans="1:8" ht="16.5" customHeight="1">
      <c r="A635" s="72"/>
      <c r="B635" s="71"/>
      <c r="C635" s="27"/>
      <c r="D635" s="27"/>
      <c r="E635" s="71"/>
      <c r="F635" s="27"/>
      <c r="G635" s="71"/>
      <c r="H635" s="27"/>
    </row>
    <row r="636" spans="1:8" ht="16.5" customHeight="1">
      <c r="A636" s="72"/>
      <c r="B636" s="71"/>
      <c r="C636" s="27"/>
      <c r="D636" s="27"/>
      <c r="E636" s="71"/>
      <c r="F636" s="27"/>
      <c r="G636" s="71"/>
      <c r="H636" s="27"/>
    </row>
    <row r="637" spans="1:8" ht="16.5" customHeight="1">
      <c r="A637" s="72"/>
      <c r="B637" s="71"/>
      <c r="C637" s="27"/>
      <c r="D637" s="27"/>
      <c r="E637" s="71"/>
      <c r="F637" s="27"/>
      <c r="G637" s="71"/>
      <c r="H637" s="27"/>
    </row>
    <row r="638" spans="1:8" ht="16.5" customHeight="1">
      <c r="A638" s="72"/>
      <c r="B638" s="71"/>
      <c r="C638" s="27"/>
      <c r="D638" s="27"/>
      <c r="E638" s="71"/>
      <c r="F638" s="27"/>
      <c r="G638" s="71"/>
      <c r="H638" s="27"/>
    </row>
    <row r="639" spans="1:8" ht="16.5" customHeight="1">
      <c r="A639" s="72"/>
      <c r="B639" s="71"/>
      <c r="C639" s="27"/>
      <c r="D639" s="27"/>
      <c r="E639" s="71"/>
      <c r="F639" s="27"/>
      <c r="G639" s="71"/>
      <c r="H639" s="27"/>
    </row>
    <row r="640" spans="1:8" ht="16.5" customHeight="1">
      <c r="A640" s="72"/>
      <c r="B640" s="71"/>
      <c r="C640" s="27"/>
      <c r="D640" s="27"/>
      <c r="E640" s="71"/>
      <c r="F640" s="27"/>
      <c r="G640" s="71"/>
      <c r="H640" s="27"/>
    </row>
    <row r="641" spans="1:8" ht="16.5" customHeight="1">
      <c r="A641" s="72"/>
      <c r="B641" s="71"/>
      <c r="C641" s="27"/>
      <c r="D641" s="27"/>
      <c r="E641" s="71"/>
      <c r="F641" s="27"/>
      <c r="G641" s="71"/>
      <c r="H641" s="27"/>
    </row>
    <row r="642" spans="1:8" ht="16.5" customHeight="1">
      <c r="A642" s="72"/>
      <c r="B642" s="71"/>
      <c r="C642" s="27"/>
      <c r="D642" s="27"/>
      <c r="E642" s="71"/>
      <c r="F642" s="27"/>
      <c r="G642" s="71"/>
      <c r="H642" s="27"/>
    </row>
    <row r="643" spans="1:8" ht="16.5" customHeight="1">
      <c r="A643" s="72"/>
      <c r="B643" s="71"/>
      <c r="C643" s="27"/>
      <c r="D643" s="27"/>
      <c r="E643" s="71"/>
      <c r="F643" s="27"/>
      <c r="G643" s="71"/>
      <c r="H643" s="27"/>
    </row>
    <row r="644" spans="1:8" ht="16.5" customHeight="1">
      <c r="A644" s="72"/>
      <c r="B644" s="71"/>
      <c r="C644" s="27"/>
      <c r="D644" s="27"/>
      <c r="E644" s="71"/>
      <c r="F644" s="27"/>
      <c r="G644" s="71"/>
      <c r="H644" s="27"/>
    </row>
    <row r="645" spans="1:8" ht="16.5" customHeight="1">
      <c r="A645" s="72"/>
      <c r="B645" s="71"/>
      <c r="C645" s="27"/>
      <c r="D645" s="27"/>
      <c r="E645" s="71"/>
      <c r="F645" s="27"/>
      <c r="G645" s="71"/>
      <c r="H645" s="27"/>
    </row>
    <row r="646" spans="1:8" ht="16.5" customHeight="1">
      <c r="A646" s="72"/>
      <c r="B646" s="71"/>
      <c r="C646" s="27"/>
      <c r="D646" s="27"/>
      <c r="E646" s="71"/>
      <c r="F646" s="27"/>
      <c r="G646" s="71"/>
      <c r="H646" s="27"/>
    </row>
    <row r="647" spans="1:8" ht="16.5" customHeight="1">
      <c r="A647" s="72"/>
      <c r="B647" s="71"/>
      <c r="C647" s="27"/>
      <c r="D647" s="27"/>
      <c r="E647" s="71"/>
      <c r="F647" s="27"/>
      <c r="G647" s="71"/>
      <c r="H647" s="27"/>
    </row>
    <row r="648" spans="1:8" ht="16.5" customHeight="1">
      <c r="A648" s="72"/>
      <c r="B648" s="71"/>
      <c r="C648" s="27"/>
      <c r="D648" s="27"/>
      <c r="E648" s="71"/>
      <c r="F648" s="27"/>
      <c r="G648" s="71"/>
      <c r="H648" s="27"/>
    </row>
    <row r="649" spans="1:8" ht="16.5" customHeight="1">
      <c r="A649" s="72"/>
      <c r="B649" s="71"/>
      <c r="C649" s="27"/>
      <c r="D649" s="27"/>
      <c r="E649" s="71"/>
      <c r="F649" s="27"/>
      <c r="G649" s="71"/>
      <c r="H649" s="27"/>
    </row>
    <row r="650" spans="1:8" ht="16.5" customHeight="1">
      <c r="A650" s="72"/>
      <c r="B650" s="71"/>
      <c r="C650" s="27"/>
      <c r="D650" s="27"/>
      <c r="E650" s="71"/>
      <c r="F650" s="27"/>
      <c r="G650" s="71"/>
      <c r="H650" s="27"/>
    </row>
    <row r="651" spans="1:8" ht="16.5" customHeight="1">
      <c r="A651" s="72"/>
      <c r="B651" s="71"/>
      <c r="C651" s="27"/>
      <c r="D651" s="27"/>
      <c r="E651" s="71"/>
      <c r="F651" s="27"/>
      <c r="G651" s="71"/>
      <c r="H651" s="27"/>
    </row>
    <row r="652" spans="1:8" ht="16.5" customHeight="1">
      <c r="A652" s="72"/>
      <c r="B652" s="71"/>
      <c r="C652" s="27"/>
      <c r="D652" s="27"/>
      <c r="E652" s="71"/>
      <c r="F652" s="27"/>
      <c r="G652" s="71"/>
      <c r="H652" s="27"/>
    </row>
    <row r="653" spans="1:8" ht="16.5" customHeight="1">
      <c r="A653" s="72"/>
      <c r="B653" s="71"/>
      <c r="C653" s="27"/>
      <c r="D653" s="27"/>
      <c r="E653" s="71"/>
      <c r="F653" s="27"/>
      <c r="G653" s="71"/>
      <c r="H653" s="27"/>
    </row>
    <row r="654" spans="1:8" ht="16.5" customHeight="1">
      <c r="A654" s="72"/>
      <c r="B654" s="71"/>
      <c r="C654" s="27"/>
      <c r="D654" s="27"/>
      <c r="E654" s="71"/>
      <c r="F654" s="27"/>
      <c r="G654" s="71"/>
      <c r="H654" s="27"/>
    </row>
    <row r="655" spans="1:8" ht="16.5" customHeight="1">
      <c r="A655" s="72"/>
      <c r="B655" s="71"/>
      <c r="C655" s="27"/>
      <c r="D655" s="27"/>
      <c r="E655" s="71"/>
      <c r="F655" s="27"/>
      <c r="G655" s="71"/>
      <c r="H655" s="27"/>
    </row>
    <row r="656" spans="1:8" ht="16.5" customHeight="1">
      <c r="A656" s="72"/>
      <c r="B656" s="71"/>
      <c r="C656" s="27"/>
      <c r="D656" s="27"/>
      <c r="E656" s="71"/>
      <c r="F656" s="27"/>
      <c r="G656" s="71"/>
      <c r="H656" s="27"/>
    </row>
    <row r="657" spans="1:8" ht="16.5" customHeight="1">
      <c r="A657" s="72"/>
      <c r="B657" s="71"/>
      <c r="C657" s="27"/>
      <c r="D657" s="27"/>
      <c r="E657" s="71"/>
      <c r="F657" s="27"/>
      <c r="G657" s="71"/>
      <c r="H657" s="27"/>
    </row>
    <row r="658" spans="1:8" ht="16.5" customHeight="1">
      <c r="A658" s="72"/>
      <c r="B658" s="71"/>
      <c r="C658" s="27"/>
      <c r="D658" s="27"/>
      <c r="E658" s="71"/>
      <c r="F658" s="27"/>
      <c r="G658" s="71"/>
      <c r="H658" s="27"/>
    </row>
    <row r="659" spans="1:8" ht="16.5" customHeight="1">
      <c r="A659" s="72"/>
      <c r="B659" s="71"/>
      <c r="C659" s="27"/>
      <c r="D659" s="27"/>
      <c r="E659" s="71"/>
      <c r="F659" s="27"/>
      <c r="G659" s="71"/>
      <c r="H659" s="27"/>
    </row>
    <row r="660" spans="1:8" ht="16.5" customHeight="1">
      <c r="A660" s="72"/>
      <c r="B660" s="71"/>
      <c r="C660" s="27"/>
      <c r="D660" s="27"/>
      <c r="E660" s="71"/>
      <c r="F660" s="27"/>
      <c r="G660" s="71"/>
      <c r="H660" s="27"/>
    </row>
    <row r="661" spans="1:8" ht="16.5" customHeight="1">
      <c r="A661" s="72"/>
      <c r="B661" s="71"/>
      <c r="C661" s="27"/>
      <c r="D661" s="27"/>
      <c r="E661" s="71"/>
      <c r="F661" s="27"/>
      <c r="G661" s="71"/>
      <c r="H661" s="27"/>
    </row>
    <row r="662" spans="1:8" ht="16.5" customHeight="1">
      <c r="A662" s="72"/>
      <c r="B662" s="71"/>
      <c r="C662" s="27"/>
      <c r="D662" s="27"/>
      <c r="E662" s="71"/>
      <c r="F662" s="27"/>
      <c r="G662" s="71"/>
      <c r="H662" s="27"/>
    </row>
    <row r="663" spans="1:8" ht="16.5" customHeight="1">
      <c r="A663" s="72"/>
      <c r="B663" s="71"/>
      <c r="C663" s="27"/>
      <c r="D663" s="27"/>
      <c r="E663" s="71"/>
      <c r="F663" s="27"/>
      <c r="G663" s="71"/>
      <c r="H663" s="27"/>
    </row>
    <row r="664" spans="1:8" ht="16.5" customHeight="1">
      <c r="A664" s="72"/>
      <c r="B664" s="71"/>
      <c r="C664" s="27"/>
      <c r="D664" s="27"/>
      <c r="E664" s="71"/>
      <c r="F664" s="27"/>
      <c r="G664" s="71"/>
      <c r="H664" s="27"/>
    </row>
    <row r="665" spans="1:8" ht="16.5" customHeight="1">
      <c r="A665" s="72"/>
      <c r="B665" s="71"/>
      <c r="C665" s="27"/>
      <c r="D665" s="27"/>
      <c r="E665" s="71"/>
      <c r="F665" s="27"/>
      <c r="G665" s="71"/>
      <c r="H665" s="27"/>
    </row>
    <row r="666" spans="1:8" ht="16.5" customHeight="1">
      <c r="A666" s="72"/>
      <c r="B666" s="71"/>
      <c r="C666" s="27"/>
      <c r="D666" s="27"/>
      <c r="E666" s="71"/>
      <c r="F666" s="27"/>
      <c r="G666" s="71"/>
      <c r="H666" s="27"/>
    </row>
    <row r="667" spans="1:8" ht="16.5" customHeight="1">
      <c r="A667" s="72"/>
      <c r="B667" s="71"/>
      <c r="C667" s="27"/>
      <c r="D667" s="27"/>
      <c r="E667" s="71"/>
      <c r="F667" s="27"/>
      <c r="G667" s="71"/>
      <c r="H667" s="27"/>
    </row>
    <row r="668" spans="1:8" ht="16.5" customHeight="1">
      <c r="A668" s="72"/>
      <c r="B668" s="71"/>
      <c r="C668" s="27"/>
      <c r="D668" s="27"/>
      <c r="E668" s="71"/>
      <c r="F668" s="27"/>
      <c r="G668" s="71"/>
      <c r="H668" s="27"/>
    </row>
    <row r="669" spans="1:8" ht="16.5" customHeight="1">
      <c r="A669" s="72"/>
      <c r="B669" s="71"/>
      <c r="C669" s="27"/>
      <c r="D669" s="27"/>
      <c r="E669" s="71"/>
      <c r="F669" s="27"/>
      <c r="G669" s="71"/>
      <c r="H669" s="27"/>
    </row>
    <row r="670" spans="1:8" ht="16.5" customHeight="1">
      <c r="A670" s="72"/>
      <c r="B670" s="71"/>
      <c r="C670" s="27"/>
      <c r="D670" s="27"/>
      <c r="E670" s="71"/>
      <c r="F670" s="27"/>
      <c r="G670" s="71"/>
      <c r="H670" s="27"/>
    </row>
    <row r="671" spans="1:8" ht="16.5" customHeight="1">
      <c r="A671" s="72"/>
      <c r="B671" s="71"/>
      <c r="C671" s="27"/>
      <c r="D671" s="27"/>
      <c r="E671" s="71"/>
      <c r="F671" s="27"/>
      <c r="G671" s="71"/>
      <c r="H671" s="27"/>
    </row>
    <row r="672" spans="1:8" ht="16.5" customHeight="1">
      <c r="A672" s="72"/>
      <c r="B672" s="71"/>
      <c r="C672" s="27"/>
      <c r="D672" s="27"/>
      <c r="E672" s="71"/>
      <c r="F672" s="27"/>
      <c r="G672" s="71"/>
      <c r="H672" s="27"/>
    </row>
    <row r="673" spans="1:8" ht="16.5" customHeight="1">
      <c r="A673" s="72"/>
      <c r="B673" s="71"/>
      <c r="C673" s="27"/>
      <c r="D673" s="27"/>
      <c r="E673" s="71"/>
      <c r="F673" s="27"/>
      <c r="G673" s="71"/>
      <c r="H673" s="27"/>
    </row>
    <row r="674" spans="1:8" ht="16.5" customHeight="1">
      <c r="A674" s="72"/>
      <c r="B674" s="71"/>
      <c r="C674" s="27"/>
      <c r="D674" s="27"/>
      <c r="E674" s="71"/>
      <c r="F674" s="27"/>
      <c r="G674" s="71"/>
      <c r="H674" s="27"/>
    </row>
    <row r="675" spans="1:8" ht="16.5" customHeight="1">
      <c r="A675" s="72"/>
      <c r="B675" s="71"/>
      <c r="C675" s="27"/>
      <c r="D675" s="27"/>
      <c r="E675" s="71"/>
      <c r="F675" s="27"/>
      <c r="G675" s="71"/>
      <c r="H675" s="27"/>
    </row>
    <row r="676" spans="1:8" ht="16.5" customHeight="1">
      <c r="A676" s="72"/>
      <c r="B676" s="71"/>
      <c r="C676" s="27"/>
      <c r="D676" s="27"/>
      <c r="E676" s="71"/>
      <c r="F676" s="27"/>
      <c r="G676" s="71"/>
      <c r="H676" s="27"/>
    </row>
    <row r="677" spans="1:8" ht="16.5" customHeight="1">
      <c r="A677" s="72"/>
      <c r="B677" s="71"/>
      <c r="C677" s="27"/>
      <c r="D677" s="27"/>
      <c r="E677" s="71"/>
      <c r="F677" s="27"/>
      <c r="G677" s="71"/>
      <c r="H677" s="27"/>
    </row>
    <row r="678" spans="1:8" ht="16.5" customHeight="1">
      <c r="A678" s="72"/>
      <c r="B678" s="71"/>
      <c r="C678" s="27"/>
      <c r="D678" s="27"/>
      <c r="E678" s="71"/>
      <c r="F678" s="27"/>
      <c r="G678" s="71"/>
      <c r="H678" s="27"/>
    </row>
    <row r="679" spans="1:8" ht="16.5" customHeight="1">
      <c r="A679" s="72"/>
      <c r="B679" s="71"/>
      <c r="C679" s="27"/>
      <c r="D679" s="27"/>
      <c r="E679" s="71"/>
      <c r="F679" s="27"/>
      <c r="G679" s="71"/>
      <c r="H679" s="27"/>
    </row>
    <row r="680" spans="1:8" ht="16.5" customHeight="1">
      <c r="A680" s="72"/>
      <c r="B680" s="71"/>
      <c r="C680" s="27"/>
      <c r="D680" s="27"/>
      <c r="E680" s="71"/>
      <c r="F680" s="27"/>
      <c r="G680" s="71"/>
      <c r="H680" s="27"/>
    </row>
    <row r="681" spans="1:8" ht="16.5" customHeight="1">
      <c r="A681" s="72"/>
      <c r="B681" s="71"/>
      <c r="C681" s="27"/>
      <c r="D681" s="27"/>
      <c r="E681" s="71"/>
      <c r="F681" s="27"/>
      <c r="G681" s="71"/>
      <c r="H681" s="27"/>
    </row>
    <row r="682" spans="1:8" ht="16.5" customHeight="1">
      <c r="A682" s="72"/>
      <c r="B682" s="71"/>
      <c r="C682" s="27"/>
      <c r="D682" s="27"/>
      <c r="E682" s="71"/>
      <c r="F682" s="27"/>
      <c r="G682" s="71"/>
      <c r="H682" s="27"/>
    </row>
    <row r="683" spans="1:8" ht="16.5" customHeight="1">
      <c r="A683" s="72"/>
      <c r="B683" s="71"/>
      <c r="C683" s="27"/>
      <c r="D683" s="27"/>
      <c r="E683" s="71"/>
      <c r="F683" s="27"/>
      <c r="G683" s="71"/>
      <c r="H683" s="27"/>
    </row>
    <row r="684" spans="1:8" ht="16.5" customHeight="1">
      <c r="A684" s="72"/>
      <c r="B684" s="71"/>
      <c r="C684" s="27"/>
      <c r="D684" s="27"/>
      <c r="E684" s="71"/>
      <c r="F684" s="27"/>
      <c r="G684" s="71"/>
      <c r="H684" s="27"/>
    </row>
    <row r="685" spans="1:8" ht="16.5" customHeight="1">
      <c r="A685" s="72"/>
      <c r="B685" s="71"/>
      <c r="C685" s="27"/>
      <c r="D685" s="27"/>
      <c r="E685" s="71"/>
      <c r="F685" s="27"/>
      <c r="G685" s="71"/>
      <c r="H685" s="27"/>
    </row>
    <row r="686" spans="1:8" ht="16.5" customHeight="1">
      <c r="A686" s="72"/>
      <c r="B686" s="71"/>
      <c r="C686" s="27"/>
      <c r="D686" s="27"/>
      <c r="E686" s="71"/>
      <c r="F686" s="27"/>
      <c r="G686" s="71"/>
      <c r="H686" s="27"/>
    </row>
    <row r="687" spans="1:8" ht="16.5" customHeight="1">
      <c r="A687" s="72"/>
      <c r="B687" s="71"/>
      <c r="C687" s="27"/>
      <c r="D687" s="27"/>
      <c r="E687" s="71"/>
      <c r="F687" s="27"/>
      <c r="G687" s="71"/>
      <c r="H687" s="27"/>
    </row>
    <row r="688" spans="1:8" ht="16.5" customHeight="1">
      <c r="A688" s="72"/>
      <c r="B688" s="71"/>
      <c r="C688" s="27"/>
      <c r="D688" s="27"/>
      <c r="E688" s="71"/>
      <c r="F688" s="27"/>
      <c r="G688" s="71"/>
      <c r="H688" s="27"/>
    </row>
    <row r="689" spans="1:8" ht="16.5" customHeight="1">
      <c r="A689" s="72"/>
      <c r="B689" s="71"/>
      <c r="C689" s="27"/>
      <c r="D689" s="27"/>
      <c r="E689" s="71"/>
      <c r="F689" s="27"/>
      <c r="G689" s="71"/>
      <c r="H689" s="27"/>
    </row>
    <row r="690" spans="1:8" ht="16.5" customHeight="1">
      <c r="A690" s="72"/>
      <c r="B690" s="71"/>
      <c r="C690" s="27"/>
      <c r="D690" s="27"/>
      <c r="E690" s="71"/>
      <c r="F690" s="27"/>
      <c r="G690" s="71"/>
      <c r="H690" s="27"/>
    </row>
    <row r="691" spans="1:8" ht="16.5" customHeight="1">
      <c r="A691" s="72"/>
      <c r="B691" s="71"/>
      <c r="C691" s="27"/>
      <c r="D691" s="27"/>
      <c r="E691" s="71"/>
      <c r="F691" s="27"/>
      <c r="G691" s="71"/>
      <c r="H691" s="27"/>
    </row>
    <row r="692" spans="1:8" ht="16.5" customHeight="1">
      <c r="A692" s="72"/>
      <c r="B692" s="71"/>
      <c r="C692" s="27"/>
      <c r="D692" s="27"/>
      <c r="E692" s="71"/>
      <c r="F692" s="27"/>
      <c r="G692" s="71"/>
      <c r="H692" s="27"/>
    </row>
    <row r="693" spans="1:8" ht="16.5" customHeight="1">
      <c r="A693" s="72"/>
      <c r="B693" s="71"/>
      <c r="C693" s="27"/>
      <c r="D693" s="27"/>
      <c r="E693" s="71"/>
      <c r="F693" s="27"/>
      <c r="G693" s="71"/>
      <c r="H693" s="27"/>
    </row>
    <row r="694" spans="1:8" ht="16.5" customHeight="1">
      <c r="A694" s="72"/>
      <c r="B694" s="71"/>
      <c r="C694" s="27"/>
      <c r="D694" s="27"/>
      <c r="E694" s="71"/>
      <c r="F694" s="27"/>
      <c r="G694" s="71"/>
      <c r="H694" s="27"/>
    </row>
    <row r="695" spans="1:8" ht="16.5" customHeight="1">
      <c r="A695" s="72"/>
      <c r="B695" s="71"/>
      <c r="C695" s="27"/>
      <c r="D695" s="27"/>
      <c r="E695" s="71"/>
      <c r="F695" s="27"/>
      <c r="G695" s="71"/>
      <c r="H695" s="27"/>
    </row>
    <row r="696" spans="1:8" ht="16.5" customHeight="1">
      <c r="A696" s="72"/>
      <c r="B696" s="71"/>
      <c r="C696" s="27"/>
      <c r="D696" s="27"/>
      <c r="E696" s="71"/>
      <c r="F696" s="27"/>
      <c r="G696" s="71"/>
      <c r="H696" s="27"/>
    </row>
    <row r="697" spans="1:8" ht="16.5" customHeight="1">
      <c r="A697" s="72"/>
      <c r="B697" s="71"/>
      <c r="C697" s="27"/>
      <c r="D697" s="27"/>
      <c r="E697" s="71"/>
      <c r="F697" s="27"/>
      <c r="G697" s="71"/>
      <c r="H697" s="27"/>
    </row>
    <row r="698" spans="1:8" ht="16.5" customHeight="1">
      <c r="A698" s="72"/>
      <c r="B698" s="71"/>
      <c r="C698" s="27"/>
      <c r="D698" s="27"/>
      <c r="E698" s="71"/>
      <c r="F698" s="27"/>
      <c r="G698" s="71"/>
      <c r="H698" s="27"/>
    </row>
    <row r="699" spans="1:8" ht="16.5" customHeight="1">
      <c r="A699" s="72"/>
      <c r="B699" s="71"/>
      <c r="C699" s="27"/>
      <c r="D699" s="27"/>
      <c r="E699" s="71"/>
      <c r="F699" s="27"/>
      <c r="G699" s="71"/>
      <c r="H699" s="27"/>
    </row>
    <row r="700" spans="1:8" ht="16.5" customHeight="1">
      <c r="A700" s="72"/>
      <c r="B700" s="71"/>
      <c r="C700" s="27"/>
      <c r="D700" s="27"/>
      <c r="E700" s="71"/>
      <c r="F700" s="27"/>
      <c r="G700" s="71"/>
      <c r="H700" s="27"/>
    </row>
    <row r="701" spans="1:8" ht="16.5" customHeight="1">
      <c r="A701" s="72"/>
      <c r="B701" s="71"/>
      <c r="C701" s="27"/>
      <c r="D701" s="27"/>
      <c r="E701" s="71"/>
      <c r="F701" s="27"/>
      <c r="G701" s="71"/>
      <c r="H701" s="27"/>
    </row>
    <row r="702" spans="1:8" ht="16.5" customHeight="1">
      <c r="A702" s="72"/>
      <c r="B702" s="71"/>
      <c r="C702" s="27"/>
      <c r="D702" s="27"/>
      <c r="E702" s="71"/>
      <c r="F702" s="27"/>
      <c r="G702" s="71"/>
      <c r="H702" s="27"/>
    </row>
    <row r="703" spans="1:8" ht="16.5" customHeight="1">
      <c r="A703" s="72"/>
      <c r="B703" s="71"/>
      <c r="C703" s="27"/>
      <c r="D703" s="27"/>
      <c r="E703" s="71"/>
      <c r="F703" s="27"/>
      <c r="G703" s="71"/>
      <c r="H703" s="27"/>
    </row>
    <row r="704" spans="1:8" ht="16.5" customHeight="1">
      <c r="A704" s="72"/>
      <c r="B704" s="71"/>
      <c r="C704" s="27"/>
      <c r="D704" s="27"/>
      <c r="E704" s="71"/>
      <c r="F704" s="27"/>
      <c r="G704" s="71"/>
      <c r="H704" s="27"/>
    </row>
    <row r="705" spans="1:8" ht="16.5" customHeight="1">
      <c r="A705" s="72"/>
      <c r="B705" s="71"/>
      <c r="C705" s="27"/>
      <c r="D705" s="27"/>
      <c r="E705" s="71"/>
      <c r="F705" s="27"/>
      <c r="G705" s="71"/>
      <c r="H705" s="27"/>
    </row>
    <row r="706" spans="1:8" ht="16.5" customHeight="1">
      <c r="A706" s="72"/>
      <c r="B706" s="71"/>
      <c r="C706" s="27"/>
      <c r="D706" s="27"/>
      <c r="E706" s="71"/>
      <c r="F706" s="27"/>
      <c r="G706" s="71"/>
      <c r="H706" s="27"/>
    </row>
    <row r="707" spans="1:8" ht="16.5" customHeight="1">
      <c r="A707" s="72"/>
      <c r="B707" s="71"/>
      <c r="C707" s="27"/>
      <c r="D707" s="27"/>
      <c r="E707" s="71"/>
      <c r="F707" s="27"/>
      <c r="G707" s="71"/>
      <c r="H707" s="27"/>
    </row>
    <row r="708" spans="1:8" ht="16.5" customHeight="1">
      <c r="A708" s="72"/>
      <c r="B708" s="71"/>
      <c r="C708" s="27"/>
      <c r="D708" s="27"/>
      <c r="E708" s="71"/>
      <c r="F708" s="27"/>
      <c r="G708" s="71"/>
      <c r="H708" s="27"/>
    </row>
    <row r="709" spans="1:8" ht="16.5" customHeight="1">
      <c r="A709" s="72"/>
      <c r="B709" s="71"/>
      <c r="C709" s="27"/>
      <c r="D709" s="27"/>
      <c r="E709" s="71"/>
      <c r="F709" s="27"/>
      <c r="G709" s="71"/>
      <c r="H709" s="27"/>
    </row>
    <row r="710" spans="1:8" ht="16.5" customHeight="1">
      <c r="A710" s="72"/>
      <c r="B710" s="71"/>
      <c r="C710" s="27"/>
      <c r="D710" s="27"/>
      <c r="E710" s="71"/>
      <c r="F710" s="27"/>
      <c r="G710" s="71"/>
      <c r="H710" s="27"/>
    </row>
    <row r="711" spans="1:8" ht="16.5" customHeight="1">
      <c r="A711" s="72"/>
      <c r="B711" s="71"/>
      <c r="C711" s="27"/>
      <c r="D711" s="27"/>
      <c r="E711" s="71"/>
      <c r="F711" s="27"/>
      <c r="G711" s="71"/>
      <c r="H711" s="27"/>
    </row>
    <row r="712" spans="1:8" ht="16.5" customHeight="1">
      <c r="A712" s="72"/>
      <c r="B712" s="71"/>
      <c r="C712" s="27"/>
      <c r="D712" s="27"/>
      <c r="E712" s="71"/>
      <c r="F712" s="27"/>
      <c r="G712" s="71"/>
      <c r="H712" s="27"/>
    </row>
    <row r="713" spans="1:8" ht="16.5" customHeight="1">
      <c r="A713" s="72"/>
      <c r="B713" s="71"/>
      <c r="C713" s="27"/>
      <c r="D713" s="27"/>
      <c r="E713" s="71"/>
      <c r="F713" s="27"/>
      <c r="G713" s="71"/>
      <c r="H713" s="27"/>
    </row>
    <row r="714" spans="1:8" ht="16.5" customHeight="1">
      <c r="A714" s="72"/>
      <c r="B714" s="71"/>
      <c r="C714" s="27"/>
      <c r="D714" s="27"/>
      <c r="E714" s="71"/>
      <c r="F714" s="27"/>
      <c r="G714" s="71"/>
      <c r="H714" s="27"/>
    </row>
    <row r="715" spans="1:8" ht="16.5" customHeight="1">
      <c r="A715" s="72"/>
      <c r="B715" s="71"/>
      <c r="C715" s="27"/>
      <c r="D715" s="27"/>
      <c r="E715" s="71"/>
      <c r="F715" s="27"/>
      <c r="G715" s="71"/>
      <c r="H715" s="27"/>
    </row>
    <row r="716" spans="1:8" ht="16.5" customHeight="1">
      <c r="A716" s="72"/>
      <c r="B716" s="71"/>
      <c r="C716" s="27"/>
      <c r="D716" s="27"/>
      <c r="E716" s="71"/>
      <c r="F716" s="27"/>
      <c r="G716" s="71"/>
      <c r="H716" s="27"/>
    </row>
    <row r="717" spans="1:8" ht="16.5" customHeight="1">
      <c r="A717" s="72"/>
      <c r="B717" s="71"/>
      <c r="C717" s="27"/>
      <c r="D717" s="27"/>
      <c r="E717" s="71"/>
      <c r="F717" s="27"/>
      <c r="G717" s="71"/>
      <c r="H717" s="27"/>
    </row>
    <row r="718" spans="1:8" ht="16.5" customHeight="1">
      <c r="A718" s="72"/>
      <c r="B718" s="71"/>
      <c r="C718" s="27"/>
      <c r="D718" s="27"/>
      <c r="E718" s="71"/>
      <c r="F718" s="27"/>
      <c r="G718" s="71"/>
      <c r="H718" s="27"/>
    </row>
    <row r="719" spans="1:8" ht="16.5" customHeight="1">
      <c r="A719" s="72"/>
      <c r="B719" s="71"/>
      <c r="C719" s="27"/>
      <c r="D719" s="27"/>
      <c r="E719" s="71"/>
      <c r="F719" s="27"/>
      <c r="G719" s="71"/>
      <c r="H719" s="27"/>
    </row>
    <row r="720" spans="1:8" ht="16.5" customHeight="1">
      <c r="A720" s="72"/>
      <c r="B720" s="71"/>
      <c r="C720" s="27"/>
      <c r="D720" s="27"/>
      <c r="E720" s="71"/>
      <c r="F720" s="27"/>
      <c r="G720" s="71"/>
      <c r="H720" s="27"/>
    </row>
    <row r="721" spans="1:8" ht="16.5" customHeight="1">
      <c r="A721" s="72"/>
      <c r="B721" s="71"/>
      <c r="C721" s="27"/>
      <c r="D721" s="27"/>
      <c r="E721" s="71"/>
      <c r="F721" s="27"/>
      <c r="G721" s="71"/>
      <c r="H721" s="27"/>
    </row>
    <row r="722" spans="1:8" ht="16.5" customHeight="1">
      <c r="A722" s="72"/>
      <c r="B722" s="71"/>
      <c r="C722" s="27"/>
      <c r="D722" s="27"/>
      <c r="E722" s="71"/>
      <c r="F722" s="27"/>
      <c r="G722" s="71"/>
      <c r="H722" s="27"/>
    </row>
    <row r="723" spans="1:8" ht="16.5" customHeight="1">
      <c r="A723" s="72"/>
      <c r="B723" s="71"/>
      <c r="C723" s="27"/>
      <c r="D723" s="27"/>
      <c r="E723" s="71"/>
      <c r="F723" s="27"/>
      <c r="G723" s="71"/>
      <c r="H723" s="27"/>
    </row>
    <row r="724" spans="1:8" ht="16.5" customHeight="1">
      <c r="A724" s="72"/>
      <c r="B724" s="71"/>
      <c r="C724" s="27"/>
      <c r="D724" s="27"/>
      <c r="E724" s="71"/>
      <c r="F724" s="27"/>
      <c r="G724" s="71"/>
      <c r="H724" s="27"/>
    </row>
    <row r="725" spans="1:8" ht="16.5" customHeight="1">
      <c r="A725" s="72"/>
      <c r="B725" s="71"/>
      <c r="C725" s="27"/>
      <c r="D725" s="27"/>
      <c r="E725" s="71"/>
      <c r="F725" s="27"/>
      <c r="G725" s="71"/>
      <c r="H725" s="27"/>
    </row>
    <row r="726" spans="1:8" ht="16.5" customHeight="1">
      <c r="A726" s="72"/>
      <c r="B726" s="71"/>
      <c r="C726" s="27"/>
      <c r="D726" s="27"/>
      <c r="E726" s="71"/>
      <c r="F726" s="27"/>
      <c r="G726" s="71"/>
      <c r="H726" s="27"/>
    </row>
    <row r="727" spans="1:8" ht="16.5" customHeight="1">
      <c r="A727" s="72"/>
      <c r="B727" s="71"/>
      <c r="C727" s="27"/>
      <c r="D727" s="27"/>
      <c r="E727" s="71"/>
      <c r="F727" s="27"/>
      <c r="G727" s="71"/>
      <c r="H727" s="27"/>
    </row>
    <row r="728" spans="1:8" ht="16.5" customHeight="1">
      <c r="A728" s="72"/>
      <c r="B728" s="71"/>
      <c r="C728" s="27"/>
      <c r="D728" s="27"/>
      <c r="E728" s="71"/>
      <c r="F728" s="27"/>
      <c r="G728" s="71"/>
      <c r="H728" s="27"/>
    </row>
    <row r="729" spans="1:8" ht="16.5" customHeight="1">
      <c r="A729" s="72"/>
      <c r="B729" s="71"/>
      <c r="C729" s="27"/>
      <c r="D729" s="27"/>
      <c r="E729" s="71"/>
      <c r="F729" s="27"/>
      <c r="G729" s="71"/>
      <c r="H729" s="27"/>
    </row>
    <row r="730" spans="1:8" ht="16.5" customHeight="1">
      <c r="A730" s="72"/>
      <c r="B730" s="71"/>
      <c r="C730" s="27"/>
      <c r="D730" s="27"/>
      <c r="E730" s="71"/>
      <c r="F730" s="27"/>
      <c r="G730" s="71"/>
      <c r="H730" s="27"/>
    </row>
    <row r="731" spans="1:8" ht="16.5" customHeight="1">
      <c r="A731" s="72"/>
      <c r="B731" s="71"/>
      <c r="C731" s="27"/>
      <c r="D731" s="27"/>
      <c r="E731" s="71"/>
      <c r="F731" s="27"/>
      <c r="G731" s="71"/>
      <c r="H731" s="27"/>
    </row>
    <row r="732" spans="1:8" ht="16.5" customHeight="1">
      <c r="A732" s="72"/>
      <c r="B732" s="71"/>
      <c r="C732" s="27"/>
      <c r="D732" s="27"/>
      <c r="E732" s="71"/>
      <c r="F732" s="27"/>
      <c r="G732" s="71"/>
      <c r="H732" s="27"/>
    </row>
    <row r="733" spans="1:8" ht="16.5" customHeight="1">
      <c r="A733" s="72"/>
      <c r="B733" s="71"/>
      <c r="C733" s="27"/>
      <c r="D733" s="27"/>
      <c r="E733" s="71"/>
      <c r="F733" s="27"/>
      <c r="G733" s="71"/>
      <c r="H733" s="27"/>
    </row>
    <row r="734" spans="1:8" ht="16.5" customHeight="1">
      <c r="A734" s="72"/>
      <c r="B734" s="71"/>
      <c r="C734" s="27"/>
      <c r="D734" s="27"/>
      <c r="E734" s="71"/>
      <c r="F734" s="27"/>
      <c r="G734" s="71"/>
      <c r="H734" s="27"/>
    </row>
    <row r="735" spans="1:8" ht="16.5" customHeight="1">
      <c r="A735" s="72"/>
      <c r="B735" s="71"/>
      <c r="C735" s="27"/>
      <c r="D735" s="27"/>
      <c r="E735" s="71"/>
      <c r="F735" s="27"/>
      <c r="G735" s="71"/>
      <c r="H735" s="27"/>
    </row>
    <row r="736" spans="1:8" ht="16.5" customHeight="1">
      <c r="A736" s="72"/>
      <c r="B736" s="71"/>
      <c r="C736" s="27"/>
      <c r="D736" s="27"/>
      <c r="E736" s="71"/>
      <c r="F736" s="27"/>
      <c r="G736" s="71"/>
      <c r="H736" s="27"/>
    </row>
    <row r="737" spans="1:8" ht="16.5" customHeight="1">
      <c r="A737" s="72"/>
      <c r="B737" s="71"/>
      <c r="C737" s="27"/>
      <c r="D737" s="27"/>
      <c r="E737" s="71"/>
      <c r="F737" s="27"/>
      <c r="G737" s="71"/>
      <c r="H737" s="27"/>
    </row>
    <row r="738" spans="1:8" ht="16.5" customHeight="1">
      <c r="A738" s="72"/>
      <c r="B738" s="71"/>
      <c r="C738" s="27"/>
      <c r="D738" s="27"/>
      <c r="E738" s="71"/>
      <c r="F738" s="27"/>
      <c r="G738" s="71"/>
      <c r="H738" s="27"/>
    </row>
    <row r="739" spans="1:8" ht="16.5" customHeight="1">
      <c r="A739" s="72"/>
      <c r="B739" s="71"/>
      <c r="C739" s="27"/>
      <c r="D739" s="27"/>
      <c r="E739" s="71"/>
      <c r="F739" s="27"/>
      <c r="G739" s="71"/>
      <c r="H739" s="27"/>
    </row>
    <row r="740" spans="1:8" ht="16.5" customHeight="1">
      <c r="A740" s="72"/>
      <c r="B740" s="71"/>
      <c r="C740" s="27"/>
      <c r="D740" s="27"/>
      <c r="E740" s="71"/>
      <c r="F740" s="27"/>
      <c r="G740" s="71"/>
      <c r="H740" s="27"/>
    </row>
    <row r="741" spans="1:8" ht="16.5" customHeight="1">
      <c r="A741" s="72"/>
      <c r="B741" s="71"/>
      <c r="C741" s="27"/>
      <c r="D741" s="27"/>
      <c r="E741" s="71"/>
      <c r="F741" s="27"/>
      <c r="G741" s="71"/>
      <c r="H741" s="27"/>
    </row>
    <row r="742" spans="1:8" ht="16.5" customHeight="1">
      <c r="A742" s="72"/>
      <c r="B742" s="71"/>
      <c r="C742" s="27"/>
      <c r="D742" s="27"/>
      <c r="E742" s="71"/>
      <c r="F742" s="27"/>
      <c r="G742" s="71"/>
      <c r="H742" s="27"/>
    </row>
    <row r="743" spans="1:8" ht="16.5" customHeight="1">
      <c r="A743" s="72"/>
      <c r="B743" s="71"/>
      <c r="C743" s="27"/>
      <c r="D743" s="27"/>
      <c r="E743" s="71"/>
      <c r="F743" s="27"/>
      <c r="G743" s="71"/>
      <c r="H743" s="27"/>
    </row>
    <row r="744" spans="1:8" ht="16.5" customHeight="1">
      <c r="A744" s="72"/>
      <c r="B744" s="71"/>
      <c r="C744" s="27"/>
      <c r="D744" s="27"/>
      <c r="E744" s="71"/>
      <c r="F744" s="27"/>
      <c r="G744" s="71"/>
      <c r="H744" s="27"/>
    </row>
    <row r="745" spans="1:8" ht="16.5" customHeight="1">
      <c r="A745" s="72"/>
      <c r="B745" s="71"/>
      <c r="C745" s="27"/>
      <c r="D745" s="27"/>
      <c r="E745" s="71"/>
      <c r="F745" s="27"/>
      <c r="G745" s="71"/>
      <c r="H745" s="27"/>
    </row>
    <row r="746" spans="1:8" ht="16.5" customHeight="1">
      <c r="A746" s="72"/>
      <c r="B746" s="71"/>
      <c r="C746" s="27"/>
      <c r="D746" s="27"/>
      <c r="E746" s="71"/>
      <c r="F746" s="27"/>
      <c r="G746" s="71"/>
      <c r="H746" s="27"/>
    </row>
    <row r="747" spans="1:8" ht="16.5" customHeight="1">
      <c r="A747" s="72"/>
      <c r="B747" s="71"/>
      <c r="C747" s="27"/>
      <c r="D747" s="27"/>
      <c r="E747" s="71"/>
      <c r="F747" s="27"/>
      <c r="G747" s="71"/>
      <c r="H747" s="27"/>
    </row>
    <row r="748" spans="1:8" ht="16.5" customHeight="1">
      <c r="A748" s="72"/>
      <c r="B748" s="71"/>
      <c r="C748" s="27"/>
      <c r="D748" s="27"/>
      <c r="E748" s="71"/>
      <c r="F748" s="27"/>
      <c r="G748" s="71"/>
      <c r="H748" s="27"/>
    </row>
    <row r="749" spans="1:8" ht="16.5" customHeight="1">
      <c r="A749" s="72"/>
      <c r="B749" s="71"/>
      <c r="C749" s="27"/>
      <c r="D749" s="27"/>
      <c r="E749" s="71"/>
      <c r="F749" s="27"/>
      <c r="G749" s="71"/>
      <c r="H749" s="27"/>
    </row>
    <row r="750" spans="1:8" ht="16.5" customHeight="1">
      <c r="A750" s="72"/>
      <c r="B750" s="71"/>
      <c r="C750" s="27"/>
      <c r="D750" s="27"/>
      <c r="E750" s="71"/>
      <c r="F750" s="27"/>
      <c r="G750" s="71"/>
      <c r="H750" s="27"/>
    </row>
    <row r="751" spans="1:8" ht="16.5" customHeight="1">
      <c r="A751" s="72"/>
      <c r="B751" s="71"/>
      <c r="C751" s="27"/>
      <c r="D751" s="27"/>
      <c r="E751" s="71"/>
      <c r="F751" s="27"/>
      <c r="G751" s="71"/>
      <c r="H751" s="27"/>
    </row>
    <row r="752" spans="1:8" ht="16.5" customHeight="1">
      <c r="A752" s="72"/>
      <c r="B752" s="71"/>
      <c r="C752" s="27"/>
      <c r="D752" s="27"/>
      <c r="E752" s="71"/>
      <c r="F752" s="27"/>
      <c r="G752" s="71"/>
      <c r="H752" s="27"/>
    </row>
    <row r="753" spans="1:8" ht="16.5" customHeight="1">
      <c r="A753" s="72"/>
      <c r="B753" s="71"/>
      <c r="C753" s="27"/>
      <c r="D753" s="27"/>
      <c r="E753" s="71"/>
      <c r="F753" s="27"/>
      <c r="G753" s="71"/>
      <c r="H753" s="27"/>
    </row>
    <row r="754" spans="1:8" ht="16.5" customHeight="1">
      <c r="A754" s="72"/>
      <c r="B754" s="71"/>
      <c r="C754" s="27"/>
      <c r="D754" s="27"/>
      <c r="E754" s="71"/>
      <c r="F754" s="27"/>
      <c r="G754" s="71"/>
      <c r="H754" s="27"/>
    </row>
    <row r="755" spans="1:8" ht="16.5" customHeight="1">
      <c r="A755" s="72"/>
      <c r="B755" s="71"/>
      <c r="C755" s="27"/>
      <c r="D755" s="27"/>
      <c r="E755" s="71"/>
      <c r="F755" s="27"/>
      <c r="G755" s="71"/>
      <c r="H755" s="27"/>
    </row>
    <row r="756" spans="1:8" ht="16.5" customHeight="1">
      <c r="A756" s="72"/>
      <c r="B756" s="71"/>
      <c r="C756" s="27"/>
      <c r="D756" s="27"/>
      <c r="E756" s="71"/>
      <c r="F756" s="27"/>
      <c r="G756" s="71"/>
      <c r="H756" s="27"/>
    </row>
    <row r="757" spans="1:8" ht="16.5" customHeight="1">
      <c r="A757" s="72"/>
      <c r="B757" s="71"/>
      <c r="C757" s="27"/>
      <c r="D757" s="27"/>
      <c r="E757" s="71"/>
      <c r="F757" s="27"/>
      <c r="G757" s="71"/>
      <c r="H757" s="27"/>
    </row>
    <row r="758" spans="1:8" ht="16.5" customHeight="1">
      <c r="A758" s="72"/>
      <c r="B758" s="71"/>
      <c r="C758" s="27"/>
      <c r="D758" s="27"/>
      <c r="E758" s="71"/>
      <c r="F758" s="27"/>
      <c r="G758" s="71"/>
      <c r="H758" s="27"/>
    </row>
    <row r="759" spans="1:8" ht="16.5" customHeight="1">
      <c r="A759" s="72"/>
      <c r="B759" s="71"/>
      <c r="C759" s="27"/>
      <c r="D759" s="27"/>
      <c r="E759" s="71"/>
      <c r="F759" s="27"/>
      <c r="G759" s="71"/>
      <c r="H759" s="27"/>
    </row>
    <row r="760" spans="1:8" ht="16.5" customHeight="1">
      <c r="A760" s="72"/>
      <c r="B760" s="71"/>
      <c r="C760" s="27"/>
      <c r="D760" s="27"/>
      <c r="E760" s="71"/>
      <c r="F760" s="27"/>
      <c r="G760" s="71"/>
      <c r="H760" s="27"/>
    </row>
    <row r="761" spans="1:8" ht="16.5" customHeight="1">
      <c r="A761" s="72"/>
      <c r="B761" s="71"/>
      <c r="C761" s="27"/>
      <c r="D761" s="27"/>
      <c r="E761" s="71"/>
      <c r="F761" s="27"/>
      <c r="G761" s="71"/>
      <c r="H761" s="27"/>
    </row>
    <row r="762" spans="1:8" ht="16.5" customHeight="1">
      <c r="A762" s="72"/>
      <c r="B762" s="71"/>
      <c r="C762" s="27"/>
      <c r="D762" s="27"/>
      <c r="E762" s="71"/>
      <c r="F762" s="27"/>
      <c r="G762" s="71"/>
      <c r="H762" s="27"/>
    </row>
    <row r="763" spans="1:8" ht="16.5" customHeight="1">
      <c r="A763" s="72"/>
      <c r="B763" s="71"/>
      <c r="C763" s="27"/>
      <c r="D763" s="27"/>
      <c r="E763" s="71"/>
      <c r="F763" s="27"/>
      <c r="G763" s="71"/>
      <c r="H763" s="27"/>
    </row>
    <row r="764" spans="1:8" ht="16.5" customHeight="1">
      <c r="A764" s="72"/>
      <c r="B764" s="71"/>
      <c r="C764" s="27"/>
      <c r="D764" s="27"/>
      <c r="E764" s="71"/>
      <c r="F764" s="27"/>
      <c r="G764" s="71"/>
      <c r="H764" s="27"/>
    </row>
    <row r="765" spans="1:8" ht="16.5" customHeight="1">
      <c r="A765" s="72"/>
      <c r="B765" s="71"/>
      <c r="C765" s="27"/>
      <c r="D765" s="27"/>
      <c r="E765" s="71"/>
      <c r="F765" s="27"/>
      <c r="G765" s="71"/>
      <c r="H765" s="27"/>
    </row>
    <row r="766" spans="1:8" ht="16.5" customHeight="1">
      <c r="A766" s="72"/>
      <c r="B766" s="71"/>
      <c r="C766" s="27"/>
      <c r="D766" s="27"/>
      <c r="E766" s="71"/>
      <c r="F766" s="27"/>
      <c r="G766" s="71"/>
      <c r="H766" s="27"/>
    </row>
  </sheetData>
  <autoFilter ref="A11:M433" xr:uid="{00000000-0009-0000-0000-000001000000}"/>
  <mergeCells count="5">
    <mergeCell ref="B6:C7"/>
    <mergeCell ref="G9:J9"/>
    <mergeCell ref="I6:I7"/>
    <mergeCell ref="J6:M7"/>
    <mergeCell ref="B5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B79"/>
  <sheetViews>
    <sheetView showGridLines="0" topLeftCell="A37" workbookViewId="0">
      <selection activeCell="K20" sqref="K20"/>
    </sheetView>
  </sheetViews>
  <sheetFormatPr defaultRowHeight="14.4"/>
  <cols>
    <col min="1" max="1" width="26.88671875" customWidth="1"/>
    <col min="2" max="2" width="15.6640625" customWidth="1"/>
    <col min="3" max="3" width="11.88671875" customWidth="1"/>
    <col min="4" max="4" width="11.6640625" customWidth="1"/>
    <col min="5" max="5" width="16.88671875" customWidth="1"/>
    <col min="6" max="6" width="15.6640625" customWidth="1"/>
    <col min="7" max="7" width="2" customWidth="1"/>
    <col min="8" max="8" width="12.44140625" customWidth="1"/>
    <col min="9" max="9" width="16.88671875" bestFit="1" customWidth="1"/>
    <col min="10" max="10" width="13.109375" customWidth="1"/>
    <col min="11" max="11" width="16" bestFit="1" customWidth="1"/>
    <col min="12" max="12" width="13.109375" customWidth="1"/>
    <col min="13" max="13" width="16.5546875" bestFit="1" customWidth="1"/>
    <col min="14" max="17" width="16.5546875" customWidth="1"/>
    <col min="18" max="18" width="16.5546875" bestFit="1" customWidth="1"/>
    <col min="19" max="21" width="13.109375" customWidth="1"/>
    <col min="22" max="22" width="14.88671875" bestFit="1" customWidth="1"/>
    <col min="23" max="23" width="13.109375" customWidth="1"/>
    <col min="24" max="24" width="16.44140625" customWidth="1"/>
  </cols>
  <sheetData>
    <row r="1" spans="1:28" ht="21">
      <c r="A1" s="145" t="s">
        <v>79</v>
      </c>
      <c r="B1" s="117"/>
      <c r="E1" t="s">
        <v>59</v>
      </c>
      <c r="F1" s="154">
        <v>0</v>
      </c>
    </row>
    <row r="3" spans="1:28">
      <c r="A3" s="41" t="s">
        <v>1</v>
      </c>
      <c r="B3" s="41" t="str">
        <f>+Invulblad!C3</f>
        <v>Centrum Wiskunde &amp; Informatica</v>
      </c>
      <c r="C3" s="118"/>
      <c r="D3" s="17"/>
      <c r="E3" s="43"/>
      <c r="F3" s="43"/>
      <c r="G3" s="43"/>
      <c r="H3" s="43"/>
      <c r="I3" s="43"/>
    </row>
    <row r="4" spans="1:28">
      <c r="A4" s="41" t="s">
        <v>2</v>
      </c>
      <c r="B4" s="194">
        <f>Invulblad!C4</f>
        <v>0</v>
      </c>
      <c r="C4" s="194"/>
      <c r="D4" s="194"/>
      <c r="E4" s="85"/>
      <c r="F4" s="85"/>
      <c r="G4" s="85"/>
      <c r="H4" s="85"/>
      <c r="I4" s="85"/>
    </row>
    <row r="5" spans="1:28" ht="15.75" customHeight="1">
      <c r="A5" s="17"/>
      <c r="B5" s="194"/>
      <c r="C5" s="194"/>
      <c r="D5" s="194"/>
    </row>
    <row r="6" spans="1:28">
      <c r="A6" s="25"/>
      <c r="B6" s="17"/>
      <c r="C6" s="17"/>
      <c r="D6" s="17"/>
    </row>
    <row r="8" spans="1:28">
      <c r="A8" s="195" t="s">
        <v>46</v>
      </c>
      <c r="B8" s="195"/>
      <c r="C8" s="195"/>
      <c r="D8" s="195"/>
      <c r="E8" s="195"/>
      <c r="F8" s="195"/>
    </row>
    <row r="10" spans="1:28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7"/>
    </row>
    <row r="11" spans="1:28" s="21" customFormat="1" ht="60" customHeight="1">
      <c r="A11" s="158" t="s">
        <v>58</v>
      </c>
      <c r="B11" s="159" t="s">
        <v>52</v>
      </c>
      <c r="C11" s="159" t="s">
        <v>10</v>
      </c>
      <c r="D11" s="159" t="s">
        <v>29</v>
      </c>
      <c r="E11" s="159" t="s">
        <v>11</v>
      </c>
      <c r="F11" s="159" t="s">
        <v>31</v>
      </c>
      <c r="G11" s="120"/>
      <c r="Y11" s="121"/>
      <c r="Z11" s="121"/>
      <c r="AA11" s="121"/>
      <c r="AB11" s="20"/>
    </row>
    <row r="12" spans="1:28">
      <c r="A12" s="122"/>
      <c r="B12" s="123"/>
      <c r="C12" s="170">
        <v>1</v>
      </c>
      <c r="D12" s="124">
        <v>255</v>
      </c>
      <c r="E12" s="170">
        <v>2</v>
      </c>
      <c r="F12" s="125"/>
      <c r="G12" s="125"/>
      <c r="Y12" s="127"/>
      <c r="Z12" s="127"/>
      <c r="AA12" s="127"/>
      <c r="AB12" s="8"/>
    </row>
    <row r="13" spans="1:28">
      <c r="A13" s="128" t="s">
        <v>74</v>
      </c>
      <c r="B13" s="129">
        <f>SUMIF('Ruimtestaat en calculatie'!$A$12:$A$433,$A13,'Ruimtestaat en calculatie'!$E$12:$E$433)</f>
        <v>8246</v>
      </c>
      <c r="C13" s="130">
        <f>SUMIF('Ruimtestaat en calculatie'!$A$12:$A$510,$A13,'Ruimtestaat en calculatie'!$K$12:$K$510)</f>
        <v>0</v>
      </c>
      <c r="D13" s="130">
        <f t="shared" ref="D13:D14" si="0">+C13/$D$12</f>
        <v>0</v>
      </c>
      <c r="E13" s="155">
        <v>0</v>
      </c>
      <c r="F13" s="131">
        <f t="shared" ref="F13:F14" si="1">+E13*C13</f>
        <v>0</v>
      </c>
      <c r="G13" s="132"/>
      <c r="Y13" s="119"/>
      <c r="Z13" s="119"/>
      <c r="AA13" s="119"/>
      <c r="AB13" s="7"/>
    </row>
    <row r="14" spans="1:28">
      <c r="A14" s="128" t="s">
        <v>75</v>
      </c>
      <c r="B14" s="129">
        <f>SUMIF('Ruimtestaat en calculatie'!$A$12:$A$433,$A14,'Ruimtestaat en calculatie'!$E$12:$E$433)</f>
        <v>1967.4499999999996</v>
      </c>
      <c r="C14" s="130">
        <f>SUMIF('Ruimtestaat en calculatie'!$A$12:$A$510,$A14,'Ruimtestaat en calculatie'!$K$12:$K$510)</f>
        <v>0</v>
      </c>
      <c r="D14" s="130">
        <f t="shared" si="0"/>
        <v>0</v>
      </c>
      <c r="E14" s="155">
        <v>0</v>
      </c>
      <c r="F14" s="131">
        <f t="shared" si="1"/>
        <v>0</v>
      </c>
      <c r="G14" s="132"/>
      <c r="Y14" s="119"/>
      <c r="Z14" s="119"/>
      <c r="AA14" s="119"/>
      <c r="AB14" s="7"/>
    </row>
    <row r="15" spans="1:28" ht="7.5" customHeight="1">
      <c r="A15" s="135"/>
      <c r="B15" s="135"/>
      <c r="C15" s="135"/>
      <c r="D15" s="136"/>
      <c r="E15" s="134"/>
      <c r="F15" s="136"/>
      <c r="G15" s="132"/>
      <c r="Y15" s="119"/>
      <c r="Z15" s="119"/>
      <c r="AA15" s="119"/>
      <c r="AB15" s="7"/>
    </row>
    <row r="16" spans="1:28">
      <c r="A16" s="160" t="s">
        <v>19</v>
      </c>
      <c r="B16" s="161">
        <f>SUM(B13:B15)</f>
        <v>10213.449999999999</v>
      </c>
      <c r="C16" s="162">
        <f>SUM(C13:C15)</f>
        <v>0</v>
      </c>
      <c r="D16" s="163">
        <f>SUM(D13:D15)</f>
        <v>0</v>
      </c>
      <c r="E16" s="164"/>
      <c r="F16" s="165">
        <f>SUM(F13:F15)</f>
        <v>0</v>
      </c>
      <c r="G16" s="138"/>
      <c r="Y16" s="140"/>
      <c r="Z16" s="140"/>
      <c r="AA16" s="140"/>
      <c r="AB16" s="9"/>
    </row>
    <row r="17" spans="1:28">
      <c r="A17" s="119"/>
      <c r="B17" s="119"/>
      <c r="C17" s="119"/>
      <c r="D17" s="119"/>
      <c r="E17" s="119"/>
      <c r="F17" s="119"/>
      <c r="G17" s="138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Y17" s="140"/>
      <c r="Z17" s="140"/>
      <c r="AA17" s="140"/>
      <c r="AB17" s="9"/>
    </row>
    <row r="18" spans="1:28">
      <c r="A18" s="197" t="s">
        <v>30</v>
      </c>
      <c r="B18" s="197"/>
      <c r="C18" s="197"/>
      <c r="D18" s="197"/>
      <c r="E18" s="197"/>
      <c r="F18" s="198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Y18" s="140"/>
      <c r="Z18" s="140"/>
      <c r="AA18" s="140"/>
      <c r="AB18" s="9"/>
    </row>
    <row r="19" spans="1:28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7"/>
    </row>
    <row r="20" spans="1:28" ht="75" customHeight="1">
      <c r="A20" s="159" t="s">
        <v>32</v>
      </c>
      <c r="B20" s="159" t="s">
        <v>33</v>
      </c>
      <c r="C20" s="159" t="s">
        <v>34</v>
      </c>
      <c r="D20" s="159" t="s">
        <v>35</v>
      </c>
      <c r="E20" s="159" t="s">
        <v>36</v>
      </c>
      <c r="F20" s="159" t="s">
        <v>12</v>
      </c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7"/>
    </row>
    <row r="21" spans="1:28">
      <c r="A21" s="123"/>
      <c r="B21" s="123"/>
      <c r="C21" s="123"/>
      <c r="D21" s="170">
        <v>3</v>
      </c>
      <c r="E21" s="123"/>
      <c r="F21" s="170">
        <v>4</v>
      </c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7"/>
    </row>
    <row r="22" spans="1:28">
      <c r="A22" s="133" t="e">
        <f>+B22/F13</f>
        <v>#DIV/0!</v>
      </c>
      <c r="B22" s="134">
        <f>+F13-D22-F22-C36-B29-D29</f>
        <v>0</v>
      </c>
      <c r="C22" s="133" t="e">
        <f>+D22/F13</f>
        <v>#DIV/0!</v>
      </c>
      <c r="D22" s="155">
        <v>0</v>
      </c>
      <c r="E22" s="133" t="e">
        <f>+F22/F13</f>
        <v>#DIV/0!</v>
      </c>
      <c r="F22" s="155">
        <v>0</v>
      </c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7"/>
    </row>
    <row r="23" spans="1:28">
      <c r="A23" s="133" t="e">
        <f>+B23/F14</f>
        <v>#DIV/0!</v>
      </c>
      <c r="B23" s="134">
        <f>+F14-D23-F23-C37-B30-D30</f>
        <v>0</v>
      </c>
      <c r="C23" s="133" t="e">
        <f>+D23/F14</f>
        <v>#DIV/0!</v>
      </c>
      <c r="D23" s="155">
        <v>0</v>
      </c>
      <c r="E23" s="133" t="e">
        <f>+F23/F14</f>
        <v>#DIV/0!</v>
      </c>
      <c r="F23" s="155">
        <v>0</v>
      </c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7"/>
    </row>
    <row r="24" spans="1:28">
      <c r="A24" s="134"/>
      <c r="B24" s="134"/>
      <c r="C24" s="134"/>
      <c r="D24" s="134"/>
      <c r="E24" s="134"/>
      <c r="F24" s="134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7"/>
    </row>
    <row r="25" spans="1:28">
      <c r="A25" s="139"/>
      <c r="B25" s="166">
        <f>SUM(B22:B24)</f>
        <v>0</v>
      </c>
      <c r="C25" s="139"/>
      <c r="D25" s="166">
        <f>SUM(D22:D24)</f>
        <v>0</v>
      </c>
      <c r="E25" s="139"/>
      <c r="F25" s="167">
        <f>SUM(F22:F24)</f>
        <v>0</v>
      </c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7"/>
    </row>
    <row r="26" spans="1:28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7"/>
    </row>
    <row r="27" spans="1:28" ht="60" customHeight="1">
      <c r="A27" s="159" t="s">
        <v>61</v>
      </c>
      <c r="B27" s="159" t="s">
        <v>62</v>
      </c>
      <c r="C27" s="159" t="s">
        <v>60</v>
      </c>
      <c r="D27" s="159" t="s">
        <v>67</v>
      </c>
      <c r="E27" s="159" t="s">
        <v>13</v>
      </c>
      <c r="F27" s="159" t="s">
        <v>50</v>
      </c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7"/>
    </row>
    <row r="28" spans="1:28">
      <c r="A28" s="123"/>
      <c r="B28" s="170">
        <v>5</v>
      </c>
      <c r="C28" s="123"/>
      <c r="D28" s="170">
        <v>6</v>
      </c>
      <c r="E28" s="123"/>
      <c r="F28" s="123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7"/>
    </row>
    <row r="29" spans="1:28">
      <c r="A29" s="133" t="e">
        <f>+B29/F13</f>
        <v>#DIV/0!</v>
      </c>
      <c r="B29" s="155">
        <v>0</v>
      </c>
      <c r="C29" s="133" t="e">
        <f>+D29/F13</f>
        <v>#DIV/0!</v>
      </c>
      <c r="D29" s="155">
        <v>0</v>
      </c>
      <c r="E29" s="134">
        <f>+F22+D29+B29</f>
        <v>0</v>
      </c>
      <c r="F29" s="130">
        <f>+D36*D13</f>
        <v>0</v>
      </c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7"/>
    </row>
    <row r="30" spans="1:28">
      <c r="A30" s="133" t="e">
        <f>+B30/F14</f>
        <v>#DIV/0!</v>
      </c>
      <c r="B30" s="155">
        <v>0</v>
      </c>
      <c r="C30" s="133" t="e">
        <f>+D30/F14</f>
        <v>#DIV/0!</v>
      </c>
      <c r="D30" s="155">
        <v>0</v>
      </c>
      <c r="E30" s="134">
        <f>+F23+D30+B30</f>
        <v>0</v>
      </c>
      <c r="F30" s="130">
        <f>+D37*D14</f>
        <v>0</v>
      </c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7"/>
    </row>
    <row r="31" spans="1:28">
      <c r="A31" s="134"/>
      <c r="B31" s="134"/>
      <c r="C31" s="134"/>
      <c r="D31" s="134"/>
      <c r="E31" s="134"/>
      <c r="F31" s="134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7"/>
    </row>
    <row r="32" spans="1:28">
      <c r="A32" s="167"/>
      <c r="B32" s="167"/>
      <c r="C32" s="167"/>
      <c r="D32" s="167">
        <f>SUM(D29:D30)</f>
        <v>0</v>
      </c>
      <c r="E32" s="167">
        <f>SUM(E29:E31)</f>
        <v>0</v>
      </c>
      <c r="F32" s="13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7"/>
    </row>
    <row r="33" spans="1:28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7"/>
    </row>
    <row r="34" spans="1:28" ht="75" customHeight="1">
      <c r="A34" s="159" t="s">
        <v>14</v>
      </c>
      <c r="B34" s="159" t="s">
        <v>15</v>
      </c>
      <c r="C34" s="159" t="s">
        <v>16</v>
      </c>
      <c r="D34" s="159" t="s">
        <v>17</v>
      </c>
      <c r="E34" s="159" t="s">
        <v>18</v>
      </c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7"/>
    </row>
    <row r="35" spans="1:28">
      <c r="A35" s="123"/>
      <c r="B35" s="170">
        <v>7</v>
      </c>
      <c r="C35" s="123"/>
      <c r="D35" s="170">
        <v>8</v>
      </c>
      <c r="E35" s="126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7"/>
    </row>
    <row r="36" spans="1:28">
      <c r="A36" s="130">
        <f>+F29*$A$35</f>
        <v>0</v>
      </c>
      <c r="B36" s="155">
        <v>0</v>
      </c>
      <c r="C36" s="134">
        <f>+B36*A36</f>
        <v>0</v>
      </c>
      <c r="D36" s="156">
        <v>0</v>
      </c>
      <c r="E36" s="134">
        <f>+D22+F22+B29+D29+C36+B22</f>
        <v>0</v>
      </c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7"/>
    </row>
    <row r="37" spans="1:28">
      <c r="A37" s="130">
        <f>+F30*$A$35</f>
        <v>0</v>
      </c>
      <c r="B37" s="155">
        <v>0</v>
      </c>
      <c r="C37" s="134">
        <f>+B37*A37</f>
        <v>0</v>
      </c>
      <c r="D37" s="156">
        <v>0</v>
      </c>
      <c r="E37" s="134">
        <f>+D23+F23+B30+D30+C37+B23</f>
        <v>0</v>
      </c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7"/>
    </row>
    <row r="38" spans="1:28">
      <c r="A38" s="136"/>
      <c r="B38" s="137"/>
      <c r="C38" s="134"/>
      <c r="D38" s="137"/>
      <c r="E38" s="134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7"/>
    </row>
    <row r="39" spans="1:28">
      <c r="A39" s="168">
        <f>SUM(A36:A38)</f>
        <v>0</v>
      </c>
      <c r="B39" s="139"/>
      <c r="C39" s="167">
        <f>SUM(C36:C38)</f>
        <v>0</v>
      </c>
      <c r="D39" s="169" t="e">
        <f>+A39/C16</f>
        <v>#DIV/0!</v>
      </c>
      <c r="E39" s="167">
        <f>SUM(E36:E38)</f>
        <v>0</v>
      </c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7"/>
    </row>
    <row r="40" spans="1:28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7"/>
    </row>
    <row r="41" spans="1:28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7"/>
    </row>
    <row r="42" spans="1:28">
      <c r="A42" s="155"/>
      <c r="B42" s="119" t="s">
        <v>20</v>
      </c>
      <c r="C42" s="119"/>
      <c r="D42" s="119"/>
      <c r="E42" s="119"/>
      <c r="F42" s="119"/>
      <c r="G42" s="119"/>
      <c r="H42" s="119"/>
      <c r="I42" s="141"/>
      <c r="J42" s="119"/>
      <c r="K42" s="141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7"/>
    </row>
    <row r="43" spans="1:28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7"/>
    </row>
    <row r="44" spans="1:28">
      <c r="A44" s="157" t="s">
        <v>21</v>
      </c>
      <c r="B44" s="142" t="s">
        <v>38</v>
      </c>
      <c r="C44" s="142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7"/>
    </row>
    <row r="45" spans="1:28">
      <c r="A45" s="157" t="s">
        <v>22</v>
      </c>
      <c r="B45" s="119" t="s">
        <v>71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7"/>
    </row>
    <row r="46" spans="1:28">
      <c r="A46" s="157" t="s">
        <v>23</v>
      </c>
      <c r="B46" s="119" t="s">
        <v>54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7"/>
    </row>
    <row r="47" spans="1:28">
      <c r="A47" s="157" t="s">
        <v>24</v>
      </c>
      <c r="B47" s="119" t="s">
        <v>55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7"/>
    </row>
    <row r="48" spans="1:28">
      <c r="A48" s="157" t="s">
        <v>25</v>
      </c>
      <c r="B48" s="143" t="s">
        <v>65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7"/>
    </row>
    <row r="49" spans="1:28">
      <c r="A49" s="157" t="s">
        <v>26</v>
      </c>
      <c r="B49" s="119" t="s">
        <v>66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7"/>
    </row>
    <row r="50" spans="1:28">
      <c r="A50" s="157" t="s">
        <v>63</v>
      </c>
      <c r="B50" s="119" t="s">
        <v>72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7"/>
    </row>
    <row r="51" spans="1:28">
      <c r="A51" s="157" t="s">
        <v>64</v>
      </c>
      <c r="B51" s="119" t="s">
        <v>51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7"/>
    </row>
    <row r="52" spans="1:28">
      <c r="A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7"/>
    </row>
    <row r="53" spans="1:28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7"/>
    </row>
    <row r="54" spans="1:28">
      <c r="A54" s="119" t="s">
        <v>27</v>
      </c>
      <c r="B54" s="119" t="s">
        <v>28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7"/>
    </row>
    <row r="55" spans="1:28">
      <c r="A55" s="132"/>
      <c r="B55" s="119" t="s">
        <v>73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7"/>
    </row>
    <row r="56" spans="1:28">
      <c r="A56" s="119"/>
      <c r="B56" s="17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7"/>
    </row>
    <row r="57" spans="1:28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7"/>
    </row>
    <row r="64" spans="1:28">
      <c r="A64" s="13"/>
      <c r="B64" s="13"/>
      <c r="C64" s="11"/>
      <c r="D64" s="11"/>
    </row>
    <row r="65" spans="1:4">
      <c r="A65" s="10"/>
      <c r="B65" s="10"/>
      <c r="C65" s="11"/>
      <c r="D65" s="11"/>
    </row>
    <row r="66" spans="1:4">
      <c r="A66" s="13"/>
      <c r="B66" s="13"/>
      <c r="C66" s="11"/>
      <c r="D66" s="11"/>
    </row>
    <row r="67" spans="1:4">
      <c r="A67" s="13"/>
      <c r="B67" s="13"/>
      <c r="C67" s="11"/>
      <c r="D67" s="11"/>
    </row>
    <row r="68" spans="1:4">
      <c r="A68" s="10"/>
      <c r="B68" s="10"/>
      <c r="C68" s="16"/>
      <c r="D68" s="11"/>
    </row>
    <row r="69" spans="1:4">
      <c r="A69" s="14"/>
      <c r="B69" s="14"/>
      <c r="C69" s="14"/>
      <c r="D69" s="11"/>
    </row>
    <row r="70" spans="1:4" ht="15" customHeight="1">
      <c r="A70" s="196"/>
      <c r="B70" s="196"/>
      <c r="C70" s="196"/>
      <c r="D70" s="12"/>
    </row>
    <row r="71" spans="1:4">
      <c r="A71" s="196"/>
      <c r="B71" s="196"/>
      <c r="C71" s="196"/>
      <c r="D71" s="12"/>
    </row>
    <row r="72" spans="1:4">
      <c r="A72" s="196"/>
      <c r="B72" s="196"/>
      <c r="C72" s="196"/>
      <c r="D72" s="12"/>
    </row>
    <row r="73" spans="1:4">
      <c r="A73" s="196"/>
      <c r="B73" s="196"/>
      <c r="C73" s="196"/>
      <c r="D73" s="12"/>
    </row>
    <row r="74" spans="1:4">
      <c r="A74" s="196"/>
      <c r="B74" s="196"/>
      <c r="C74" s="196"/>
      <c r="D74" s="12"/>
    </row>
    <row r="75" spans="1:4" ht="15" customHeight="1">
      <c r="A75" s="196"/>
      <c r="B75" s="196"/>
      <c r="C75" s="196"/>
      <c r="D75" s="12"/>
    </row>
    <row r="76" spans="1:4">
      <c r="A76" s="196"/>
      <c r="B76" s="196"/>
      <c r="C76" s="196"/>
      <c r="D76" s="12"/>
    </row>
    <row r="77" spans="1:4">
      <c r="A77" s="196"/>
      <c r="B77" s="196"/>
      <c r="C77" s="196"/>
      <c r="D77" s="12"/>
    </row>
    <row r="78" spans="1:4">
      <c r="A78" s="196"/>
      <c r="B78" s="196"/>
      <c r="C78" s="196"/>
      <c r="D78" s="15"/>
    </row>
    <row r="79" spans="1:4">
      <c r="A79" s="10"/>
      <c r="B79" s="10"/>
      <c r="C79" s="11"/>
      <c r="D79" s="11"/>
    </row>
  </sheetData>
  <mergeCells count="12">
    <mergeCell ref="A78:C78"/>
    <mergeCell ref="A70:C70"/>
    <mergeCell ref="A71:C71"/>
    <mergeCell ref="A72:C72"/>
    <mergeCell ref="A73:C73"/>
    <mergeCell ref="A74:C74"/>
    <mergeCell ref="A75:C75"/>
    <mergeCell ref="B4:D5"/>
    <mergeCell ref="A8:F8"/>
    <mergeCell ref="A76:C76"/>
    <mergeCell ref="A77:C77"/>
    <mergeCell ref="A18:F18"/>
  </mergeCells>
  <pageMargins left="0.25" right="0.25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F26BF3-F58C-4B3A-BA02-84F89ED378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FCAADC-7759-4ECB-9BEB-FBBA06F96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6f96ae-b16d-45c5-89b9-1043c3928882"/>
    <ds:schemaRef ds:uri="21c4e8d0-f523-481a-b1b6-2a4843613d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Invulblad</vt:lpstr>
      <vt:lpstr>Ruimtestaat en calculatie</vt:lpstr>
      <vt:lpstr>Totalen</vt:lpstr>
      <vt:lpstr>Totalen!Afdrukbereik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rob@bzonder.nl</dc:creator>
  <cp:lastModifiedBy>Claudia Cornelissen</cp:lastModifiedBy>
  <cp:lastPrinted>2024-03-28T11:01:20Z</cp:lastPrinted>
  <dcterms:created xsi:type="dcterms:W3CDTF">2015-02-12T13:10:09Z</dcterms:created>
  <dcterms:modified xsi:type="dcterms:W3CDTF">2024-04-30T09:24:33Z</dcterms:modified>
</cp:coreProperties>
</file>