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lucasonderwijs.sharepoint.com/sites/MVOBrandblusmiddelen2023/Gedeelde documenten/General/1. Aanbesteding/02. Nota van Inlichtingen/NvI2/"/>
    </mc:Choice>
  </mc:AlternateContent>
  <xr:revisionPtr revIDLastSave="2036" documentId="8_{F194B0F6-7B60-46D3-AD14-072A8D03C8FF}" xr6:coauthVersionLast="47" xr6:coauthVersionMax="47" xr10:uidLastSave="{A6D73E8F-E01F-41A5-9C09-CD2A05C918F1}"/>
  <bookViews>
    <workbookView xWindow="-108" yWindow="-108" windowWidth="23256" windowHeight="12456" activeTab="1" xr2:uid="{00000000-000D-0000-FFFF-FFFF00000000}"/>
  </bookViews>
  <sheets>
    <sheet name="Preventief onderhoud" sheetId="1" r:id="rId1"/>
    <sheet name="Correctief onderhou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2" l="1"/>
  <c r="E31" i="2"/>
  <c r="C31" i="2"/>
  <c r="H11" i="1"/>
  <c r="K41" i="1"/>
  <c r="X94" i="1"/>
  <c r="U94" i="1"/>
  <c r="R94" i="1"/>
  <c r="O94" i="1"/>
  <c r="L94" i="1"/>
  <c r="F94" i="1"/>
  <c r="I94" i="1"/>
  <c r="H94" i="1" l="1"/>
  <c r="Z46" i="1"/>
  <c r="Z47" i="1"/>
  <c r="Z48" i="1"/>
  <c r="Z49" i="1"/>
  <c r="Z50" i="1"/>
  <c r="Z51" i="1"/>
  <c r="Z52" i="1"/>
  <c r="Z53" i="1"/>
  <c r="Z54" i="1"/>
  <c r="Z55" i="1"/>
  <c r="Z56" i="1"/>
  <c r="Z57" i="1"/>
  <c r="Z58" i="1"/>
  <c r="Z59" i="1"/>
  <c r="Z60" i="1"/>
  <c r="Z61" i="1"/>
  <c r="Z63" i="1"/>
  <c r="Z64" i="1"/>
  <c r="Z65" i="1"/>
  <c r="Z66" i="1"/>
  <c r="Z67" i="1"/>
  <c r="Z69" i="1"/>
  <c r="Z70" i="1"/>
  <c r="Z71" i="1"/>
  <c r="Z72" i="1"/>
  <c r="Z73" i="1"/>
  <c r="Z74" i="1"/>
  <c r="Z75" i="1"/>
  <c r="Z76" i="1"/>
  <c r="Z77" i="1"/>
  <c r="Z78" i="1"/>
  <c r="Z80" i="1"/>
  <c r="Z81" i="1"/>
  <c r="Z82" i="1"/>
  <c r="Z83" i="1"/>
  <c r="Z84" i="1"/>
  <c r="Z85" i="1"/>
  <c r="Z86" i="1"/>
  <c r="Z88" i="1"/>
  <c r="Z89" i="1"/>
  <c r="Z90" i="1"/>
  <c r="Z91" i="1"/>
  <c r="Z92" i="1"/>
  <c r="Z93" i="1"/>
  <c r="Z12" i="1"/>
  <c r="Z13" i="1"/>
  <c r="Z16" i="1"/>
  <c r="Z19" i="1"/>
  <c r="Z20" i="1"/>
  <c r="Z21" i="1"/>
  <c r="Z22" i="1"/>
  <c r="Z23" i="1"/>
  <c r="Z24" i="1"/>
  <c r="Z26" i="1"/>
  <c r="Z27" i="1"/>
  <c r="Z28" i="1"/>
  <c r="Z29" i="1"/>
  <c r="Z32" i="1"/>
  <c r="Z33" i="1"/>
  <c r="Z36" i="1"/>
  <c r="Z37" i="1"/>
  <c r="Z38" i="1"/>
  <c r="Z39" i="1"/>
  <c r="Z40" i="1"/>
  <c r="Z41" i="1"/>
  <c r="Z42" i="1"/>
  <c r="Z43" i="1"/>
  <c r="Z44" i="1"/>
  <c r="Z45" i="1"/>
  <c r="Z11" i="1"/>
  <c r="N79" i="1"/>
  <c r="Z94" i="1" l="1"/>
  <c r="K35" i="1"/>
  <c r="Q12" i="1"/>
  <c r="W25" i="1"/>
  <c r="W33" i="1"/>
  <c r="W68" i="1"/>
  <c r="W86" i="1"/>
  <c r="T33" i="1"/>
  <c r="T68" i="1"/>
  <c r="T86" i="1"/>
  <c r="Q36" i="1"/>
  <c r="Q37" i="1"/>
  <c r="Q38" i="1"/>
  <c r="Q39" i="1"/>
  <c r="Q40" i="1"/>
  <c r="Q41" i="1"/>
  <c r="Q42" i="1"/>
  <c r="Q86" i="1"/>
  <c r="Q43" i="1"/>
  <c r="Q44" i="1"/>
  <c r="Q45" i="1"/>
  <c r="Q46" i="1"/>
  <c r="Q47" i="1"/>
  <c r="Q48" i="1"/>
  <c r="Q49" i="1"/>
  <c r="Q50" i="1"/>
  <c r="Q51" i="1"/>
  <c r="Q52" i="1"/>
  <c r="Q19" i="1"/>
  <c r="Q53" i="1"/>
  <c r="Q26" i="1"/>
  <c r="Q20" i="1"/>
  <c r="Q21" i="1"/>
  <c r="Q54" i="1"/>
  <c r="Q84" i="1"/>
  <c r="Q23" i="1"/>
  <c r="Q85" i="1"/>
  <c r="Q24" i="1"/>
  <c r="Q55" i="1"/>
  <c r="Q56" i="1"/>
  <c r="Q57" i="1"/>
  <c r="Q58" i="1"/>
  <c r="Q29" i="1"/>
  <c r="Q59" i="1"/>
  <c r="Q60" i="1"/>
  <c r="Q61" i="1"/>
  <c r="Q62" i="1"/>
  <c r="Q63" i="1"/>
  <c r="Q64" i="1"/>
  <c r="Q22" i="1"/>
  <c r="Q65" i="1"/>
  <c r="Q30" i="1"/>
  <c r="Q31" i="1"/>
  <c r="Q32" i="1"/>
  <c r="Q66" i="1"/>
  <c r="Q87" i="1"/>
  <c r="Q88" i="1"/>
  <c r="Q89" i="1"/>
  <c r="Q67" i="1"/>
  <c r="Q68" i="1"/>
  <c r="Q69" i="1"/>
  <c r="Q70" i="1"/>
  <c r="Q71" i="1"/>
  <c r="Q72" i="1"/>
  <c r="Q73" i="1"/>
  <c r="Q74" i="1"/>
  <c r="Q33" i="1"/>
  <c r="Q75" i="1"/>
  <c r="Q76" i="1"/>
  <c r="Q77" i="1"/>
  <c r="Q78" i="1"/>
  <c r="Q79" i="1"/>
  <c r="Q11" i="1"/>
  <c r="Q27" i="1"/>
  <c r="Q13" i="1"/>
  <c r="Q25" i="1"/>
  <c r="Q28" i="1"/>
  <c r="Q80" i="1"/>
  <c r="Q90" i="1"/>
  <c r="Q34" i="1"/>
  <c r="Q81" i="1"/>
  <c r="Q82" i="1"/>
  <c r="Q83" i="1"/>
  <c r="Q15" i="1"/>
  <c r="Q91" i="1"/>
  <c r="Q92" i="1"/>
  <c r="Q93" i="1"/>
  <c r="Q14" i="1"/>
  <c r="Q16" i="1"/>
  <c r="Q17" i="1"/>
  <c r="Q18" i="1"/>
  <c r="Q35" i="1"/>
  <c r="N36" i="1"/>
  <c r="N37" i="1"/>
  <c r="N38" i="1"/>
  <c r="N39" i="1"/>
  <c r="N40" i="1"/>
  <c r="N41" i="1"/>
  <c r="N42" i="1"/>
  <c r="N86" i="1"/>
  <c r="N43" i="1"/>
  <c r="N44" i="1"/>
  <c r="N45" i="1"/>
  <c r="N46" i="1"/>
  <c r="N47" i="1"/>
  <c r="N48" i="1"/>
  <c r="N49" i="1"/>
  <c r="N50" i="1"/>
  <c r="N51" i="1"/>
  <c r="N52" i="1"/>
  <c r="N19" i="1"/>
  <c r="N53" i="1"/>
  <c r="N26" i="1"/>
  <c r="N20" i="1"/>
  <c r="N21" i="1"/>
  <c r="N54" i="1"/>
  <c r="N84" i="1"/>
  <c r="N23" i="1"/>
  <c r="N85" i="1"/>
  <c r="N24" i="1"/>
  <c r="N55" i="1"/>
  <c r="N56" i="1"/>
  <c r="N57" i="1"/>
  <c r="N58" i="1"/>
  <c r="N29" i="1"/>
  <c r="N59" i="1"/>
  <c r="N60" i="1"/>
  <c r="N61" i="1"/>
  <c r="N62" i="1"/>
  <c r="N63" i="1"/>
  <c r="N64" i="1"/>
  <c r="N22" i="1"/>
  <c r="N65" i="1"/>
  <c r="N30" i="1"/>
  <c r="N31" i="1"/>
  <c r="N32" i="1"/>
  <c r="N66" i="1"/>
  <c r="N87" i="1"/>
  <c r="N88" i="1"/>
  <c r="N89" i="1"/>
  <c r="N67" i="1"/>
  <c r="N68" i="1"/>
  <c r="N69" i="1"/>
  <c r="N70" i="1"/>
  <c r="N71" i="1"/>
  <c r="N72" i="1"/>
  <c r="N73" i="1"/>
  <c r="N74" i="1"/>
  <c r="N33" i="1"/>
  <c r="N75" i="1"/>
  <c r="N76" i="1"/>
  <c r="N77" i="1"/>
  <c r="N78" i="1"/>
  <c r="N11" i="1"/>
  <c r="N27" i="1"/>
  <c r="N12" i="1"/>
  <c r="N13" i="1"/>
  <c r="N25" i="1"/>
  <c r="N28" i="1"/>
  <c r="N80" i="1"/>
  <c r="N90" i="1"/>
  <c r="N34" i="1"/>
  <c r="N81" i="1"/>
  <c r="N82" i="1"/>
  <c r="N83" i="1"/>
  <c r="N15" i="1"/>
  <c r="N91" i="1"/>
  <c r="N92" i="1"/>
  <c r="N93" i="1"/>
  <c r="N14" i="1"/>
  <c r="N16" i="1"/>
  <c r="N17" i="1"/>
  <c r="N18" i="1"/>
  <c r="N35" i="1"/>
  <c r="K13" i="1"/>
  <c r="K25" i="1"/>
  <c r="K28" i="1"/>
  <c r="K80" i="1"/>
  <c r="K90" i="1"/>
  <c r="K34" i="1"/>
  <c r="K81" i="1"/>
  <c r="K82" i="1"/>
  <c r="K83" i="1"/>
  <c r="K15" i="1"/>
  <c r="K91" i="1"/>
  <c r="K92" i="1"/>
  <c r="K93" i="1"/>
  <c r="K14" i="1"/>
  <c r="K16" i="1"/>
  <c r="K17" i="1"/>
  <c r="K18" i="1"/>
  <c r="K87" i="1"/>
  <c r="K88" i="1"/>
  <c r="K89" i="1"/>
  <c r="K67" i="1"/>
  <c r="K68" i="1"/>
  <c r="K69" i="1"/>
  <c r="K70" i="1"/>
  <c r="K71" i="1"/>
  <c r="K72" i="1"/>
  <c r="K73" i="1"/>
  <c r="K74" i="1"/>
  <c r="K33" i="1"/>
  <c r="K75" i="1"/>
  <c r="K76" i="1"/>
  <c r="K77" i="1"/>
  <c r="K78" i="1"/>
  <c r="K79" i="1"/>
  <c r="K11" i="1"/>
  <c r="K27" i="1"/>
  <c r="K12" i="1"/>
  <c r="K48" i="1"/>
  <c r="K49" i="1"/>
  <c r="K50" i="1"/>
  <c r="K51" i="1"/>
  <c r="K52" i="1"/>
  <c r="K19" i="1"/>
  <c r="K53" i="1"/>
  <c r="K26" i="1"/>
  <c r="K20" i="1"/>
  <c r="K21" i="1"/>
  <c r="K54" i="1"/>
  <c r="K84" i="1"/>
  <c r="K23" i="1"/>
  <c r="K85" i="1"/>
  <c r="K24" i="1"/>
  <c r="K55" i="1"/>
  <c r="K56" i="1"/>
  <c r="K57" i="1"/>
  <c r="K58" i="1"/>
  <c r="K29" i="1"/>
  <c r="K59" i="1"/>
  <c r="K60" i="1"/>
  <c r="K61" i="1"/>
  <c r="K62" i="1"/>
  <c r="K63" i="1"/>
  <c r="K64" i="1"/>
  <c r="K22" i="1"/>
  <c r="K65" i="1"/>
  <c r="K30" i="1"/>
  <c r="K31" i="1"/>
  <c r="K32" i="1"/>
  <c r="K66" i="1"/>
  <c r="K36" i="1"/>
  <c r="K37" i="1"/>
  <c r="K38" i="1"/>
  <c r="K39" i="1"/>
  <c r="K40" i="1"/>
  <c r="K42" i="1"/>
  <c r="K86" i="1"/>
  <c r="K43" i="1"/>
  <c r="K44" i="1"/>
  <c r="K45" i="1"/>
  <c r="K46" i="1"/>
  <c r="K47" i="1"/>
  <c r="AA73" i="1" l="1"/>
  <c r="AA16" i="1"/>
  <c r="AA41" i="1"/>
  <c r="AA25" i="1"/>
  <c r="AA14" i="1"/>
  <c r="AA72" i="1"/>
  <c r="AA42" i="1"/>
  <c r="AA27" i="1"/>
  <c r="AA22" i="1"/>
  <c r="AA24" i="1"/>
  <c r="AA50" i="1"/>
  <c r="AA64" i="1"/>
  <c r="AA85" i="1"/>
  <c r="AA49" i="1"/>
  <c r="AA28" i="1"/>
  <c r="AA71" i="1"/>
  <c r="AA70" i="1"/>
  <c r="AA63" i="1"/>
  <c r="AA23" i="1"/>
  <c r="AA39" i="1"/>
  <c r="AA93" i="1"/>
  <c r="AA54" i="1"/>
  <c r="AA91" i="1"/>
  <c r="AA13" i="1"/>
  <c r="AA38" i="1"/>
  <c r="AA92" i="1"/>
  <c r="AA37" i="1"/>
  <c r="AA59" i="1"/>
  <c r="AA15" i="1"/>
  <c r="AA48" i="1"/>
  <c r="AA12" i="1"/>
  <c r="AA61" i="1"/>
  <c r="AA69" i="1"/>
  <c r="AA40" i="1"/>
  <c r="AA79" i="1"/>
  <c r="AA62" i="1"/>
  <c r="AA84" i="1"/>
  <c r="W94" i="1"/>
  <c r="AA36" i="1"/>
  <c r="AA68" i="1"/>
  <c r="AA26" i="1"/>
  <c r="AA45" i="1"/>
  <c r="AA32" i="1"/>
  <c r="AA58" i="1"/>
  <c r="AA53" i="1"/>
  <c r="AA77" i="1"/>
  <c r="AA89" i="1"/>
  <c r="AA82" i="1"/>
  <c r="AA35" i="1"/>
  <c r="AA60" i="1"/>
  <c r="AA21" i="1"/>
  <c r="AA20" i="1"/>
  <c r="AA29" i="1"/>
  <c r="AA83" i="1"/>
  <c r="AA31" i="1"/>
  <c r="AA19" i="1"/>
  <c r="AA81" i="1"/>
  <c r="AA43" i="1"/>
  <c r="AA30" i="1"/>
  <c r="AA56" i="1"/>
  <c r="AA52" i="1"/>
  <c r="AA75" i="1"/>
  <c r="AA87" i="1"/>
  <c r="AA34" i="1"/>
  <c r="K94" i="1"/>
  <c r="AA47" i="1"/>
  <c r="AA46" i="1"/>
  <c r="AA78" i="1"/>
  <c r="AA44" i="1"/>
  <c r="AA76" i="1"/>
  <c r="Q94" i="1"/>
  <c r="AA11" i="1"/>
  <c r="AA86" i="1"/>
  <c r="AA65" i="1"/>
  <c r="AA55" i="1"/>
  <c r="AA51" i="1"/>
  <c r="AA33" i="1"/>
  <c r="AA18" i="1"/>
  <c r="AA90" i="1"/>
  <c r="AA66" i="1"/>
  <c r="AA67" i="1"/>
  <c r="AA57" i="1"/>
  <c r="AA88" i="1"/>
  <c r="AA74" i="1"/>
  <c r="AA17" i="1"/>
  <c r="AA80" i="1"/>
  <c r="N94" i="1"/>
  <c r="T94" i="1"/>
  <c r="AA96" i="1" l="1"/>
</calcChain>
</file>

<file path=xl/sharedStrings.xml><?xml version="1.0" encoding="utf-8"?>
<sst xmlns="http://schemas.openxmlformats.org/spreadsheetml/2006/main" count="423" uniqueCount="328">
  <si>
    <t>Bijlage H. Prijzenblad behorend bij EA Brandblusmiddelen en keerkleppen met kenmerk TN 455493</t>
  </si>
  <si>
    <t>Inschrijver:</t>
  </si>
  <si>
    <t>Datum:</t>
  </si>
  <si>
    <t>Inschrijver dient alle geel gemarkeerde vlakken in te vullen. Het invullen van een nultarief is niet toegestaan.</t>
  </si>
  <si>
    <t>De opgegeven prijzen zijn per jaar, exclusief btw.</t>
  </si>
  <si>
    <t>Blad 1 heeft betrekking tot het preventief onderhoud.</t>
  </si>
  <si>
    <r>
      <t xml:space="preserve">Het opgegeven all-in tarief is conform eis </t>
    </r>
    <r>
      <rPr>
        <i/>
        <sz val="10"/>
        <color rgb="FFFF0000"/>
        <rFont val="Arial"/>
        <family val="2"/>
      </rPr>
      <t xml:space="preserve">8.1 t/m 8.5 </t>
    </r>
    <r>
      <rPr>
        <i/>
        <sz val="10"/>
        <rFont val="Arial"/>
        <family val="2"/>
      </rPr>
      <t>van Bijlage A - Programma van Eisen</t>
    </r>
  </si>
  <si>
    <t>School</t>
  </si>
  <si>
    <t>Adres</t>
  </si>
  <si>
    <t>Postcode</t>
  </si>
  <si>
    <t>Stad</t>
  </si>
  <si>
    <t>Nooddouche</t>
  </si>
  <si>
    <t>Kosten incl. 1-jaarlijkse keuring en onderhoud per nooddouche en revisie:</t>
  </si>
  <si>
    <t>Totale kosten nooddouches:</t>
  </si>
  <si>
    <t>Blusser</t>
  </si>
  <si>
    <t>Kosten 1-jaarlijkse keuring en onderhoud per blusser en revisie:</t>
  </si>
  <si>
    <t>Totale kosten blussers:</t>
  </si>
  <si>
    <t>Blusdeken</t>
  </si>
  <si>
    <t>Kosten 1-jaarlijkse keuring en onderhoud per blusdeken:</t>
  </si>
  <si>
    <t>Totale kosten blusdekens:</t>
  </si>
  <si>
    <t>Haspel</t>
  </si>
  <si>
    <r>
      <t xml:space="preserve">Kosten 1-jaarlijkse keuring en onderhoud per haspel </t>
    </r>
    <r>
      <rPr>
        <b/>
        <sz val="10"/>
        <color rgb="FFFF0000"/>
        <rFont val="Arial"/>
        <family val="2"/>
      </rPr>
      <t>incl. 5-jaarlijkse afpersing:</t>
    </r>
  </si>
  <si>
    <t>Totale kosten haspels:</t>
  </si>
  <si>
    <t>Droge blusleiding</t>
  </si>
  <si>
    <r>
      <t>Kosten 1-jaarlijkse keuring en onderhoud per blusleiding</t>
    </r>
    <r>
      <rPr>
        <b/>
        <sz val="10"/>
        <color rgb="FFFF0000"/>
        <rFont val="Arial"/>
        <family val="2"/>
      </rPr>
      <t xml:space="preserve"> incl. 5-jaarlijkse afpersing:</t>
    </r>
  </si>
  <si>
    <t>Totale onderhoudskosten droge busleiding:</t>
  </si>
  <si>
    <t>Aansluitpunt</t>
  </si>
  <si>
    <r>
      <t>Kosten 1-jaarlijkse keuring en onderhoud per aansluitpunt</t>
    </r>
    <r>
      <rPr>
        <b/>
        <sz val="10"/>
        <color rgb="FFFF0000"/>
        <rFont val="Arial"/>
        <family val="2"/>
      </rPr>
      <t xml:space="preserve"> incl. 5-jaarlijkse afpersing:</t>
    </r>
  </si>
  <si>
    <t>Totale onderhoudskosten aansluitpunt:</t>
  </si>
  <si>
    <t>Keerkleppen</t>
  </si>
  <si>
    <t>Kosten 1-jaarlijkse keuring per keerklep:</t>
  </si>
  <si>
    <t>Totale keuringskosten keerkleppen:</t>
  </si>
  <si>
    <t>Totaal per locatie:</t>
  </si>
  <si>
    <t>490601 - 02DZ04 VO Stanislascollege Dalton Delft - 2625 DT</t>
  </si>
  <si>
    <t>Reinier de Graafpad 1</t>
  </si>
  <si>
    <t>2625 DT</t>
  </si>
  <si>
    <t>Delft</t>
  </si>
  <si>
    <t>490603 - 02DZ02 VO Stanislascollege Krakeelpolderweg - 2613 NV</t>
  </si>
  <si>
    <t>Krakeelpolderweg 1</t>
  </si>
  <si>
    <t>2613 NV</t>
  </si>
  <si>
    <t>490604 - 02DZ00 VO Stanislascollege - 2613 GK</t>
  </si>
  <si>
    <t>Westplantsoen 71</t>
  </si>
  <si>
    <t>2613 GK</t>
  </si>
  <si>
    <t>**</t>
  </si>
  <si>
    <t>532771 - 02DZ Lucas VO Delflanden-Stanislas College, Westplantsoen Gymzaal - 2613 AV</t>
  </si>
  <si>
    <t>Pr. Beatrixlaan 0</t>
  </si>
  <si>
    <t>2613 AV</t>
  </si>
  <si>
    <t>buiten scope</t>
  </si>
  <si>
    <t>531418 - VH21GU00/433102 Esloo Edith Stein - 2514 HP</t>
  </si>
  <si>
    <t>Louis Couperusplein 33</t>
  </si>
  <si>
    <t>2514 HP</t>
  </si>
  <si>
    <t>Den Haag</t>
  </si>
  <si>
    <t>532982 - PO 16DA Basisschool Liduina - 2595 TA</t>
  </si>
  <si>
    <t>Amalia van Solmsstraat 155</t>
  </si>
  <si>
    <t>2595 TA</t>
  </si>
  <si>
    <t>536008 - PO 15ZZ Oekraine De Vuurvlinder Oekrainse school - 2591 BR</t>
  </si>
  <si>
    <t>Walenburg 6</t>
  </si>
  <si>
    <t>2591 BR</t>
  </si>
  <si>
    <t>536009 - 31VB PO KC de Binck - 2516 BT</t>
  </si>
  <si>
    <t>Sint Barbaraweg 4</t>
  </si>
  <si>
    <t>2516 BT</t>
  </si>
  <si>
    <t>454051 - 20LI SBO &amp; REC De Vliethorst - 2263 VJ</t>
  </si>
  <si>
    <t>Prinses Carolinalaan 1</t>
  </si>
  <si>
    <t>2263 VJ</t>
  </si>
  <si>
    <t>Leidschendam</t>
  </si>
  <si>
    <t>454071 - PO 08VR De Zonnewijzer - 2265 WB</t>
  </si>
  <si>
    <t>Rijnlandstraat 159</t>
  </si>
  <si>
    <t>2265 WB</t>
  </si>
  <si>
    <t>454602 - PO 07DP  Emmaüs - 2264 KW</t>
  </si>
  <si>
    <t>Leenkamp 15</t>
  </si>
  <si>
    <t>2264 KW</t>
  </si>
  <si>
    <t>465586 - PO 07LY   De Trampoline - 2261 ZB</t>
  </si>
  <si>
    <t>De Haar 200 a</t>
  </si>
  <si>
    <t>2261 ZB</t>
  </si>
  <si>
    <t>455908 - VO 21HC-08  ISW Westland praktijkcollege - 2671 AD</t>
  </si>
  <si>
    <t>Lage Woerd 2</t>
  </si>
  <si>
    <t>2671 AD</t>
  </si>
  <si>
    <t>Naaldwijk</t>
  </si>
  <si>
    <t>455910 - VO 21HC-01 ISW Westland Vakcollege - 2671 DG</t>
  </si>
  <si>
    <t>Hoge Woerd 2</t>
  </si>
  <si>
    <t>2671 DG</t>
  </si>
  <si>
    <t>490605 - 21HC-00  VO ISW Hoogeland T.a.v. de heer M. Verweij - 2672 LD</t>
  </si>
  <si>
    <t>Professor Holwerdalaan 54-56</t>
  </si>
  <si>
    <t>2672 LD</t>
  </si>
  <si>
    <t>454061 - PO 27CG Basisschool De Waterwilg - 2631 PT</t>
  </si>
  <si>
    <t>De Poort 4</t>
  </si>
  <si>
    <t>2631 PT</t>
  </si>
  <si>
    <t>Nootdorp</t>
  </si>
  <si>
    <t>490602 - 31HN00 VO Stanislascollege Pijnacker - 2641 AZ</t>
  </si>
  <si>
    <t>Sportlaan 3a</t>
  </si>
  <si>
    <t>2641 AZ</t>
  </si>
  <si>
    <t>Pijnacker</t>
  </si>
  <si>
    <t>490606 - 21HC-04 VO ISW Irenestraat - 2685 CA</t>
  </si>
  <si>
    <t>Irenestraat 35</t>
  </si>
  <si>
    <t>2685 CA</t>
  </si>
  <si>
    <t>Poeldijk</t>
  </si>
  <si>
    <t>457764 - PO 13IL  Prins Mauritsschool - 2282 CN</t>
  </si>
  <si>
    <t>Kerklaan 144</t>
  </si>
  <si>
    <t>2282 CN</t>
  </si>
  <si>
    <t>Rijswijk ZH</t>
  </si>
  <si>
    <t>465766 - PO 13RY  Kindcentrum Snijders - 2282 HA</t>
  </si>
  <si>
    <t>Willem van Rijswijckstr 13</t>
  </si>
  <si>
    <t>2282 HA</t>
  </si>
  <si>
    <t>465770 - PO 13VQ   Basisschool CBS Melodie - 2287 BS</t>
  </si>
  <si>
    <t>Admiraal Helfrichsingel 20</t>
  </si>
  <si>
    <t>2287 BS</t>
  </si>
  <si>
    <t>465775 - PO 13 ZE Het Kristal - 2286 GE</t>
  </si>
  <si>
    <t>Henri Dunantlaan 90</t>
  </si>
  <si>
    <t>2286 GE</t>
  </si>
  <si>
    <t>467368 - VO 31HN02/31HN01 Stanislascollege Praktijk/beweeg - 2283 EZ</t>
  </si>
  <si>
    <t>P.C. Boutenslaan 201en 203</t>
  </si>
  <si>
    <t>2283 EZ</t>
  </si>
  <si>
    <t>502599 - PO 30WX Kindcentrum Buitenrijck - 2286 WH</t>
  </si>
  <si>
    <t>Metelerkampstraat 105</t>
  </si>
  <si>
    <t>2286 WH</t>
  </si>
  <si>
    <t>452560 - PO 15VU Basisschool ’t Palet (dependance) - 2526 NL</t>
  </si>
  <si>
    <t>Gerard Doustraat 192</t>
  </si>
  <si>
    <t>2526 NL</t>
  </si>
  <si>
    <t>'s-Gravenhage</t>
  </si>
  <si>
    <t>452561 - PO 15VU Basisschool ’t Palet (dependance ) - 2526 ED</t>
  </si>
  <si>
    <t>Doedijnstraat 4</t>
  </si>
  <si>
    <t>2526 ED</t>
  </si>
  <si>
    <t>452562 - PO 15VU  Basisschool ’t Palet - 2526 HR</t>
  </si>
  <si>
    <t>Vaillantlaan 230</t>
  </si>
  <si>
    <t>2526 HR</t>
  </si>
  <si>
    <t>453039 - PO 26PT Basisschool Balans - 2492 MA</t>
  </si>
  <si>
    <t>Klaverveld 5</t>
  </si>
  <si>
    <t>2492 MA</t>
  </si>
  <si>
    <t>453041 - PO 08NF  de Jonge Wereld - 2547 ST</t>
  </si>
  <si>
    <t>Den Helderstraat 250</t>
  </si>
  <si>
    <t>2547 ST</t>
  </si>
  <si>
    <t>453043 - PO 13WM  Jeroen - 2524 CK</t>
  </si>
  <si>
    <t>Guido Gezellestraat 51</t>
  </si>
  <si>
    <t>2524 CK</t>
  </si>
  <si>
    <t>453145 - SO  02DE SBO &amp; REC Bernardusschool locatie Ruychrocklaan - 2597 EE</t>
  </si>
  <si>
    <t>Ruychrocklaan 340</t>
  </si>
  <si>
    <t>2597 EE</t>
  </si>
  <si>
    <t>453507 - PO 08ZU Carolusschool - 2512 GW</t>
  </si>
  <si>
    <t>Westeinde 103-107</t>
  </si>
  <si>
    <t>2512 GW</t>
  </si>
  <si>
    <t>453887 - PO 04ZT De Drie Linden - 2563 HJ</t>
  </si>
  <si>
    <t>2e Braamstraat 5</t>
  </si>
  <si>
    <t>2563 HJ</t>
  </si>
  <si>
    <t>453898 - PO 27PX  De Bras - 2498 BZ</t>
  </si>
  <si>
    <t>Oeverwallaan 104</t>
  </si>
  <si>
    <t>2498 BZ</t>
  </si>
  <si>
    <t>453921 - PO 26AY De Fontein - 2548 CK</t>
  </si>
  <si>
    <t>Laan van Wateringse Veld 462</t>
  </si>
  <si>
    <t>2548 CK</t>
  </si>
  <si>
    <t>453935 - PO 08QB  Grote Beer - 2531 JZ</t>
  </si>
  <si>
    <t>Guntersteinweg 60-62</t>
  </si>
  <si>
    <t>2531 JZ</t>
  </si>
  <si>
    <t>453974 - VO 04NF  Haagse Colleges/De Hofstede Praktijkschool - 2542 BK</t>
  </si>
  <si>
    <t>Droogscheerdersgaarde 70</t>
  </si>
  <si>
    <t>2542 BK</t>
  </si>
  <si>
    <t>453995 - PO 13TA Kindcentrum Bamboe - 2545 NV</t>
  </si>
  <si>
    <t>Bentelostraat 53</t>
  </si>
  <si>
    <t>2545 NV</t>
  </si>
  <si>
    <t>454014 - PO 27CH  De Paradijsvogel - 2496 MT</t>
  </si>
  <si>
    <t>Weidevogellaan 201</t>
  </si>
  <si>
    <t>2496 MT</t>
  </si>
  <si>
    <t>454016 - PO 27CH  De Paradijsvogel Dependance - 2496 HT</t>
  </si>
  <si>
    <t>Eksterhof 3A</t>
  </si>
  <si>
    <t>2496 HT</t>
  </si>
  <si>
    <t>454017 - PO 06KA  De Parkiet - 2566 XT</t>
  </si>
  <si>
    <t>Parkietlaan 1</t>
  </si>
  <si>
    <t>2566 XT</t>
  </si>
  <si>
    <t>454024 - PO 13ZY  De Regenboog ( incl. het Regenboogje en noodlokalen) - 2522 GR</t>
  </si>
  <si>
    <t>Linneausstraat 12</t>
  </si>
  <si>
    <t>2522 GR</t>
  </si>
  <si>
    <t>454058 - PO 15ZZ  KC Diamant - 2592 GE</t>
  </si>
  <si>
    <t>Diamanthorst 181A</t>
  </si>
  <si>
    <t>2592 GD</t>
  </si>
  <si>
    <t>455660 - PO 15TL  Het Lichtbaken - 2551 ZC</t>
  </si>
  <si>
    <t>Georges Bizetstraat 21</t>
  </si>
  <si>
    <t>2551 ZC</t>
  </si>
  <si>
    <t>*</t>
  </si>
  <si>
    <t>455991 - PO 05HC  John F. Kennedy - 2591 HB</t>
  </si>
  <si>
    <t>Gradaland 5</t>
  </si>
  <si>
    <t>2591 HB</t>
  </si>
  <si>
    <t>456508 - PO 16DA   Basisschool Liduina - 2595 TA</t>
  </si>
  <si>
    <t>Amalia van Solmsstraat 157</t>
  </si>
  <si>
    <t>457481 - PO 13EK   Onze Wereld - 2572 CH</t>
  </si>
  <si>
    <t>Brandtstraat 80-87</t>
  </si>
  <si>
    <t>2572 CH</t>
  </si>
  <si>
    <t>457565 - PO 13JV  Basisschool St. Paschalis - 2596 XH</t>
  </si>
  <si>
    <t>Bisschopstraat 3</t>
  </si>
  <si>
    <t>2596 XH</t>
  </si>
  <si>
    <t>459263 - PO 15XZ  Speleon - 2512 JT</t>
  </si>
  <si>
    <t>'s-Gravenzandelaan 262</t>
  </si>
  <si>
    <t>2512 JT</t>
  </si>
  <si>
    <t>459265 - PO 19HE  SBO Merlijn - 2522 DM</t>
  </si>
  <si>
    <t>Paets van Troostwijkstraat 87</t>
  </si>
  <si>
    <t>2522 DM</t>
  </si>
  <si>
    <t>459527 - ZB-9900  BB/SB Lucas Onderwijs - 2592 GK</t>
  </si>
  <si>
    <t>Saffierhorst 105</t>
  </si>
  <si>
    <t>2592 GK</t>
  </si>
  <si>
    <t>459646 - VO 21GU-08  Esloo College St. Paul - 2591 SG</t>
  </si>
  <si>
    <t>Isabellaland 259</t>
  </si>
  <si>
    <t>2591 SG</t>
  </si>
  <si>
    <t>459893 - PO 13OW   Statenkwartier - 2582 VB</t>
  </si>
  <si>
    <t>Van Beverningkstraat 29</t>
  </si>
  <si>
    <t>2582 VB</t>
  </si>
  <si>
    <t>460358 - PO 16FS   Triangel - 2515 BZ</t>
  </si>
  <si>
    <t>Meester de Bruinplein 3</t>
  </si>
  <si>
    <t>2515 BZ</t>
  </si>
  <si>
    <t>465587 - PO 26AW   Vlieger - 2497 DN</t>
  </si>
  <si>
    <t>Frits Diepenlaan 39-43</t>
  </si>
  <si>
    <t>2497 DN</t>
  </si>
  <si>
    <t>465795 - VO 02GJ  Haagse Colleges / Chr. College de Populier - 2565 MK</t>
  </si>
  <si>
    <t>Populierstraat 109</t>
  </si>
  <si>
    <t>2565 MK</t>
  </si>
  <si>
    <t>466322 - VO 17HR02  Haagse Colleges / Hofstad Lyceum - 2555 HA</t>
  </si>
  <si>
    <t>Colijnplein 9</t>
  </si>
  <si>
    <t>2555 HA</t>
  </si>
  <si>
    <t>466394 - VO 17HR05 Haagse Colleges / Heldring Business school - 2517 RZ</t>
  </si>
  <si>
    <t>Morsestraat 1</t>
  </si>
  <si>
    <t>2517 RZ</t>
  </si>
  <si>
    <t>466830 - PO 19VA  Bezuidenhout - 2593 TL</t>
  </si>
  <si>
    <t>Merkusstraat 19</t>
  </si>
  <si>
    <t>2593 TL</t>
  </si>
  <si>
    <t>466831 - PO 19UJ  Laan van Poot - 2566 DA</t>
  </si>
  <si>
    <t>Laan van Poot 355</t>
  </si>
  <si>
    <t>2566 DA</t>
  </si>
  <si>
    <t>466833 - PO 19SG  Morgenstond - 2545 VC</t>
  </si>
  <si>
    <t>Zweelostraat 61</t>
  </si>
  <si>
    <t>2545 VC</t>
  </si>
  <si>
    <t>466834 - PO 07CQ Koos Meindertsschool - 2552 JC</t>
  </si>
  <si>
    <t>Albardastraat 23-25</t>
  </si>
  <si>
    <t>2552 JC</t>
  </si>
  <si>
    <t>466835 - PO 19VU  Woonstede - 2543 VR</t>
  </si>
  <si>
    <t>Woonstede 98</t>
  </si>
  <si>
    <t>2543 VR</t>
  </si>
  <si>
    <t>466836 - PO 19VL  Zorgvliet - 2517 JX</t>
  </si>
  <si>
    <t>Adriaan Goekooplaan 13</t>
  </si>
  <si>
    <t>2517 JX</t>
  </si>
  <si>
    <t>467780 - 14TA Chr lyceum Zandvliet - 2594 AW</t>
  </si>
  <si>
    <t>Bezuidenhoutseweg 40</t>
  </si>
  <si>
    <t>2594 AW</t>
  </si>
  <si>
    <t>468132 - 21GU-06 VO Esloo Diamant College - 2592 GD</t>
  </si>
  <si>
    <t>Diamanthorst 183</t>
  </si>
  <si>
    <t>476315 - 21GU-09 VO Esloo College - 2516 JE</t>
  </si>
  <si>
    <t>Noordpolderkade 167</t>
  </si>
  <si>
    <t>2516 JE</t>
  </si>
  <si>
    <t>477062 - 27ZD SBO &amp; REC Het Avontuur - 2496 ZC</t>
  </si>
  <si>
    <t>Windjammersingel 80</t>
  </si>
  <si>
    <t>2496 ZC</t>
  </si>
  <si>
    <t>490598 - 02DE SBO &amp; REC Bernardusschool locatie VSO - 2597 GV</t>
  </si>
  <si>
    <t>Theo Mann Bouwmeesterlaan 63</t>
  </si>
  <si>
    <t>2597 GV</t>
  </si>
  <si>
    <t>490691 - 16VG De Opperd ZMOK - 2544 GJ</t>
  </si>
  <si>
    <t>Hengelolaan 602</t>
  </si>
  <si>
    <t>2544 GJ</t>
  </si>
  <si>
    <t>514979 - PO 09WY  Toermalijn (Tijdelijke locatie) - 2562 HS</t>
  </si>
  <si>
    <t>Weimarstraat 300</t>
  </si>
  <si>
    <t>2562 HS</t>
  </si>
  <si>
    <t>525008 - PO 15ZZ  De Vuurvlinder nevenlocatie - 2592 HD</t>
  </si>
  <si>
    <t>Amethishorst 9j</t>
  </si>
  <si>
    <t>2592 HD</t>
  </si>
  <si>
    <t>530183 - 19TM PO Locatie de Boldingh - 2565 BM</t>
  </si>
  <si>
    <t>Verhulstplein 21</t>
  </si>
  <si>
    <t>2565 BM</t>
  </si>
  <si>
    <t>455907 - VO 21HC-03 ISW Gasthuislaan - 2694 BE</t>
  </si>
  <si>
    <t>Gasthuislaan 145</t>
  </si>
  <si>
    <t>2694 BE</t>
  </si>
  <si>
    <t>'s-Gravenzande</t>
  </si>
  <si>
    <t>455909 - VO 21HC-12   ISW Sweelincklaan - 2692 BA</t>
  </si>
  <si>
    <t>Sweelincklaan 1</t>
  </si>
  <si>
    <t>2692 BA</t>
  </si>
  <si>
    <t>453628 - 21GU-04 Corbulo College - 2273 CB</t>
  </si>
  <si>
    <t>Van Tuyll van Serooskerkenstraat 2</t>
  </si>
  <si>
    <t>2273 CB</t>
  </si>
  <si>
    <t>Voorburg</t>
  </si>
  <si>
    <t>465878 - PO 07SP01 Basisschool De Driemaster - 2273 XG</t>
  </si>
  <si>
    <t>Spinozalaan 175</t>
  </si>
  <si>
    <t>2273 XG</t>
  </si>
  <si>
    <t>466001 - PO 10NH De Vijverhof - 2271 GN</t>
  </si>
  <si>
    <t>Vijverhof 07</t>
  </si>
  <si>
    <t>2271 GN</t>
  </si>
  <si>
    <t>466267 - PO 12JQ basisschool Groen van Prinsterer - 2275 EK</t>
  </si>
  <si>
    <t>Paradijsstraat 51</t>
  </si>
  <si>
    <t>2275 EK</t>
  </si>
  <si>
    <t>497968 - 07SP PO KC Cascade - 2273 CS</t>
  </si>
  <si>
    <t>Delflandlaan 6</t>
  </si>
  <si>
    <t>2273 CS</t>
  </si>
  <si>
    <t>532593 - VO 21KM00 Praktijkcollege Zoetermeer - 2712 RN</t>
  </si>
  <si>
    <t>Dr. J.W. Paltelaan 1</t>
  </si>
  <si>
    <t>2712 RN</t>
  </si>
  <si>
    <t>Zoetermeer</t>
  </si>
  <si>
    <t>532594 - 25GA00 VO Picasso Lyceum - 2718 NT</t>
  </si>
  <si>
    <t>Paletsingel 38c</t>
  </si>
  <si>
    <t>2718 NT</t>
  </si>
  <si>
    <t>532595 - 25GA01 VO MOTION Beweeg College Zoetermeer - 2722 ZA</t>
  </si>
  <si>
    <t>Van Doornenplantsoen 1</t>
  </si>
  <si>
    <t>2722 ZA</t>
  </si>
  <si>
    <t>Totaal</t>
  </si>
  <si>
    <t>* Deze locaties gaan verhuizen in 2024</t>
  </si>
  <si>
    <t>** De specificaties van de middelen op deze locatie ontbreken en zijn niet opgenomen in het locatie overzicht.</t>
  </si>
  <si>
    <r>
      <rPr>
        <b/>
        <sz val="10"/>
        <color rgb="FF000000"/>
        <rFont val="Arial"/>
        <family val="2"/>
      </rPr>
      <t xml:space="preserve">Totaalprijs </t>
    </r>
    <r>
      <rPr>
        <b/>
        <sz val="10"/>
        <color rgb="FFFF0000"/>
        <rFont val="Arial"/>
        <family val="2"/>
      </rPr>
      <t>preventief onderhoud</t>
    </r>
    <r>
      <rPr>
        <b/>
        <sz val="10"/>
        <color rgb="FF000000"/>
        <rFont val="Arial"/>
        <family val="2"/>
      </rPr>
      <t xml:space="preserve"> P1:</t>
    </r>
  </si>
  <si>
    <t>Indien op het prijzenblad bij de opgegeven aantallen "buiten scope" staat opgenomen, houdt dit in dat het keuren van de keerkleppen wordt uitgevoerd door de economische eigenaar of VvE beheerder van de locatie. De keerkleppen die opdrachtnemer aantreft op de locatie hoeven dan ook niet gekeurd te worden, omdat deze buiten de scope van de opdracht vallen.</t>
  </si>
  <si>
    <r>
      <rPr>
        <i/>
        <sz val="10"/>
        <color rgb="FFFF0000"/>
        <rFont val="Arial"/>
        <family val="2"/>
      </rPr>
      <t xml:space="preserve">Blad 2 heeft betrekking tot het correctief onderhoud. </t>
    </r>
    <r>
      <rPr>
        <i/>
        <sz val="10"/>
        <color rgb="FF000000"/>
        <rFont val="Arial"/>
        <family val="2"/>
      </rPr>
      <t>Inschrijver dient alle geel gemarkeerde vlakken in te vullen. Het invullen van een nultarief is enkel toegestaan daar waar het minimum van de bandbreedte € 0,- bedraagt.</t>
    </r>
  </si>
  <si>
    <r>
      <t xml:space="preserve">Het opgegeven all-in tarief is conform </t>
    </r>
    <r>
      <rPr>
        <i/>
        <sz val="10"/>
        <color rgb="FFFF0000"/>
        <rFont val="Arial"/>
        <family val="2"/>
      </rPr>
      <t xml:space="preserve">eis 8.1 t/m 8.5 </t>
    </r>
    <r>
      <rPr>
        <i/>
        <sz val="10"/>
        <rFont val="Arial"/>
        <family val="2"/>
      </rPr>
      <t>van Bijlage A - Programma van Eisen</t>
    </r>
  </si>
  <si>
    <t>Bandbreedte</t>
  </si>
  <si>
    <t>ARBEIDSKOSTEN ma-vr 08.00-17.00u</t>
  </si>
  <si>
    <t>Tarief per eenheid</t>
  </si>
  <si>
    <t>Minimum tarief</t>
  </si>
  <si>
    <t>Maximum tarief</t>
  </si>
  <si>
    <t>Uurtarief servicemonteur</t>
  </si>
  <si>
    <t>AANSCHAF/SERVICEWISSEL</t>
  </si>
  <si>
    <t>Blusdeken 1,2m x 1,2m</t>
  </si>
  <si>
    <t>Schuimblusser PFAS-vrij 6 liter</t>
  </si>
  <si>
    <t>Poederblusser 6KG</t>
  </si>
  <si>
    <t>Poederblusser 9KG</t>
  </si>
  <si>
    <t>Co2 blusser 2kg aluminium</t>
  </si>
  <si>
    <t>Co2 blusser 5kg aluminium</t>
  </si>
  <si>
    <t>Co2 blusser 5kg Staal</t>
  </si>
  <si>
    <t>Vetblusser 6 l NL</t>
  </si>
  <si>
    <t>Brandslanghaspel 20x3/4" 595</t>
  </si>
  <si>
    <t>Brandslanghaspel 25x3/4" 596</t>
  </si>
  <si>
    <t>Brandslanghaspel 30x3/4" 597</t>
  </si>
  <si>
    <t>Picto ISO 7010 bord blusser of haspel 200x200</t>
  </si>
  <si>
    <t>Picto ISO 7010 sticker blusser of haspel 100x100*</t>
  </si>
  <si>
    <t>Moyne Roberts O-ring tbv slang Ø16X2*</t>
  </si>
  <si>
    <t>O-ring keerklep EPDM*</t>
  </si>
  <si>
    <t>Fiberring CO2 knijpventiel C2/C5*</t>
  </si>
  <si>
    <r>
      <rPr>
        <b/>
        <sz val="10"/>
        <color rgb="FF000000"/>
        <rFont val="Arial"/>
        <family val="2"/>
      </rPr>
      <t xml:space="preserve">Totaalprijs </t>
    </r>
    <r>
      <rPr>
        <b/>
        <sz val="10"/>
        <color rgb="FFFF0000"/>
        <rFont val="Arial"/>
        <family val="2"/>
      </rPr>
      <t xml:space="preserve">correctief onderhoud </t>
    </r>
    <r>
      <rPr>
        <b/>
        <sz val="10"/>
        <color rgb="FF000000"/>
        <rFont val="Arial"/>
        <family val="2"/>
      </rPr>
      <t>P2**:</t>
    </r>
  </si>
  <si>
    <t>* Hiervoor is het toegestaan om een nultarief in te vullen.</t>
  </si>
  <si>
    <t>** Elk aspect telt even zwaar mee. De totaalprijs van P2 wordt berekend op basis van eenmaal afname van elk aspect.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</si>
</sst>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4" x14ac:knownFonts="1">
    <font>
      <sz val="11"/>
      <name val="Calibri"/>
    </font>
    <font>
      <sz val="10"/>
      <name val="Arial"/>
      <family val="2"/>
    </font>
    <font>
      <b/>
      <sz val="10"/>
      <name val="Arial"/>
      <family val="2"/>
    </font>
    <font>
      <sz val="11"/>
      <name val="Calibri"/>
      <family val="2"/>
    </font>
    <font>
      <b/>
      <sz val="10"/>
      <color rgb="FF000000"/>
      <name val="Arial"/>
      <family val="2"/>
    </font>
    <font>
      <sz val="10"/>
      <color rgb="FF000000"/>
      <name val="Arial"/>
      <family val="2"/>
    </font>
    <font>
      <sz val="11"/>
      <color rgb="FF000000"/>
      <name val="Calibri"/>
      <family val="2"/>
    </font>
    <font>
      <b/>
      <sz val="12"/>
      <name val="Arial"/>
      <family val="2"/>
    </font>
    <font>
      <i/>
      <sz val="10"/>
      <name val="Arial"/>
      <family val="2"/>
    </font>
    <font>
      <b/>
      <sz val="12"/>
      <color rgb="FF000000"/>
      <name val="Arial"/>
      <family val="2"/>
    </font>
    <font>
      <b/>
      <sz val="10"/>
      <color rgb="FFFF0000"/>
      <name val="Arial"/>
      <family val="2"/>
    </font>
    <font>
      <i/>
      <sz val="10"/>
      <color rgb="FFFF0000"/>
      <name val="Arial"/>
      <family val="2"/>
    </font>
    <font>
      <sz val="10"/>
      <color rgb="FFFF0000"/>
      <name val="Arial"/>
      <family val="2"/>
    </font>
    <font>
      <i/>
      <sz val="10"/>
      <color rgb="FF000000"/>
      <name val="Arial"/>
      <family val="2"/>
    </font>
  </fonts>
  <fills count="11">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s>
  <borders count="42">
    <border>
      <left/>
      <right/>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44" fontId="3" fillId="0" borderId="0" applyFont="0" applyFill="0" applyBorder="0" applyAlignment="0" applyProtection="0"/>
  </cellStyleXfs>
  <cellXfs count="121">
    <xf numFmtId="0" fontId="0" fillId="0" borderId="0" xfId="0"/>
    <xf numFmtId="0" fontId="1" fillId="0" borderId="0" xfId="0" applyFont="1"/>
    <xf numFmtId="0" fontId="1" fillId="0" borderId="1" xfId="0" applyFont="1" applyBorder="1"/>
    <xf numFmtId="0" fontId="2" fillId="0" borderId="0" xfId="0" applyFont="1"/>
    <xf numFmtId="44" fontId="1" fillId="0" borderId="1" xfId="1" applyFont="1" applyBorder="1"/>
    <xf numFmtId="44" fontId="1" fillId="2" borderId="0" xfId="1" applyFont="1" applyFill="1" applyBorder="1"/>
    <xf numFmtId="0" fontId="1" fillId="0" borderId="6" xfId="0" applyFont="1" applyBorder="1" applyAlignment="1">
      <alignment vertical="center"/>
    </xf>
    <xf numFmtId="0" fontId="1" fillId="0" borderId="6" xfId="0" applyFont="1" applyBorder="1" applyAlignment="1">
      <alignment vertical="top"/>
    </xf>
    <xf numFmtId="0" fontId="1" fillId="0" borderId="7" xfId="0" applyFont="1" applyBorder="1" applyAlignment="1">
      <alignment vertical="top"/>
    </xf>
    <xf numFmtId="0" fontId="1" fillId="0" borderId="2" xfId="0" applyFont="1" applyBorder="1" applyAlignment="1">
      <alignment vertical="top"/>
    </xf>
    <xf numFmtId="0" fontId="5" fillId="0" borderId="3" xfId="0" applyFont="1" applyBorder="1" applyAlignment="1">
      <alignment vertical="center" wrapText="1"/>
    </xf>
    <xf numFmtId="0" fontId="1" fillId="0" borderId="3" xfId="0" applyFont="1" applyBorder="1" applyAlignment="1">
      <alignment vertical="center" wrapText="1"/>
    </xf>
    <xf numFmtId="0" fontId="2" fillId="3" borderId="5" xfId="0" applyFont="1" applyFill="1" applyBorder="1" applyAlignment="1">
      <alignment wrapText="1"/>
    </xf>
    <xf numFmtId="0" fontId="4" fillId="4" borderId="3" xfId="0" applyFont="1" applyFill="1" applyBorder="1" applyAlignment="1">
      <alignment vertical="center" wrapText="1"/>
    </xf>
    <xf numFmtId="0" fontId="4" fillId="4" borderId="3" xfId="0" applyFont="1" applyFill="1" applyBorder="1" applyAlignment="1">
      <alignment horizontal="center" vertical="center" wrapText="1"/>
    </xf>
    <xf numFmtId="0" fontId="4" fillId="4" borderId="8" xfId="0" applyFont="1" applyFill="1" applyBorder="1" applyAlignment="1">
      <alignment vertical="center" wrapText="1"/>
    </xf>
    <xf numFmtId="0" fontId="4" fillId="4" borderId="8" xfId="0" applyFont="1" applyFill="1" applyBorder="1" applyAlignment="1">
      <alignment horizontal="center" vertical="center" wrapText="1"/>
    </xf>
    <xf numFmtId="0" fontId="5" fillId="0" borderId="0" xfId="0" applyFont="1" applyAlignment="1">
      <alignment vertical="center" wrapText="1"/>
    </xf>
    <xf numFmtId="44" fontId="5" fillId="2" borderId="3" xfId="1" applyFont="1" applyFill="1" applyBorder="1" applyAlignment="1">
      <alignment vertical="center" wrapText="1"/>
    </xf>
    <xf numFmtId="44" fontId="6" fillId="2" borderId="3" xfId="1" applyFont="1" applyFill="1" applyBorder="1"/>
    <xf numFmtId="0" fontId="5" fillId="0" borderId="3" xfId="0" applyFont="1" applyBorder="1"/>
    <xf numFmtId="44" fontId="1" fillId="0" borderId="0" xfId="1" applyFont="1" applyFill="1" applyBorder="1"/>
    <xf numFmtId="44" fontId="6" fillId="0" borderId="3" xfId="1" applyFont="1" applyFill="1" applyBorder="1"/>
    <xf numFmtId="0" fontId="1" fillId="5" borderId="0" xfId="0" applyFont="1" applyFill="1"/>
    <xf numFmtId="0" fontId="1" fillId="0" borderId="6" xfId="0" applyFont="1" applyBorder="1"/>
    <xf numFmtId="44" fontId="1" fillId="5" borderId="9" xfId="0" applyNumberFormat="1" applyFont="1" applyFill="1" applyBorder="1"/>
    <xf numFmtId="44" fontId="1" fillId="0" borderId="0" xfId="1" applyFont="1" applyBorder="1"/>
    <xf numFmtId="0" fontId="2" fillId="3" borderId="4" xfId="0" applyFont="1" applyFill="1" applyBorder="1" applyAlignment="1">
      <alignment horizontal="left" wrapText="1"/>
    </xf>
    <xf numFmtId="0" fontId="1" fillId="7" borderId="0" xfId="0" applyFont="1" applyFill="1"/>
    <xf numFmtId="0" fontId="1" fillId="0" borderId="0" xfId="0" applyFont="1" applyAlignment="1">
      <alignment vertical="top"/>
    </xf>
    <xf numFmtId="0" fontId="1" fillId="2" borderId="0" xfId="0" applyFont="1" applyFill="1"/>
    <xf numFmtId="0" fontId="1" fillId="0" borderId="6" xfId="1" applyNumberFormat="1" applyFont="1" applyBorder="1"/>
    <xf numFmtId="0" fontId="1" fillId="0" borderId="7" xfId="1" applyNumberFormat="1" applyFont="1" applyBorder="1"/>
    <xf numFmtId="44" fontId="1" fillId="0" borderId="13" xfId="1" applyFont="1" applyBorder="1"/>
    <xf numFmtId="0" fontId="2" fillId="3" borderId="14" xfId="0" applyFont="1" applyFill="1" applyBorder="1" applyAlignment="1">
      <alignment horizontal="left"/>
    </xf>
    <xf numFmtId="0" fontId="2" fillId="3" borderId="14" xfId="0" applyFont="1" applyFill="1" applyBorder="1" applyAlignment="1">
      <alignment wrapText="1"/>
    </xf>
    <xf numFmtId="0" fontId="2" fillId="3" borderId="14" xfId="0" applyFont="1" applyFill="1" applyBorder="1" applyAlignment="1">
      <alignment horizontal="left" wrapText="1"/>
    </xf>
    <xf numFmtId="0" fontId="1" fillId="0" borderId="15" xfId="0" applyFont="1" applyBorder="1"/>
    <xf numFmtId="0" fontId="1" fillId="0" borderId="14" xfId="0" applyFont="1" applyBorder="1"/>
    <xf numFmtId="44" fontId="1" fillId="0" borderId="16" xfId="1" applyFont="1" applyBorder="1"/>
    <xf numFmtId="0" fontId="1" fillId="0" borderId="7" xfId="0" applyFont="1" applyBorder="1"/>
    <xf numFmtId="0" fontId="1" fillId="0" borderId="2" xfId="0" applyFont="1" applyBorder="1"/>
    <xf numFmtId="0" fontId="2" fillId="3" borderId="16" xfId="0" applyFont="1" applyFill="1" applyBorder="1" applyAlignment="1">
      <alignment horizontal="left" wrapText="1"/>
    </xf>
    <xf numFmtId="0" fontId="1" fillId="0" borderId="16" xfId="0" applyFont="1" applyBorder="1"/>
    <xf numFmtId="0" fontId="1" fillId="0" borderId="13" xfId="0" applyFont="1" applyBorder="1"/>
    <xf numFmtId="0" fontId="2" fillId="3" borderId="15" xfId="0" applyFont="1" applyFill="1" applyBorder="1"/>
    <xf numFmtId="0" fontId="2" fillId="3" borderId="14" xfId="0" applyFont="1" applyFill="1" applyBorder="1"/>
    <xf numFmtId="0" fontId="2" fillId="3" borderId="16" xfId="0" applyFont="1" applyFill="1" applyBorder="1"/>
    <xf numFmtId="0" fontId="2" fillId="3" borderId="15" xfId="0" applyFont="1" applyFill="1" applyBorder="1" applyAlignment="1">
      <alignment horizontal="left"/>
    </xf>
    <xf numFmtId="0" fontId="1" fillId="0" borderId="15" xfId="0" applyFont="1" applyBorder="1" applyAlignment="1">
      <alignment vertical="top"/>
    </xf>
    <xf numFmtId="0" fontId="1" fillId="0" borderId="14" xfId="0" applyFont="1" applyBorder="1" applyAlignment="1">
      <alignment vertical="top"/>
    </xf>
    <xf numFmtId="164" fontId="1" fillId="2" borderId="14" xfId="0" applyNumberFormat="1" applyFont="1" applyFill="1" applyBorder="1"/>
    <xf numFmtId="44" fontId="1" fillId="0" borderId="16" xfId="1" applyFont="1" applyFill="1" applyBorder="1"/>
    <xf numFmtId="0" fontId="1" fillId="0" borderId="15" xfId="0" applyFont="1" applyBorder="1" applyAlignment="1">
      <alignment vertical="center"/>
    </xf>
    <xf numFmtId="44" fontId="1" fillId="2" borderId="14" xfId="1" applyFont="1" applyFill="1" applyBorder="1"/>
    <xf numFmtId="0" fontId="1" fillId="2" borderId="14" xfId="0" applyFont="1" applyFill="1" applyBorder="1"/>
    <xf numFmtId="44" fontId="1" fillId="2" borderId="2" xfId="1" applyFont="1" applyFill="1" applyBorder="1"/>
    <xf numFmtId="0" fontId="1" fillId="2" borderId="2" xfId="0" applyFont="1" applyFill="1" applyBorder="1"/>
    <xf numFmtId="0" fontId="1" fillId="0" borderId="7" xfId="0" applyFont="1" applyBorder="1" applyAlignment="1">
      <alignment vertical="center"/>
    </xf>
    <xf numFmtId="0" fontId="1" fillId="0" borderId="6" xfId="1" applyNumberFormat="1" applyFont="1" applyFill="1" applyBorder="1"/>
    <xf numFmtId="0" fontId="1" fillId="8" borderId="0" xfId="0" applyFont="1" applyFill="1"/>
    <xf numFmtId="0" fontId="2" fillId="3" borderId="5" xfId="0" applyFont="1" applyFill="1" applyBorder="1" applyAlignment="1">
      <alignment horizontal="left" wrapText="1"/>
    </xf>
    <xf numFmtId="44" fontId="1" fillId="0" borderId="2" xfId="1" applyFont="1" applyBorder="1"/>
    <xf numFmtId="44" fontId="1" fillId="0" borderId="17" xfId="0" applyNumberFormat="1" applyFont="1" applyBorder="1"/>
    <xf numFmtId="0" fontId="2" fillId="3" borderId="9" xfId="0" applyFont="1" applyFill="1" applyBorder="1"/>
    <xf numFmtId="0" fontId="1" fillId="0" borderId="0" xfId="0" applyFont="1" applyAlignment="1">
      <alignment horizontal="left"/>
    </xf>
    <xf numFmtId="0" fontId="8" fillId="0" borderId="0" xfId="0" applyFont="1" applyAlignment="1">
      <alignment wrapText="1"/>
    </xf>
    <xf numFmtId="0" fontId="8" fillId="0" borderId="0" xfId="0" applyFont="1"/>
    <xf numFmtId="44" fontId="1" fillId="0" borderId="3" xfId="1" applyFont="1" applyBorder="1"/>
    <xf numFmtId="44" fontId="1" fillId="0" borderId="3" xfId="0" applyNumberFormat="1" applyFont="1" applyBorder="1"/>
    <xf numFmtId="0" fontId="2" fillId="8" borderId="0" xfId="0" applyFont="1" applyFill="1" applyAlignment="1">
      <alignment wrapText="1"/>
    </xf>
    <xf numFmtId="0" fontId="1" fillId="8" borderId="6" xfId="1" applyNumberFormat="1" applyFont="1" applyFill="1" applyBorder="1"/>
    <xf numFmtId="0" fontId="1" fillId="8" borderId="0" xfId="0" applyFont="1" applyFill="1" applyAlignment="1">
      <alignment wrapText="1"/>
    </xf>
    <xf numFmtId="44" fontId="1" fillId="0" borderId="1" xfId="1" applyFont="1" applyFill="1" applyBorder="1"/>
    <xf numFmtId="44" fontId="1" fillId="0" borderId="18" xfId="0" applyNumberFormat="1" applyFont="1" applyBorder="1"/>
    <xf numFmtId="0" fontId="1" fillId="8" borderId="0" xfId="0" applyFont="1" applyFill="1" applyAlignment="1">
      <alignment horizontal="right"/>
    </xf>
    <xf numFmtId="0" fontId="1" fillId="8" borderId="6" xfId="1" applyNumberFormat="1" applyFont="1" applyFill="1" applyBorder="1" applyAlignment="1">
      <alignment horizontal="right"/>
    </xf>
    <xf numFmtId="0" fontId="2" fillId="8" borderId="0" xfId="0" applyFont="1" applyFill="1"/>
    <xf numFmtId="0" fontId="2" fillId="8" borderId="0" xfId="0" applyFont="1" applyFill="1" applyAlignment="1">
      <alignment horizontal="right"/>
    </xf>
    <xf numFmtId="0" fontId="2" fillId="8" borderId="6" xfId="1" applyNumberFormat="1" applyFont="1" applyFill="1" applyBorder="1"/>
    <xf numFmtId="0" fontId="1" fillId="8" borderId="11" xfId="0" applyFont="1" applyFill="1" applyBorder="1" applyAlignment="1">
      <alignment horizontal="right"/>
    </xf>
    <xf numFmtId="44" fontId="1" fillId="8" borderId="12" xfId="0" applyNumberFormat="1" applyFont="1" applyFill="1" applyBorder="1"/>
    <xf numFmtId="0" fontId="2" fillId="3" borderId="3" xfId="0" applyFont="1" applyFill="1" applyBorder="1" applyAlignment="1">
      <alignment vertical="center" wrapText="1"/>
    </xf>
    <xf numFmtId="0" fontId="8" fillId="8" borderId="0" xfId="0" applyFont="1" applyFill="1"/>
    <xf numFmtId="0" fontId="8" fillId="8" borderId="0" xfId="0" applyFont="1" applyFill="1" applyAlignment="1">
      <alignment wrapText="1"/>
    </xf>
    <xf numFmtId="0" fontId="1" fillId="0" borderId="6" xfId="1" applyNumberFormat="1" applyFont="1" applyFill="1" applyBorder="1" applyAlignment="1">
      <alignment horizontal="right"/>
    </xf>
    <xf numFmtId="0" fontId="1" fillId="0" borderId="6" xfId="1" applyNumberFormat="1" applyFont="1" applyBorder="1" applyAlignment="1">
      <alignment horizontal="right"/>
    </xf>
    <xf numFmtId="44" fontId="2" fillId="5" borderId="27" xfId="0" applyNumberFormat="1" applyFont="1" applyFill="1" applyBorder="1"/>
    <xf numFmtId="0" fontId="1" fillId="8" borderId="0" xfId="0" applyFont="1" applyFill="1" applyAlignment="1">
      <alignment horizontal="center"/>
    </xf>
    <xf numFmtId="0" fontId="1" fillId="8" borderId="7" xfId="0" applyFont="1" applyFill="1" applyBorder="1" applyAlignment="1">
      <alignment horizontal="right"/>
    </xf>
    <xf numFmtId="44" fontId="1" fillId="8" borderId="13" xfId="0" applyNumberFormat="1" applyFont="1" applyFill="1" applyBorder="1"/>
    <xf numFmtId="0" fontId="1" fillId="8" borderId="0" xfId="0" applyFont="1" applyFill="1" applyAlignment="1">
      <alignment vertical="center"/>
    </xf>
    <xf numFmtId="0" fontId="1" fillId="0" borderId="3" xfId="0" applyFont="1" applyBorder="1"/>
    <xf numFmtId="0" fontId="12" fillId="0" borderId="0" xfId="0" applyFont="1"/>
    <xf numFmtId="0" fontId="1" fillId="0" borderId="30" xfId="0" applyFont="1" applyBorder="1" applyAlignment="1">
      <alignment horizontal="right" vertical="center"/>
    </xf>
    <xf numFmtId="0" fontId="1" fillId="2" borderId="31" xfId="0" applyFont="1" applyFill="1" applyBorder="1" applyAlignment="1">
      <alignment vertical="center"/>
    </xf>
    <xf numFmtId="0" fontId="1" fillId="0" borderId="32" xfId="0" applyFont="1" applyBorder="1" applyAlignment="1">
      <alignment horizontal="right" vertical="center"/>
    </xf>
    <xf numFmtId="0" fontId="1" fillId="2" borderId="33" xfId="0" applyFont="1" applyFill="1" applyBorder="1" applyAlignment="1">
      <alignment vertical="center"/>
    </xf>
    <xf numFmtId="0" fontId="8" fillId="8" borderId="39" xfId="0" applyFont="1" applyFill="1" applyBorder="1" applyAlignment="1">
      <alignment horizontal="left" vertical="center" wrapText="1"/>
    </xf>
    <xf numFmtId="44" fontId="1" fillId="0" borderId="0" xfId="0" applyNumberFormat="1" applyFont="1"/>
    <xf numFmtId="0" fontId="11" fillId="8" borderId="38" xfId="0" applyFont="1" applyFill="1" applyBorder="1" applyAlignment="1">
      <alignment horizontal="left" vertical="center" wrapText="1"/>
    </xf>
    <xf numFmtId="0" fontId="2" fillId="6" borderId="26" xfId="0" applyFont="1" applyFill="1" applyBorder="1" applyAlignment="1">
      <alignment horizontal="right" wrapText="1"/>
    </xf>
    <xf numFmtId="0" fontId="2" fillId="6" borderId="0" xfId="0" applyFont="1" applyFill="1" applyAlignment="1">
      <alignment horizontal="right"/>
    </xf>
    <xf numFmtId="0" fontId="9" fillId="9" borderId="28" xfId="0" applyFont="1" applyFill="1" applyBorder="1" applyAlignment="1">
      <alignment horizontal="left"/>
    </xf>
    <xf numFmtId="0" fontId="7" fillId="9" borderId="29" xfId="0" applyFont="1" applyFill="1" applyBorder="1" applyAlignment="1">
      <alignment horizontal="left"/>
    </xf>
    <xf numFmtId="0" fontId="8" fillId="8" borderId="34" xfId="0" applyFont="1" applyFill="1" applyBorder="1" applyAlignment="1">
      <alignment horizontal="left" vertical="center" wrapText="1"/>
    </xf>
    <xf numFmtId="0" fontId="8" fillId="8" borderId="35" xfId="0" applyFont="1" applyFill="1" applyBorder="1" applyAlignment="1">
      <alignment horizontal="left" vertical="center" wrapText="1"/>
    </xf>
    <xf numFmtId="0" fontId="8" fillId="8" borderId="40" xfId="0" applyFont="1" applyFill="1" applyBorder="1" applyAlignment="1">
      <alignment horizontal="left" vertical="center" wrapText="1"/>
    </xf>
    <xf numFmtId="0" fontId="8" fillId="8" borderId="41" xfId="0" applyFont="1" applyFill="1" applyBorder="1" applyAlignment="1">
      <alignment horizontal="left" vertical="center" wrapText="1"/>
    </xf>
    <xf numFmtId="0" fontId="8" fillId="8" borderId="36" xfId="0" applyFont="1" applyFill="1" applyBorder="1" applyAlignment="1">
      <alignment horizontal="left" vertical="center" wrapText="1"/>
    </xf>
    <xf numFmtId="0" fontId="8" fillId="8" borderId="37" xfId="0" applyFont="1" applyFill="1" applyBorder="1" applyAlignment="1">
      <alignment horizontal="left" vertical="center" wrapText="1"/>
    </xf>
    <xf numFmtId="0" fontId="2" fillId="10" borderId="3" xfId="0" applyFont="1" applyFill="1" applyBorder="1" applyAlignment="1">
      <alignment horizontal="center"/>
    </xf>
    <xf numFmtId="0" fontId="8" fillId="8" borderId="19" xfId="0" applyFont="1" applyFill="1" applyBorder="1" applyAlignment="1">
      <alignment horizontal="left" vertical="center" wrapText="1"/>
    </xf>
    <xf numFmtId="0" fontId="8" fillId="8" borderId="20" xfId="0" applyFont="1" applyFill="1" applyBorder="1" applyAlignment="1">
      <alignment horizontal="left" vertical="center" wrapText="1"/>
    </xf>
    <xf numFmtId="0" fontId="8" fillId="8" borderId="21" xfId="0" applyFont="1" applyFill="1" applyBorder="1" applyAlignment="1">
      <alignment horizontal="left" vertical="center" wrapText="1"/>
    </xf>
    <xf numFmtId="0" fontId="8" fillId="8" borderId="22" xfId="0" applyFont="1" applyFill="1" applyBorder="1" applyAlignment="1">
      <alignment horizontal="left" vertical="center" wrapText="1"/>
    </xf>
    <xf numFmtId="0" fontId="8" fillId="8" borderId="0" xfId="0" applyFont="1" applyFill="1" applyAlignment="1">
      <alignment horizontal="left" vertical="center" wrapText="1"/>
    </xf>
    <xf numFmtId="0" fontId="8" fillId="8" borderId="23" xfId="0" applyFont="1" applyFill="1" applyBorder="1" applyAlignment="1">
      <alignment horizontal="left" vertical="center" wrapText="1"/>
    </xf>
    <xf numFmtId="0" fontId="8" fillId="8" borderId="24" xfId="0" applyFont="1" applyFill="1" applyBorder="1" applyAlignment="1">
      <alignment horizontal="left" vertical="center" wrapText="1"/>
    </xf>
    <xf numFmtId="0" fontId="8" fillId="8" borderId="10" xfId="0" applyFont="1" applyFill="1" applyBorder="1" applyAlignment="1">
      <alignment horizontal="left" vertical="center" wrapText="1"/>
    </xf>
    <xf numFmtId="0" fontId="8" fillId="8" borderId="25"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11"/>
  <sheetViews>
    <sheetView zoomScale="70" zoomScaleNormal="70" workbookViewId="0">
      <pane xSplit="2" ySplit="10" topLeftCell="C82" activePane="bottomRight" state="frozen"/>
      <selection pane="topRight" activeCell="C1" sqref="C1"/>
      <selection pane="bottomLeft" activeCell="A11" sqref="A11"/>
      <selection pane="bottomRight" activeCell="M91" sqref="M91"/>
    </sheetView>
  </sheetViews>
  <sheetFormatPr defaultColWidth="8.6640625" defaultRowHeight="13.2" x14ac:dyDescent="0.25"/>
  <cols>
    <col min="1" max="1" width="4.44140625" style="60" customWidth="1"/>
    <col min="2" max="2" width="90.44140625" style="1" customWidth="1"/>
    <col min="3" max="3" width="29.109375" style="1" customWidth="1"/>
    <col min="4" max="4" width="9.6640625" style="1" customWidth="1"/>
    <col min="5" max="5" width="14.6640625" style="1" bestFit="1" customWidth="1"/>
    <col min="6" max="6" width="12.88671875" style="1" customWidth="1"/>
    <col min="7" max="7" width="22.6640625" style="1" customWidth="1"/>
    <col min="8" max="8" width="20.33203125" style="1" customWidth="1"/>
    <col min="9" max="9" width="8.33203125" style="1" customWidth="1"/>
    <col min="10" max="11" width="18.88671875" style="1" customWidth="1"/>
    <col min="12" max="12" width="10.5546875" style="1" customWidth="1"/>
    <col min="13" max="13" width="21.88671875" style="1" customWidth="1"/>
    <col min="14" max="14" width="24.5546875" style="1" customWidth="1"/>
    <col min="15" max="15" width="10.6640625" style="1" customWidth="1"/>
    <col min="16" max="16" width="21.6640625" style="1" customWidth="1"/>
    <col min="17" max="17" width="24.5546875" style="1" customWidth="1"/>
    <col min="18" max="18" width="17.109375" style="1" customWidth="1"/>
    <col min="19" max="19" width="22" style="1" customWidth="1"/>
    <col min="20" max="20" width="24.5546875" style="1" customWidth="1"/>
    <col min="21" max="21" width="14.5546875" style="1" customWidth="1"/>
    <col min="22" max="26" width="22.109375" style="1" customWidth="1"/>
    <col min="27" max="27" width="24.5546875" style="1" customWidth="1"/>
    <col min="28" max="28" width="8.6640625" style="60"/>
    <col min="29" max="29" width="29.6640625" style="60" customWidth="1"/>
    <col min="30" max="40" width="8.6640625" style="60"/>
    <col min="41" max="16384" width="8.6640625" style="1"/>
  </cols>
  <sheetData>
    <row r="1" spans="1:40" s="60" customFormat="1" x14ac:dyDescent="0.25"/>
    <row r="2" spans="1:40" s="60" customFormat="1" ht="15.6" x14ac:dyDescent="0.3">
      <c r="B2" s="103" t="s">
        <v>0</v>
      </c>
      <c r="C2" s="104"/>
    </row>
    <row r="3" spans="1:40" s="91" customFormat="1" ht="15.9" customHeight="1" x14ac:dyDescent="0.3">
      <c r="B3" s="94" t="s">
        <v>1</v>
      </c>
      <c r="C3" s="95"/>
    </row>
    <row r="4" spans="1:40" s="91" customFormat="1" ht="15.9" customHeight="1" x14ac:dyDescent="0.3">
      <c r="B4" s="96" t="s">
        <v>2</v>
      </c>
      <c r="C4" s="97"/>
    </row>
    <row r="5" spans="1:40" s="91" customFormat="1" ht="15.9" customHeight="1" x14ac:dyDescent="0.3">
      <c r="B5" s="105" t="s">
        <v>3</v>
      </c>
      <c r="C5" s="106"/>
    </row>
    <row r="6" spans="1:40" s="91" customFormat="1" ht="15.9" customHeight="1" x14ac:dyDescent="0.3">
      <c r="B6" s="109" t="s">
        <v>4</v>
      </c>
      <c r="C6" s="110"/>
    </row>
    <row r="7" spans="1:40" s="91" customFormat="1" ht="15.9" customHeight="1" x14ac:dyDescent="0.3">
      <c r="B7" s="100" t="s">
        <v>5</v>
      </c>
      <c r="C7" s="98"/>
    </row>
    <row r="8" spans="1:40" s="91" customFormat="1" ht="15.9" customHeight="1" x14ac:dyDescent="0.3">
      <c r="B8" s="107" t="s">
        <v>6</v>
      </c>
      <c r="C8" s="108"/>
    </row>
    <row r="9" spans="1:40" s="60" customFormat="1" x14ac:dyDescent="0.25"/>
    <row r="10" spans="1:40" s="3" customFormat="1" ht="53.4" thickBot="1" x14ac:dyDescent="0.3">
      <c r="A10" s="70"/>
      <c r="B10" s="45" t="s">
        <v>7</v>
      </c>
      <c r="C10" s="46" t="s">
        <v>8</v>
      </c>
      <c r="D10" s="46" t="s">
        <v>9</v>
      </c>
      <c r="E10" s="47" t="s">
        <v>10</v>
      </c>
      <c r="F10" s="46" t="s">
        <v>11</v>
      </c>
      <c r="G10" s="35" t="s">
        <v>12</v>
      </c>
      <c r="H10" s="42" t="s">
        <v>13</v>
      </c>
      <c r="I10" s="48" t="s">
        <v>14</v>
      </c>
      <c r="J10" s="35" t="s">
        <v>15</v>
      </c>
      <c r="K10" s="42" t="s">
        <v>16</v>
      </c>
      <c r="L10" s="34" t="s">
        <v>17</v>
      </c>
      <c r="M10" s="35" t="s">
        <v>18</v>
      </c>
      <c r="N10" s="42" t="s">
        <v>19</v>
      </c>
      <c r="O10" s="34" t="s">
        <v>20</v>
      </c>
      <c r="P10" s="35" t="s">
        <v>21</v>
      </c>
      <c r="Q10" s="42" t="s">
        <v>22</v>
      </c>
      <c r="R10" s="34" t="s">
        <v>23</v>
      </c>
      <c r="S10" s="35" t="s">
        <v>24</v>
      </c>
      <c r="T10" s="42" t="s">
        <v>25</v>
      </c>
      <c r="U10" s="34" t="s">
        <v>26</v>
      </c>
      <c r="V10" s="35" t="s">
        <v>27</v>
      </c>
      <c r="W10" s="36" t="s">
        <v>28</v>
      </c>
      <c r="X10" s="27" t="s">
        <v>29</v>
      </c>
      <c r="Y10" s="12" t="s">
        <v>30</v>
      </c>
      <c r="Z10" s="61" t="s">
        <v>31</v>
      </c>
      <c r="AA10" s="64" t="s">
        <v>32</v>
      </c>
      <c r="AB10" s="77"/>
      <c r="AC10" s="77"/>
      <c r="AD10" s="77"/>
      <c r="AE10" s="77"/>
      <c r="AF10" s="77"/>
      <c r="AG10" s="77"/>
      <c r="AH10" s="77"/>
      <c r="AI10" s="77"/>
      <c r="AJ10" s="77"/>
      <c r="AK10" s="77"/>
      <c r="AL10" s="77"/>
      <c r="AM10" s="77"/>
      <c r="AN10" s="77"/>
    </row>
    <row r="11" spans="1:40" x14ac:dyDescent="0.25">
      <c r="B11" s="49" t="s">
        <v>33</v>
      </c>
      <c r="C11" s="50" t="s">
        <v>34</v>
      </c>
      <c r="D11" s="50" t="s">
        <v>35</v>
      </c>
      <c r="E11" s="38" t="s">
        <v>36</v>
      </c>
      <c r="F11" s="37">
        <v>5</v>
      </c>
      <c r="G11" s="51"/>
      <c r="H11" s="52">
        <f>G11*F11</f>
        <v>0</v>
      </c>
      <c r="I11" s="53">
        <v>21</v>
      </c>
      <c r="J11" s="54"/>
      <c r="K11" s="39">
        <f t="shared" ref="K11:K42" si="0">I11*J11</f>
        <v>0</v>
      </c>
      <c r="L11" s="37">
        <v>9</v>
      </c>
      <c r="M11" s="54"/>
      <c r="N11" s="39">
        <f t="shared" ref="N11:N42" si="1">M11*L11</f>
        <v>0</v>
      </c>
      <c r="O11" s="38">
        <v>11</v>
      </c>
      <c r="P11" s="55"/>
      <c r="Q11" s="39">
        <f t="shared" ref="Q11:Q42" si="2">P11*O11</f>
        <v>0</v>
      </c>
      <c r="R11" s="37"/>
      <c r="S11" s="38"/>
      <c r="T11" s="43"/>
      <c r="U11" s="37"/>
      <c r="V11" s="38"/>
      <c r="W11" s="39"/>
      <c r="X11" s="31">
        <v>43</v>
      </c>
      <c r="Y11" s="5"/>
      <c r="Z11" s="26">
        <f>Y11*X11</f>
        <v>0</v>
      </c>
      <c r="AA11" s="63">
        <f>H11+K11+N11+Q11+T11+W11+Z11</f>
        <v>0</v>
      </c>
      <c r="AC11" s="77"/>
    </row>
    <row r="12" spans="1:40" x14ac:dyDescent="0.25">
      <c r="A12" s="75"/>
      <c r="B12" s="7" t="s">
        <v>37</v>
      </c>
      <c r="C12" s="29" t="s">
        <v>38</v>
      </c>
      <c r="D12" s="29" t="s">
        <v>39</v>
      </c>
      <c r="E12" s="1" t="s">
        <v>36</v>
      </c>
      <c r="F12" s="24"/>
      <c r="H12" s="2"/>
      <c r="I12" s="6">
        <v>50</v>
      </c>
      <c r="J12" s="5"/>
      <c r="K12" s="4">
        <f t="shared" si="0"/>
        <v>0</v>
      </c>
      <c r="L12" s="24">
        <v>6</v>
      </c>
      <c r="M12" s="5"/>
      <c r="N12" s="4">
        <f t="shared" si="1"/>
        <v>0</v>
      </c>
      <c r="O12" s="1">
        <v>16</v>
      </c>
      <c r="P12" s="30"/>
      <c r="Q12" s="4">
        <f t="shared" si="2"/>
        <v>0</v>
      </c>
      <c r="R12" s="24"/>
      <c r="T12" s="2"/>
      <c r="U12" s="24"/>
      <c r="W12" s="4"/>
      <c r="X12" s="31">
        <v>55</v>
      </c>
      <c r="Y12" s="5"/>
      <c r="Z12" s="26">
        <f t="shared" ref="Z12:Z75" si="3">Y12*X12</f>
        <v>0</v>
      </c>
      <c r="AA12" s="63">
        <f t="shared" ref="AA12:AA75" si="4">H12+K12+N12+Q12+T12+W12+Z12</f>
        <v>0</v>
      </c>
    </row>
    <row r="13" spans="1:40" x14ac:dyDescent="0.25">
      <c r="A13" s="75"/>
      <c r="B13" s="7" t="s">
        <v>40</v>
      </c>
      <c r="C13" s="29" t="s">
        <v>41</v>
      </c>
      <c r="D13" s="29" t="s">
        <v>42</v>
      </c>
      <c r="E13" s="1" t="s">
        <v>36</v>
      </c>
      <c r="F13" s="24"/>
      <c r="H13" s="2"/>
      <c r="I13" s="6">
        <v>33</v>
      </c>
      <c r="J13" s="5"/>
      <c r="K13" s="4">
        <f t="shared" si="0"/>
        <v>0</v>
      </c>
      <c r="L13" s="24">
        <v>7</v>
      </c>
      <c r="M13" s="5"/>
      <c r="N13" s="4">
        <f t="shared" si="1"/>
        <v>0</v>
      </c>
      <c r="O13" s="1">
        <v>36</v>
      </c>
      <c r="P13" s="30"/>
      <c r="Q13" s="4">
        <f t="shared" si="2"/>
        <v>0</v>
      </c>
      <c r="R13" s="24"/>
      <c r="T13" s="2"/>
      <c r="U13" s="24"/>
      <c r="W13" s="4"/>
      <c r="X13" s="24">
        <v>83</v>
      </c>
      <c r="Y13" s="5"/>
      <c r="Z13" s="26">
        <f t="shared" si="3"/>
        <v>0</v>
      </c>
      <c r="AA13" s="63">
        <f t="shared" si="4"/>
        <v>0</v>
      </c>
    </row>
    <row r="14" spans="1:40" x14ac:dyDescent="0.25">
      <c r="A14" s="76" t="s">
        <v>43</v>
      </c>
      <c r="B14" s="7" t="s">
        <v>44</v>
      </c>
      <c r="C14" s="29" t="s">
        <v>45</v>
      </c>
      <c r="D14" s="29" t="s">
        <v>46</v>
      </c>
      <c r="E14" s="1" t="s">
        <v>36</v>
      </c>
      <c r="F14" s="24"/>
      <c r="H14" s="2"/>
      <c r="I14" s="6"/>
      <c r="J14" s="26"/>
      <c r="K14" s="4">
        <f t="shared" si="0"/>
        <v>0</v>
      </c>
      <c r="L14" s="24"/>
      <c r="M14" s="26"/>
      <c r="N14" s="4">
        <f t="shared" si="1"/>
        <v>0</v>
      </c>
      <c r="O14" s="1">
        <v>1</v>
      </c>
      <c r="P14" s="30"/>
      <c r="Q14" s="4">
        <f t="shared" si="2"/>
        <v>0</v>
      </c>
      <c r="R14" s="24"/>
      <c r="T14" s="2"/>
      <c r="U14" s="24"/>
      <c r="W14" s="4"/>
      <c r="X14" s="85" t="s">
        <v>47</v>
      </c>
      <c r="Y14" s="21"/>
      <c r="Z14" s="21"/>
      <c r="AA14" s="63">
        <f t="shared" si="4"/>
        <v>0</v>
      </c>
    </row>
    <row r="15" spans="1:40" x14ac:dyDescent="0.25">
      <c r="A15" s="76"/>
      <c r="B15" s="7" t="s">
        <v>48</v>
      </c>
      <c r="C15" s="29" t="s">
        <v>49</v>
      </c>
      <c r="D15" s="29" t="s">
        <v>50</v>
      </c>
      <c r="E15" s="1" t="s">
        <v>51</v>
      </c>
      <c r="F15" s="24"/>
      <c r="H15" s="2"/>
      <c r="I15" s="6"/>
      <c r="J15" s="26"/>
      <c r="K15" s="4">
        <f t="shared" si="0"/>
        <v>0</v>
      </c>
      <c r="L15" s="24"/>
      <c r="M15" s="26"/>
      <c r="N15" s="4">
        <f t="shared" si="1"/>
        <v>0</v>
      </c>
      <c r="Q15" s="4">
        <f t="shared" si="2"/>
        <v>0</v>
      </c>
      <c r="R15" s="24"/>
      <c r="T15" s="2"/>
      <c r="U15" s="24"/>
      <c r="W15" s="4"/>
      <c r="X15" s="59"/>
      <c r="Y15" s="21"/>
      <c r="Z15" s="21"/>
      <c r="AA15" s="63">
        <f t="shared" si="4"/>
        <v>0</v>
      </c>
    </row>
    <row r="16" spans="1:40" x14ac:dyDescent="0.25">
      <c r="A16" s="75"/>
      <c r="B16" s="7" t="s">
        <v>52</v>
      </c>
      <c r="C16" s="29" t="s">
        <v>53</v>
      </c>
      <c r="D16" s="29" t="s">
        <v>54</v>
      </c>
      <c r="E16" s="1" t="s">
        <v>51</v>
      </c>
      <c r="F16" s="24"/>
      <c r="H16" s="2"/>
      <c r="I16" s="6">
        <v>3</v>
      </c>
      <c r="J16" s="5"/>
      <c r="K16" s="4">
        <f t="shared" si="0"/>
        <v>0</v>
      </c>
      <c r="L16" s="24"/>
      <c r="M16" s="26"/>
      <c r="N16" s="4">
        <f t="shared" si="1"/>
        <v>0</v>
      </c>
      <c r="O16" s="1">
        <v>1</v>
      </c>
      <c r="P16" s="30"/>
      <c r="Q16" s="4">
        <f t="shared" si="2"/>
        <v>0</v>
      </c>
      <c r="R16" s="24"/>
      <c r="T16" s="2"/>
      <c r="U16" s="24"/>
      <c r="W16" s="4"/>
      <c r="X16" s="59">
        <v>23</v>
      </c>
      <c r="Y16" s="5"/>
      <c r="Z16" s="26">
        <f t="shared" si="3"/>
        <v>0</v>
      </c>
      <c r="AA16" s="63">
        <f t="shared" si="4"/>
        <v>0</v>
      </c>
    </row>
    <row r="17" spans="1:27" x14ac:dyDescent="0.25">
      <c r="A17" s="76"/>
      <c r="B17" s="7" t="s">
        <v>55</v>
      </c>
      <c r="C17" s="29" t="s">
        <v>56</v>
      </c>
      <c r="D17" s="29" t="s">
        <v>57</v>
      </c>
      <c r="E17" s="1" t="s">
        <v>51</v>
      </c>
      <c r="F17" s="24"/>
      <c r="H17" s="2"/>
      <c r="I17" s="6">
        <v>4</v>
      </c>
      <c r="J17" s="5"/>
      <c r="K17" s="4">
        <f t="shared" si="0"/>
        <v>0</v>
      </c>
      <c r="L17" s="24"/>
      <c r="M17" s="26"/>
      <c r="N17" s="4">
        <f t="shared" si="1"/>
        <v>0</v>
      </c>
      <c r="O17" s="1">
        <v>2</v>
      </c>
      <c r="P17" s="30"/>
      <c r="Q17" s="4">
        <f t="shared" si="2"/>
        <v>0</v>
      </c>
      <c r="R17" s="24"/>
      <c r="T17" s="2"/>
      <c r="U17" s="24"/>
      <c r="W17" s="4"/>
      <c r="X17" s="86" t="s">
        <v>47</v>
      </c>
      <c r="Y17" s="21"/>
      <c r="Z17" s="21"/>
      <c r="AA17" s="63">
        <f t="shared" si="4"/>
        <v>0</v>
      </c>
    </row>
    <row r="18" spans="1:27" x14ac:dyDescent="0.25">
      <c r="A18" s="76"/>
      <c r="B18" s="7" t="s">
        <v>58</v>
      </c>
      <c r="C18" s="29" t="s">
        <v>59</v>
      </c>
      <c r="D18" s="29" t="s">
        <v>60</v>
      </c>
      <c r="E18" s="1" t="s">
        <v>51</v>
      </c>
      <c r="F18" s="24"/>
      <c r="H18" s="2"/>
      <c r="I18" s="6">
        <v>5</v>
      </c>
      <c r="J18" s="5"/>
      <c r="K18" s="4">
        <f t="shared" si="0"/>
        <v>0</v>
      </c>
      <c r="L18" s="24"/>
      <c r="M18" s="26"/>
      <c r="N18" s="4">
        <f t="shared" si="1"/>
        <v>0</v>
      </c>
      <c r="O18" s="1">
        <v>5</v>
      </c>
      <c r="P18" s="30"/>
      <c r="Q18" s="4">
        <f t="shared" si="2"/>
        <v>0</v>
      </c>
      <c r="R18" s="24"/>
      <c r="T18" s="2"/>
      <c r="U18" s="24"/>
      <c r="W18" s="4"/>
      <c r="X18" s="86" t="s">
        <v>47</v>
      </c>
      <c r="Y18" s="21"/>
      <c r="Z18" s="21"/>
      <c r="AA18" s="63">
        <f t="shared" si="4"/>
        <v>0</v>
      </c>
    </row>
    <row r="19" spans="1:27" x14ac:dyDescent="0.25">
      <c r="A19" s="75"/>
      <c r="B19" s="7" t="s">
        <v>61</v>
      </c>
      <c r="C19" s="29" t="s">
        <v>62</v>
      </c>
      <c r="D19" s="29" t="s">
        <v>63</v>
      </c>
      <c r="E19" s="1" t="s">
        <v>64</v>
      </c>
      <c r="F19" s="24"/>
      <c r="H19" s="2"/>
      <c r="I19" s="6">
        <v>6</v>
      </c>
      <c r="J19" s="5"/>
      <c r="K19" s="4">
        <f t="shared" si="0"/>
        <v>0</v>
      </c>
      <c r="L19" s="24">
        <v>1</v>
      </c>
      <c r="M19" s="5"/>
      <c r="N19" s="4">
        <f t="shared" si="1"/>
        <v>0</v>
      </c>
      <c r="O19" s="1">
        <v>3</v>
      </c>
      <c r="P19" s="30"/>
      <c r="Q19" s="4">
        <f t="shared" si="2"/>
        <v>0</v>
      </c>
      <c r="R19" s="24"/>
      <c r="T19" s="2"/>
      <c r="U19" s="24"/>
      <c r="W19" s="4"/>
      <c r="X19" s="59">
        <v>16</v>
      </c>
      <c r="Y19" s="5"/>
      <c r="Z19" s="26">
        <f t="shared" si="3"/>
        <v>0</v>
      </c>
      <c r="AA19" s="63">
        <f t="shared" si="4"/>
        <v>0</v>
      </c>
    </row>
    <row r="20" spans="1:27" x14ac:dyDescent="0.25">
      <c r="A20" s="75"/>
      <c r="B20" s="7" t="s">
        <v>65</v>
      </c>
      <c r="C20" s="29" t="s">
        <v>66</v>
      </c>
      <c r="D20" s="29" t="s">
        <v>67</v>
      </c>
      <c r="E20" s="1" t="s">
        <v>64</v>
      </c>
      <c r="F20" s="24"/>
      <c r="H20" s="2"/>
      <c r="I20" s="6">
        <v>3</v>
      </c>
      <c r="J20" s="5"/>
      <c r="K20" s="4">
        <f t="shared" si="0"/>
        <v>0</v>
      </c>
      <c r="L20" s="24"/>
      <c r="M20" s="26"/>
      <c r="N20" s="4">
        <f t="shared" si="1"/>
        <v>0</v>
      </c>
      <c r="O20" s="1">
        <v>4</v>
      </c>
      <c r="P20" s="30"/>
      <c r="Q20" s="4">
        <f t="shared" si="2"/>
        <v>0</v>
      </c>
      <c r="R20" s="24"/>
      <c r="T20" s="2"/>
      <c r="U20" s="24"/>
      <c r="W20" s="4"/>
      <c r="X20" s="59">
        <v>19</v>
      </c>
      <c r="Y20" s="5"/>
      <c r="Z20" s="26">
        <f t="shared" si="3"/>
        <v>0</v>
      </c>
      <c r="AA20" s="63">
        <f t="shared" si="4"/>
        <v>0</v>
      </c>
    </row>
    <row r="21" spans="1:27" x14ac:dyDescent="0.25">
      <c r="A21" s="75"/>
      <c r="B21" s="7" t="s">
        <v>68</v>
      </c>
      <c r="C21" s="29" t="s">
        <v>69</v>
      </c>
      <c r="D21" s="29" t="s">
        <v>70</v>
      </c>
      <c r="E21" s="1" t="s">
        <v>64</v>
      </c>
      <c r="F21" s="24"/>
      <c r="H21" s="2"/>
      <c r="I21" s="6">
        <v>7</v>
      </c>
      <c r="J21" s="5"/>
      <c r="K21" s="4">
        <f t="shared" si="0"/>
        <v>0</v>
      </c>
      <c r="L21" s="24">
        <v>3</v>
      </c>
      <c r="M21" s="5"/>
      <c r="N21" s="4">
        <f t="shared" si="1"/>
        <v>0</v>
      </c>
      <c r="O21" s="1">
        <v>6</v>
      </c>
      <c r="P21" s="30"/>
      <c r="Q21" s="4">
        <f t="shared" si="2"/>
        <v>0</v>
      </c>
      <c r="R21" s="24"/>
      <c r="T21" s="2"/>
      <c r="U21" s="24"/>
      <c r="W21" s="4"/>
      <c r="X21" s="59">
        <v>14</v>
      </c>
      <c r="Y21" s="5"/>
      <c r="Z21" s="26">
        <f t="shared" si="3"/>
        <v>0</v>
      </c>
      <c r="AA21" s="63">
        <f t="shared" si="4"/>
        <v>0</v>
      </c>
    </row>
    <row r="22" spans="1:27" x14ac:dyDescent="0.25">
      <c r="A22" s="75"/>
      <c r="B22" s="7" t="s">
        <v>71</v>
      </c>
      <c r="C22" s="29" t="s">
        <v>72</v>
      </c>
      <c r="D22" s="29" t="s">
        <v>73</v>
      </c>
      <c r="E22" s="1" t="s">
        <v>64</v>
      </c>
      <c r="F22" s="24"/>
      <c r="H22" s="2"/>
      <c r="I22" s="6">
        <v>3</v>
      </c>
      <c r="J22" s="5"/>
      <c r="K22" s="4">
        <f t="shared" si="0"/>
        <v>0</v>
      </c>
      <c r="L22" s="24"/>
      <c r="M22" s="26"/>
      <c r="N22" s="4">
        <f t="shared" si="1"/>
        <v>0</v>
      </c>
      <c r="O22" s="1">
        <v>2</v>
      </c>
      <c r="P22" s="30"/>
      <c r="Q22" s="4">
        <f t="shared" si="2"/>
        <v>0</v>
      </c>
      <c r="R22" s="24"/>
      <c r="T22" s="2"/>
      <c r="U22" s="24"/>
      <c r="W22" s="4"/>
      <c r="X22" s="59">
        <v>22</v>
      </c>
      <c r="Y22" s="5"/>
      <c r="Z22" s="26">
        <f t="shared" si="3"/>
        <v>0</v>
      </c>
      <c r="AA22" s="63">
        <f t="shared" si="4"/>
        <v>0</v>
      </c>
    </row>
    <row r="23" spans="1:27" x14ac:dyDescent="0.25">
      <c r="A23" s="75"/>
      <c r="B23" s="7" t="s">
        <v>74</v>
      </c>
      <c r="C23" s="29" t="s">
        <v>75</v>
      </c>
      <c r="D23" s="29" t="s">
        <v>76</v>
      </c>
      <c r="E23" s="1" t="s">
        <v>77</v>
      </c>
      <c r="F23" s="24"/>
      <c r="H23" s="2"/>
      <c r="I23" s="6">
        <v>11</v>
      </c>
      <c r="J23" s="5"/>
      <c r="K23" s="4">
        <f t="shared" si="0"/>
        <v>0</v>
      </c>
      <c r="L23" s="24">
        <v>4</v>
      </c>
      <c r="M23" s="5"/>
      <c r="N23" s="4">
        <f t="shared" si="1"/>
        <v>0</v>
      </c>
      <c r="O23" s="1">
        <v>8</v>
      </c>
      <c r="P23" s="30"/>
      <c r="Q23" s="4">
        <f t="shared" si="2"/>
        <v>0</v>
      </c>
      <c r="R23" s="24"/>
      <c r="T23" s="2"/>
      <c r="U23" s="24"/>
      <c r="W23" s="4"/>
      <c r="X23" s="59">
        <v>47</v>
      </c>
      <c r="Y23" s="5"/>
      <c r="Z23" s="26">
        <f t="shared" si="3"/>
        <v>0</v>
      </c>
      <c r="AA23" s="63">
        <f t="shared" si="4"/>
        <v>0</v>
      </c>
    </row>
    <row r="24" spans="1:27" x14ac:dyDescent="0.25">
      <c r="A24" s="75"/>
      <c r="B24" s="7" t="s">
        <v>78</v>
      </c>
      <c r="C24" s="29" t="s">
        <v>79</v>
      </c>
      <c r="D24" s="29" t="s">
        <v>80</v>
      </c>
      <c r="E24" s="1" t="s">
        <v>77</v>
      </c>
      <c r="F24" s="24"/>
      <c r="H24" s="2"/>
      <c r="I24" s="6">
        <v>29</v>
      </c>
      <c r="J24" s="5"/>
      <c r="K24" s="4">
        <f t="shared" si="0"/>
        <v>0</v>
      </c>
      <c r="L24" s="24">
        <v>5</v>
      </c>
      <c r="M24" s="5"/>
      <c r="N24" s="4">
        <f t="shared" si="1"/>
        <v>0</v>
      </c>
      <c r="O24" s="1">
        <v>18</v>
      </c>
      <c r="P24" s="30"/>
      <c r="Q24" s="4">
        <f t="shared" si="2"/>
        <v>0</v>
      </c>
      <c r="R24" s="24"/>
      <c r="T24" s="2"/>
      <c r="U24" s="24"/>
      <c r="W24" s="4"/>
      <c r="X24" s="59">
        <v>71</v>
      </c>
      <c r="Y24" s="5"/>
      <c r="Z24" s="26">
        <f t="shared" si="3"/>
        <v>0</v>
      </c>
      <c r="AA24" s="63">
        <f t="shared" si="4"/>
        <v>0</v>
      </c>
    </row>
    <row r="25" spans="1:27" x14ac:dyDescent="0.25">
      <c r="A25" s="76"/>
      <c r="B25" s="7" t="s">
        <v>81</v>
      </c>
      <c r="C25" s="29" t="s">
        <v>82</v>
      </c>
      <c r="D25" s="29" t="s">
        <v>83</v>
      </c>
      <c r="E25" s="1" t="s">
        <v>77</v>
      </c>
      <c r="F25" s="24"/>
      <c r="H25" s="2"/>
      <c r="I25" s="6">
        <v>15</v>
      </c>
      <c r="J25" s="5"/>
      <c r="K25" s="4">
        <f t="shared" si="0"/>
        <v>0</v>
      </c>
      <c r="L25" s="24">
        <v>7</v>
      </c>
      <c r="M25" s="5"/>
      <c r="N25" s="4">
        <f t="shared" si="1"/>
        <v>0</v>
      </c>
      <c r="O25" s="1">
        <v>24</v>
      </c>
      <c r="P25" s="30"/>
      <c r="Q25" s="4">
        <f t="shared" si="2"/>
        <v>0</v>
      </c>
      <c r="R25" s="24"/>
      <c r="T25" s="2"/>
      <c r="U25" s="24">
        <v>4</v>
      </c>
      <c r="V25" s="30"/>
      <c r="W25" s="4">
        <f>V25*U25</f>
        <v>0</v>
      </c>
      <c r="X25" s="86" t="s">
        <v>47</v>
      </c>
      <c r="Y25" s="21"/>
      <c r="Z25" s="21"/>
      <c r="AA25" s="63">
        <f t="shared" si="4"/>
        <v>0</v>
      </c>
    </row>
    <row r="26" spans="1:27" x14ac:dyDescent="0.25">
      <c r="A26" s="75"/>
      <c r="B26" s="7" t="s">
        <v>84</v>
      </c>
      <c r="C26" s="29" t="s">
        <v>85</v>
      </c>
      <c r="D26" s="29" t="s">
        <v>86</v>
      </c>
      <c r="E26" s="1" t="s">
        <v>87</v>
      </c>
      <c r="F26" s="24"/>
      <c r="H26" s="2"/>
      <c r="I26" s="6">
        <v>4</v>
      </c>
      <c r="J26" s="5"/>
      <c r="K26" s="4">
        <f t="shared" si="0"/>
        <v>0</v>
      </c>
      <c r="L26" s="24"/>
      <c r="M26" s="26"/>
      <c r="N26" s="4">
        <f t="shared" si="1"/>
        <v>0</v>
      </c>
      <c r="O26" s="1">
        <v>7</v>
      </c>
      <c r="P26" s="30"/>
      <c r="Q26" s="4">
        <f t="shared" si="2"/>
        <v>0</v>
      </c>
      <c r="R26" s="24"/>
      <c r="T26" s="2"/>
      <c r="U26" s="24"/>
      <c r="W26" s="4"/>
      <c r="X26" s="59">
        <v>45</v>
      </c>
      <c r="Y26" s="5"/>
      <c r="Z26" s="26">
        <f t="shared" si="3"/>
        <v>0</v>
      </c>
      <c r="AA26" s="63">
        <f t="shared" si="4"/>
        <v>0</v>
      </c>
    </row>
    <row r="27" spans="1:27" x14ac:dyDescent="0.25">
      <c r="A27" s="75"/>
      <c r="B27" s="7" t="s">
        <v>88</v>
      </c>
      <c r="C27" s="29" t="s">
        <v>89</v>
      </c>
      <c r="D27" s="29" t="s">
        <v>90</v>
      </c>
      <c r="E27" s="1" t="s">
        <v>91</v>
      </c>
      <c r="F27" s="24"/>
      <c r="H27" s="2"/>
      <c r="I27" s="6">
        <v>19</v>
      </c>
      <c r="J27" s="5"/>
      <c r="K27" s="4">
        <f t="shared" si="0"/>
        <v>0</v>
      </c>
      <c r="L27" s="24">
        <v>3</v>
      </c>
      <c r="M27" s="5"/>
      <c r="N27" s="4">
        <f t="shared" si="1"/>
        <v>0</v>
      </c>
      <c r="O27" s="1">
        <v>21</v>
      </c>
      <c r="P27" s="30"/>
      <c r="Q27" s="4">
        <f t="shared" si="2"/>
        <v>0</v>
      </c>
      <c r="R27" s="24"/>
      <c r="T27" s="2"/>
      <c r="U27" s="24"/>
      <c r="W27" s="4"/>
      <c r="X27" s="59">
        <v>62</v>
      </c>
      <c r="Y27" s="5"/>
      <c r="Z27" s="26">
        <f t="shared" si="3"/>
        <v>0</v>
      </c>
      <c r="AA27" s="63">
        <f t="shared" si="4"/>
        <v>0</v>
      </c>
    </row>
    <row r="28" spans="1:27" x14ac:dyDescent="0.25">
      <c r="A28" s="75"/>
      <c r="B28" s="7" t="s">
        <v>92</v>
      </c>
      <c r="C28" s="29" t="s">
        <v>93</v>
      </c>
      <c r="D28" s="29" t="s">
        <v>94</v>
      </c>
      <c r="E28" s="1" t="s">
        <v>95</v>
      </c>
      <c r="F28" s="24"/>
      <c r="H28" s="2"/>
      <c r="I28" s="6">
        <v>17</v>
      </c>
      <c r="J28" s="5"/>
      <c r="K28" s="4">
        <f t="shared" si="0"/>
        <v>0</v>
      </c>
      <c r="L28" s="24">
        <v>3</v>
      </c>
      <c r="M28" s="5"/>
      <c r="N28" s="4">
        <f t="shared" si="1"/>
        <v>0</v>
      </c>
      <c r="O28" s="1">
        <v>12</v>
      </c>
      <c r="P28" s="30"/>
      <c r="Q28" s="4">
        <f t="shared" si="2"/>
        <v>0</v>
      </c>
      <c r="R28" s="24"/>
      <c r="T28" s="2"/>
      <c r="U28" s="24"/>
      <c r="W28" s="4"/>
      <c r="X28" s="59">
        <v>48</v>
      </c>
      <c r="Y28" s="5"/>
      <c r="Z28" s="26">
        <f t="shared" si="3"/>
        <v>0</v>
      </c>
      <c r="AA28" s="63">
        <f t="shared" si="4"/>
        <v>0</v>
      </c>
    </row>
    <row r="29" spans="1:27" x14ac:dyDescent="0.25">
      <c r="A29" s="75"/>
      <c r="B29" s="7" t="s">
        <v>96</v>
      </c>
      <c r="C29" s="29" t="s">
        <v>97</v>
      </c>
      <c r="D29" s="29" t="s">
        <v>98</v>
      </c>
      <c r="E29" s="1" t="s">
        <v>99</v>
      </c>
      <c r="F29" s="24"/>
      <c r="H29" s="2"/>
      <c r="I29" s="6">
        <v>5</v>
      </c>
      <c r="J29" s="5"/>
      <c r="K29" s="4">
        <f t="shared" si="0"/>
        <v>0</v>
      </c>
      <c r="L29" s="24">
        <v>1</v>
      </c>
      <c r="M29" s="5"/>
      <c r="N29" s="4">
        <f t="shared" si="1"/>
        <v>0</v>
      </c>
      <c r="O29" s="1">
        <v>4</v>
      </c>
      <c r="P29" s="30"/>
      <c r="Q29" s="4">
        <f t="shared" si="2"/>
        <v>0</v>
      </c>
      <c r="R29" s="24"/>
      <c r="T29" s="2"/>
      <c r="U29" s="24"/>
      <c r="W29" s="4"/>
      <c r="X29" s="59">
        <v>17</v>
      </c>
      <c r="Y29" s="5"/>
      <c r="Z29" s="26">
        <f t="shared" si="3"/>
        <v>0</v>
      </c>
      <c r="AA29" s="63">
        <f t="shared" si="4"/>
        <v>0</v>
      </c>
    </row>
    <row r="30" spans="1:27" x14ac:dyDescent="0.25">
      <c r="A30" s="76" t="s">
        <v>43</v>
      </c>
      <c r="B30" s="7" t="s">
        <v>100</v>
      </c>
      <c r="C30" s="29" t="s">
        <v>101</v>
      </c>
      <c r="D30" s="29" t="s">
        <v>102</v>
      </c>
      <c r="E30" s="1" t="s">
        <v>99</v>
      </c>
      <c r="F30" s="24"/>
      <c r="H30" s="2"/>
      <c r="I30" s="6">
        <v>2</v>
      </c>
      <c r="J30" s="5"/>
      <c r="K30" s="4">
        <f t="shared" si="0"/>
        <v>0</v>
      </c>
      <c r="L30" s="24">
        <v>1</v>
      </c>
      <c r="M30" s="5"/>
      <c r="N30" s="4">
        <f t="shared" si="1"/>
        <v>0</v>
      </c>
      <c r="O30" s="1">
        <v>4</v>
      </c>
      <c r="P30" s="30"/>
      <c r="Q30" s="4">
        <f t="shared" si="2"/>
        <v>0</v>
      </c>
      <c r="R30" s="24"/>
      <c r="T30" s="2"/>
      <c r="U30" s="24"/>
      <c r="W30" s="4"/>
      <c r="X30" s="86" t="s">
        <v>47</v>
      </c>
      <c r="Y30" s="21"/>
      <c r="Z30" s="21"/>
      <c r="AA30" s="63">
        <f t="shared" si="4"/>
        <v>0</v>
      </c>
    </row>
    <row r="31" spans="1:27" x14ac:dyDescent="0.25">
      <c r="A31" s="76"/>
      <c r="B31" s="7" t="s">
        <v>103</v>
      </c>
      <c r="C31" s="29" t="s">
        <v>104</v>
      </c>
      <c r="D31" s="29" t="s">
        <v>105</v>
      </c>
      <c r="E31" s="1" t="s">
        <v>99</v>
      </c>
      <c r="F31" s="24"/>
      <c r="H31" s="2"/>
      <c r="I31" s="6">
        <v>2</v>
      </c>
      <c r="J31" s="5"/>
      <c r="K31" s="4">
        <f t="shared" si="0"/>
        <v>0</v>
      </c>
      <c r="L31" s="24">
        <v>2</v>
      </c>
      <c r="M31" s="5"/>
      <c r="N31" s="4">
        <f t="shared" si="1"/>
        <v>0</v>
      </c>
      <c r="O31" s="1">
        <v>6</v>
      </c>
      <c r="P31" s="30"/>
      <c r="Q31" s="4">
        <f t="shared" si="2"/>
        <v>0</v>
      </c>
      <c r="R31" s="24"/>
      <c r="T31" s="2"/>
      <c r="U31" s="24"/>
      <c r="W31" s="4"/>
      <c r="X31" s="86" t="s">
        <v>47</v>
      </c>
      <c r="Y31" s="21"/>
      <c r="Z31" s="21"/>
      <c r="AA31" s="63">
        <f t="shared" si="4"/>
        <v>0</v>
      </c>
    </row>
    <row r="32" spans="1:27" x14ac:dyDescent="0.25">
      <c r="A32" s="75"/>
      <c r="B32" s="7" t="s">
        <v>106</v>
      </c>
      <c r="C32" s="29" t="s">
        <v>107</v>
      </c>
      <c r="D32" s="29" t="s">
        <v>108</v>
      </c>
      <c r="E32" s="1" t="s">
        <v>99</v>
      </c>
      <c r="F32" s="24"/>
      <c r="H32" s="2"/>
      <c r="I32" s="6">
        <v>3</v>
      </c>
      <c r="J32" s="5"/>
      <c r="K32" s="4">
        <f t="shared" si="0"/>
        <v>0</v>
      </c>
      <c r="L32" s="24"/>
      <c r="M32" s="26"/>
      <c r="N32" s="4">
        <f t="shared" si="1"/>
        <v>0</v>
      </c>
      <c r="O32" s="1">
        <v>7</v>
      </c>
      <c r="P32" s="30"/>
      <c r="Q32" s="4">
        <f t="shared" si="2"/>
        <v>0</v>
      </c>
      <c r="R32" s="24"/>
      <c r="T32" s="2"/>
      <c r="U32" s="24"/>
      <c r="W32" s="4"/>
      <c r="X32" s="59">
        <v>8</v>
      </c>
      <c r="Y32" s="5"/>
      <c r="Z32" s="26">
        <f t="shared" si="3"/>
        <v>0</v>
      </c>
      <c r="AA32" s="63">
        <f t="shared" si="4"/>
        <v>0</v>
      </c>
    </row>
    <row r="33" spans="1:161" x14ac:dyDescent="0.25">
      <c r="A33" s="75"/>
      <c r="B33" s="7" t="s">
        <v>109</v>
      </c>
      <c r="C33" s="29" t="s">
        <v>110</v>
      </c>
      <c r="D33" s="29" t="s">
        <v>111</v>
      </c>
      <c r="E33" s="1" t="s">
        <v>99</v>
      </c>
      <c r="F33" s="24"/>
      <c r="H33" s="2"/>
      <c r="I33" s="6">
        <v>39</v>
      </c>
      <c r="J33" s="5"/>
      <c r="K33" s="4">
        <f t="shared" si="0"/>
        <v>0</v>
      </c>
      <c r="L33" s="24">
        <v>2</v>
      </c>
      <c r="M33" s="5"/>
      <c r="N33" s="4">
        <f t="shared" si="1"/>
        <v>0</v>
      </c>
      <c r="O33" s="1">
        <v>24</v>
      </c>
      <c r="P33" s="30"/>
      <c r="Q33" s="4">
        <f t="shared" si="2"/>
        <v>0</v>
      </c>
      <c r="R33" s="24">
        <v>2</v>
      </c>
      <c r="S33" s="30"/>
      <c r="T33" s="4">
        <f>R33*S33</f>
        <v>0</v>
      </c>
      <c r="U33" s="24">
        <v>12</v>
      </c>
      <c r="V33" s="30"/>
      <c r="W33" s="4">
        <f>U33*V33</f>
        <v>0</v>
      </c>
      <c r="X33" s="59">
        <v>64</v>
      </c>
      <c r="Y33" s="5"/>
      <c r="Z33" s="26">
        <f t="shared" si="3"/>
        <v>0</v>
      </c>
      <c r="AA33" s="63">
        <f t="shared" si="4"/>
        <v>0</v>
      </c>
    </row>
    <row r="34" spans="1:161" x14ac:dyDescent="0.25">
      <c r="A34" s="76"/>
      <c r="B34" s="7" t="s">
        <v>112</v>
      </c>
      <c r="C34" s="29" t="s">
        <v>113</v>
      </c>
      <c r="D34" s="29" t="s">
        <v>114</v>
      </c>
      <c r="E34" s="1" t="s">
        <v>99</v>
      </c>
      <c r="F34" s="24"/>
      <c r="H34" s="2"/>
      <c r="I34" s="6">
        <v>2</v>
      </c>
      <c r="J34" s="5"/>
      <c r="K34" s="4">
        <f t="shared" si="0"/>
        <v>0</v>
      </c>
      <c r="L34" s="24"/>
      <c r="M34" s="26"/>
      <c r="N34" s="4">
        <f t="shared" si="1"/>
        <v>0</v>
      </c>
      <c r="O34" s="1">
        <v>7</v>
      </c>
      <c r="P34" s="30"/>
      <c r="Q34" s="4">
        <f t="shared" si="2"/>
        <v>0</v>
      </c>
      <c r="R34" s="24"/>
      <c r="T34" s="2"/>
      <c r="U34" s="24"/>
      <c r="W34" s="4"/>
      <c r="X34" s="86" t="s">
        <v>47</v>
      </c>
      <c r="Y34" s="21"/>
      <c r="Z34" s="21"/>
      <c r="AA34" s="63">
        <f t="shared" si="4"/>
        <v>0</v>
      </c>
    </row>
    <row r="35" spans="1:161" x14ac:dyDescent="0.25">
      <c r="A35" s="76" t="s">
        <v>43</v>
      </c>
      <c r="B35" s="7" t="s">
        <v>115</v>
      </c>
      <c r="C35" s="29" t="s">
        <v>116</v>
      </c>
      <c r="D35" s="29" t="s">
        <v>117</v>
      </c>
      <c r="E35" s="1" t="s">
        <v>118</v>
      </c>
      <c r="F35" s="24"/>
      <c r="H35" s="2"/>
      <c r="I35" s="6">
        <v>2</v>
      </c>
      <c r="J35" s="5"/>
      <c r="K35" s="4">
        <f t="shared" si="0"/>
        <v>0</v>
      </c>
      <c r="L35" s="24">
        <v>1</v>
      </c>
      <c r="M35" s="5"/>
      <c r="N35" s="4">
        <f t="shared" si="1"/>
        <v>0</v>
      </c>
      <c r="O35" s="1">
        <v>2</v>
      </c>
      <c r="P35" s="30"/>
      <c r="Q35" s="4">
        <f t="shared" si="2"/>
        <v>0</v>
      </c>
      <c r="R35" s="24"/>
      <c r="T35" s="2"/>
      <c r="U35" s="24"/>
      <c r="W35" s="4"/>
      <c r="X35" s="86" t="s">
        <v>47</v>
      </c>
      <c r="Y35" s="21"/>
      <c r="Z35" s="21"/>
      <c r="AA35" s="63">
        <f t="shared" si="4"/>
        <v>0</v>
      </c>
    </row>
    <row r="36" spans="1:161" x14ac:dyDescent="0.25">
      <c r="A36" s="75"/>
      <c r="B36" s="7" t="s">
        <v>119</v>
      </c>
      <c r="C36" s="29" t="s">
        <v>120</v>
      </c>
      <c r="D36" s="29" t="s">
        <v>121</v>
      </c>
      <c r="E36" s="1" t="s">
        <v>118</v>
      </c>
      <c r="F36" s="24"/>
      <c r="H36" s="2"/>
      <c r="I36" s="6">
        <v>3</v>
      </c>
      <c r="J36" s="5"/>
      <c r="K36" s="4">
        <f t="shared" si="0"/>
        <v>0</v>
      </c>
      <c r="L36" s="24"/>
      <c r="M36" s="21"/>
      <c r="N36" s="4">
        <f t="shared" si="1"/>
        <v>0</v>
      </c>
      <c r="O36" s="1">
        <v>6</v>
      </c>
      <c r="P36" s="30"/>
      <c r="Q36" s="4">
        <f t="shared" si="2"/>
        <v>0</v>
      </c>
      <c r="R36" s="24"/>
      <c r="T36" s="2"/>
      <c r="U36" s="24"/>
      <c r="W36" s="4"/>
      <c r="X36" s="59">
        <v>12</v>
      </c>
      <c r="Y36" s="5"/>
      <c r="Z36" s="26">
        <f t="shared" si="3"/>
        <v>0</v>
      </c>
      <c r="AA36" s="63">
        <f t="shared" si="4"/>
        <v>0</v>
      </c>
    </row>
    <row r="37" spans="1:161" x14ac:dyDescent="0.25">
      <c r="A37" s="75"/>
      <c r="B37" s="7" t="s">
        <v>122</v>
      </c>
      <c r="C37" s="29" t="s">
        <v>123</v>
      </c>
      <c r="D37" s="29" t="s">
        <v>124</v>
      </c>
      <c r="E37" s="1" t="s">
        <v>118</v>
      </c>
      <c r="F37" s="24"/>
      <c r="H37" s="2"/>
      <c r="I37" s="6">
        <v>2</v>
      </c>
      <c r="J37" s="5"/>
      <c r="K37" s="4">
        <f t="shared" si="0"/>
        <v>0</v>
      </c>
      <c r="L37" s="24">
        <v>7</v>
      </c>
      <c r="M37" s="5"/>
      <c r="N37" s="4">
        <f t="shared" si="1"/>
        <v>0</v>
      </c>
      <c r="O37" s="1">
        <v>7</v>
      </c>
      <c r="P37" s="30"/>
      <c r="Q37" s="4">
        <f t="shared" si="2"/>
        <v>0</v>
      </c>
      <c r="R37" s="24"/>
      <c r="T37" s="2"/>
      <c r="U37" s="24"/>
      <c r="W37" s="4"/>
      <c r="X37" s="59">
        <v>27</v>
      </c>
      <c r="Y37" s="5"/>
      <c r="Z37" s="26">
        <f t="shared" si="3"/>
        <v>0</v>
      </c>
      <c r="AA37" s="63">
        <f t="shared" si="4"/>
        <v>0</v>
      </c>
    </row>
    <row r="38" spans="1:161" x14ac:dyDescent="0.25">
      <c r="A38" s="75"/>
      <c r="B38" s="7" t="s">
        <v>125</v>
      </c>
      <c r="C38" s="29" t="s">
        <v>126</v>
      </c>
      <c r="D38" s="29" t="s">
        <v>127</v>
      </c>
      <c r="E38" s="1" t="s">
        <v>118</v>
      </c>
      <c r="F38" s="24"/>
      <c r="H38" s="2"/>
      <c r="I38" s="6">
        <v>4</v>
      </c>
      <c r="J38" s="5"/>
      <c r="K38" s="4">
        <f t="shared" si="0"/>
        <v>0</v>
      </c>
      <c r="L38" s="24"/>
      <c r="M38" s="26"/>
      <c r="N38" s="4">
        <f t="shared" si="1"/>
        <v>0</v>
      </c>
      <c r="O38" s="1">
        <v>17</v>
      </c>
      <c r="P38" s="30"/>
      <c r="Q38" s="4">
        <f t="shared" si="2"/>
        <v>0</v>
      </c>
      <c r="R38" s="24"/>
      <c r="T38" s="2"/>
      <c r="U38" s="24"/>
      <c r="W38" s="4"/>
      <c r="X38" s="59">
        <v>42</v>
      </c>
      <c r="Y38" s="5"/>
      <c r="Z38" s="26">
        <f t="shared" si="3"/>
        <v>0</v>
      </c>
      <c r="AA38" s="63">
        <f t="shared" si="4"/>
        <v>0</v>
      </c>
    </row>
    <row r="39" spans="1:161" x14ac:dyDescent="0.25">
      <c r="A39" s="75"/>
      <c r="B39" s="7" t="s">
        <v>128</v>
      </c>
      <c r="C39" s="29" t="s">
        <v>129</v>
      </c>
      <c r="D39" s="29" t="s">
        <v>130</v>
      </c>
      <c r="E39" s="1" t="s">
        <v>118</v>
      </c>
      <c r="F39" s="24"/>
      <c r="H39" s="2"/>
      <c r="I39" s="6">
        <v>2</v>
      </c>
      <c r="J39" s="5"/>
      <c r="K39" s="4">
        <f t="shared" si="0"/>
        <v>0</v>
      </c>
      <c r="L39" s="24">
        <v>3</v>
      </c>
      <c r="M39" s="5"/>
      <c r="N39" s="4">
        <f t="shared" si="1"/>
        <v>0</v>
      </c>
      <c r="O39" s="1">
        <v>9</v>
      </c>
      <c r="P39" s="30"/>
      <c r="Q39" s="4">
        <f t="shared" si="2"/>
        <v>0</v>
      </c>
      <c r="R39" s="24"/>
      <c r="T39" s="2"/>
      <c r="U39" s="24"/>
      <c r="W39" s="4"/>
      <c r="X39" s="59">
        <v>21</v>
      </c>
      <c r="Y39" s="5"/>
      <c r="Z39" s="26">
        <f t="shared" si="3"/>
        <v>0</v>
      </c>
      <c r="AA39" s="63">
        <f t="shared" si="4"/>
        <v>0</v>
      </c>
    </row>
    <row r="40" spans="1:161" s="23" customFormat="1" x14ac:dyDescent="0.25">
      <c r="A40" s="60"/>
      <c r="B40" s="7" t="s">
        <v>131</v>
      </c>
      <c r="C40" s="29" t="s">
        <v>132</v>
      </c>
      <c r="D40" s="29" t="s">
        <v>133</v>
      </c>
      <c r="E40" s="1" t="s">
        <v>118</v>
      </c>
      <c r="F40" s="24"/>
      <c r="G40" s="1"/>
      <c r="H40" s="2"/>
      <c r="I40" s="6">
        <v>2</v>
      </c>
      <c r="J40" s="5"/>
      <c r="K40" s="4">
        <f t="shared" si="0"/>
        <v>0</v>
      </c>
      <c r="L40" s="24"/>
      <c r="M40" s="26"/>
      <c r="N40" s="4">
        <f t="shared" si="1"/>
        <v>0</v>
      </c>
      <c r="O40" s="1">
        <v>4</v>
      </c>
      <c r="P40" s="30"/>
      <c r="Q40" s="4">
        <f t="shared" si="2"/>
        <v>0</v>
      </c>
      <c r="R40" s="24"/>
      <c r="S40" s="1"/>
      <c r="T40" s="2"/>
      <c r="U40" s="24"/>
      <c r="V40" s="1"/>
      <c r="W40" s="4"/>
      <c r="X40" s="59">
        <v>20</v>
      </c>
      <c r="Y40" s="5"/>
      <c r="Z40" s="26">
        <f t="shared" si="3"/>
        <v>0</v>
      </c>
      <c r="AA40" s="63">
        <f t="shared" si="4"/>
        <v>0</v>
      </c>
      <c r="AB40" s="60"/>
      <c r="AC40" s="60"/>
      <c r="AD40" s="60"/>
      <c r="AE40" s="60"/>
      <c r="AF40" s="60"/>
      <c r="AG40" s="60"/>
      <c r="AH40" s="60"/>
      <c r="AI40" s="60"/>
      <c r="AJ40" s="60"/>
      <c r="AK40" s="60"/>
      <c r="AL40" s="60"/>
      <c r="AM40" s="60"/>
      <c r="AN40" s="60"/>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x14ac:dyDescent="0.25">
      <c r="B41" s="7" t="s">
        <v>134</v>
      </c>
      <c r="C41" s="29" t="s">
        <v>135</v>
      </c>
      <c r="D41" s="29" t="s">
        <v>136</v>
      </c>
      <c r="E41" s="1" t="s">
        <v>118</v>
      </c>
      <c r="F41" s="24"/>
      <c r="H41" s="2"/>
      <c r="I41" s="6">
        <v>6</v>
      </c>
      <c r="J41" s="5"/>
      <c r="K41" s="4">
        <f t="shared" si="0"/>
        <v>0</v>
      </c>
      <c r="L41" s="24">
        <v>1</v>
      </c>
      <c r="M41" s="5"/>
      <c r="N41" s="4">
        <f t="shared" si="1"/>
        <v>0</v>
      </c>
      <c r="O41" s="1">
        <v>4</v>
      </c>
      <c r="P41" s="30"/>
      <c r="Q41" s="4">
        <f t="shared" si="2"/>
        <v>0</v>
      </c>
      <c r="R41" s="24"/>
      <c r="T41" s="2"/>
      <c r="U41" s="24"/>
      <c r="W41" s="4"/>
      <c r="X41" s="59">
        <v>18</v>
      </c>
      <c r="Y41" s="5"/>
      <c r="Z41" s="26">
        <f t="shared" si="3"/>
        <v>0</v>
      </c>
      <c r="AA41" s="63">
        <f t="shared" si="4"/>
        <v>0</v>
      </c>
    </row>
    <row r="42" spans="1:161" x14ac:dyDescent="0.25">
      <c r="A42" s="72"/>
      <c r="B42" s="7" t="s">
        <v>137</v>
      </c>
      <c r="C42" s="29" t="s">
        <v>138</v>
      </c>
      <c r="D42" s="29" t="s">
        <v>139</v>
      </c>
      <c r="E42" s="1" t="s">
        <v>118</v>
      </c>
      <c r="F42" s="24"/>
      <c r="H42" s="2"/>
      <c r="I42" s="6">
        <v>7</v>
      </c>
      <c r="J42" s="5"/>
      <c r="K42" s="4">
        <f t="shared" si="0"/>
        <v>0</v>
      </c>
      <c r="L42" s="24"/>
      <c r="M42" s="26"/>
      <c r="N42" s="4">
        <f t="shared" si="1"/>
        <v>0</v>
      </c>
      <c r="O42" s="1">
        <v>8</v>
      </c>
      <c r="P42" s="30"/>
      <c r="Q42" s="4">
        <f t="shared" si="2"/>
        <v>0</v>
      </c>
      <c r="R42" s="24"/>
      <c r="T42" s="2"/>
      <c r="U42" s="24"/>
      <c r="W42" s="4"/>
      <c r="X42" s="59">
        <v>31</v>
      </c>
      <c r="Y42" s="5"/>
      <c r="Z42" s="26">
        <f t="shared" si="3"/>
        <v>0</v>
      </c>
      <c r="AA42" s="63">
        <f t="shared" si="4"/>
        <v>0</v>
      </c>
    </row>
    <row r="43" spans="1:161" x14ac:dyDescent="0.25">
      <c r="B43" s="7" t="s">
        <v>140</v>
      </c>
      <c r="C43" s="29" t="s">
        <v>141</v>
      </c>
      <c r="D43" s="29" t="s">
        <v>142</v>
      </c>
      <c r="E43" s="1" t="s">
        <v>118</v>
      </c>
      <c r="F43" s="24"/>
      <c r="H43" s="2"/>
      <c r="I43" s="6">
        <v>6</v>
      </c>
      <c r="J43" s="5"/>
      <c r="K43" s="4">
        <f t="shared" ref="K43:K74" si="5">I43*J43</f>
        <v>0</v>
      </c>
      <c r="L43" s="24"/>
      <c r="M43" s="26"/>
      <c r="N43" s="4">
        <f t="shared" ref="N43:N74" si="6">M43*L43</f>
        <v>0</v>
      </c>
      <c r="O43" s="1">
        <v>5</v>
      </c>
      <c r="P43" s="30"/>
      <c r="Q43" s="4">
        <f t="shared" ref="Q43:Q74" si="7">P43*O43</f>
        <v>0</v>
      </c>
      <c r="R43" s="24"/>
      <c r="T43" s="2"/>
      <c r="U43" s="24"/>
      <c r="W43" s="4"/>
      <c r="X43" s="59">
        <v>9</v>
      </c>
      <c r="Y43" s="5"/>
      <c r="Z43" s="26">
        <f t="shared" si="3"/>
        <v>0</v>
      </c>
      <c r="AA43" s="63">
        <f t="shared" si="4"/>
        <v>0</v>
      </c>
    </row>
    <row r="44" spans="1:161" x14ac:dyDescent="0.25">
      <c r="B44" s="7" t="s">
        <v>143</v>
      </c>
      <c r="C44" s="29" t="s">
        <v>144</v>
      </c>
      <c r="D44" s="29" t="s">
        <v>145</v>
      </c>
      <c r="E44" s="1" t="s">
        <v>118</v>
      </c>
      <c r="F44" s="24"/>
      <c r="H44" s="2"/>
      <c r="I44" s="6">
        <v>2</v>
      </c>
      <c r="J44" s="5"/>
      <c r="K44" s="4">
        <f t="shared" si="5"/>
        <v>0</v>
      </c>
      <c r="L44" s="24">
        <v>1</v>
      </c>
      <c r="M44" s="5"/>
      <c r="N44" s="4">
        <f t="shared" si="6"/>
        <v>0</v>
      </c>
      <c r="O44" s="1">
        <v>4</v>
      </c>
      <c r="P44" s="30"/>
      <c r="Q44" s="4">
        <f t="shared" si="7"/>
        <v>0</v>
      </c>
      <c r="R44" s="24"/>
      <c r="T44" s="2"/>
      <c r="U44" s="24"/>
      <c r="W44" s="4"/>
      <c r="X44" s="59">
        <v>31</v>
      </c>
      <c r="Y44" s="5"/>
      <c r="Z44" s="26">
        <f t="shared" si="3"/>
        <v>0</v>
      </c>
      <c r="AA44" s="63">
        <f t="shared" si="4"/>
        <v>0</v>
      </c>
    </row>
    <row r="45" spans="1:161" x14ac:dyDescent="0.25">
      <c r="B45" s="7" t="s">
        <v>146</v>
      </c>
      <c r="C45" s="29" t="s">
        <v>147</v>
      </c>
      <c r="D45" s="29" t="s">
        <v>148</v>
      </c>
      <c r="E45" s="1" t="s">
        <v>118</v>
      </c>
      <c r="F45" s="24"/>
      <c r="H45" s="2"/>
      <c r="I45" s="6">
        <v>8</v>
      </c>
      <c r="J45" s="5"/>
      <c r="K45" s="4">
        <f t="shared" si="5"/>
        <v>0</v>
      </c>
      <c r="L45" s="24">
        <v>1</v>
      </c>
      <c r="M45" s="5"/>
      <c r="N45" s="4">
        <f t="shared" si="6"/>
        <v>0</v>
      </c>
      <c r="O45" s="1">
        <v>12</v>
      </c>
      <c r="P45" s="30"/>
      <c r="Q45" s="4">
        <f t="shared" si="7"/>
        <v>0</v>
      </c>
      <c r="R45" s="24"/>
      <c r="T45" s="2"/>
      <c r="U45" s="24"/>
      <c r="W45" s="4"/>
      <c r="X45" s="59">
        <v>44</v>
      </c>
      <c r="Y45" s="5"/>
      <c r="Z45" s="26">
        <f t="shared" si="3"/>
        <v>0</v>
      </c>
      <c r="AA45" s="63">
        <f t="shared" si="4"/>
        <v>0</v>
      </c>
    </row>
    <row r="46" spans="1:161" x14ac:dyDescent="0.25">
      <c r="B46" s="7" t="s">
        <v>149</v>
      </c>
      <c r="C46" s="29" t="s">
        <v>150</v>
      </c>
      <c r="D46" s="29" t="s">
        <v>151</v>
      </c>
      <c r="E46" s="1" t="s">
        <v>118</v>
      </c>
      <c r="F46" s="24"/>
      <c r="H46" s="2"/>
      <c r="I46" s="6">
        <v>4</v>
      </c>
      <c r="J46" s="5"/>
      <c r="K46" s="4">
        <f t="shared" si="5"/>
        <v>0</v>
      </c>
      <c r="L46" s="24">
        <v>1</v>
      </c>
      <c r="M46" s="5"/>
      <c r="N46" s="4">
        <f t="shared" si="6"/>
        <v>0</v>
      </c>
      <c r="O46" s="1">
        <v>12</v>
      </c>
      <c r="P46" s="30"/>
      <c r="Q46" s="4">
        <f t="shared" si="7"/>
        <v>0</v>
      </c>
      <c r="R46" s="24"/>
      <c r="T46" s="2"/>
      <c r="U46" s="24"/>
      <c r="W46" s="4"/>
      <c r="X46" s="59">
        <v>53</v>
      </c>
      <c r="Y46" s="5"/>
      <c r="Z46" s="26">
        <f t="shared" si="3"/>
        <v>0</v>
      </c>
      <c r="AA46" s="63">
        <f t="shared" si="4"/>
        <v>0</v>
      </c>
    </row>
    <row r="47" spans="1:161" x14ac:dyDescent="0.25">
      <c r="B47" s="7" t="s">
        <v>152</v>
      </c>
      <c r="C47" s="29" t="s">
        <v>153</v>
      </c>
      <c r="D47" s="29" t="s">
        <v>154</v>
      </c>
      <c r="E47" s="1" t="s">
        <v>118</v>
      </c>
      <c r="F47" s="24"/>
      <c r="H47" s="2"/>
      <c r="I47" s="6">
        <v>14</v>
      </c>
      <c r="J47" s="5"/>
      <c r="K47" s="4">
        <f t="shared" si="5"/>
        <v>0</v>
      </c>
      <c r="L47" s="24">
        <v>8</v>
      </c>
      <c r="M47" s="5"/>
      <c r="N47" s="4">
        <f t="shared" si="6"/>
        <v>0</v>
      </c>
      <c r="O47" s="1">
        <v>7</v>
      </c>
      <c r="P47" s="30"/>
      <c r="Q47" s="4">
        <f t="shared" si="7"/>
        <v>0</v>
      </c>
      <c r="R47" s="24"/>
      <c r="T47" s="2"/>
      <c r="U47" s="24"/>
      <c r="W47" s="4"/>
      <c r="X47" s="59">
        <v>39</v>
      </c>
      <c r="Y47" s="5"/>
      <c r="Z47" s="26">
        <f t="shared" si="3"/>
        <v>0</v>
      </c>
      <c r="AA47" s="63">
        <f t="shared" si="4"/>
        <v>0</v>
      </c>
    </row>
    <row r="48" spans="1:161" x14ac:dyDescent="0.25">
      <c r="B48" s="7" t="s">
        <v>155</v>
      </c>
      <c r="C48" s="29" t="s">
        <v>156</v>
      </c>
      <c r="D48" s="29" t="s">
        <v>157</v>
      </c>
      <c r="E48" s="1" t="s">
        <v>118</v>
      </c>
      <c r="F48" s="24"/>
      <c r="H48" s="2"/>
      <c r="I48" s="6">
        <v>9</v>
      </c>
      <c r="J48" s="5"/>
      <c r="K48" s="4">
        <f t="shared" si="5"/>
        <v>0</v>
      </c>
      <c r="L48" s="24"/>
      <c r="M48" s="26"/>
      <c r="N48" s="4">
        <f t="shared" si="6"/>
        <v>0</v>
      </c>
      <c r="O48" s="1">
        <v>13</v>
      </c>
      <c r="P48" s="30"/>
      <c r="Q48" s="4">
        <f t="shared" si="7"/>
        <v>0</v>
      </c>
      <c r="R48" s="24"/>
      <c r="T48" s="2"/>
      <c r="U48" s="24"/>
      <c r="W48" s="4"/>
      <c r="X48" s="59">
        <v>65</v>
      </c>
      <c r="Y48" s="5"/>
      <c r="Z48" s="26">
        <f t="shared" si="3"/>
        <v>0</v>
      </c>
      <c r="AA48" s="63">
        <f t="shared" si="4"/>
        <v>0</v>
      </c>
    </row>
    <row r="49" spans="1:27" x14ac:dyDescent="0.25">
      <c r="B49" s="7" t="s">
        <v>158</v>
      </c>
      <c r="C49" s="29" t="s">
        <v>159</v>
      </c>
      <c r="D49" s="29" t="s">
        <v>160</v>
      </c>
      <c r="E49" s="1" t="s">
        <v>118</v>
      </c>
      <c r="F49" s="24"/>
      <c r="H49" s="2"/>
      <c r="I49" s="6">
        <v>8</v>
      </c>
      <c r="J49" s="5"/>
      <c r="K49" s="4">
        <f t="shared" si="5"/>
        <v>0</v>
      </c>
      <c r="L49" s="24">
        <v>1</v>
      </c>
      <c r="M49" s="5"/>
      <c r="N49" s="4">
        <f t="shared" si="6"/>
        <v>0</v>
      </c>
      <c r="O49" s="1">
        <v>9</v>
      </c>
      <c r="P49" s="30"/>
      <c r="Q49" s="4">
        <f t="shared" si="7"/>
        <v>0</v>
      </c>
      <c r="R49" s="24"/>
      <c r="T49" s="2"/>
      <c r="U49" s="24"/>
      <c r="W49" s="4"/>
      <c r="X49" s="59">
        <v>30</v>
      </c>
      <c r="Y49" s="5"/>
      <c r="Z49" s="26">
        <f t="shared" si="3"/>
        <v>0</v>
      </c>
      <c r="AA49" s="63">
        <f t="shared" si="4"/>
        <v>0</v>
      </c>
    </row>
    <row r="50" spans="1:27" x14ac:dyDescent="0.25">
      <c r="B50" s="7" t="s">
        <v>161</v>
      </c>
      <c r="C50" s="29" t="s">
        <v>162</v>
      </c>
      <c r="D50" s="29" t="s">
        <v>163</v>
      </c>
      <c r="E50" s="1" t="s">
        <v>118</v>
      </c>
      <c r="F50" s="24"/>
      <c r="H50" s="2"/>
      <c r="I50" s="6">
        <v>3</v>
      </c>
      <c r="J50" s="5"/>
      <c r="K50" s="4">
        <f t="shared" si="5"/>
        <v>0</v>
      </c>
      <c r="L50" s="24">
        <v>2</v>
      </c>
      <c r="M50" s="5"/>
      <c r="N50" s="4">
        <f t="shared" si="6"/>
        <v>0</v>
      </c>
      <c r="O50" s="1">
        <v>4</v>
      </c>
      <c r="P50" s="30"/>
      <c r="Q50" s="4">
        <f t="shared" si="7"/>
        <v>0</v>
      </c>
      <c r="R50" s="24"/>
      <c r="T50" s="2"/>
      <c r="U50" s="24"/>
      <c r="W50" s="4"/>
      <c r="X50" s="59">
        <v>12</v>
      </c>
      <c r="Y50" s="5"/>
      <c r="Z50" s="26">
        <f t="shared" si="3"/>
        <v>0</v>
      </c>
      <c r="AA50" s="63">
        <f t="shared" si="4"/>
        <v>0</v>
      </c>
    </row>
    <row r="51" spans="1:27" x14ac:dyDescent="0.25">
      <c r="B51" s="7" t="s">
        <v>164</v>
      </c>
      <c r="C51" s="29" t="s">
        <v>165</v>
      </c>
      <c r="D51" s="29" t="s">
        <v>166</v>
      </c>
      <c r="E51" s="1" t="s">
        <v>118</v>
      </c>
      <c r="F51" s="24"/>
      <c r="H51" s="2"/>
      <c r="I51" s="6">
        <v>7</v>
      </c>
      <c r="J51" s="5"/>
      <c r="K51" s="4">
        <f t="shared" si="5"/>
        <v>0</v>
      </c>
      <c r="L51" s="24">
        <v>1</v>
      </c>
      <c r="M51" s="5"/>
      <c r="N51" s="4">
        <f t="shared" si="6"/>
        <v>0</v>
      </c>
      <c r="O51" s="1">
        <v>4</v>
      </c>
      <c r="P51" s="30"/>
      <c r="Q51" s="4">
        <f t="shared" si="7"/>
        <v>0</v>
      </c>
      <c r="R51" s="24"/>
      <c r="T51" s="2"/>
      <c r="U51" s="24"/>
      <c r="W51" s="4"/>
      <c r="X51" s="59">
        <v>16</v>
      </c>
      <c r="Y51" s="5"/>
      <c r="Z51" s="26">
        <f t="shared" si="3"/>
        <v>0</v>
      </c>
      <c r="AA51" s="63">
        <f t="shared" si="4"/>
        <v>0</v>
      </c>
    </row>
    <row r="52" spans="1:27" x14ac:dyDescent="0.25">
      <c r="B52" s="7" t="s">
        <v>167</v>
      </c>
      <c r="C52" s="29" t="s">
        <v>168</v>
      </c>
      <c r="D52" s="29" t="s">
        <v>169</v>
      </c>
      <c r="E52" s="1" t="s">
        <v>118</v>
      </c>
      <c r="F52" s="24"/>
      <c r="H52" s="2"/>
      <c r="I52" s="6">
        <v>4</v>
      </c>
      <c r="J52" s="5"/>
      <c r="K52" s="4">
        <f t="shared" si="5"/>
        <v>0</v>
      </c>
      <c r="L52" s="24">
        <v>1</v>
      </c>
      <c r="M52" s="5"/>
      <c r="N52" s="4">
        <f t="shared" si="6"/>
        <v>0</v>
      </c>
      <c r="O52" s="1">
        <v>9</v>
      </c>
      <c r="P52" s="30"/>
      <c r="Q52" s="4">
        <f t="shared" si="7"/>
        <v>0</v>
      </c>
      <c r="R52" s="24"/>
      <c r="T52" s="2"/>
      <c r="U52" s="24"/>
      <c r="W52" s="4"/>
      <c r="X52" s="59">
        <v>13</v>
      </c>
      <c r="Y52" s="5"/>
      <c r="Z52" s="26">
        <f t="shared" si="3"/>
        <v>0</v>
      </c>
      <c r="AA52" s="63">
        <f t="shared" si="4"/>
        <v>0</v>
      </c>
    </row>
    <row r="53" spans="1:27" x14ac:dyDescent="0.25">
      <c r="B53" s="7" t="s">
        <v>170</v>
      </c>
      <c r="C53" s="29" t="s">
        <v>171</v>
      </c>
      <c r="D53" s="29" t="s">
        <v>172</v>
      </c>
      <c r="E53" s="1" t="s">
        <v>118</v>
      </c>
      <c r="F53" s="24"/>
      <c r="H53" s="2"/>
      <c r="I53" s="6">
        <v>4</v>
      </c>
      <c r="J53" s="5"/>
      <c r="K53" s="4">
        <f t="shared" si="5"/>
        <v>0</v>
      </c>
      <c r="L53" s="24"/>
      <c r="M53" s="26"/>
      <c r="N53" s="4">
        <f t="shared" si="6"/>
        <v>0</v>
      </c>
      <c r="O53" s="1">
        <v>7</v>
      </c>
      <c r="P53" s="30"/>
      <c r="Q53" s="4">
        <f t="shared" si="7"/>
        <v>0</v>
      </c>
      <c r="R53" s="24"/>
      <c r="T53" s="2"/>
      <c r="U53" s="24"/>
      <c r="W53" s="4"/>
      <c r="X53" s="59">
        <v>51</v>
      </c>
      <c r="Y53" s="5"/>
      <c r="Z53" s="26">
        <f t="shared" si="3"/>
        <v>0</v>
      </c>
      <c r="AA53" s="63">
        <f t="shared" si="4"/>
        <v>0</v>
      </c>
    </row>
    <row r="54" spans="1:27" x14ac:dyDescent="0.25">
      <c r="A54" s="77"/>
      <c r="B54" s="7" t="s">
        <v>173</v>
      </c>
      <c r="C54" s="29" t="s">
        <v>174</v>
      </c>
      <c r="D54" s="29" t="s">
        <v>175</v>
      </c>
      <c r="E54" s="1" t="s">
        <v>118</v>
      </c>
      <c r="F54" s="24"/>
      <c r="H54" s="2"/>
      <c r="I54" s="6">
        <v>4</v>
      </c>
      <c r="J54" s="5"/>
      <c r="K54" s="4">
        <f t="shared" si="5"/>
        <v>0</v>
      </c>
      <c r="L54" s="24">
        <v>2</v>
      </c>
      <c r="M54" s="5"/>
      <c r="N54" s="4">
        <f t="shared" si="6"/>
        <v>0</v>
      </c>
      <c r="O54" s="1">
        <v>5</v>
      </c>
      <c r="P54" s="30"/>
      <c r="Q54" s="4">
        <f t="shared" si="7"/>
        <v>0</v>
      </c>
      <c r="R54" s="24"/>
      <c r="T54" s="2"/>
      <c r="U54" s="24"/>
      <c r="W54" s="4"/>
      <c r="X54" s="59">
        <v>17</v>
      </c>
      <c r="Y54" s="5"/>
      <c r="Z54" s="26">
        <f t="shared" si="3"/>
        <v>0</v>
      </c>
      <c r="AA54" s="63">
        <f t="shared" si="4"/>
        <v>0</v>
      </c>
    </row>
    <row r="55" spans="1:27" x14ac:dyDescent="0.25">
      <c r="A55" s="78" t="s">
        <v>176</v>
      </c>
      <c r="B55" s="7" t="s">
        <v>177</v>
      </c>
      <c r="C55" s="29" t="s">
        <v>178</v>
      </c>
      <c r="D55" s="29" t="s">
        <v>179</v>
      </c>
      <c r="E55" s="1" t="s">
        <v>118</v>
      </c>
      <c r="F55" s="24"/>
      <c r="H55" s="2"/>
      <c r="I55" s="6">
        <v>4</v>
      </c>
      <c r="J55" s="5"/>
      <c r="K55" s="73">
        <f t="shared" si="5"/>
        <v>0</v>
      </c>
      <c r="L55" s="24"/>
      <c r="M55" s="21"/>
      <c r="N55" s="73">
        <f t="shared" si="6"/>
        <v>0</v>
      </c>
      <c r="O55" s="1">
        <v>3</v>
      </c>
      <c r="P55" s="5"/>
      <c r="Q55" s="73">
        <f t="shared" si="7"/>
        <v>0</v>
      </c>
      <c r="R55" s="24"/>
      <c r="T55" s="2"/>
      <c r="U55" s="24"/>
      <c r="W55" s="73"/>
      <c r="X55" s="59">
        <v>14</v>
      </c>
      <c r="Y55" s="5"/>
      <c r="Z55" s="21">
        <f t="shared" si="3"/>
        <v>0</v>
      </c>
      <c r="AA55" s="63">
        <f t="shared" si="4"/>
        <v>0</v>
      </c>
    </row>
    <row r="56" spans="1:27" x14ac:dyDescent="0.25">
      <c r="A56" s="77"/>
      <c r="B56" s="7" t="s">
        <v>180</v>
      </c>
      <c r="C56" s="29" t="s">
        <v>181</v>
      </c>
      <c r="D56" s="29" t="s">
        <v>54</v>
      </c>
      <c r="E56" s="1" t="s">
        <v>118</v>
      </c>
      <c r="F56" s="24"/>
      <c r="H56" s="2"/>
      <c r="I56" s="6">
        <v>9</v>
      </c>
      <c r="J56" s="5"/>
      <c r="K56" s="4">
        <f t="shared" si="5"/>
        <v>0</v>
      </c>
      <c r="L56" s="24"/>
      <c r="M56" s="5"/>
      <c r="N56" s="4">
        <f t="shared" si="6"/>
        <v>0</v>
      </c>
      <c r="O56" s="1">
        <v>4</v>
      </c>
      <c r="P56" s="30"/>
      <c r="Q56" s="4">
        <f t="shared" si="7"/>
        <v>0</v>
      </c>
      <c r="R56" s="24"/>
      <c r="T56" s="2"/>
      <c r="U56" s="24"/>
      <c r="W56" s="4"/>
      <c r="X56" s="59">
        <v>23</v>
      </c>
      <c r="Y56" s="5"/>
      <c r="Z56" s="26">
        <f t="shared" si="3"/>
        <v>0</v>
      </c>
      <c r="AA56" s="63">
        <f t="shared" si="4"/>
        <v>0</v>
      </c>
    </row>
    <row r="57" spans="1:27" x14ac:dyDescent="0.25">
      <c r="A57" s="77"/>
      <c r="B57" s="7" t="s">
        <v>182</v>
      </c>
      <c r="C57" s="29" t="s">
        <v>183</v>
      </c>
      <c r="D57" s="29" t="s">
        <v>184</v>
      </c>
      <c r="E57" s="1" t="s">
        <v>118</v>
      </c>
      <c r="F57" s="24"/>
      <c r="H57" s="2"/>
      <c r="I57" s="6">
        <v>15</v>
      </c>
      <c r="J57" s="5"/>
      <c r="K57" s="4">
        <f t="shared" si="5"/>
        <v>0</v>
      </c>
      <c r="L57" s="24">
        <v>5</v>
      </c>
      <c r="M57" s="5"/>
      <c r="N57" s="4">
        <f t="shared" si="6"/>
        <v>0</v>
      </c>
      <c r="O57" s="1">
        <v>14</v>
      </c>
      <c r="P57" s="30"/>
      <c r="Q57" s="4">
        <f t="shared" si="7"/>
        <v>0</v>
      </c>
      <c r="R57" s="24"/>
      <c r="T57" s="2"/>
      <c r="U57" s="24"/>
      <c r="W57" s="4"/>
      <c r="X57" s="59">
        <v>29</v>
      </c>
      <c r="Y57" s="5"/>
      <c r="Z57" s="26">
        <f t="shared" si="3"/>
        <v>0</v>
      </c>
      <c r="AA57" s="63">
        <f t="shared" si="4"/>
        <v>0</v>
      </c>
    </row>
    <row r="58" spans="1:27" x14ac:dyDescent="0.25">
      <c r="A58" s="77"/>
      <c r="B58" s="7" t="s">
        <v>185</v>
      </c>
      <c r="C58" s="29" t="s">
        <v>186</v>
      </c>
      <c r="D58" s="29" t="s">
        <v>187</v>
      </c>
      <c r="E58" s="1" t="s">
        <v>118</v>
      </c>
      <c r="F58" s="24"/>
      <c r="H58" s="2"/>
      <c r="I58" s="6">
        <v>3</v>
      </c>
      <c r="J58" s="5"/>
      <c r="K58" s="4">
        <f t="shared" si="5"/>
        <v>0</v>
      </c>
      <c r="L58" s="24">
        <v>1</v>
      </c>
      <c r="M58" s="5"/>
      <c r="N58" s="4">
        <f t="shared" si="6"/>
        <v>0</v>
      </c>
      <c r="O58" s="1">
        <v>9</v>
      </c>
      <c r="P58" s="30"/>
      <c r="Q58" s="4">
        <f t="shared" si="7"/>
        <v>0</v>
      </c>
      <c r="R58" s="24"/>
      <c r="T58" s="2"/>
      <c r="U58" s="24"/>
      <c r="W58" s="4"/>
      <c r="X58" s="59">
        <v>23</v>
      </c>
      <c r="Y58" s="5"/>
      <c r="Z58" s="26">
        <f t="shared" si="3"/>
        <v>0</v>
      </c>
      <c r="AA58" s="63">
        <f t="shared" si="4"/>
        <v>0</v>
      </c>
    </row>
    <row r="59" spans="1:27" x14ac:dyDescent="0.25">
      <c r="A59" s="77"/>
      <c r="B59" s="7" t="s">
        <v>188</v>
      </c>
      <c r="C59" s="29" t="s">
        <v>189</v>
      </c>
      <c r="D59" s="29" t="s">
        <v>190</v>
      </c>
      <c r="E59" s="1" t="s">
        <v>118</v>
      </c>
      <c r="F59" s="24"/>
      <c r="H59" s="2"/>
      <c r="I59" s="6">
        <v>6</v>
      </c>
      <c r="J59" s="5"/>
      <c r="K59" s="4">
        <f t="shared" si="5"/>
        <v>0</v>
      </c>
      <c r="L59" s="24">
        <v>1</v>
      </c>
      <c r="M59" s="5"/>
      <c r="N59" s="4">
        <f t="shared" si="6"/>
        <v>0</v>
      </c>
      <c r="O59" s="1">
        <v>7</v>
      </c>
      <c r="P59" s="30"/>
      <c r="Q59" s="4">
        <f t="shared" si="7"/>
        <v>0</v>
      </c>
      <c r="R59" s="24"/>
      <c r="T59" s="2"/>
      <c r="U59" s="24"/>
      <c r="W59" s="4"/>
      <c r="X59" s="1">
        <v>17</v>
      </c>
      <c r="Y59" s="5"/>
      <c r="Z59" s="26">
        <f t="shared" si="3"/>
        <v>0</v>
      </c>
      <c r="AA59" s="63">
        <f t="shared" si="4"/>
        <v>0</v>
      </c>
    </row>
    <row r="60" spans="1:27" x14ac:dyDescent="0.25">
      <c r="A60" s="77"/>
      <c r="B60" s="7" t="s">
        <v>191</v>
      </c>
      <c r="C60" s="29" t="s">
        <v>192</v>
      </c>
      <c r="D60" s="29" t="s">
        <v>193</v>
      </c>
      <c r="E60" s="1" t="s">
        <v>118</v>
      </c>
      <c r="F60" s="24"/>
      <c r="H60" s="2"/>
      <c r="I60" s="6">
        <v>4</v>
      </c>
      <c r="J60" s="5"/>
      <c r="K60" s="4">
        <f t="shared" si="5"/>
        <v>0</v>
      </c>
      <c r="L60" s="24"/>
      <c r="M60" s="26"/>
      <c r="N60" s="4">
        <f t="shared" si="6"/>
        <v>0</v>
      </c>
      <c r="O60" s="1">
        <v>5</v>
      </c>
      <c r="P60" s="30"/>
      <c r="Q60" s="4">
        <f t="shared" si="7"/>
        <v>0</v>
      </c>
      <c r="R60" s="24"/>
      <c r="T60" s="2"/>
      <c r="U60" s="24"/>
      <c r="W60" s="4"/>
      <c r="X60" s="59">
        <v>19</v>
      </c>
      <c r="Y60" s="5"/>
      <c r="Z60" s="26">
        <f t="shared" si="3"/>
        <v>0</v>
      </c>
      <c r="AA60" s="63">
        <f t="shared" si="4"/>
        <v>0</v>
      </c>
    </row>
    <row r="61" spans="1:27" x14ac:dyDescent="0.25">
      <c r="A61" s="77"/>
      <c r="B61" s="7" t="s">
        <v>194</v>
      </c>
      <c r="C61" s="29" t="s">
        <v>195</v>
      </c>
      <c r="D61" s="29" t="s">
        <v>196</v>
      </c>
      <c r="E61" s="1" t="s">
        <v>118</v>
      </c>
      <c r="F61" s="24"/>
      <c r="H61" s="2"/>
      <c r="I61" s="6">
        <v>4</v>
      </c>
      <c r="J61" s="5"/>
      <c r="K61" s="4">
        <f t="shared" si="5"/>
        <v>0</v>
      </c>
      <c r="L61" s="24"/>
      <c r="M61" s="26"/>
      <c r="N61" s="4">
        <f t="shared" si="6"/>
        <v>0</v>
      </c>
      <c r="O61" s="1">
        <v>7</v>
      </c>
      <c r="P61" s="30"/>
      <c r="Q61" s="4">
        <f t="shared" si="7"/>
        <v>0</v>
      </c>
      <c r="R61" s="24"/>
      <c r="T61" s="2"/>
      <c r="U61" s="24"/>
      <c r="W61" s="4"/>
      <c r="X61" s="59">
        <v>46</v>
      </c>
      <c r="Y61" s="5"/>
      <c r="Z61" s="26">
        <f t="shared" si="3"/>
        <v>0</v>
      </c>
      <c r="AA61" s="63">
        <f t="shared" si="4"/>
        <v>0</v>
      </c>
    </row>
    <row r="62" spans="1:27" x14ac:dyDescent="0.25">
      <c r="A62" s="79"/>
      <c r="B62" s="7" t="s">
        <v>197</v>
      </c>
      <c r="C62" s="29" t="s">
        <v>198</v>
      </c>
      <c r="D62" s="29" t="s">
        <v>199</v>
      </c>
      <c r="E62" s="1" t="s">
        <v>118</v>
      </c>
      <c r="F62" s="24"/>
      <c r="H62" s="2"/>
      <c r="I62" s="6">
        <v>3</v>
      </c>
      <c r="J62" s="5"/>
      <c r="K62" s="4">
        <f t="shared" si="5"/>
        <v>0</v>
      </c>
      <c r="L62" s="24"/>
      <c r="M62" s="26"/>
      <c r="N62" s="4">
        <f t="shared" si="6"/>
        <v>0</v>
      </c>
      <c r="O62" s="1">
        <v>6</v>
      </c>
      <c r="P62" s="30"/>
      <c r="Q62" s="4">
        <f t="shared" si="7"/>
        <v>0</v>
      </c>
      <c r="R62" s="24"/>
      <c r="T62" s="2"/>
      <c r="U62" s="24"/>
      <c r="W62" s="4"/>
      <c r="X62" s="86" t="s">
        <v>47</v>
      </c>
      <c r="Y62" s="21"/>
      <c r="Z62" s="26"/>
      <c r="AA62" s="63">
        <f t="shared" si="4"/>
        <v>0</v>
      </c>
    </row>
    <row r="63" spans="1:27" x14ac:dyDescent="0.25">
      <c r="A63" s="77"/>
      <c r="B63" s="7" t="s">
        <v>200</v>
      </c>
      <c r="C63" s="29" t="s">
        <v>201</v>
      </c>
      <c r="D63" s="29" t="s">
        <v>202</v>
      </c>
      <c r="E63" s="1" t="s">
        <v>118</v>
      </c>
      <c r="F63" s="24"/>
      <c r="H63" s="2"/>
      <c r="I63" s="6">
        <v>8</v>
      </c>
      <c r="J63" s="5"/>
      <c r="K63" s="4">
        <f t="shared" si="5"/>
        <v>0</v>
      </c>
      <c r="L63" s="24">
        <v>3</v>
      </c>
      <c r="M63" s="5"/>
      <c r="N63" s="4">
        <f t="shared" si="6"/>
        <v>0</v>
      </c>
      <c r="O63" s="1">
        <v>7</v>
      </c>
      <c r="P63" s="30"/>
      <c r="Q63" s="4">
        <f t="shared" si="7"/>
        <v>0</v>
      </c>
      <c r="R63" s="24"/>
      <c r="T63" s="2"/>
      <c r="U63" s="24"/>
      <c r="W63" s="4"/>
      <c r="X63" s="59">
        <v>21</v>
      </c>
      <c r="Y63" s="5"/>
      <c r="Z63" s="26">
        <f t="shared" si="3"/>
        <v>0</v>
      </c>
      <c r="AA63" s="63">
        <f t="shared" si="4"/>
        <v>0</v>
      </c>
    </row>
    <row r="64" spans="1:27" x14ac:dyDescent="0.25">
      <c r="A64" s="77"/>
      <c r="B64" s="7" t="s">
        <v>203</v>
      </c>
      <c r="C64" s="29" t="s">
        <v>204</v>
      </c>
      <c r="D64" s="29" t="s">
        <v>205</v>
      </c>
      <c r="E64" s="1" t="s">
        <v>118</v>
      </c>
      <c r="F64" s="24"/>
      <c r="H64" s="2"/>
      <c r="I64" s="6">
        <v>5</v>
      </c>
      <c r="J64" s="5"/>
      <c r="K64" s="4">
        <f t="shared" si="5"/>
        <v>0</v>
      </c>
      <c r="L64" s="24"/>
      <c r="M64" s="26"/>
      <c r="N64" s="4">
        <f t="shared" si="6"/>
        <v>0</v>
      </c>
      <c r="O64" s="1">
        <v>7</v>
      </c>
      <c r="P64" s="30"/>
      <c r="Q64" s="4">
        <f t="shared" si="7"/>
        <v>0</v>
      </c>
      <c r="R64" s="24"/>
      <c r="T64" s="2"/>
      <c r="U64" s="24"/>
      <c r="W64" s="4"/>
      <c r="X64" s="59">
        <v>22</v>
      </c>
      <c r="Y64" s="5"/>
      <c r="Z64" s="26">
        <f t="shared" si="3"/>
        <v>0</v>
      </c>
      <c r="AA64" s="63">
        <f t="shared" si="4"/>
        <v>0</v>
      </c>
    </row>
    <row r="65" spans="1:161" s="23" customFormat="1" x14ac:dyDescent="0.25">
      <c r="A65" s="77"/>
      <c r="B65" s="7" t="s">
        <v>206</v>
      </c>
      <c r="C65" s="29" t="s">
        <v>207</v>
      </c>
      <c r="D65" s="29" t="s">
        <v>208</v>
      </c>
      <c r="E65" s="1" t="s">
        <v>118</v>
      </c>
      <c r="F65" s="24"/>
      <c r="G65" s="1"/>
      <c r="H65" s="2"/>
      <c r="I65" s="6">
        <v>7</v>
      </c>
      <c r="J65" s="5"/>
      <c r="K65" s="4">
        <f t="shared" si="5"/>
        <v>0</v>
      </c>
      <c r="L65" s="24">
        <v>7</v>
      </c>
      <c r="M65" s="5"/>
      <c r="N65" s="4">
        <f t="shared" si="6"/>
        <v>0</v>
      </c>
      <c r="O65" s="1">
        <v>8</v>
      </c>
      <c r="P65" s="30"/>
      <c r="Q65" s="4">
        <f t="shared" si="7"/>
        <v>0</v>
      </c>
      <c r="R65" s="24"/>
      <c r="S65" s="1"/>
      <c r="T65" s="2"/>
      <c r="U65" s="24"/>
      <c r="V65" s="1"/>
      <c r="W65" s="4"/>
      <c r="X65" s="59">
        <v>24</v>
      </c>
      <c r="Y65" s="5"/>
      <c r="Z65" s="26">
        <f t="shared" si="3"/>
        <v>0</v>
      </c>
      <c r="AA65" s="63">
        <f t="shared" si="4"/>
        <v>0</v>
      </c>
      <c r="AB65" s="60"/>
      <c r="AC65" s="60"/>
      <c r="AD65" s="60"/>
      <c r="AE65" s="60"/>
      <c r="AF65" s="60"/>
      <c r="AG65" s="60"/>
      <c r="AH65" s="60"/>
      <c r="AI65" s="60"/>
      <c r="AJ65" s="60"/>
      <c r="AK65" s="60"/>
      <c r="AL65" s="60"/>
      <c r="AM65" s="60"/>
      <c r="AN65" s="60"/>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row>
    <row r="66" spans="1:161" x14ac:dyDescent="0.25">
      <c r="A66" s="77"/>
      <c r="B66" s="7" t="s">
        <v>209</v>
      </c>
      <c r="C66" s="29" t="s">
        <v>210</v>
      </c>
      <c r="D66" s="29" t="s">
        <v>211</v>
      </c>
      <c r="E66" s="1" t="s">
        <v>118</v>
      </c>
      <c r="F66" s="24"/>
      <c r="H66" s="2"/>
      <c r="I66" s="6">
        <v>31</v>
      </c>
      <c r="J66" s="5"/>
      <c r="K66" s="4">
        <f t="shared" si="5"/>
        <v>0</v>
      </c>
      <c r="L66" s="24">
        <v>1</v>
      </c>
      <c r="M66" s="5"/>
      <c r="N66" s="4">
        <f t="shared" si="6"/>
        <v>0</v>
      </c>
      <c r="O66" s="1">
        <v>10</v>
      </c>
      <c r="P66" s="30"/>
      <c r="Q66" s="4">
        <f t="shared" si="7"/>
        <v>0</v>
      </c>
      <c r="R66" s="24"/>
      <c r="T66" s="2"/>
      <c r="U66" s="24"/>
      <c r="W66" s="4"/>
      <c r="X66" s="59">
        <v>30</v>
      </c>
      <c r="Y66" s="5"/>
      <c r="Z66" s="26">
        <f t="shared" si="3"/>
        <v>0</v>
      </c>
      <c r="AA66" s="63">
        <f t="shared" si="4"/>
        <v>0</v>
      </c>
    </row>
    <row r="67" spans="1:161" x14ac:dyDescent="0.25">
      <c r="A67" s="77"/>
      <c r="B67" s="7" t="s">
        <v>212</v>
      </c>
      <c r="C67" s="29" t="s">
        <v>213</v>
      </c>
      <c r="D67" s="29" t="s">
        <v>214</v>
      </c>
      <c r="E67" s="1" t="s">
        <v>118</v>
      </c>
      <c r="F67" s="24"/>
      <c r="H67" s="2"/>
      <c r="I67" s="6">
        <v>34</v>
      </c>
      <c r="J67" s="5"/>
      <c r="K67" s="4">
        <f t="shared" si="5"/>
        <v>0</v>
      </c>
      <c r="L67" s="24"/>
      <c r="M67" s="26"/>
      <c r="N67" s="4">
        <f t="shared" si="6"/>
        <v>0</v>
      </c>
      <c r="O67" s="1">
        <v>22</v>
      </c>
      <c r="P67" s="30"/>
      <c r="Q67" s="4">
        <f t="shared" si="7"/>
        <v>0</v>
      </c>
      <c r="R67" s="24"/>
      <c r="T67" s="2"/>
      <c r="U67" s="24"/>
      <c r="W67" s="4"/>
      <c r="X67" s="59">
        <v>39</v>
      </c>
      <c r="Y67" s="5"/>
      <c r="Z67" s="26">
        <f t="shared" si="3"/>
        <v>0</v>
      </c>
      <c r="AA67" s="63">
        <f t="shared" si="4"/>
        <v>0</v>
      </c>
    </row>
    <row r="68" spans="1:161" s="28" customFormat="1" x14ac:dyDescent="0.25">
      <c r="A68" s="70"/>
      <c r="B68" s="7" t="s">
        <v>215</v>
      </c>
      <c r="C68" s="29" t="s">
        <v>216</v>
      </c>
      <c r="D68" s="29" t="s">
        <v>217</v>
      </c>
      <c r="E68" s="1" t="s">
        <v>118</v>
      </c>
      <c r="F68" s="24"/>
      <c r="G68" s="1"/>
      <c r="H68" s="2"/>
      <c r="I68" s="6">
        <v>26</v>
      </c>
      <c r="J68" s="5"/>
      <c r="K68" s="73">
        <f>I68*J68</f>
        <v>0</v>
      </c>
      <c r="L68" s="24">
        <v>1</v>
      </c>
      <c r="M68" s="5"/>
      <c r="N68" s="73">
        <f t="shared" si="6"/>
        <v>0</v>
      </c>
      <c r="O68" s="1">
        <v>17</v>
      </c>
      <c r="P68" s="5"/>
      <c r="Q68" s="73">
        <f t="shared" si="7"/>
        <v>0</v>
      </c>
      <c r="R68" s="24">
        <v>1</v>
      </c>
      <c r="S68" s="5"/>
      <c r="T68" s="73">
        <f>R68*S68</f>
        <v>0</v>
      </c>
      <c r="U68" s="24">
        <v>5</v>
      </c>
      <c r="V68" s="5"/>
      <c r="W68" s="73">
        <f>U68*V68</f>
        <v>0</v>
      </c>
      <c r="X68" s="85" t="s">
        <v>47</v>
      </c>
      <c r="Y68" s="21"/>
      <c r="Z68" s="21"/>
      <c r="AA68" s="63">
        <f t="shared" si="4"/>
        <v>0</v>
      </c>
      <c r="AB68" s="60"/>
      <c r="AC68" s="60"/>
      <c r="AD68" s="60"/>
      <c r="AE68" s="60"/>
      <c r="AF68" s="60"/>
      <c r="AG68" s="60"/>
      <c r="AH68" s="60"/>
      <c r="AI68" s="60"/>
      <c r="AJ68" s="60"/>
      <c r="AK68" s="60"/>
      <c r="AL68" s="60"/>
      <c r="AM68" s="60"/>
      <c r="AN68" s="60"/>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row>
    <row r="69" spans="1:161" x14ac:dyDescent="0.25">
      <c r="A69" s="77"/>
      <c r="B69" s="7" t="s">
        <v>218</v>
      </c>
      <c r="C69" s="29" t="s">
        <v>219</v>
      </c>
      <c r="D69" s="29" t="s">
        <v>220</v>
      </c>
      <c r="E69" s="1" t="s">
        <v>118</v>
      </c>
      <c r="F69" s="24"/>
      <c r="H69" s="2"/>
      <c r="I69" s="6">
        <v>6</v>
      </c>
      <c r="J69" s="5"/>
      <c r="K69" s="73">
        <f>I69*J69</f>
        <v>0</v>
      </c>
      <c r="L69" s="24">
        <v>1</v>
      </c>
      <c r="M69" s="5"/>
      <c r="N69" s="73">
        <f t="shared" si="6"/>
        <v>0</v>
      </c>
      <c r="O69" s="1">
        <v>6</v>
      </c>
      <c r="P69" s="5"/>
      <c r="Q69" s="73">
        <f t="shared" si="7"/>
        <v>0</v>
      </c>
      <c r="R69" s="24"/>
      <c r="T69" s="2"/>
      <c r="U69" s="24"/>
      <c r="W69" s="73"/>
      <c r="X69" s="59">
        <v>16</v>
      </c>
      <c r="Y69" s="5"/>
      <c r="Z69" s="26">
        <f t="shared" si="3"/>
        <v>0</v>
      </c>
      <c r="AA69" s="63">
        <f t="shared" si="4"/>
        <v>0</v>
      </c>
    </row>
    <row r="70" spans="1:161" x14ac:dyDescent="0.25">
      <c r="A70" s="77"/>
      <c r="B70" s="7" t="s">
        <v>221</v>
      </c>
      <c r="C70" s="29" t="s">
        <v>222</v>
      </c>
      <c r="D70" s="29" t="s">
        <v>223</v>
      </c>
      <c r="E70" s="1" t="s">
        <v>118</v>
      </c>
      <c r="F70" s="24"/>
      <c r="H70" s="2"/>
      <c r="I70" s="6">
        <v>7</v>
      </c>
      <c r="J70" s="5"/>
      <c r="K70" s="4">
        <f t="shared" si="5"/>
        <v>0</v>
      </c>
      <c r="L70" s="24"/>
      <c r="M70" s="26"/>
      <c r="N70" s="4">
        <f t="shared" si="6"/>
        <v>0</v>
      </c>
      <c r="O70" s="1">
        <v>6</v>
      </c>
      <c r="P70" s="5"/>
      <c r="Q70" s="4">
        <f t="shared" si="7"/>
        <v>0</v>
      </c>
      <c r="R70" s="24"/>
      <c r="T70" s="2"/>
      <c r="U70" s="24"/>
      <c r="W70" s="4"/>
      <c r="X70" s="59">
        <v>24</v>
      </c>
      <c r="Y70" s="5"/>
      <c r="Z70" s="26">
        <f t="shared" si="3"/>
        <v>0</v>
      </c>
      <c r="AA70" s="63">
        <f t="shared" si="4"/>
        <v>0</v>
      </c>
    </row>
    <row r="71" spans="1:161" x14ac:dyDescent="0.25">
      <c r="A71" s="77"/>
      <c r="B71" s="7" t="s">
        <v>224</v>
      </c>
      <c r="C71" s="29" t="s">
        <v>225</v>
      </c>
      <c r="D71" s="29" t="s">
        <v>226</v>
      </c>
      <c r="E71" s="1" t="s">
        <v>118</v>
      </c>
      <c r="F71" s="24"/>
      <c r="H71" s="2"/>
      <c r="I71" s="6">
        <v>2</v>
      </c>
      <c r="J71" s="5"/>
      <c r="K71" s="4">
        <f t="shared" si="5"/>
        <v>0</v>
      </c>
      <c r="L71" s="24"/>
      <c r="M71" s="26"/>
      <c r="N71" s="4">
        <f t="shared" si="6"/>
        <v>0</v>
      </c>
      <c r="O71" s="1">
        <v>4</v>
      </c>
      <c r="P71" s="30"/>
      <c r="Q71" s="4">
        <f t="shared" si="7"/>
        <v>0</v>
      </c>
      <c r="R71" s="24"/>
      <c r="T71" s="2"/>
      <c r="U71" s="24"/>
      <c r="W71" s="4"/>
      <c r="X71" s="59">
        <v>16</v>
      </c>
      <c r="Y71" s="5"/>
      <c r="Z71" s="26">
        <f t="shared" si="3"/>
        <v>0</v>
      </c>
      <c r="AA71" s="63">
        <f t="shared" si="4"/>
        <v>0</v>
      </c>
    </row>
    <row r="72" spans="1:161" x14ac:dyDescent="0.25">
      <c r="A72" s="78" t="s">
        <v>176</v>
      </c>
      <c r="B72" s="7" t="s">
        <v>227</v>
      </c>
      <c r="C72" s="29" t="s">
        <v>228</v>
      </c>
      <c r="D72" s="29" t="s">
        <v>229</v>
      </c>
      <c r="E72" s="1" t="s">
        <v>118</v>
      </c>
      <c r="F72" s="24"/>
      <c r="H72" s="2"/>
      <c r="I72" s="6">
        <v>16</v>
      </c>
      <c r="J72" s="5"/>
      <c r="K72" s="73">
        <f t="shared" si="5"/>
        <v>0</v>
      </c>
      <c r="L72" s="24">
        <v>1</v>
      </c>
      <c r="M72" s="5"/>
      <c r="N72" s="73">
        <f t="shared" si="6"/>
        <v>0</v>
      </c>
      <c r="O72" s="1">
        <v>17</v>
      </c>
      <c r="P72" s="5"/>
      <c r="Q72" s="73">
        <f t="shared" si="7"/>
        <v>0</v>
      </c>
      <c r="R72" s="24"/>
      <c r="T72" s="2"/>
      <c r="U72" s="24"/>
      <c r="W72" s="73"/>
      <c r="X72" s="59">
        <v>36</v>
      </c>
      <c r="Y72" s="5"/>
      <c r="Z72" s="21">
        <f t="shared" si="3"/>
        <v>0</v>
      </c>
      <c r="AA72" s="63">
        <f t="shared" si="4"/>
        <v>0</v>
      </c>
    </row>
    <row r="73" spans="1:161" x14ac:dyDescent="0.25">
      <c r="B73" s="7" t="s">
        <v>230</v>
      </c>
      <c r="C73" s="29" t="s">
        <v>231</v>
      </c>
      <c r="D73" s="29" t="s">
        <v>232</v>
      </c>
      <c r="E73" s="1" t="s">
        <v>118</v>
      </c>
      <c r="F73" s="24"/>
      <c r="H73" s="2"/>
      <c r="I73" s="6">
        <v>2</v>
      </c>
      <c r="J73" s="5"/>
      <c r="K73" s="4">
        <f t="shared" si="5"/>
        <v>0</v>
      </c>
      <c r="L73" s="24">
        <v>1</v>
      </c>
      <c r="M73" s="5"/>
      <c r="N73" s="4">
        <f t="shared" si="6"/>
        <v>0</v>
      </c>
      <c r="O73" s="1">
        <v>4</v>
      </c>
      <c r="P73" s="30"/>
      <c r="Q73" s="4">
        <f t="shared" si="7"/>
        <v>0</v>
      </c>
      <c r="R73" s="24"/>
      <c r="T73" s="2"/>
      <c r="U73" s="24"/>
      <c r="W73" s="4"/>
      <c r="X73" s="59">
        <v>17</v>
      </c>
      <c r="Y73" s="5"/>
      <c r="Z73" s="26">
        <f t="shared" si="3"/>
        <v>0</v>
      </c>
      <c r="AA73" s="63">
        <f t="shared" si="4"/>
        <v>0</v>
      </c>
    </row>
    <row r="74" spans="1:161" x14ac:dyDescent="0.25">
      <c r="B74" s="7" t="s">
        <v>233</v>
      </c>
      <c r="C74" s="29" t="s">
        <v>234</v>
      </c>
      <c r="D74" s="29" t="s">
        <v>235</v>
      </c>
      <c r="E74" s="1" t="s">
        <v>118</v>
      </c>
      <c r="F74" s="24"/>
      <c r="H74" s="2"/>
      <c r="I74" s="6">
        <v>4</v>
      </c>
      <c r="J74" s="5"/>
      <c r="K74" s="4">
        <f t="shared" si="5"/>
        <v>0</v>
      </c>
      <c r="L74" s="24"/>
      <c r="M74" s="26"/>
      <c r="N74" s="4">
        <f t="shared" si="6"/>
        <v>0</v>
      </c>
      <c r="O74" s="1">
        <v>7</v>
      </c>
      <c r="P74" s="30"/>
      <c r="Q74" s="4">
        <f t="shared" si="7"/>
        <v>0</v>
      </c>
      <c r="R74" s="24"/>
      <c r="T74" s="2"/>
      <c r="U74" s="24"/>
      <c r="W74" s="4"/>
      <c r="X74" s="59">
        <v>25</v>
      </c>
      <c r="Y74" s="5"/>
      <c r="Z74" s="26">
        <f t="shared" si="3"/>
        <v>0</v>
      </c>
      <c r="AA74" s="63">
        <f t="shared" si="4"/>
        <v>0</v>
      </c>
    </row>
    <row r="75" spans="1:161" x14ac:dyDescent="0.25">
      <c r="B75" s="7" t="s">
        <v>236</v>
      </c>
      <c r="C75" s="29" t="s">
        <v>237</v>
      </c>
      <c r="D75" s="29" t="s">
        <v>238</v>
      </c>
      <c r="E75" s="1" t="s">
        <v>118</v>
      </c>
      <c r="F75" s="24"/>
      <c r="H75" s="2"/>
      <c r="I75" s="6">
        <v>20</v>
      </c>
      <c r="J75" s="5"/>
      <c r="K75" s="4">
        <f t="shared" ref="K75:K85" si="8">I75*J75</f>
        <v>0</v>
      </c>
      <c r="L75" s="24">
        <v>7</v>
      </c>
      <c r="M75" s="5"/>
      <c r="N75" s="4">
        <f t="shared" ref="N75:N85" si="9">M75*L75</f>
        <v>0</v>
      </c>
      <c r="O75" s="1">
        <v>10</v>
      </c>
      <c r="P75" s="30"/>
      <c r="Q75" s="4">
        <f t="shared" ref="Q75:Q85" si="10">P75*O75</f>
        <v>0</v>
      </c>
      <c r="R75" s="24"/>
      <c r="T75" s="2"/>
      <c r="U75" s="24"/>
      <c r="W75" s="4"/>
      <c r="X75" s="59">
        <v>61</v>
      </c>
      <c r="Y75" s="5"/>
      <c r="Z75" s="26">
        <f t="shared" si="3"/>
        <v>0</v>
      </c>
      <c r="AA75" s="63">
        <f t="shared" si="4"/>
        <v>0</v>
      </c>
    </row>
    <row r="76" spans="1:161" x14ac:dyDescent="0.25">
      <c r="B76" s="7" t="s">
        <v>239</v>
      </c>
      <c r="C76" s="29" t="s">
        <v>240</v>
      </c>
      <c r="D76" s="29" t="s">
        <v>172</v>
      </c>
      <c r="E76" s="1" t="s">
        <v>118</v>
      </c>
      <c r="F76" s="24"/>
      <c r="H76" s="2"/>
      <c r="I76" s="6">
        <v>19</v>
      </c>
      <c r="J76" s="5"/>
      <c r="K76" s="4">
        <f t="shared" si="8"/>
        <v>0</v>
      </c>
      <c r="L76" s="24">
        <v>2</v>
      </c>
      <c r="M76" s="5"/>
      <c r="N76" s="4">
        <f t="shared" si="9"/>
        <v>0</v>
      </c>
      <c r="O76" s="1">
        <v>27</v>
      </c>
      <c r="P76" s="30"/>
      <c r="Q76" s="4">
        <f t="shared" si="10"/>
        <v>0</v>
      </c>
      <c r="R76" s="24"/>
      <c r="T76" s="2"/>
      <c r="U76" s="24"/>
      <c r="W76" s="4"/>
      <c r="X76" s="59">
        <v>50</v>
      </c>
      <c r="Y76" s="5"/>
      <c r="Z76" s="26">
        <f t="shared" ref="Z76:Z93" si="11">Y76*X76</f>
        <v>0</v>
      </c>
      <c r="AA76" s="63">
        <f t="shared" ref="AA76:AA93" si="12">H76+K76+N76+Q76+T76+W76+Z76</f>
        <v>0</v>
      </c>
    </row>
    <row r="77" spans="1:161" x14ac:dyDescent="0.25">
      <c r="B77" s="7" t="s">
        <v>241</v>
      </c>
      <c r="C77" s="29" t="s">
        <v>242</v>
      </c>
      <c r="D77" s="29" t="s">
        <v>243</v>
      </c>
      <c r="E77" s="1" t="s">
        <v>118</v>
      </c>
      <c r="F77" s="24"/>
      <c r="H77" s="2"/>
      <c r="I77" s="6">
        <v>4</v>
      </c>
      <c r="J77" s="5"/>
      <c r="K77" s="4">
        <f t="shared" si="8"/>
        <v>0</v>
      </c>
      <c r="L77" s="24">
        <v>1</v>
      </c>
      <c r="M77" s="5"/>
      <c r="N77" s="4">
        <f t="shared" si="9"/>
        <v>0</v>
      </c>
      <c r="O77" s="1">
        <v>11</v>
      </c>
      <c r="P77" s="30"/>
      <c r="Q77" s="4">
        <f t="shared" si="10"/>
        <v>0</v>
      </c>
      <c r="R77" s="24"/>
      <c r="T77" s="2"/>
      <c r="U77" s="24"/>
      <c r="W77" s="4"/>
      <c r="X77" s="59">
        <v>21</v>
      </c>
      <c r="Y77" s="5"/>
      <c r="Z77" s="26">
        <f t="shared" si="11"/>
        <v>0</v>
      </c>
      <c r="AA77" s="63">
        <f t="shared" si="12"/>
        <v>0</v>
      </c>
    </row>
    <row r="78" spans="1:161" x14ac:dyDescent="0.25">
      <c r="B78" s="7" t="s">
        <v>244</v>
      </c>
      <c r="C78" s="29" t="s">
        <v>245</v>
      </c>
      <c r="D78" s="29" t="s">
        <v>246</v>
      </c>
      <c r="E78" s="1" t="s">
        <v>118</v>
      </c>
      <c r="F78" s="24"/>
      <c r="H78" s="2"/>
      <c r="I78" s="6">
        <v>1</v>
      </c>
      <c r="J78" s="5"/>
      <c r="K78" s="4">
        <f t="shared" si="8"/>
        <v>0</v>
      </c>
      <c r="L78" s="24">
        <v>1</v>
      </c>
      <c r="M78" s="5"/>
      <c r="N78" s="4">
        <f t="shared" si="9"/>
        <v>0</v>
      </c>
      <c r="O78" s="1">
        <v>6</v>
      </c>
      <c r="P78" s="30"/>
      <c r="Q78" s="4">
        <f t="shared" si="10"/>
        <v>0</v>
      </c>
      <c r="R78" s="24"/>
      <c r="T78" s="2"/>
      <c r="U78" s="24"/>
      <c r="W78" s="4"/>
      <c r="X78" s="59">
        <v>27</v>
      </c>
      <c r="Y78" s="5"/>
      <c r="Z78" s="26">
        <f t="shared" si="11"/>
        <v>0</v>
      </c>
      <c r="AA78" s="63">
        <f t="shared" si="12"/>
        <v>0</v>
      </c>
    </row>
    <row r="79" spans="1:161" x14ac:dyDescent="0.25">
      <c r="A79" s="71"/>
      <c r="B79" s="7" t="s">
        <v>247</v>
      </c>
      <c r="C79" s="29" t="s">
        <v>248</v>
      </c>
      <c r="D79" s="29" t="s">
        <v>249</v>
      </c>
      <c r="E79" s="1" t="s">
        <v>118</v>
      </c>
      <c r="F79" s="24"/>
      <c r="H79" s="2"/>
      <c r="I79" s="6">
        <v>2</v>
      </c>
      <c r="J79" s="5"/>
      <c r="K79" s="4">
        <f t="shared" si="8"/>
        <v>0</v>
      </c>
      <c r="L79" s="24">
        <v>1</v>
      </c>
      <c r="M79" s="5"/>
      <c r="N79" s="4">
        <f>M79*L79</f>
        <v>0</v>
      </c>
      <c r="O79" s="1">
        <v>5</v>
      </c>
      <c r="P79" s="30"/>
      <c r="Q79" s="4">
        <f t="shared" si="10"/>
        <v>0</v>
      </c>
      <c r="R79" s="24"/>
      <c r="T79" s="2"/>
      <c r="U79" s="24"/>
      <c r="W79" s="4"/>
      <c r="X79" s="86" t="s">
        <v>47</v>
      </c>
      <c r="Y79" s="21"/>
      <c r="Z79" s="21"/>
      <c r="AA79" s="63">
        <f t="shared" si="12"/>
        <v>0</v>
      </c>
    </row>
    <row r="80" spans="1:161" x14ac:dyDescent="0.25">
      <c r="B80" s="7" t="s">
        <v>250</v>
      </c>
      <c r="C80" s="29" t="s">
        <v>251</v>
      </c>
      <c r="D80" s="29" t="s">
        <v>252</v>
      </c>
      <c r="E80" s="1" t="s">
        <v>118</v>
      </c>
      <c r="F80" s="24"/>
      <c r="H80" s="2"/>
      <c r="I80" s="6">
        <v>3</v>
      </c>
      <c r="J80" s="5"/>
      <c r="K80" s="4">
        <f t="shared" si="8"/>
        <v>0</v>
      </c>
      <c r="L80" s="24">
        <v>2</v>
      </c>
      <c r="M80" s="5"/>
      <c r="N80" s="4">
        <f t="shared" si="9"/>
        <v>0</v>
      </c>
      <c r="O80" s="1">
        <v>5</v>
      </c>
      <c r="P80" s="30"/>
      <c r="Q80" s="4">
        <f t="shared" si="10"/>
        <v>0</v>
      </c>
      <c r="R80" s="24"/>
      <c r="T80" s="2"/>
      <c r="U80" s="24"/>
      <c r="W80" s="4"/>
      <c r="X80" s="59">
        <v>47</v>
      </c>
      <c r="Y80" s="5"/>
      <c r="Z80" s="26">
        <f t="shared" si="11"/>
        <v>0</v>
      </c>
      <c r="AA80" s="63">
        <f t="shared" si="12"/>
        <v>0</v>
      </c>
    </row>
    <row r="81" spans="1:27" x14ac:dyDescent="0.25">
      <c r="B81" s="7" t="s">
        <v>253</v>
      </c>
      <c r="C81" s="29" t="s">
        <v>254</v>
      </c>
      <c r="D81" s="29" t="s">
        <v>255</v>
      </c>
      <c r="E81" s="1" t="s">
        <v>118</v>
      </c>
      <c r="F81" s="24"/>
      <c r="H81" s="2"/>
      <c r="I81" s="6">
        <v>10</v>
      </c>
      <c r="J81" s="5"/>
      <c r="K81" s="4">
        <f t="shared" si="8"/>
        <v>0</v>
      </c>
      <c r="L81" s="24">
        <v>1</v>
      </c>
      <c r="M81" s="5"/>
      <c r="N81" s="4">
        <f t="shared" si="9"/>
        <v>0</v>
      </c>
      <c r="O81" s="1">
        <v>5</v>
      </c>
      <c r="P81" s="30"/>
      <c r="Q81" s="4">
        <f t="shared" si="10"/>
        <v>0</v>
      </c>
      <c r="R81" s="24"/>
      <c r="T81" s="2"/>
      <c r="U81" s="24"/>
      <c r="W81" s="4"/>
      <c r="X81" s="59">
        <v>14</v>
      </c>
      <c r="Y81" s="5"/>
      <c r="Z81" s="26">
        <f t="shared" si="11"/>
        <v>0</v>
      </c>
      <c r="AA81" s="63">
        <f t="shared" si="12"/>
        <v>0</v>
      </c>
    </row>
    <row r="82" spans="1:27" x14ac:dyDescent="0.25">
      <c r="B82" s="7" t="s">
        <v>256</v>
      </c>
      <c r="C82" s="29" t="s">
        <v>257</v>
      </c>
      <c r="D82" s="29" t="s">
        <v>258</v>
      </c>
      <c r="E82" s="1" t="s">
        <v>118</v>
      </c>
      <c r="F82" s="24"/>
      <c r="H82" s="2"/>
      <c r="I82" s="6"/>
      <c r="J82" s="26"/>
      <c r="K82" s="4">
        <f t="shared" si="8"/>
        <v>0</v>
      </c>
      <c r="L82" s="24"/>
      <c r="M82" s="26"/>
      <c r="N82" s="4">
        <f t="shared" si="9"/>
        <v>0</v>
      </c>
      <c r="O82" s="1">
        <v>1</v>
      </c>
      <c r="P82" s="30"/>
      <c r="Q82" s="4">
        <f t="shared" si="10"/>
        <v>0</v>
      </c>
      <c r="R82" s="24"/>
      <c r="T82" s="2"/>
      <c r="U82" s="24"/>
      <c r="W82" s="4"/>
      <c r="X82" s="59">
        <v>38</v>
      </c>
      <c r="Y82" s="5"/>
      <c r="Z82" s="26">
        <f t="shared" si="11"/>
        <v>0</v>
      </c>
      <c r="AA82" s="63">
        <f t="shared" si="12"/>
        <v>0</v>
      </c>
    </row>
    <row r="83" spans="1:27" x14ac:dyDescent="0.25">
      <c r="B83" s="7" t="s">
        <v>259</v>
      </c>
      <c r="C83" s="29" t="s">
        <v>260</v>
      </c>
      <c r="D83" s="29" t="s">
        <v>261</v>
      </c>
      <c r="E83" s="1" t="s">
        <v>118</v>
      </c>
      <c r="F83" s="24"/>
      <c r="H83" s="2"/>
      <c r="I83" s="6">
        <v>3</v>
      </c>
      <c r="J83" s="5"/>
      <c r="K83" s="4">
        <f t="shared" si="8"/>
        <v>0</v>
      </c>
      <c r="L83" s="24">
        <v>2</v>
      </c>
      <c r="M83" s="5"/>
      <c r="N83" s="4">
        <f t="shared" si="9"/>
        <v>0</v>
      </c>
      <c r="O83" s="1">
        <v>13</v>
      </c>
      <c r="P83" s="30"/>
      <c r="Q83" s="4">
        <f t="shared" si="10"/>
        <v>0</v>
      </c>
      <c r="R83" s="24"/>
      <c r="T83" s="2"/>
      <c r="U83" s="24"/>
      <c r="W83" s="4"/>
      <c r="X83" s="59">
        <v>34</v>
      </c>
      <c r="Y83" s="5"/>
      <c r="Z83" s="26">
        <f t="shared" si="11"/>
        <v>0</v>
      </c>
      <c r="AA83" s="63">
        <f t="shared" si="12"/>
        <v>0</v>
      </c>
    </row>
    <row r="84" spans="1:27" x14ac:dyDescent="0.25">
      <c r="B84" s="7" t="s">
        <v>262</v>
      </c>
      <c r="C84" s="29" t="s">
        <v>263</v>
      </c>
      <c r="D84" s="29" t="s">
        <v>264</v>
      </c>
      <c r="E84" s="1" t="s">
        <v>265</v>
      </c>
      <c r="F84" s="24"/>
      <c r="H84" s="2"/>
      <c r="I84" s="6">
        <v>24</v>
      </c>
      <c r="J84" s="5"/>
      <c r="K84" s="4">
        <f t="shared" si="8"/>
        <v>0</v>
      </c>
      <c r="L84" s="24">
        <v>3</v>
      </c>
      <c r="M84" s="5"/>
      <c r="N84" s="4">
        <f t="shared" si="9"/>
        <v>0</v>
      </c>
      <c r="O84" s="1">
        <v>17</v>
      </c>
      <c r="P84" s="30"/>
      <c r="Q84" s="4">
        <f t="shared" si="10"/>
        <v>0</v>
      </c>
      <c r="R84" s="24"/>
      <c r="T84" s="2"/>
      <c r="U84" s="24"/>
      <c r="W84" s="4"/>
      <c r="X84" s="59">
        <v>119</v>
      </c>
      <c r="Y84" s="5"/>
      <c r="Z84" s="26">
        <f t="shared" si="11"/>
        <v>0</v>
      </c>
      <c r="AA84" s="63">
        <f t="shared" si="12"/>
        <v>0</v>
      </c>
    </row>
    <row r="85" spans="1:27" x14ac:dyDescent="0.25">
      <c r="B85" s="7" t="s">
        <v>266</v>
      </c>
      <c r="C85" s="29" t="s">
        <v>267</v>
      </c>
      <c r="D85" s="29" t="s">
        <v>268</v>
      </c>
      <c r="E85" s="1" t="s">
        <v>265</v>
      </c>
      <c r="F85" s="24"/>
      <c r="H85" s="2"/>
      <c r="I85" s="6">
        <v>14</v>
      </c>
      <c r="J85" s="5"/>
      <c r="K85" s="4">
        <f t="shared" si="8"/>
        <v>0</v>
      </c>
      <c r="L85" s="24">
        <v>3</v>
      </c>
      <c r="M85" s="5"/>
      <c r="N85" s="4">
        <f t="shared" si="9"/>
        <v>0</v>
      </c>
      <c r="O85" s="1">
        <v>9</v>
      </c>
      <c r="P85" s="30"/>
      <c r="Q85" s="4">
        <f t="shared" si="10"/>
        <v>0</v>
      </c>
      <c r="R85" s="24"/>
      <c r="T85" s="2"/>
      <c r="U85" s="24"/>
      <c r="W85" s="4"/>
      <c r="X85" s="59">
        <v>39</v>
      </c>
      <c r="Y85" s="5"/>
      <c r="Z85" s="26">
        <f t="shared" si="11"/>
        <v>0</v>
      </c>
      <c r="AA85" s="63">
        <f t="shared" si="12"/>
        <v>0</v>
      </c>
    </row>
    <row r="86" spans="1:27" x14ac:dyDescent="0.25">
      <c r="B86" s="7" t="s">
        <v>269</v>
      </c>
      <c r="C86" s="29" t="s">
        <v>270</v>
      </c>
      <c r="D86" s="29" t="s">
        <v>271</v>
      </c>
      <c r="E86" s="1" t="s">
        <v>272</v>
      </c>
      <c r="F86" s="24"/>
      <c r="H86" s="2"/>
      <c r="I86" s="6">
        <v>16</v>
      </c>
      <c r="J86" s="5"/>
      <c r="K86" s="4">
        <f t="shared" ref="K86:K93" si="13">I86*J86</f>
        <v>0</v>
      </c>
      <c r="L86" s="24">
        <v>5</v>
      </c>
      <c r="M86" s="5"/>
      <c r="N86" s="4">
        <f t="shared" ref="N86:N93" si="14">M86*L86</f>
        <v>0</v>
      </c>
      <c r="O86" s="1">
        <v>8</v>
      </c>
      <c r="P86" s="30"/>
      <c r="Q86" s="4">
        <f t="shared" ref="Q86:Q93" si="15">P86*O86</f>
        <v>0</v>
      </c>
      <c r="R86" s="24">
        <v>2</v>
      </c>
      <c r="S86" s="30"/>
      <c r="T86" s="4">
        <f>R86*S86</f>
        <v>0</v>
      </c>
      <c r="U86" s="24">
        <v>6</v>
      </c>
      <c r="V86" s="30"/>
      <c r="W86" s="4">
        <f>U86*V86</f>
        <v>0</v>
      </c>
      <c r="X86" s="59">
        <v>30</v>
      </c>
      <c r="Y86" s="5"/>
      <c r="Z86" s="26">
        <f t="shared" si="11"/>
        <v>0</v>
      </c>
      <c r="AA86" s="63">
        <f t="shared" si="12"/>
        <v>0</v>
      </c>
    </row>
    <row r="87" spans="1:27" x14ac:dyDescent="0.25">
      <c r="A87" s="71"/>
      <c r="B87" s="7" t="s">
        <v>273</v>
      </c>
      <c r="C87" s="29" t="s">
        <v>274</v>
      </c>
      <c r="D87" s="29" t="s">
        <v>275</v>
      </c>
      <c r="E87" s="1" t="s">
        <v>272</v>
      </c>
      <c r="F87" s="24"/>
      <c r="H87" s="2"/>
      <c r="I87" s="6">
        <v>7</v>
      </c>
      <c r="J87" s="5"/>
      <c r="K87" s="4">
        <f t="shared" si="13"/>
        <v>0</v>
      </c>
      <c r="L87" s="24"/>
      <c r="M87" s="26"/>
      <c r="N87" s="4">
        <f t="shared" si="14"/>
        <v>0</v>
      </c>
      <c r="O87" s="1">
        <v>8</v>
      </c>
      <c r="P87" s="30"/>
      <c r="Q87" s="4">
        <f t="shared" si="15"/>
        <v>0</v>
      </c>
      <c r="R87" s="24"/>
      <c r="T87" s="2"/>
      <c r="U87" s="24"/>
      <c r="W87" s="4"/>
      <c r="X87" s="86" t="s">
        <v>47</v>
      </c>
      <c r="Y87" s="21"/>
      <c r="Z87" s="21"/>
      <c r="AA87" s="63">
        <f t="shared" si="12"/>
        <v>0</v>
      </c>
    </row>
    <row r="88" spans="1:27" x14ac:dyDescent="0.25">
      <c r="B88" s="7" t="s">
        <v>276</v>
      </c>
      <c r="C88" s="29" t="s">
        <v>277</v>
      </c>
      <c r="D88" s="29" t="s">
        <v>278</v>
      </c>
      <c r="E88" s="1" t="s">
        <v>272</v>
      </c>
      <c r="F88" s="24"/>
      <c r="H88" s="2"/>
      <c r="I88" s="6">
        <v>9</v>
      </c>
      <c r="J88" s="5"/>
      <c r="K88" s="4">
        <f t="shared" si="13"/>
        <v>0</v>
      </c>
      <c r="L88" s="24"/>
      <c r="M88" s="26"/>
      <c r="N88" s="4">
        <f t="shared" si="14"/>
        <v>0</v>
      </c>
      <c r="O88" s="1">
        <v>6</v>
      </c>
      <c r="P88" s="30"/>
      <c r="Q88" s="4">
        <f t="shared" si="15"/>
        <v>0</v>
      </c>
      <c r="R88" s="24"/>
      <c r="T88" s="2"/>
      <c r="U88" s="24"/>
      <c r="W88" s="4"/>
      <c r="X88" s="59">
        <v>20</v>
      </c>
      <c r="Y88" s="5"/>
      <c r="Z88" s="26">
        <f t="shared" si="11"/>
        <v>0</v>
      </c>
      <c r="AA88" s="63">
        <f t="shared" si="12"/>
        <v>0</v>
      </c>
    </row>
    <row r="89" spans="1:27" x14ac:dyDescent="0.25">
      <c r="B89" s="7" t="s">
        <v>279</v>
      </c>
      <c r="C89" s="29" t="s">
        <v>280</v>
      </c>
      <c r="D89" s="29" t="s">
        <v>281</v>
      </c>
      <c r="E89" s="1" t="s">
        <v>272</v>
      </c>
      <c r="F89" s="24"/>
      <c r="H89" s="2"/>
      <c r="I89" s="6">
        <v>4</v>
      </c>
      <c r="J89" s="5"/>
      <c r="K89" s="4">
        <f t="shared" si="13"/>
        <v>0</v>
      </c>
      <c r="L89" s="24"/>
      <c r="M89" s="26"/>
      <c r="N89" s="4">
        <f t="shared" si="14"/>
        <v>0</v>
      </c>
      <c r="O89" s="1">
        <v>7</v>
      </c>
      <c r="P89" s="30"/>
      <c r="Q89" s="4">
        <f t="shared" si="15"/>
        <v>0</v>
      </c>
      <c r="R89" s="24"/>
      <c r="T89" s="2"/>
      <c r="U89" s="24"/>
      <c r="W89" s="4"/>
      <c r="X89" s="59">
        <v>18</v>
      </c>
      <c r="Y89" s="5"/>
      <c r="Z89" s="26">
        <f t="shared" si="11"/>
        <v>0</v>
      </c>
      <c r="AA89" s="63">
        <f t="shared" si="12"/>
        <v>0</v>
      </c>
    </row>
    <row r="90" spans="1:27" x14ac:dyDescent="0.25">
      <c r="B90" s="7" t="s">
        <v>282</v>
      </c>
      <c r="C90" s="29" t="s">
        <v>283</v>
      </c>
      <c r="D90" s="29" t="s">
        <v>284</v>
      </c>
      <c r="E90" s="1" t="s">
        <v>272</v>
      </c>
      <c r="F90" s="24"/>
      <c r="H90" s="2"/>
      <c r="I90" s="6">
        <v>3</v>
      </c>
      <c r="J90" s="5"/>
      <c r="K90" s="4">
        <f t="shared" si="13"/>
        <v>0</v>
      </c>
      <c r="L90" s="24"/>
      <c r="M90" s="26"/>
      <c r="N90" s="4">
        <f t="shared" si="14"/>
        <v>0</v>
      </c>
      <c r="O90" s="1">
        <v>8</v>
      </c>
      <c r="P90" s="30"/>
      <c r="Q90" s="4">
        <f t="shared" si="15"/>
        <v>0</v>
      </c>
      <c r="R90" s="24"/>
      <c r="T90" s="2"/>
      <c r="U90" s="24"/>
      <c r="W90" s="4"/>
      <c r="X90" s="31">
        <v>28</v>
      </c>
      <c r="Y90" s="5"/>
      <c r="Z90" s="26">
        <f t="shared" si="11"/>
        <v>0</v>
      </c>
      <c r="AA90" s="63">
        <f t="shared" si="12"/>
        <v>0</v>
      </c>
    </row>
    <row r="91" spans="1:27" x14ac:dyDescent="0.25">
      <c r="B91" s="7" t="s">
        <v>285</v>
      </c>
      <c r="C91" s="29" t="s">
        <v>286</v>
      </c>
      <c r="D91" s="29" t="s">
        <v>287</v>
      </c>
      <c r="E91" s="1" t="s">
        <v>288</v>
      </c>
      <c r="F91" s="24"/>
      <c r="H91" s="2"/>
      <c r="I91" s="6">
        <v>15</v>
      </c>
      <c r="J91" s="5"/>
      <c r="K91" s="4">
        <f t="shared" si="13"/>
        <v>0</v>
      </c>
      <c r="L91" s="24">
        <v>3</v>
      </c>
      <c r="M91" s="5"/>
      <c r="N91" s="4">
        <f t="shared" si="14"/>
        <v>0</v>
      </c>
      <c r="O91" s="1">
        <v>6</v>
      </c>
      <c r="P91" s="30"/>
      <c r="Q91" s="4">
        <f t="shared" si="15"/>
        <v>0</v>
      </c>
      <c r="R91" s="24"/>
      <c r="T91" s="2"/>
      <c r="U91" s="24"/>
      <c r="W91" s="4"/>
      <c r="X91" s="31">
        <v>54</v>
      </c>
      <c r="Y91" s="5"/>
      <c r="Z91" s="26">
        <f t="shared" si="11"/>
        <v>0</v>
      </c>
      <c r="AA91" s="63">
        <f t="shared" si="12"/>
        <v>0</v>
      </c>
    </row>
    <row r="92" spans="1:27" x14ac:dyDescent="0.25">
      <c r="B92" s="7" t="s">
        <v>289</v>
      </c>
      <c r="C92" s="29" t="s">
        <v>290</v>
      </c>
      <c r="D92" s="29" t="s">
        <v>291</v>
      </c>
      <c r="E92" s="1" t="s">
        <v>288</v>
      </c>
      <c r="F92" s="24"/>
      <c r="H92" s="2"/>
      <c r="I92" s="6">
        <v>22</v>
      </c>
      <c r="J92" s="5"/>
      <c r="K92" s="4">
        <f t="shared" si="13"/>
        <v>0</v>
      </c>
      <c r="L92" s="24">
        <v>1</v>
      </c>
      <c r="M92" s="5"/>
      <c r="N92" s="4">
        <f t="shared" si="14"/>
        <v>0</v>
      </c>
      <c r="O92" s="1">
        <v>25</v>
      </c>
      <c r="P92" s="30"/>
      <c r="Q92" s="4">
        <f t="shared" si="15"/>
        <v>0</v>
      </c>
      <c r="R92" s="24"/>
      <c r="T92" s="2"/>
      <c r="U92" s="24"/>
      <c r="W92" s="4"/>
      <c r="X92" s="31">
        <v>57</v>
      </c>
      <c r="Y92" s="5"/>
      <c r="Z92" s="26">
        <f t="shared" si="11"/>
        <v>0</v>
      </c>
      <c r="AA92" s="63">
        <f t="shared" si="12"/>
        <v>0</v>
      </c>
    </row>
    <row r="93" spans="1:27" ht="13.8" thickBot="1" x14ac:dyDescent="0.3">
      <c r="B93" s="8" t="s">
        <v>292</v>
      </c>
      <c r="C93" s="9" t="s">
        <v>293</v>
      </c>
      <c r="D93" s="9" t="s">
        <v>294</v>
      </c>
      <c r="E93" s="41" t="s">
        <v>288</v>
      </c>
      <c r="F93" s="40"/>
      <c r="G93" s="41"/>
      <c r="H93" s="44"/>
      <c r="I93" s="58">
        <v>39</v>
      </c>
      <c r="J93" s="56"/>
      <c r="K93" s="33">
        <f t="shared" si="13"/>
        <v>0</v>
      </c>
      <c r="L93" s="40">
        <v>11</v>
      </c>
      <c r="M93" s="56"/>
      <c r="N93" s="33">
        <f t="shared" si="14"/>
        <v>0</v>
      </c>
      <c r="O93" s="41">
        <v>24</v>
      </c>
      <c r="P93" s="57"/>
      <c r="Q93" s="33">
        <f t="shared" si="15"/>
        <v>0</v>
      </c>
      <c r="R93" s="40"/>
      <c r="S93" s="41"/>
      <c r="T93" s="44"/>
      <c r="U93" s="40"/>
      <c r="V93" s="41"/>
      <c r="W93" s="33"/>
      <c r="X93" s="32">
        <v>42</v>
      </c>
      <c r="Y93" s="56"/>
      <c r="Z93" s="62">
        <f t="shared" si="11"/>
        <v>0</v>
      </c>
      <c r="AA93" s="74">
        <f t="shared" si="12"/>
        <v>0</v>
      </c>
    </row>
    <row r="94" spans="1:27" s="60" customFormat="1" x14ac:dyDescent="0.25">
      <c r="F94" s="88">
        <f>F11</f>
        <v>5</v>
      </c>
      <c r="G94" s="89" t="s">
        <v>295</v>
      </c>
      <c r="H94" s="90">
        <f>H11</f>
        <v>0</v>
      </c>
      <c r="I94" s="60">
        <f>SUM(I11:I13,I16:I81,I83:I93)</f>
        <v>795</v>
      </c>
      <c r="J94" s="80" t="s">
        <v>295</v>
      </c>
      <c r="K94" s="81">
        <f>SUM(K11,K12:K93)</f>
        <v>0</v>
      </c>
      <c r="L94" s="60">
        <f>SUM(L11:L93)</f>
        <v>149</v>
      </c>
      <c r="M94" s="80" t="s">
        <v>295</v>
      </c>
      <c r="N94" s="81">
        <f>SUM(N11,N12:N93)</f>
        <v>0</v>
      </c>
      <c r="O94" s="60">
        <f>SUM(O11:O93)</f>
        <v>748</v>
      </c>
      <c r="P94" s="80" t="s">
        <v>295</v>
      </c>
      <c r="Q94" s="81">
        <f>SUM(Q11,Q12:Q93)</f>
        <v>0</v>
      </c>
      <c r="R94" s="60">
        <f>R33+R68+R86</f>
        <v>5</v>
      </c>
      <c r="S94" s="80" t="s">
        <v>295</v>
      </c>
      <c r="T94" s="81">
        <f>SUM(T86,T68,T33)</f>
        <v>0</v>
      </c>
      <c r="U94" s="60">
        <f>U86+U68+U33+U25</f>
        <v>27</v>
      </c>
      <c r="V94" s="80" t="s">
        <v>295</v>
      </c>
      <c r="W94" s="81">
        <f>SUM(W86,W68,W33,W25)</f>
        <v>0</v>
      </c>
      <c r="X94" s="60">
        <f>SUM(X11:X13,X16,X19:X24,X26:X29,X32:X33,X36:X61,X63:X67,X69:X78,X80:X86,X88:X93)</f>
        <v>2328</v>
      </c>
      <c r="Y94" s="80" t="s">
        <v>295</v>
      </c>
      <c r="Z94" s="81">
        <f>SUM(Z11,Z12:Z93)</f>
        <v>0</v>
      </c>
    </row>
    <row r="95" spans="1:27" s="60" customFormat="1" ht="13.8" thickBot="1" x14ac:dyDescent="0.3">
      <c r="B95" s="83" t="s">
        <v>296</v>
      </c>
    </row>
    <row r="96" spans="1:27" s="60" customFormat="1" ht="26.4" x14ac:dyDescent="0.25">
      <c r="B96" s="83" t="s">
        <v>297</v>
      </c>
      <c r="Z96" s="101" t="s">
        <v>298</v>
      </c>
      <c r="AA96" s="87">
        <f>SUM(AA11:AA93)</f>
        <v>0</v>
      </c>
    </row>
    <row r="97" spans="2:2" s="60" customFormat="1" x14ac:dyDescent="0.25">
      <c r="B97" s="83"/>
    </row>
    <row r="98" spans="2:2" s="60" customFormat="1" ht="52.8" x14ac:dyDescent="0.25">
      <c r="B98" s="84" t="s">
        <v>299</v>
      </c>
    </row>
    <row r="99" spans="2:2" s="60" customFormat="1" x14ac:dyDescent="0.25"/>
    <row r="100" spans="2:2" s="60" customFormat="1" x14ac:dyDescent="0.25"/>
    <row r="101" spans="2:2" s="60" customFormat="1" x14ac:dyDescent="0.25"/>
    <row r="102" spans="2:2" s="60" customFormat="1" x14ac:dyDescent="0.25"/>
    <row r="103" spans="2:2" s="60" customFormat="1" x14ac:dyDescent="0.25"/>
    <row r="104" spans="2:2" s="60" customFormat="1" x14ac:dyDescent="0.25"/>
    <row r="105" spans="2:2" s="60" customFormat="1" x14ac:dyDescent="0.25"/>
    <row r="106" spans="2:2" s="60" customFormat="1" x14ac:dyDescent="0.25"/>
    <row r="107" spans="2:2" s="60" customFormat="1" x14ac:dyDescent="0.25"/>
    <row r="108" spans="2:2" s="60" customFormat="1" x14ac:dyDescent="0.25"/>
    <row r="109" spans="2:2" s="60" customFormat="1" x14ac:dyDescent="0.25"/>
    <row r="110" spans="2:2" s="60" customFormat="1" x14ac:dyDescent="0.25"/>
    <row r="111" spans="2:2" s="60" customFormat="1" x14ac:dyDescent="0.25"/>
  </sheetData>
  <sheetProtection algorithmName="SHA-512" hashValue="ryewxGysarGI4VaR5t7Oy8ghJqbr6Fz/arFIHof6aS7s1+1xNLU5rUvyqMin93cKzmwxX67O1MbCRMPFtfZVdQ==" saltValue="U6MUbZWxRh8VP/mbiuLWzg==" spinCount="100000" sheet="1" objects="1" scenarios="1"/>
  <protectedRanges>
    <protectedRange sqref="G11" name="Bereik1"/>
    <protectedRange sqref="J11:J93" name="Bereik2"/>
    <protectedRange sqref="M11:M93" name="Bereik3"/>
    <protectedRange sqref="P11:P93" name="Bereik4"/>
    <protectedRange sqref="S11:S93" name="Bereik5"/>
    <protectedRange sqref="V11:V93" name="Bereik6"/>
    <protectedRange sqref="Y11:Y93" name="Bereik7"/>
    <protectedRange sqref="C3:C4" name="Bereik8"/>
  </protectedRanges>
  <sortState xmlns:xlrd2="http://schemas.microsoft.com/office/spreadsheetml/2017/richdata2" ref="B11:AA93">
    <sortCondition ref="E10:E93"/>
  </sortState>
  <mergeCells count="4">
    <mergeCell ref="B2:C2"/>
    <mergeCell ref="B5:C5"/>
    <mergeCell ref="B8:C8"/>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53E1F-BEF0-4740-9F3D-FDA2058B0399}">
  <dimension ref="B1:R35"/>
  <sheetViews>
    <sheetView tabSelected="1" zoomScale="85" zoomScaleNormal="85" workbookViewId="0">
      <selection activeCell="H10" sqref="H10"/>
    </sheetView>
  </sheetViews>
  <sheetFormatPr defaultColWidth="8.6640625" defaultRowHeight="13.2" x14ac:dyDescent="0.25"/>
  <cols>
    <col min="1" max="1" width="8.6640625" style="1"/>
    <col min="2" max="2" width="47" style="1" customWidth="1"/>
    <col min="3" max="3" width="15.5546875" style="1" customWidth="1"/>
    <col min="4" max="4" width="3.109375" style="1" customWidth="1"/>
    <col min="5" max="6" width="15.5546875" style="1" customWidth="1"/>
    <col min="7" max="7" width="8.6640625" style="1"/>
    <col min="8" max="8" width="11.5546875" style="1" customWidth="1"/>
    <col min="9" max="9" width="10.6640625" style="1" bestFit="1" customWidth="1"/>
    <col min="10" max="15" width="8.6640625" style="1"/>
    <col min="16" max="16" width="70.33203125" style="1" bestFit="1" customWidth="1"/>
    <col min="17" max="16384" width="8.6640625" style="1"/>
  </cols>
  <sheetData>
    <row r="1" spans="2:18" ht="13.8" thickBot="1" x14ac:dyDescent="0.3"/>
    <row r="2" spans="2:18" s="65" customFormat="1" ht="40.5" customHeight="1" x14ac:dyDescent="0.25">
      <c r="B2" s="112" t="s">
        <v>300</v>
      </c>
      <c r="C2" s="113"/>
      <c r="D2" s="113"/>
      <c r="E2" s="113"/>
      <c r="F2" s="114"/>
    </row>
    <row r="3" spans="2:18" s="65" customFormat="1" ht="15" customHeight="1" x14ac:dyDescent="0.25">
      <c r="B3" s="115" t="s">
        <v>4</v>
      </c>
      <c r="C3" s="116"/>
      <c r="D3" s="116"/>
      <c r="E3" s="116"/>
      <c r="F3" s="117"/>
    </row>
    <row r="4" spans="2:18" s="65" customFormat="1" ht="15" customHeight="1" thickBot="1" x14ac:dyDescent="0.3">
      <c r="B4" s="118" t="s">
        <v>301</v>
      </c>
      <c r="C4" s="119"/>
      <c r="D4" s="119"/>
      <c r="E4" s="119"/>
      <c r="F4" s="120"/>
    </row>
    <row r="6" spans="2:18" ht="12.75" customHeight="1" x14ac:dyDescent="0.25">
      <c r="B6" s="93"/>
      <c r="E6" s="111" t="s">
        <v>302</v>
      </c>
      <c r="F6" s="111"/>
    </row>
    <row r="7" spans="2:18" ht="26.4" x14ac:dyDescent="0.25">
      <c r="B7" s="15" t="s">
        <v>303</v>
      </c>
      <c r="C7" s="16" t="s">
        <v>304</v>
      </c>
      <c r="E7" s="82" t="s">
        <v>305</v>
      </c>
      <c r="F7" s="82" t="s">
        <v>306</v>
      </c>
    </row>
    <row r="8" spans="2:18" ht="21" customHeight="1" x14ac:dyDescent="0.25">
      <c r="B8" s="92" t="s">
        <v>307</v>
      </c>
      <c r="C8" s="18">
        <v>0</v>
      </c>
      <c r="E8" s="68">
        <v>60</v>
      </c>
      <c r="F8" s="68">
        <v>90</v>
      </c>
      <c r="Q8" s="3"/>
      <c r="R8" s="3"/>
    </row>
    <row r="9" spans="2:18" x14ac:dyDescent="0.25">
      <c r="B9" s="17"/>
      <c r="C9" s="17"/>
    </row>
    <row r="10" spans="2:18" ht="26.4" x14ac:dyDescent="0.25">
      <c r="B10" s="13" t="s">
        <v>308</v>
      </c>
      <c r="C10" s="14" t="s">
        <v>304</v>
      </c>
    </row>
    <row r="11" spans="2:18" ht="14.4" x14ac:dyDescent="0.3">
      <c r="B11" s="20" t="s">
        <v>309</v>
      </c>
      <c r="C11" s="19">
        <v>0</v>
      </c>
      <c r="E11" s="68">
        <v>50</v>
      </c>
      <c r="F11" s="68">
        <v>100</v>
      </c>
    </row>
    <row r="12" spans="2:18" ht="14.4" x14ac:dyDescent="0.3">
      <c r="B12" s="10" t="s">
        <v>310</v>
      </c>
      <c r="C12" s="19">
        <v>0</v>
      </c>
      <c r="E12" s="68">
        <v>80</v>
      </c>
      <c r="F12" s="68">
        <v>115</v>
      </c>
    </row>
    <row r="13" spans="2:18" ht="14.4" x14ac:dyDescent="0.3">
      <c r="B13" s="10" t="s">
        <v>311</v>
      </c>
      <c r="C13" s="19">
        <v>0</v>
      </c>
      <c r="E13" s="68">
        <v>45</v>
      </c>
      <c r="F13" s="68">
        <v>90</v>
      </c>
    </row>
    <row r="14" spans="2:18" ht="14.4" x14ac:dyDescent="0.3">
      <c r="B14" s="10" t="s">
        <v>312</v>
      </c>
      <c r="C14" s="19">
        <v>0</v>
      </c>
      <c r="E14" s="68">
        <v>90</v>
      </c>
      <c r="F14" s="68">
        <v>110</v>
      </c>
    </row>
    <row r="15" spans="2:18" ht="14.4" x14ac:dyDescent="0.3">
      <c r="B15" s="11" t="s">
        <v>313</v>
      </c>
      <c r="C15" s="19">
        <v>0</v>
      </c>
      <c r="E15" s="68">
        <v>80</v>
      </c>
      <c r="F15" s="68">
        <v>120</v>
      </c>
    </row>
    <row r="16" spans="2:18" ht="14.4" x14ac:dyDescent="0.3">
      <c r="B16" s="11" t="s">
        <v>314</v>
      </c>
      <c r="C16" s="19">
        <v>0</v>
      </c>
      <c r="E16" s="68">
        <v>150</v>
      </c>
      <c r="F16" s="68">
        <v>170</v>
      </c>
    </row>
    <row r="17" spans="2:9" ht="14.4" x14ac:dyDescent="0.3">
      <c r="B17" s="10" t="s">
        <v>315</v>
      </c>
      <c r="C17" s="19">
        <v>0</v>
      </c>
      <c r="E17" s="68">
        <v>100</v>
      </c>
      <c r="F17" s="68">
        <v>150</v>
      </c>
    </row>
    <row r="18" spans="2:9" ht="14.4" x14ac:dyDescent="0.3">
      <c r="B18" s="20" t="s">
        <v>316</v>
      </c>
      <c r="C18" s="19">
        <v>0</v>
      </c>
      <c r="E18" s="68">
        <v>100</v>
      </c>
      <c r="F18" s="68">
        <v>150</v>
      </c>
    </row>
    <row r="19" spans="2:9" ht="14.4" x14ac:dyDescent="0.3">
      <c r="B19" s="20"/>
      <c r="C19" s="22"/>
    </row>
    <row r="20" spans="2:9" ht="14.4" x14ac:dyDescent="0.3">
      <c r="B20" s="20" t="s">
        <v>317</v>
      </c>
      <c r="C20" s="19">
        <v>0</v>
      </c>
      <c r="E20" s="68">
        <v>140</v>
      </c>
      <c r="F20" s="68">
        <v>175</v>
      </c>
    </row>
    <row r="21" spans="2:9" ht="14.4" x14ac:dyDescent="0.3">
      <c r="B21" s="20" t="s">
        <v>318</v>
      </c>
      <c r="C21" s="19">
        <v>0</v>
      </c>
      <c r="E21" s="68">
        <v>155</v>
      </c>
      <c r="F21" s="68">
        <v>230</v>
      </c>
    </row>
    <row r="22" spans="2:9" ht="14.4" x14ac:dyDescent="0.3">
      <c r="B22" s="20" t="s">
        <v>319</v>
      </c>
      <c r="C22" s="19">
        <v>0</v>
      </c>
      <c r="E22" s="68">
        <v>160</v>
      </c>
      <c r="F22" s="68">
        <v>250</v>
      </c>
    </row>
    <row r="23" spans="2:9" ht="14.4" x14ac:dyDescent="0.3">
      <c r="B23" s="20"/>
      <c r="C23" s="22"/>
      <c r="E23" s="68"/>
      <c r="F23" s="68"/>
    </row>
    <row r="24" spans="2:9" ht="14.4" x14ac:dyDescent="0.3">
      <c r="B24" s="20" t="s">
        <v>320</v>
      </c>
      <c r="C24" s="19">
        <v>0</v>
      </c>
      <c r="E24" s="68">
        <v>5</v>
      </c>
      <c r="F24" s="68">
        <v>20</v>
      </c>
    </row>
    <row r="25" spans="2:9" ht="14.4" x14ac:dyDescent="0.3">
      <c r="B25" s="20" t="s">
        <v>321</v>
      </c>
      <c r="C25" s="19">
        <v>0</v>
      </c>
      <c r="E25" s="68">
        <v>0</v>
      </c>
      <c r="F25" s="68">
        <v>15</v>
      </c>
    </row>
    <row r="26" spans="2:9" ht="14.4" x14ac:dyDescent="0.3">
      <c r="B26" s="20"/>
      <c r="C26" s="22"/>
    </row>
    <row r="27" spans="2:9" ht="14.4" x14ac:dyDescent="0.3">
      <c r="B27" s="20" t="s">
        <v>322</v>
      </c>
      <c r="C27" s="19">
        <v>0</v>
      </c>
      <c r="E27" s="68">
        <v>0</v>
      </c>
      <c r="F27" s="68">
        <v>1</v>
      </c>
    </row>
    <row r="28" spans="2:9" ht="14.4" x14ac:dyDescent="0.3">
      <c r="B28" s="20" t="s">
        <v>323</v>
      </c>
      <c r="C28" s="19">
        <v>0</v>
      </c>
      <c r="E28" s="68">
        <v>0</v>
      </c>
      <c r="F28" s="68">
        <v>5</v>
      </c>
    </row>
    <row r="29" spans="2:9" ht="14.4" x14ac:dyDescent="0.3">
      <c r="B29" s="20" t="s">
        <v>324</v>
      </c>
      <c r="C29" s="19">
        <v>0</v>
      </c>
      <c r="E29" s="68">
        <v>0</v>
      </c>
      <c r="F29" s="68">
        <v>10</v>
      </c>
    </row>
    <row r="30" spans="2:9" ht="13.8" thickBot="1" x14ac:dyDescent="0.3"/>
    <row r="31" spans="2:9" ht="13.8" thickBot="1" x14ac:dyDescent="0.3">
      <c r="B31" s="102" t="s">
        <v>325</v>
      </c>
      <c r="C31" s="25">
        <f>SUM(C8,C11:C18,C20:C22,C24:C25,C27:C28,C29)</f>
        <v>0</v>
      </c>
      <c r="E31" s="69">
        <f>SUM(E8:E29)</f>
        <v>1215</v>
      </c>
      <c r="F31" s="69">
        <f>SUM(F8:F29)</f>
        <v>1801</v>
      </c>
      <c r="I31" s="99"/>
    </row>
    <row r="33" spans="2:2" x14ac:dyDescent="0.25">
      <c r="B33" s="67" t="s">
        <v>326</v>
      </c>
    </row>
    <row r="35" spans="2:2" ht="39.6" x14ac:dyDescent="0.25">
      <c r="B35" s="66" t="s">
        <v>327</v>
      </c>
    </row>
  </sheetData>
  <sheetProtection algorithmName="SHA-512" hashValue="yuUTPPMKsp3FCDBcPzQZ6ib6yiIA6Lq1bgKEaHPJJ/dbBSOy3mk2q/l008QsmZ67yqyncvsLfbIwWNBN1I+gEA==" saltValue="uDHzTokvUQdPnZdfY3Ko0g==" spinCount="100000" sheet="1" objects="1" scenarios="1"/>
  <protectedRanges>
    <protectedRange sqref="C8" name="Bereik1"/>
    <protectedRange sqref="C11:C18" name="Bereik2"/>
    <protectedRange sqref="C20:C22" name="Bereik3"/>
    <protectedRange sqref="C24:C25" name="Bereik4"/>
    <protectedRange sqref="C27:C29" name="Bereik5"/>
  </protectedRanges>
  <mergeCells count="4">
    <mergeCell ref="E6:F6"/>
    <mergeCell ref="B2:F2"/>
    <mergeCell ref="B3:F3"/>
    <mergeCell ref="B4:F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4B16C9D35D6F4ABCDB4CA36F10B8E8" ma:contentTypeVersion="4" ma:contentTypeDescription="Een nieuw document maken." ma:contentTypeScope="" ma:versionID="95b0a033fda0941f5161e3a9bdb6bc2d">
  <xsd:schema xmlns:xsd="http://www.w3.org/2001/XMLSchema" xmlns:xs="http://www.w3.org/2001/XMLSchema" xmlns:p="http://schemas.microsoft.com/office/2006/metadata/properties" xmlns:ns2="0c94958d-4d6e-48cd-9557-7df59beee12d" targetNamespace="http://schemas.microsoft.com/office/2006/metadata/properties" ma:root="true" ma:fieldsID="fd2cb9b73e0ee0c7f03c55bba4aeb44d" ns2:_="">
    <xsd:import namespace="0c94958d-4d6e-48cd-9557-7df59beee12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4958d-4d6e-48cd-9557-7df59beee1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FDFB9C-3DF0-44CA-9677-B54CB337467B}">
  <ds:schemaRefs>
    <ds:schemaRef ds:uri="http://schemas.microsoft.com/sharepoint/v3/contenttype/forms"/>
  </ds:schemaRefs>
</ds:datastoreItem>
</file>

<file path=customXml/itemProps2.xml><?xml version="1.0" encoding="utf-8"?>
<ds:datastoreItem xmlns:ds="http://schemas.openxmlformats.org/officeDocument/2006/customXml" ds:itemID="{8656FAB5-3630-47DA-8F7D-58318FDE07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4958d-4d6e-48cd-9557-7df59beee1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19CD89-8C7A-45FC-89BB-CB1789A9A26E}">
  <ds:schemaRef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0c94958d-4d6e-48cd-9557-7df59beee12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Preventief onderhoud</vt:lpstr>
      <vt:lpstr>Correctief onderhoud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Hol</dc:creator>
  <cp:keywords/>
  <dc:description/>
  <cp:lastModifiedBy>Maxine Rijsdijk</cp:lastModifiedBy>
  <cp:revision/>
  <dcterms:created xsi:type="dcterms:W3CDTF">2023-09-29T07:08:37Z</dcterms:created>
  <dcterms:modified xsi:type="dcterms:W3CDTF">2024-04-18T14:14:32Z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0x0101008E4B16C9D35D6F4ABCDB4CA36F10B8E8</vt:lpwstr>
  </property>
</Properties>
</file>