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LucasOnderwijs/Gedeelde documenten/EA Zonnepanelen 2024/04. Nota van Inlichtingen/"/>
    </mc:Choice>
  </mc:AlternateContent>
  <xr:revisionPtr revIDLastSave="1159" documentId="11_F44815FA3F7B38A7F0B1F2C74EFE1B720D3E8C4C" xr6:coauthVersionLast="47" xr6:coauthVersionMax="47" xr10:uidLastSave="{C3F76BB4-D59F-4846-A70F-2D183ADCF8A7}"/>
  <bookViews>
    <workbookView xWindow="-108" yWindow="-108" windowWidth="23256" windowHeight="12456" tabRatio="748" xr2:uid="{00000000-000D-0000-FFFF-FFFF00000000}"/>
  </bookViews>
  <sheets>
    <sheet name="Totaaloverzicht" sheetId="1" r:id="rId1"/>
    <sheet name="01 Bernardus" sheetId="33" r:id="rId2"/>
    <sheet name="02 Carolus" sheetId="3" r:id="rId3"/>
    <sheet name="03 Speleon" sheetId="4" r:id="rId4"/>
    <sheet name="04 De Triangel " sheetId="6" r:id="rId5"/>
    <sheet name="05 de Vlieger" sheetId="8" r:id="rId6"/>
    <sheet name="06 Driemaster" sheetId="9" r:id="rId7"/>
    <sheet name="07 Emmaus" sheetId="10" r:id="rId8"/>
    <sheet name="08 Grote Beer" sheetId="12" r:id="rId9"/>
    <sheet name="09 Jeroen" sheetId="13" r:id="rId10"/>
    <sheet name="10 Jonge Wereld" sheetId="15" r:id="rId11"/>
    <sheet name="11 Kristal" sheetId="16" r:id="rId12"/>
    <sheet name="12 Laan van Poot" sheetId="17" r:id="rId13"/>
    <sheet name="13 Lichtbaken " sheetId="18" r:id="rId14"/>
    <sheet name="14 Mauritsschool" sheetId="19" r:id="rId15"/>
    <sheet name="15 Merlijn" sheetId="20" r:id="rId16"/>
    <sheet name="16 Morgenstond" sheetId="22" r:id="rId17"/>
    <sheet name="17 Onze Wereld 80" sheetId="23" r:id="rId18"/>
    <sheet name="18 Palet - Doedijnstraat" sheetId="24" r:id="rId19"/>
    <sheet name="19 Paradijsvogel" sheetId="25" r:id="rId20"/>
    <sheet name="20 Parkiet" sheetId="26" r:id="rId21"/>
    <sheet name="21 SBO Vliethorst" sheetId="27" r:id="rId22"/>
    <sheet name="22 Pascalis" sheetId="29" r:id="rId23"/>
    <sheet name="23 Drie Linden" sheetId="30" r:id="rId24"/>
    <sheet name="24 Avontuur" sheetId="31" r:id="rId25"/>
    <sheet name="25 Stanislas Dalton" sheetId="32" r:id="rId2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1" l="1"/>
  <c r="E6" i="32"/>
  <c r="E7" i="32"/>
  <c r="E8" i="32"/>
  <c r="E9" i="32"/>
  <c r="E10" i="32"/>
  <c r="E11" i="32"/>
  <c r="E12" i="32"/>
  <c r="E13" i="32"/>
  <c r="E17" i="32"/>
  <c r="M38" i="1"/>
  <c r="E6" i="31"/>
  <c r="E7" i="31"/>
  <c r="E8" i="31"/>
  <c r="E9" i="31"/>
  <c r="E10" i="31"/>
  <c r="E11" i="31"/>
  <c r="E12" i="31"/>
  <c r="E13" i="31"/>
  <c r="E17" i="31"/>
  <c r="M37" i="1"/>
  <c r="E6" i="30"/>
  <c r="E7" i="30"/>
  <c r="E8" i="30"/>
  <c r="E9" i="30"/>
  <c r="E10" i="30"/>
  <c r="E11" i="30"/>
  <c r="E12" i="30"/>
  <c r="E13" i="30"/>
  <c r="E17" i="30"/>
  <c r="M36" i="1"/>
  <c r="E6" i="29"/>
  <c r="E7" i="29"/>
  <c r="E8" i="29"/>
  <c r="E9" i="29"/>
  <c r="E10" i="29"/>
  <c r="E11" i="29"/>
  <c r="E12" i="29"/>
  <c r="E13" i="29"/>
  <c r="E17" i="29"/>
  <c r="M35" i="1"/>
  <c r="E6" i="27"/>
  <c r="E7" i="27"/>
  <c r="E8" i="27"/>
  <c r="E9" i="27"/>
  <c r="E10" i="27"/>
  <c r="E11" i="27"/>
  <c r="E12" i="27"/>
  <c r="E13" i="27"/>
  <c r="E17" i="27"/>
  <c r="M34" i="1"/>
  <c r="E6" i="26"/>
  <c r="E7" i="26"/>
  <c r="E8" i="26"/>
  <c r="E9" i="26"/>
  <c r="E10" i="26"/>
  <c r="E11" i="26"/>
  <c r="E12" i="26"/>
  <c r="E13" i="26"/>
  <c r="E17" i="26"/>
  <c r="M33" i="1"/>
  <c r="E6" i="25"/>
  <c r="E7" i="25"/>
  <c r="E8" i="25"/>
  <c r="E9" i="25"/>
  <c r="E10" i="25"/>
  <c r="E11" i="25"/>
  <c r="E12" i="25"/>
  <c r="E13" i="25"/>
  <c r="E17" i="25"/>
  <c r="M32" i="1"/>
  <c r="E6" i="24"/>
  <c r="E7" i="24"/>
  <c r="E8" i="24"/>
  <c r="E9" i="24"/>
  <c r="E10" i="24"/>
  <c r="E11" i="24"/>
  <c r="E12" i="24"/>
  <c r="E13" i="24"/>
  <c r="E17" i="24"/>
  <c r="M31" i="1"/>
  <c r="E6" i="23"/>
  <c r="E7" i="23"/>
  <c r="E8" i="23"/>
  <c r="E9" i="23"/>
  <c r="E10" i="23"/>
  <c r="E11" i="23"/>
  <c r="E12" i="23"/>
  <c r="E13" i="23"/>
  <c r="E17" i="23"/>
  <c r="M30" i="1"/>
  <c r="E6" i="22"/>
  <c r="E7" i="22"/>
  <c r="E8" i="22"/>
  <c r="E9" i="22"/>
  <c r="E10" i="22"/>
  <c r="E11" i="22"/>
  <c r="E12" i="22"/>
  <c r="E13" i="22"/>
  <c r="E17" i="22"/>
  <c r="M29" i="1"/>
  <c r="E6" i="20"/>
  <c r="E7" i="20"/>
  <c r="E8" i="20"/>
  <c r="E9" i="20"/>
  <c r="E10" i="20"/>
  <c r="E11" i="20"/>
  <c r="E12" i="20"/>
  <c r="E13" i="20"/>
  <c r="E17" i="20"/>
  <c r="M28" i="1"/>
  <c r="E6" i="19"/>
  <c r="E7" i="19"/>
  <c r="E8" i="19"/>
  <c r="E9" i="19"/>
  <c r="E10" i="19"/>
  <c r="E11" i="19"/>
  <c r="E12" i="19"/>
  <c r="E13" i="19"/>
  <c r="E17" i="19"/>
  <c r="M27" i="1"/>
  <c r="E6" i="18"/>
  <c r="E7" i="18"/>
  <c r="E8" i="18"/>
  <c r="E9" i="18"/>
  <c r="E10" i="18"/>
  <c r="E11" i="18"/>
  <c r="E12" i="18"/>
  <c r="E13" i="18"/>
  <c r="E17" i="18"/>
  <c r="E6" i="17"/>
  <c r="E7" i="17"/>
  <c r="E8" i="17"/>
  <c r="E9" i="17"/>
  <c r="E10" i="17"/>
  <c r="E11" i="17"/>
  <c r="E12" i="17"/>
  <c r="E13" i="17"/>
  <c r="E17" i="17"/>
  <c r="M25" i="1"/>
  <c r="E6" i="16"/>
  <c r="E7" i="16"/>
  <c r="E8" i="16"/>
  <c r="E9" i="16"/>
  <c r="E10" i="16"/>
  <c r="E11" i="16"/>
  <c r="E12" i="16"/>
  <c r="E13" i="16"/>
  <c r="E17" i="16"/>
  <c r="M24" i="1"/>
  <c r="E6" i="15"/>
  <c r="E7" i="15"/>
  <c r="E8" i="15"/>
  <c r="E9" i="15"/>
  <c r="E10" i="15"/>
  <c r="E11" i="15"/>
  <c r="E12" i="15"/>
  <c r="E13" i="15"/>
  <c r="E17" i="15"/>
  <c r="M23" i="1"/>
  <c r="E6" i="13"/>
  <c r="E7" i="13"/>
  <c r="E8" i="13"/>
  <c r="E9" i="13"/>
  <c r="E10" i="13"/>
  <c r="E11" i="13"/>
  <c r="E12" i="13"/>
  <c r="E13" i="13"/>
  <c r="E17" i="13"/>
  <c r="M22" i="1"/>
  <c r="E6" i="12"/>
  <c r="E7" i="12"/>
  <c r="E8" i="12"/>
  <c r="E9" i="12"/>
  <c r="E10" i="12"/>
  <c r="E11" i="12"/>
  <c r="E12" i="12"/>
  <c r="E13" i="12"/>
  <c r="E17" i="12"/>
  <c r="M21" i="1"/>
  <c r="E6" i="10"/>
  <c r="E7" i="10"/>
  <c r="E8" i="10"/>
  <c r="E9" i="10"/>
  <c r="E10" i="10"/>
  <c r="E11" i="10"/>
  <c r="E12" i="10"/>
  <c r="E13" i="10"/>
  <c r="E17" i="10"/>
  <c r="M20" i="1"/>
  <c r="E6" i="9"/>
  <c r="E7" i="9"/>
  <c r="E8" i="9"/>
  <c r="E9" i="9"/>
  <c r="E10" i="9"/>
  <c r="E11" i="9"/>
  <c r="E12" i="9"/>
  <c r="E13" i="9"/>
  <c r="E17" i="9"/>
  <c r="M19" i="1"/>
  <c r="E6" i="8"/>
  <c r="E7" i="8"/>
  <c r="E8" i="8"/>
  <c r="E9" i="8"/>
  <c r="E10" i="8"/>
  <c r="E11" i="8"/>
  <c r="E12" i="8"/>
  <c r="E13" i="8"/>
  <c r="E17" i="8"/>
  <c r="M18" i="1"/>
  <c r="E6" i="6"/>
  <c r="E7" i="6"/>
  <c r="E8" i="6"/>
  <c r="E9" i="6"/>
  <c r="E10" i="6"/>
  <c r="E11" i="6"/>
  <c r="E12" i="6"/>
  <c r="E13" i="6"/>
  <c r="E17" i="6"/>
  <c r="M17" i="1"/>
  <c r="E6" i="4"/>
  <c r="E7" i="4"/>
  <c r="E8" i="4"/>
  <c r="E9" i="4"/>
  <c r="E10" i="4"/>
  <c r="E11" i="4"/>
  <c r="E12" i="4"/>
  <c r="E13" i="4"/>
  <c r="E17" i="4"/>
  <c r="M16" i="1"/>
  <c r="E6" i="3"/>
  <c r="E7" i="3"/>
  <c r="E8" i="3"/>
  <c r="E9" i="3"/>
  <c r="E10" i="3"/>
  <c r="E11" i="3"/>
  <c r="E12" i="3"/>
  <c r="E13" i="3"/>
  <c r="E17" i="3"/>
  <c r="M15" i="1"/>
  <c r="E6" i="33"/>
  <c r="E7" i="33"/>
  <c r="E8" i="33"/>
  <c r="E9" i="33"/>
  <c r="E10" i="33"/>
  <c r="E11" i="33"/>
  <c r="E12" i="33"/>
  <c r="E13" i="33"/>
  <c r="E17" i="33"/>
  <c r="M14" i="1"/>
  <c r="M40" i="1"/>
  <c r="M42" i="1"/>
</calcChain>
</file>

<file path=xl/sharedStrings.xml><?xml version="1.0" encoding="utf-8"?>
<sst xmlns="http://schemas.openxmlformats.org/spreadsheetml/2006/main" count="548" uniqueCount="110">
  <si>
    <t>Prijsopgaveformulier voor het leveren en installeren van PV-Installaties voor Stichting Lucas Onderwijs</t>
  </si>
  <si>
    <t>Inschrijver:</t>
  </si>
  <si>
    <t>Datum:</t>
  </si>
  <si>
    <t>Inschrijver dient op alle navolgende tabbladen alle geel gemarkeerde cellen in te vullen. Het opgeven van een nultarief is niet toegestaan.</t>
  </si>
  <si>
    <t>De opgegeven tarieven per school/locatie worden automatisch doorberekend tot de uiteindelijke totaalprijs op dit tabblad.</t>
  </si>
  <si>
    <t>De opgegeven tarieven dienen te voldoen aan de gestelde eisen zoals opgenomen in paragraaf 7.4 van het Begeleidend Document.</t>
  </si>
  <si>
    <t>School</t>
  </si>
  <si>
    <t>Adres</t>
  </si>
  <si>
    <t>Geschat beschikbaar dak oppervlakte in m2</t>
  </si>
  <si>
    <t>Type dak</t>
  </si>
  <si>
    <t>Aansluiting</t>
  </si>
  <si>
    <t>Totaal</t>
  </si>
  <si>
    <t>Verbruik hoog</t>
  </si>
  <si>
    <t>Verbruik laag</t>
  </si>
  <si>
    <t xml:space="preserve">Plaatsen berekende opbrengst WP </t>
  </si>
  <si>
    <t>Totaalprijs per locatie voor het leveren en installeren van PV-Installaties conform Inschrijving en Bijlage A - Programma van Eisen</t>
  </si>
  <si>
    <t>Bernardus</t>
  </si>
  <si>
    <t>Ruychrocklaan 340, 2597 EE Den Haag</t>
  </si>
  <si>
    <t>plat</t>
  </si>
  <si>
    <t>3 x 63A</t>
  </si>
  <si>
    <t>Carolus (dislocatie)</t>
  </si>
  <si>
    <t>Westeinde 103-107, 2512 GW Den Haag</t>
  </si>
  <si>
    <t>schuin pannen</t>
  </si>
  <si>
    <t>Speleon (voorheen Cosmicus)</t>
  </si>
  <si>
    <t>s-Gravenzandelaan 262, 2512 JT Den Haag</t>
  </si>
  <si>
    <t>3 x 80A</t>
  </si>
  <si>
    <t>De Triangel</t>
  </si>
  <si>
    <t>Meester de Bruinplein 3, 2515 BZ Den Haag</t>
  </si>
  <si>
    <t>De Vlieger</t>
  </si>
  <si>
    <t>Frits Diepenlaan 43, 2497 DN Den Haag</t>
  </si>
  <si>
    <t>Driemaster</t>
  </si>
  <si>
    <t>Spinozalaan 175, 2273 XG Voorburg</t>
  </si>
  <si>
    <t>Emmaüs</t>
  </si>
  <si>
    <t>Leenkamp 15, 2264 KW Leidschendam</t>
  </si>
  <si>
    <t>Grote Beer</t>
  </si>
  <si>
    <t>Guntersteinweg 60, 2531 JZ Den Haag</t>
  </si>
  <si>
    <t>3 x 160A</t>
  </si>
  <si>
    <t>Jeroen</t>
  </si>
  <si>
    <t>Guido Gezellestraat 51, 2524 CK Den Haag</t>
  </si>
  <si>
    <t>Jonge Wereld</t>
  </si>
  <si>
    <t>Den Helderstraat 250, 2547 ST Den Haag</t>
  </si>
  <si>
    <t>Kristal</t>
  </si>
  <si>
    <t>Henri Dunantlaan 90, 2286 GE Rijswijk</t>
  </si>
  <si>
    <t>Laan van Poot</t>
  </si>
  <si>
    <t>Laan van Poot 355, 2566 DA Den Haag</t>
  </si>
  <si>
    <t xml:space="preserve">Lichtbaken </t>
  </si>
  <si>
    <t>Georges Bizetstraat 21, 2551 ZC Den Haag</t>
  </si>
  <si>
    <t>Mauritsschool</t>
  </si>
  <si>
    <t>Kerklaan 144, 2282 CN Rijswijk</t>
  </si>
  <si>
    <t>3 x 100A</t>
  </si>
  <si>
    <t>Merlijn</t>
  </si>
  <si>
    <t>Paets van Troostwijkstraat 87, 2522 DM Den Haag</t>
  </si>
  <si>
    <t>Morgenstond</t>
  </si>
  <si>
    <t>Zweeloostraat 61, Den Haag</t>
  </si>
  <si>
    <t>Onze Wereld 80</t>
  </si>
  <si>
    <t>Brandtstraat 80, 2572 CH Den Haag</t>
  </si>
  <si>
    <t>Palet - Doedijnstraat</t>
  </si>
  <si>
    <t>Doedijnsstraat 4, 2526 ED Den Haag</t>
  </si>
  <si>
    <t>Paradijsvogel</t>
  </si>
  <si>
    <t>Weidevogellaan 201, 2496 MT Den Haag</t>
  </si>
  <si>
    <t>3 x 200A</t>
  </si>
  <si>
    <t>Parkiet</t>
  </si>
  <si>
    <t>Parkietlaan 1, 2566 XT Den Haag</t>
  </si>
  <si>
    <t>SBO Vliethorst</t>
  </si>
  <si>
    <t>Pr. Carolinalaan 1, 2263 VJ Leidschendam</t>
  </si>
  <si>
    <t>Pascalis</t>
  </si>
  <si>
    <t>Bisschopstraat 3, 2596 XH Den Haag</t>
  </si>
  <si>
    <t>Drie Linden</t>
  </si>
  <si>
    <t>2e Braamstraat 5, 2563 HJ Den Haag</t>
  </si>
  <si>
    <t>-</t>
  </si>
  <si>
    <t>Avontuur</t>
  </si>
  <si>
    <t>Böttgerwater 21, 2497 ZJ Den Haag</t>
  </si>
  <si>
    <t>schuin platen</t>
  </si>
  <si>
    <t>Stanislas Dalton</t>
  </si>
  <si>
    <t>Reinier de Graafpad 1, 2625 DT Delft</t>
  </si>
  <si>
    <t>Totaalprijs P1:</t>
  </si>
  <si>
    <t>Uw score op P1:</t>
  </si>
  <si>
    <t>School:</t>
  </si>
  <si>
    <t>Adres:</t>
  </si>
  <si>
    <t>Betreft</t>
  </si>
  <si>
    <t>Stuks/uren/m2</t>
  </si>
  <si>
    <t>Tarief per stuk/uur/m2</t>
  </si>
  <si>
    <t>Panelen</t>
  </si>
  <si>
    <t>Omvormers</t>
  </si>
  <si>
    <r>
      <t xml:space="preserve">Dynamische vermogensregeling
</t>
    </r>
    <r>
      <rPr>
        <i/>
        <sz val="10"/>
        <color theme="1"/>
        <rFont val="Arial"/>
        <family val="2"/>
      </rPr>
      <t>(optioneel af te nemen door Lucas Onderwijs)</t>
    </r>
  </si>
  <si>
    <t>Bekabeling</t>
  </si>
  <si>
    <t>Montagesysteem/ballast</t>
  </si>
  <si>
    <t>Arbeid</t>
  </si>
  <si>
    <t>Op-/ en toeslagen in %</t>
  </si>
  <si>
    <t>Totaal voor deze locatie:</t>
  </si>
  <si>
    <t>Carolus</t>
  </si>
  <si>
    <t xml:space="preserve">Speleon </t>
  </si>
  <si>
    <t>de Vlieger</t>
  </si>
  <si>
    <t>Emmaus</t>
  </si>
  <si>
    <t xml:space="preserve">Mauritsschool </t>
  </si>
  <si>
    <t xml:space="preserve">Merlijn </t>
  </si>
  <si>
    <t xml:space="preserve">Morgenstond </t>
  </si>
  <si>
    <t xml:space="preserve">Onze wereld 80 </t>
  </si>
  <si>
    <t xml:space="preserve">Palet - Doedijnstraat </t>
  </si>
  <si>
    <t xml:space="preserve">Paradijsvogel </t>
  </si>
  <si>
    <t xml:space="preserve">Parkiet </t>
  </si>
  <si>
    <t xml:space="preserve">SBO Vliethorst </t>
  </si>
  <si>
    <t xml:space="preserve">Pascalis </t>
  </si>
  <si>
    <t xml:space="preserve">Drie Linden </t>
  </si>
  <si>
    <t xml:space="preserve">Avontuur </t>
  </si>
  <si>
    <t xml:space="preserve">Stanislas Dalton </t>
  </si>
  <si>
    <t>De opgegeven tarieven dienen exclusief btw te zijn.</t>
  </si>
  <si>
    <t>Plaatsen WP vermogen door Inschrijver</t>
  </si>
  <si>
    <t>Overige kosten</t>
  </si>
  <si>
    <t>3x 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</si>
</sst>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_ ;\-#,##0.0\ 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</font>
    <font>
      <b/>
      <sz val="10"/>
      <color theme="1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2" borderId="10" xfId="0" applyFont="1" applyFill="1" applyBorder="1"/>
    <xf numFmtId="0" fontId="4" fillId="0" borderId="2" xfId="0" applyFont="1" applyBorder="1" applyAlignment="1">
      <alignment vertical="center"/>
    </xf>
    <xf numFmtId="0" fontId="1" fillId="0" borderId="10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/>
    </xf>
    <xf numFmtId="0" fontId="1" fillId="0" borderId="15" xfId="0" applyFont="1" applyBorder="1"/>
    <xf numFmtId="0" fontId="1" fillId="0" borderId="17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4" fontId="1" fillId="3" borderId="1" xfId="0" applyNumberFormat="1" applyFont="1" applyFill="1" applyBorder="1" applyAlignment="1">
      <alignment vertical="center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left" wrapText="1"/>
    </xf>
    <xf numFmtId="0" fontId="2" fillId="0" borderId="21" xfId="0" applyFont="1" applyBorder="1" applyAlignment="1">
      <alignment wrapText="1"/>
    </xf>
    <xf numFmtId="0" fontId="5" fillId="0" borderId="5" xfId="0" applyFont="1" applyBorder="1"/>
    <xf numFmtId="44" fontId="1" fillId="0" borderId="14" xfId="1" applyFont="1" applyFill="1" applyBorder="1"/>
    <xf numFmtId="1" fontId="1" fillId="0" borderId="13" xfId="0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0" fontId="1" fillId="0" borderId="10" xfId="0" quotePrefix="1" applyFont="1" applyBorder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/>
    <xf numFmtId="0" fontId="6" fillId="0" borderId="0" xfId="0" applyFont="1"/>
    <xf numFmtId="0" fontId="6" fillId="0" borderId="12" xfId="0" applyFont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horizontal="right" vertical="center"/>
    </xf>
    <xf numFmtId="0" fontId="6" fillId="0" borderId="22" xfId="0" applyFont="1" applyBorder="1" applyAlignment="1">
      <alignment vertical="center"/>
    </xf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0" borderId="23" xfId="0" applyFont="1" applyBorder="1"/>
    <xf numFmtId="0" fontId="6" fillId="2" borderId="24" xfId="0" applyFont="1" applyFill="1" applyBorder="1"/>
    <xf numFmtId="44" fontId="6" fillId="2" borderId="24" xfId="1" applyFont="1" applyFill="1" applyBorder="1"/>
    <xf numFmtId="44" fontId="6" fillId="0" borderId="16" xfId="1" applyFont="1" applyBorder="1"/>
    <xf numFmtId="0" fontId="6" fillId="0" borderId="15" xfId="0" applyFont="1" applyBorder="1"/>
    <xf numFmtId="0" fontId="6" fillId="2" borderId="10" xfId="0" applyFont="1" applyFill="1" applyBorder="1"/>
    <xf numFmtId="44" fontId="6" fillId="2" borderId="10" xfId="1" applyFont="1" applyFill="1" applyBorder="1"/>
    <xf numFmtId="0" fontId="6" fillId="0" borderId="15" xfId="0" applyFont="1" applyBorder="1" applyAlignment="1">
      <alignment wrapText="1"/>
    </xf>
    <xf numFmtId="0" fontId="6" fillId="0" borderId="17" xfId="0" applyFont="1" applyBorder="1"/>
    <xf numFmtId="0" fontId="6" fillId="2" borderId="11" xfId="0" applyFont="1" applyFill="1" applyBorder="1"/>
    <xf numFmtId="44" fontId="6" fillId="2" borderId="11" xfId="1" applyFont="1" applyFill="1" applyBorder="1"/>
    <xf numFmtId="44" fontId="6" fillId="0" borderId="1" xfId="0" applyNumberFormat="1" applyFont="1" applyBorder="1"/>
    <xf numFmtId="0" fontId="6" fillId="0" borderId="1" xfId="0" applyFont="1" applyBorder="1" applyAlignment="1">
      <alignment horizontal="right" vertical="center"/>
    </xf>
    <xf numFmtId="9" fontId="6" fillId="2" borderId="1" xfId="2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44" fontId="6" fillId="3" borderId="1" xfId="0" applyNumberFormat="1" applyFont="1" applyFill="1" applyBorder="1" applyAlignment="1">
      <alignment vertical="center"/>
    </xf>
    <xf numFmtId="0" fontId="6" fillId="0" borderId="10" xfId="0" applyFont="1" applyBorder="1"/>
    <xf numFmtId="0" fontId="8" fillId="0" borderId="7" xfId="0" applyFont="1" applyBorder="1"/>
    <xf numFmtId="0" fontId="2" fillId="0" borderId="25" xfId="0" applyFont="1" applyBorder="1" applyAlignment="1">
      <alignment horizontal="left" wrapText="1"/>
    </xf>
    <xf numFmtId="1" fontId="1" fillId="2" borderId="26" xfId="0" applyNumberFormat="1" applyFont="1" applyFill="1" applyBorder="1" applyAlignment="1">
      <alignment horizontal="left"/>
    </xf>
    <xf numFmtId="1" fontId="1" fillId="2" borderId="27" xfId="0" applyNumberFormat="1" applyFont="1" applyFill="1" applyBorder="1" applyAlignment="1">
      <alignment horizontal="left"/>
    </xf>
    <xf numFmtId="1" fontId="1" fillId="2" borderId="28" xfId="0" applyNumberFormat="1" applyFont="1" applyFill="1" applyBorder="1" applyAlignment="1">
      <alignment horizontal="left"/>
    </xf>
    <xf numFmtId="0" fontId="6" fillId="0" borderId="29" xfId="0" applyFont="1" applyBorder="1"/>
    <xf numFmtId="0" fontId="6" fillId="2" borderId="30" xfId="0" applyFont="1" applyFill="1" applyBorder="1"/>
    <xf numFmtId="44" fontId="6" fillId="2" borderId="30" xfId="1" applyFont="1" applyFill="1" applyBorder="1"/>
    <xf numFmtId="0" fontId="9" fillId="0" borderId="29" xfId="0" applyFont="1" applyBorder="1"/>
    <xf numFmtId="0" fontId="9" fillId="2" borderId="30" xfId="0" applyFont="1" applyFill="1" applyBorder="1"/>
    <xf numFmtId="44" fontId="9" fillId="2" borderId="30" xfId="1" applyFont="1" applyFill="1" applyBorder="1"/>
    <xf numFmtId="0" fontId="9" fillId="0" borderId="17" xfId="0" applyFont="1" applyBorder="1"/>
    <xf numFmtId="0" fontId="9" fillId="2" borderId="11" xfId="0" applyFont="1" applyFill="1" applyBorder="1"/>
    <xf numFmtId="44" fontId="9" fillId="2" borderId="11" xfId="1" applyFont="1" applyFill="1" applyBorder="1"/>
    <xf numFmtId="44" fontId="9" fillId="0" borderId="16" xfId="1" applyFont="1" applyBorder="1"/>
    <xf numFmtId="44" fontId="9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right" vertical="center"/>
    </xf>
    <xf numFmtId="9" fontId="9" fillId="2" borderId="1" xfId="2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44" fontId="9" fillId="3" borderId="1" xfId="0" applyNumberFormat="1" applyFont="1" applyFill="1" applyBorder="1" applyAlignment="1">
      <alignment vertical="center"/>
    </xf>
    <xf numFmtId="0" fontId="9" fillId="2" borderId="24" xfId="0" applyFont="1" applyFill="1" applyBorder="1"/>
    <xf numFmtId="44" fontId="9" fillId="0" borderId="18" xfId="1" applyFont="1" applyBorder="1"/>
    <xf numFmtId="0" fontId="11" fillId="0" borderId="10" xfId="0" applyFon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2"/>
  <sheetViews>
    <sheetView showGridLines="0" tabSelected="1" topLeftCell="A10" zoomScale="70" zoomScaleNormal="70" workbookViewId="0">
      <selection activeCell="F34" sqref="F34"/>
    </sheetView>
  </sheetViews>
  <sheetFormatPr defaultColWidth="8.88671875" defaultRowHeight="13.2" x14ac:dyDescent="0.25"/>
  <cols>
    <col min="1" max="1" width="3.33203125" style="1" customWidth="1"/>
    <col min="2" max="2" width="5.6640625" style="1" customWidth="1"/>
    <col min="3" max="3" width="26.33203125" style="1" customWidth="1"/>
    <col min="4" max="4" width="43.33203125" style="1" customWidth="1"/>
    <col min="5" max="5" width="18" style="2" customWidth="1"/>
    <col min="6" max="6" width="17" style="2" customWidth="1"/>
    <col min="7" max="7" width="15.88671875" style="2" customWidth="1"/>
    <col min="8" max="8" width="11.33203125" style="2" customWidth="1"/>
    <col min="9" max="9" width="14.88671875" style="2" customWidth="1"/>
    <col min="10" max="10" width="13.5546875" style="2" customWidth="1"/>
    <col min="11" max="12" width="19.33203125" style="2" customWidth="1"/>
    <col min="13" max="13" width="42" style="1" customWidth="1"/>
    <col min="14" max="16384" width="8.88671875" style="1"/>
  </cols>
  <sheetData>
    <row r="1" spans="2:13" ht="13.8" thickBot="1" x14ac:dyDescent="0.3"/>
    <row r="2" spans="2:13" ht="18.600000000000001" customHeight="1" x14ac:dyDescent="0.25">
      <c r="C2" s="13" t="s">
        <v>0</v>
      </c>
      <c r="D2" s="3"/>
      <c r="E2" s="4"/>
      <c r="F2" s="4"/>
      <c r="G2" s="5"/>
    </row>
    <row r="3" spans="2:13" x14ac:dyDescent="0.25">
      <c r="C3" s="6"/>
      <c r="G3" s="7"/>
    </row>
    <row r="4" spans="2:13" x14ac:dyDescent="0.25">
      <c r="C4" s="18" t="s">
        <v>1</v>
      </c>
      <c r="D4" s="12"/>
      <c r="G4" s="7"/>
    </row>
    <row r="5" spans="2:13" x14ac:dyDescent="0.25">
      <c r="C5" s="18" t="s">
        <v>2</v>
      </c>
      <c r="D5" s="12"/>
      <c r="G5" s="7"/>
    </row>
    <row r="6" spans="2:13" x14ac:dyDescent="0.25">
      <c r="C6" s="6"/>
      <c r="G6" s="7"/>
    </row>
    <row r="7" spans="2:13" ht="13.2" customHeight="1" x14ac:dyDescent="0.25">
      <c r="C7" s="28" t="s">
        <v>3</v>
      </c>
      <c r="G7" s="7"/>
    </row>
    <row r="8" spans="2:13" ht="13.2" customHeight="1" x14ac:dyDescent="0.25">
      <c r="C8" s="28" t="s">
        <v>4</v>
      </c>
      <c r="G8" s="7"/>
    </row>
    <row r="9" spans="2:13" ht="13.2" customHeight="1" x14ac:dyDescent="0.25">
      <c r="C9" s="28" t="s">
        <v>5</v>
      </c>
      <c r="G9" s="7"/>
    </row>
    <row r="10" spans="2:13" ht="13.2" customHeight="1" thickBot="1" x14ac:dyDescent="0.3">
      <c r="C10" s="61" t="s">
        <v>106</v>
      </c>
      <c r="D10" s="8"/>
      <c r="E10" s="9"/>
      <c r="F10" s="9"/>
      <c r="G10" s="10"/>
    </row>
    <row r="11" spans="2:13" ht="6.6" customHeight="1" x14ac:dyDescent="0.25"/>
    <row r="12" spans="2:13" ht="10.5" customHeight="1" thickBot="1" x14ac:dyDescent="0.3">
      <c r="E12" s="1"/>
      <c r="F12" s="1"/>
      <c r="G12" s="1"/>
      <c r="H12" s="1"/>
      <c r="I12" s="1"/>
      <c r="J12" s="1"/>
      <c r="K12" s="1"/>
      <c r="L12" s="1"/>
    </row>
    <row r="13" spans="2:13" ht="54" customHeight="1" thickBot="1" x14ac:dyDescent="0.3">
      <c r="C13" s="24" t="s">
        <v>6</v>
      </c>
      <c r="D13" s="25" t="s">
        <v>7</v>
      </c>
      <c r="E13" s="26" t="s">
        <v>8</v>
      </c>
      <c r="F13" s="26" t="s">
        <v>9</v>
      </c>
      <c r="G13" s="26" t="s">
        <v>10</v>
      </c>
      <c r="H13" s="26" t="s">
        <v>11</v>
      </c>
      <c r="I13" s="26" t="s">
        <v>12</v>
      </c>
      <c r="J13" s="26" t="s">
        <v>13</v>
      </c>
      <c r="K13" s="26" t="s">
        <v>14</v>
      </c>
      <c r="L13" s="62" t="s">
        <v>107</v>
      </c>
      <c r="M13" s="27" t="s">
        <v>15</v>
      </c>
    </row>
    <row r="14" spans="2:13" x14ac:dyDescent="0.25">
      <c r="B14" s="15">
        <v>1</v>
      </c>
      <c r="C14" s="16" t="s">
        <v>16</v>
      </c>
      <c r="D14" s="16" t="s">
        <v>17</v>
      </c>
      <c r="E14" s="30">
        <v>780</v>
      </c>
      <c r="F14" s="17" t="s">
        <v>18</v>
      </c>
      <c r="G14" s="17" t="s">
        <v>19</v>
      </c>
      <c r="H14" s="17">
        <v>26904</v>
      </c>
      <c r="I14" s="17">
        <v>11450</v>
      </c>
      <c r="J14" s="17">
        <v>15454</v>
      </c>
      <c r="K14" s="30">
        <v>29594.400000000001</v>
      </c>
      <c r="L14" s="63"/>
      <c r="M14" s="29">
        <f>'01 Bernardus'!E17</f>
        <v>0</v>
      </c>
    </row>
    <row r="15" spans="2:13" x14ac:dyDescent="0.25">
      <c r="B15" s="18">
        <v>2</v>
      </c>
      <c r="C15" s="11" t="s">
        <v>20</v>
      </c>
      <c r="D15" s="11" t="s">
        <v>21</v>
      </c>
      <c r="E15" s="31">
        <v>117.408</v>
      </c>
      <c r="F15" s="14" t="s">
        <v>22</v>
      </c>
      <c r="G15" s="14" t="s">
        <v>19</v>
      </c>
      <c r="H15" s="14">
        <v>17846</v>
      </c>
      <c r="I15" s="14">
        <v>12071</v>
      </c>
      <c r="J15" s="14">
        <v>5775</v>
      </c>
      <c r="K15" s="31">
        <v>19630.600000000002</v>
      </c>
      <c r="L15" s="64"/>
      <c r="M15" s="75">
        <f>'02 Carolus'!E17</f>
        <v>0</v>
      </c>
    </row>
    <row r="16" spans="2:13" x14ac:dyDescent="0.25">
      <c r="B16" s="18">
        <v>3</v>
      </c>
      <c r="C16" s="11" t="s">
        <v>23</v>
      </c>
      <c r="D16" s="11" t="s">
        <v>24</v>
      </c>
      <c r="E16" s="31">
        <v>201</v>
      </c>
      <c r="F16" s="14" t="s">
        <v>18</v>
      </c>
      <c r="G16" s="14" t="s">
        <v>25</v>
      </c>
      <c r="H16" s="14">
        <v>32601</v>
      </c>
      <c r="I16" s="14">
        <v>24145</v>
      </c>
      <c r="J16" s="14">
        <v>8456</v>
      </c>
      <c r="K16" s="31">
        <v>35861.100000000006</v>
      </c>
      <c r="L16" s="64"/>
      <c r="M16" s="75">
        <f>'03 Speleon'!E17</f>
        <v>0</v>
      </c>
    </row>
    <row r="17" spans="2:13" x14ac:dyDescent="0.25">
      <c r="B17" s="18">
        <v>4</v>
      </c>
      <c r="C17" s="11" t="s">
        <v>26</v>
      </c>
      <c r="D17" s="11" t="s">
        <v>27</v>
      </c>
      <c r="E17" s="31">
        <v>375</v>
      </c>
      <c r="F17" s="14" t="s">
        <v>18</v>
      </c>
      <c r="G17" s="14" t="s">
        <v>25</v>
      </c>
      <c r="H17" s="14">
        <v>43888</v>
      </c>
      <c r="I17" s="14">
        <v>32470</v>
      </c>
      <c r="J17" s="14">
        <v>11418</v>
      </c>
      <c r="K17" s="31">
        <v>44160</v>
      </c>
      <c r="L17" s="64"/>
      <c r="M17" s="75">
        <f>'04 De Triangel '!E17</f>
        <v>0</v>
      </c>
    </row>
    <row r="18" spans="2:13" x14ac:dyDescent="0.25">
      <c r="B18" s="18">
        <v>5</v>
      </c>
      <c r="C18" s="11" t="s">
        <v>28</v>
      </c>
      <c r="D18" s="11" t="s">
        <v>29</v>
      </c>
      <c r="E18" s="31">
        <v>818.62800000000004</v>
      </c>
      <c r="F18" s="14" t="s">
        <v>18</v>
      </c>
      <c r="G18" s="14" t="s">
        <v>25</v>
      </c>
      <c r="H18" s="14">
        <v>34486</v>
      </c>
      <c r="I18" s="14">
        <v>23483</v>
      </c>
      <c r="J18" s="14">
        <v>11003</v>
      </c>
      <c r="K18" s="31">
        <v>37934.600000000006</v>
      </c>
      <c r="L18" s="64"/>
      <c r="M18" s="75">
        <f>'05 de Vlieger'!E17</f>
        <v>0</v>
      </c>
    </row>
    <row r="19" spans="2:13" x14ac:dyDescent="0.25">
      <c r="B19" s="18">
        <v>6</v>
      </c>
      <c r="C19" s="11" t="s">
        <v>30</v>
      </c>
      <c r="D19" s="11" t="s">
        <v>31</v>
      </c>
      <c r="E19" s="31">
        <v>459.21</v>
      </c>
      <c r="F19" s="14" t="s">
        <v>18</v>
      </c>
      <c r="G19" s="14" t="s">
        <v>25</v>
      </c>
      <c r="H19" s="14">
        <v>38564</v>
      </c>
      <c r="I19" s="14">
        <v>27942</v>
      </c>
      <c r="J19" s="14">
        <v>10622</v>
      </c>
      <c r="K19" s="31">
        <v>42420.4</v>
      </c>
      <c r="L19" s="64"/>
      <c r="M19" s="75">
        <f>'06 Driemaster'!E17</f>
        <v>0</v>
      </c>
    </row>
    <row r="20" spans="2:13" x14ac:dyDescent="0.25">
      <c r="B20" s="18">
        <v>7</v>
      </c>
      <c r="C20" s="11" t="s">
        <v>32</v>
      </c>
      <c r="D20" s="11" t="s">
        <v>33</v>
      </c>
      <c r="E20" s="31">
        <v>1176.42</v>
      </c>
      <c r="F20" s="14" t="s">
        <v>18</v>
      </c>
      <c r="G20" s="14" t="s">
        <v>25</v>
      </c>
      <c r="H20" s="14">
        <v>54742</v>
      </c>
      <c r="I20" s="14">
        <v>42910</v>
      </c>
      <c r="J20" s="14">
        <v>11832</v>
      </c>
      <c r="K20" s="31">
        <v>44160</v>
      </c>
      <c r="L20" s="64"/>
      <c r="M20" s="75">
        <f>'07 Emmaus'!E17</f>
        <v>0</v>
      </c>
    </row>
    <row r="21" spans="2:13" x14ac:dyDescent="0.25">
      <c r="B21" s="18">
        <v>8</v>
      </c>
      <c r="C21" s="11" t="s">
        <v>34</v>
      </c>
      <c r="D21" s="11" t="s">
        <v>35</v>
      </c>
      <c r="E21" s="31">
        <v>1011.126</v>
      </c>
      <c r="F21" s="14" t="s">
        <v>18</v>
      </c>
      <c r="G21" s="14" t="s">
        <v>36</v>
      </c>
      <c r="H21" s="14">
        <v>70841</v>
      </c>
      <c r="I21" s="14">
        <v>54513</v>
      </c>
      <c r="J21" s="14">
        <v>16328</v>
      </c>
      <c r="K21" s="31">
        <v>77925.100000000006</v>
      </c>
      <c r="L21" s="64"/>
      <c r="M21" s="75">
        <f>'08 Grote Beer'!E17</f>
        <v>0</v>
      </c>
    </row>
    <row r="22" spans="2:13" x14ac:dyDescent="0.25">
      <c r="B22" s="18">
        <v>9</v>
      </c>
      <c r="C22" s="11" t="s">
        <v>37</v>
      </c>
      <c r="D22" s="11" t="s">
        <v>38</v>
      </c>
      <c r="E22" s="31">
        <v>547.452</v>
      </c>
      <c r="F22" s="14" t="s">
        <v>18</v>
      </c>
      <c r="G22" s="14" t="s">
        <v>25</v>
      </c>
      <c r="H22" s="14">
        <v>90158</v>
      </c>
      <c r="I22" s="14">
        <v>58660</v>
      </c>
      <c r="J22" s="14">
        <v>31498</v>
      </c>
      <c r="K22" s="31">
        <v>44160</v>
      </c>
      <c r="L22" s="64"/>
      <c r="M22" s="75">
        <f>'09 Jeroen'!E17</f>
        <v>0</v>
      </c>
    </row>
    <row r="23" spans="2:13" x14ac:dyDescent="0.25">
      <c r="B23" s="18">
        <v>10</v>
      </c>
      <c r="C23" s="11" t="s">
        <v>39</v>
      </c>
      <c r="D23" s="11" t="s">
        <v>40</v>
      </c>
      <c r="E23" s="31">
        <v>956.80799999999999</v>
      </c>
      <c r="F23" s="14" t="s">
        <v>18</v>
      </c>
      <c r="G23" s="14" t="s">
        <v>36</v>
      </c>
      <c r="H23" s="14">
        <v>66123</v>
      </c>
      <c r="I23" s="14">
        <v>52109</v>
      </c>
      <c r="J23" s="14">
        <v>14014</v>
      </c>
      <c r="K23" s="31">
        <v>72735.3</v>
      </c>
      <c r="L23" s="64"/>
      <c r="M23" s="75">
        <f>'10 Jonge Wereld'!E17</f>
        <v>0</v>
      </c>
    </row>
    <row r="24" spans="2:13" x14ac:dyDescent="0.25">
      <c r="B24" s="18">
        <v>11</v>
      </c>
      <c r="C24" s="11" t="s">
        <v>41</v>
      </c>
      <c r="D24" s="11" t="s">
        <v>42</v>
      </c>
      <c r="E24" s="31">
        <v>578.10599999999999</v>
      </c>
      <c r="F24" s="14" t="s">
        <v>18</v>
      </c>
      <c r="G24" s="14" t="s">
        <v>25</v>
      </c>
      <c r="H24" s="14">
        <v>29542</v>
      </c>
      <c r="I24" s="14">
        <v>20868</v>
      </c>
      <c r="J24" s="14">
        <v>8674</v>
      </c>
      <c r="K24" s="31">
        <v>32496.200000000004</v>
      </c>
      <c r="L24" s="64"/>
      <c r="M24" s="75">
        <f>'11 Kristal'!E17</f>
        <v>0</v>
      </c>
    </row>
    <row r="25" spans="2:13" x14ac:dyDescent="0.25">
      <c r="B25" s="18">
        <v>12</v>
      </c>
      <c r="C25" s="11" t="s">
        <v>43</v>
      </c>
      <c r="D25" s="11" t="s">
        <v>44</v>
      </c>
      <c r="E25" s="31">
        <v>361.91400000000004</v>
      </c>
      <c r="F25" s="14" t="s">
        <v>18</v>
      </c>
      <c r="G25" s="14" t="s">
        <v>25</v>
      </c>
      <c r="H25" s="14">
        <v>33023</v>
      </c>
      <c r="I25" s="14">
        <v>24126</v>
      </c>
      <c r="J25" s="14">
        <v>8897</v>
      </c>
      <c r="K25" s="31">
        <v>36325.300000000003</v>
      </c>
      <c r="L25" s="64"/>
      <c r="M25" s="75">
        <f>'12 Laan van Poot'!E17</f>
        <v>0</v>
      </c>
    </row>
    <row r="26" spans="2:13" x14ac:dyDescent="0.25">
      <c r="B26" s="18">
        <v>13</v>
      </c>
      <c r="C26" s="11" t="s">
        <v>45</v>
      </c>
      <c r="D26" s="11" t="s">
        <v>46</v>
      </c>
      <c r="E26" s="31">
        <v>985.84799999999996</v>
      </c>
      <c r="F26" s="14" t="s">
        <v>18</v>
      </c>
      <c r="G26" s="14" t="s">
        <v>25</v>
      </c>
      <c r="H26" s="14">
        <v>29572</v>
      </c>
      <c r="I26" s="14">
        <v>22797</v>
      </c>
      <c r="J26" s="14">
        <v>6775</v>
      </c>
      <c r="K26" s="31">
        <v>32529.200000000004</v>
      </c>
      <c r="L26" s="64"/>
      <c r="M26" s="75">
        <f>'13 Lichtbaken '!E17</f>
        <v>0</v>
      </c>
    </row>
    <row r="27" spans="2:13" x14ac:dyDescent="0.25">
      <c r="B27" s="18">
        <v>14</v>
      </c>
      <c r="C27" s="11" t="s">
        <v>47</v>
      </c>
      <c r="D27" s="11" t="s">
        <v>48</v>
      </c>
      <c r="E27" s="31">
        <v>453.05400000000003</v>
      </c>
      <c r="F27" s="14" t="s">
        <v>18</v>
      </c>
      <c r="G27" s="14" t="s">
        <v>49</v>
      </c>
      <c r="H27" s="14">
        <v>39976</v>
      </c>
      <c r="I27" s="14">
        <v>26194</v>
      </c>
      <c r="J27" s="14">
        <v>13782</v>
      </c>
      <c r="K27" s="31">
        <v>43973.600000000006</v>
      </c>
      <c r="L27" s="64"/>
      <c r="M27" s="75">
        <f>'14 Mauritsschool'!E17</f>
        <v>0</v>
      </c>
    </row>
    <row r="28" spans="2:13" x14ac:dyDescent="0.25">
      <c r="B28" s="18">
        <v>15</v>
      </c>
      <c r="C28" s="11" t="s">
        <v>50</v>
      </c>
      <c r="D28" s="11" t="s">
        <v>51</v>
      </c>
      <c r="E28" s="31">
        <v>252</v>
      </c>
      <c r="F28" s="14" t="s">
        <v>18</v>
      </c>
      <c r="G28" s="14" t="s">
        <v>25</v>
      </c>
      <c r="H28" s="14">
        <v>41490</v>
      </c>
      <c r="I28" s="14">
        <v>26652</v>
      </c>
      <c r="J28" s="14">
        <v>14838</v>
      </c>
      <c r="K28" s="31">
        <v>44160</v>
      </c>
      <c r="L28" s="64"/>
      <c r="M28" s="75">
        <f>'15 Merlijn'!E17</f>
        <v>0</v>
      </c>
    </row>
    <row r="29" spans="2:13" x14ac:dyDescent="0.25">
      <c r="B29" s="18">
        <v>16</v>
      </c>
      <c r="C29" s="11" t="s">
        <v>52</v>
      </c>
      <c r="D29" s="11" t="s">
        <v>53</v>
      </c>
      <c r="E29" s="31">
        <v>596.13599999999997</v>
      </c>
      <c r="F29" s="14" t="s">
        <v>18</v>
      </c>
      <c r="G29" s="14" t="s">
        <v>25</v>
      </c>
      <c r="H29" s="14">
        <v>46743</v>
      </c>
      <c r="I29" s="14">
        <v>37500</v>
      </c>
      <c r="J29" s="14">
        <v>9243</v>
      </c>
      <c r="K29" s="31">
        <v>44160</v>
      </c>
      <c r="L29" s="64"/>
      <c r="M29" s="75">
        <f>'16 Morgenstond'!E17</f>
        <v>0</v>
      </c>
    </row>
    <row r="30" spans="2:13" x14ac:dyDescent="0.25">
      <c r="B30" s="18">
        <v>17</v>
      </c>
      <c r="C30" s="11" t="s">
        <v>54</v>
      </c>
      <c r="D30" s="11" t="s">
        <v>55</v>
      </c>
      <c r="E30" s="31">
        <v>465.59999999999997</v>
      </c>
      <c r="F30" s="14" t="s">
        <v>18</v>
      </c>
      <c r="G30" s="14" t="s">
        <v>25</v>
      </c>
      <c r="H30" s="14">
        <v>63486</v>
      </c>
      <c r="I30" s="14">
        <v>48514</v>
      </c>
      <c r="J30" s="14">
        <v>14972</v>
      </c>
      <c r="K30" s="31">
        <v>44160</v>
      </c>
      <c r="L30" s="64"/>
      <c r="M30" s="75">
        <f>'17 Onze Wereld 80'!E17</f>
        <v>0</v>
      </c>
    </row>
    <row r="31" spans="2:13" x14ac:dyDescent="0.25">
      <c r="B31" s="18">
        <v>18</v>
      </c>
      <c r="C31" s="11" t="s">
        <v>56</v>
      </c>
      <c r="D31" s="11" t="s">
        <v>57</v>
      </c>
      <c r="E31" s="31">
        <v>279</v>
      </c>
      <c r="F31" s="14" t="s">
        <v>18</v>
      </c>
      <c r="G31" s="14" t="s">
        <v>25</v>
      </c>
      <c r="H31" s="14">
        <v>41371</v>
      </c>
      <c r="I31" s="14">
        <v>29083</v>
      </c>
      <c r="J31" s="14">
        <v>12288</v>
      </c>
      <c r="K31" s="31">
        <v>44160</v>
      </c>
      <c r="L31" s="64"/>
      <c r="M31" s="75">
        <f>'18 Palet - Doedijnstraat'!E17</f>
        <v>0</v>
      </c>
    </row>
    <row r="32" spans="2:13" x14ac:dyDescent="0.25">
      <c r="B32" s="18">
        <v>19</v>
      </c>
      <c r="C32" s="11" t="s">
        <v>58</v>
      </c>
      <c r="D32" s="11" t="s">
        <v>59</v>
      </c>
      <c r="E32" s="31">
        <v>779.45999999999992</v>
      </c>
      <c r="F32" s="14" t="s">
        <v>18</v>
      </c>
      <c r="G32" s="14" t="s">
        <v>60</v>
      </c>
      <c r="H32" s="14">
        <v>84873</v>
      </c>
      <c r="I32" s="14">
        <v>71844</v>
      </c>
      <c r="J32" s="14">
        <v>13029</v>
      </c>
      <c r="K32" s="31">
        <v>93360.3</v>
      </c>
      <c r="L32" s="64"/>
      <c r="M32" s="75">
        <f>'19 Paradijsvogel'!E17</f>
        <v>0</v>
      </c>
    </row>
    <row r="33" spans="2:13" x14ac:dyDescent="0.25">
      <c r="B33" s="18">
        <v>20</v>
      </c>
      <c r="C33" s="11" t="s">
        <v>61</v>
      </c>
      <c r="D33" s="11" t="s">
        <v>62</v>
      </c>
      <c r="E33" s="31">
        <v>347.78999999999996</v>
      </c>
      <c r="F33" s="14" t="s">
        <v>22</v>
      </c>
      <c r="G33" s="14" t="s">
        <v>25</v>
      </c>
      <c r="H33" s="14">
        <v>23098</v>
      </c>
      <c r="I33" s="14">
        <v>17072</v>
      </c>
      <c r="J33" s="14">
        <v>6026</v>
      </c>
      <c r="K33" s="31">
        <v>25407.800000000003</v>
      </c>
      <c r="L33" s="64"/>
      <c r="M33" s="75">
        <f>'20 Parkiet'!E17</f>
        <v>0</v>
      </c>
    </row>
    <row r="34" spans="2:13" x14ac:dyDescent="0.25">
      <c r="B34" s="18">
        <v>21</v>
      </c>
      <c r="C34" s="11" t="s">
        <v>63</v>
      </c>
      <c r="D34" s="11" t="s">
        <v>64</v>
      </c>
      <c r="E34" s="31">
        <v>1292.538</v>
      </c>
      <c r="F34" s="14" t="s">
        <v>18</v>
      </c>
      <c r="G34" s="84" t="s">
        <v>109</v>
      </c>
      <c r="H34" s="14">
        <v>27555</v>
      </c>
      <c r="I34" s="14">
        <v>22008</v>
      </c>
      <c r="J34" s="14">
        <v>5547</v>
      </c>
      <c r="K34" s="31">
        <v>30310.500000000004</v>
      </c>
      <c r="L34" s="64"/>
      <c r="M34" s="75">
        <f>'21 SBO Vliethorst'!E17</f>
        <v>0</v>
      </c>
    </row>
    <row r="35" spans="2:13" x14ac:dyDescent="0.25">
      <c r="B35" s="18">
        <v>23</v>
      </c>
      <c r="C35" s="11" t="s">
        <v>65</v>
      </c>
      <c r="D35" s="11" t="s">
        <v>66</v>
      </c>
      <c r="E35" s="31">
        <v>925.96199999999999</v>
      </c>
      <c r="F35" s="14" t="s">
        <v>18</v>
      </c>
      <c r="G35" s="14" t="s">
        <v>36</v>
      </c>
      <c r="H35" s="14">
        <v>72302</v>
      </c>
      <c r="I35" s="14">
        <v>55992</v>
      </c>
      <c r="J35" s="14">
        <v>16310</v>
      </c>
      <c r="K35" s="31">
        <v>79532.200000000012</v>
      </c>
      <c r="L35" s="64"/>
      <c r="M35" s="75">
        <f>'22 Pascalis'!E17</f>
        <v>0</v>
      </c>
    </row>
    <row r="36" spans="2:13" x14ac:dyDescent="0.25">
      <c r="B36" s="18">
        <v>24</v>
      </c>
      <c r="C36" s="11" t="s">
        <v>67</v>
      </c>
      <c r="D36" s="11" t="s">
        <v>68</v>
      </c>
      <c r="E36" s="31">
        <v>240</v>
      </c>
      <c r="F36" s="14" t="s">
        <v>18</v>
      </c>
      <c r="G36" s="14" t="s">
        <v>25</v>
      </c>
      <c r="H36" s="14">
        <v>29955</v>
      </c>
      <c r="I36" s="14">
        <v>29955</v>
      </c>
      <c r="J36" s="33" t="s">
        <v>69</v>
      </c>
      <c r="K36" s="31">
        <v>32950.5</v>
      </c>
      <c r="L36" s="64"/>
      <c r="M36" s="75">
        <f>'23 Drie Linden'!E17</f>
        <v>0</v>
      </c>
    </row>
    <row r="37" spans="2:13" x14ac:dyDescent="0.25">
      <c r="B37" s="18">
        <v>25</v>
      </c>
      <c r="C37" s="11" t="s">
        <v>70</v>
      </c>
      <c r="D37" s="11" t="s">
        <v>71</v>
      </c>
      <c r="E37" s="31">
        <v>1594.278</v>
      </c>
      <c r="F37" s="14" t="s">
        <v>72</v>
      </c>
      <c r="G37" s="14" t="s">
        <v>25</v>
      </c>
      <c r="H37" s="14">
        <v>44160</v>
      </c>
      <c r="I37" s="33" t="s">
        <v>69</v>
      </c>
      <c r="J37" s="33" t="s">
        <v>69</v>
      </c>
      <c r="K37" s="31">
        <v>44160</v>
      </c>
      <c r="L37" s="64"/>
      <c r="M37" s="75">
        <f>'24 Avontuur'!E17</f>
        <v>0</v>
      </c>
    </row>
    <row r="38" spans="2:13" ht="13.8" thickBot="1" x14ac:dyDescent="0.3">
      <c r="B38" s="19">
        <v>26</v>
      </c>
      <c r="C38" s="20" t="s">
        <v>73</v>
      </c>
      <c r="D38" s="20" t="s">
        <v>74</v>
      </c>
      <c r="E38" s="32">
        <v>701.61599999999987</v>
      </c>
      <c r="F38" s="21" t="s">
        <v>18</v>
      </c>
      <c r="G38" s="21" t="s">
        <v>36</v>
      </c>
      <c r="H38" s="21">
        <v>166379</v>
      </c>
      <c r="I38" s="21">
        <v>121479</v>
      </c>
      <c r="J38" s="21">
        <v>44900</v>
      </c>
      <c r="K38" s="32">
        <v>88320</v>
      </c>
      <c r="L38" s="65"/>
      <c r="M38" s="83">
        <f>'25 Stanislas Dalton'!E17</f>
        <v>0</v>
      </c>
    </row>
    <row r="39" spans="2:13" ht="13.8" thickBot="1" x14ac:dyDescent="0.3"/>
    <row r="40" spans="2:13" ht="28.2" customHeight="1" thickBot="1" x14ac:dyDescent="0.3">
      <c r="K40" s="22" t="s">
        <v>75</v>
      </c>
      <c r="L40" s="22"/>
      <c r="M40" s="23">
        <f>SUM(M14:M38)</f>
        <v>0</v>
      </c>
    </row>
    <row r="41" spans="2:13" ht="13.8" thickBot="1" x14ac:dyDescent="0.3"/>
    <row r="42" spans="2:13" ht="13.8" thickBot="1" x14ac:dyDescent="0.3">
      <c r="K42" s="34" t="s">
        <v>76</v>
      </c>
      <c r="L42" s="34"/>
      <c r="M42" s="35">
        <f>(0-100)/(1300000-1100000)*(M40-1300000)</f>
        <v>650</v>
      </c>
    </row>
  </sheetData>
  <sheetProtection algorithmName="SHA-512" hashValue="evTjlR8twyr8xb5XRd1m6ZFDLuliy2gNe1GuNTQAaHEQqtcTueTFDVUXWyjQqwORksRVmsJhEsGUrWrfYQXDdg==" saltValue="Q5INXMt2lDyz9rLFS/FXdw==" spinCount="100000" sheet="1" objects="1" scenarios="1"/>
  <protectedRanges>
    <protectedRange sqref="D4:D5" name="Bereik1"/>
    <protectedRange sqref="L14:L38" name="Bereik2"/>
  </protectedRange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03B9-734C-4F6A-84A0-023B9DF79488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6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37</v>
      </c>
      <c r="D2" s="36"/>
      <c r="E2" s="36"/>
    </row>
    <row r="3" spans="1:5" x14ac:dyDescent="0.3">
      <c r="A3" s="36"/>
      <c r="B3" s="39" t="s">
        <v>78</v>
      </c>
      <c r="C3" s="40" t="s">
        <v>38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47.2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U6QNPESI8BtZe5dMHX1bXO63Sr1zuhEpqs2OED7LCT6wz35QGsVLMmfZuqwgB3reMKTczN5wcp3E+WEU1Y2qug==" saltValue="uLXUrI0qbpHu75P5GMu5G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D362-9132-4552-99F0-14EE55789F0F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6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39</v>
      </c>
      <c r="D2" s="36"/>
      <c r="E2" s="36"/>
    </row>
    <row r="3" spans="1:5" x14ac:dyDescent="0.3">
      <c r="A3" s="36"/>
      <c r="B3" s="39" t="s">
        <v>78</v>
      </c>
      <c r="C3" s="40" t="s">
        <v>40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60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isam9CdnVI9h7DYfjo6US2PhkPf5JbzA/z/wrX5MVXUDVs+hFGOqJcOnqT6I3nG04qRJ7gIeS8AfBFZy1Syp7Q==" saltValue="JyQT1ouCRfQxl2WO8fNAgA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E0F1-4C1A-4FE6-A314-06A7DE6FEAB7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5.332031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41</v>
      </c>
      <c r="D2" s="36"/>
      <c r="E2" s="36"/>
    </row>
    <row r="3" spans="1:5" x14ac:dyDescent="0.3">
      <c r="A3" s="36"/>
      <c r="B3" s="39" t="s">
        <v>78</v>
      </c>
      <c r="C3" s="40" t="s">
        <v>42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6.2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/VAoAzCjjfqaLp9BC+ekMUkifXX5JS4gObQNFLQTEIsa7Irh1dy0PznQqvml4MMn0nBnUIka2jRGUNIQeMtFyw==" saltValue="yqHRd/qnK+icRqSGGczNoQ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06C9-C658-4E93-ADC6-E37B01733328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3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43</v>
      </c>
      <c r="D2" s="36"/>
      <c r="E2" s="36"/>
    </row>
    <row r="3" spans="1:5" x14ac:dyDescent="0.3">
      <c r="A3" s="36"/>
      <c r="B3" s="39" t="s">
        <v>78</v>
      </c>
      <c r="C3" s="40" t="s">
        <v>44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3.4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RkI4vsVMeGPKXnsbEpmsTL9G2FTMDoANikBZGxRgVpotTqofF/Tro8Md1YDLAsh0pmleeTFV/WUTSpzL1L+WSQ==" saltValue="+kBq5mR+34eJNWKVTVNeh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0B6B-4D6D-4F57-8DB4-03AC84717079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6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45</v>
      </c>
      <c r="D2" s="36"/>
      <c r="E2" s="36"/>
    </row>
    <row r="3" spans="1:5" x14ac:dyDescent="0.3">
      <c r="A3" s="36"/>
      <c r="B3" s="39" t="s">
        <v>78</v>
      </c>
      <c r="C3" s="40" t="s">
        <v>46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61.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5YpE4bO+OA+0t2wmq4YiY6cb2avrDRaeIpX2GRpf6fm0tWDHAMzAgYQ1FGN+wsMnAKtyE6vTbYLoUQEZCsWMQw==" saltValue="AnJra6QRV5zhQxEXaJwLCQ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64A0-29D3-42A5-998A-8C4FDF0EF379}">
  <dimension ref="A1:E17"/>
  <sheetViews>
    <sheetView workbookViewId="0">
      <selection activeCell="H19" sqref="H19"/>
    </sheetView>
  </sheetViews>
  <sheetFormatPr defaultRowHeight="14.4" x14ac:dyDescent="0.3"/>
  <cols>
    <col min="2" max="2" width="20.33203125" bestFit="1" customWidth="1"/>
    <col min="3" max="3" width="36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94</v>
      </c>
      <c r="D2" s="36"/>
      <c r="E2" s="36"/>
    </row>
    <row r="3" spans="1:5" x14ac:dyDescent="0.3">
      <c r="A3" s="36"/>
      <c r="B3" s="39" t="s">
        <v>78</v>
      </c>
      <c r="C3" s="40" t="s">
        <v>48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60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umt8OegFMBGJCi91VrTmQQuZsxKrgx2sS3fYqPXiHUneIyBIjHBLepBI/7fbxzKS+vLPkYetu76rk/Af+6d0Ww==" saltValue="7w5J1cjEq9pjX9vx3Zqb5Q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1E7D8-37FC-4A38-BAB4-36003B017022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42.332031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95</v>
      </c>
      <c r="D2" s="36"/>
      <c r="E2" s="36"/>
    </row>
    <row r="3" spans="1:5" x14ac:dyDescent="0.3">
      <c r="A3" s="36"/>
      <c r="B3" s="39" t="s">
        <v>78</v>
      </c>
      <c r="C3" s="40" t="s">
        <v>51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3.4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FsAjJKkOhfSjDGztNYXQCLsljMQFiEeB9tqcRrNJlrqwo6l5vCYfe88zftRHmES4q2/7aOtw/FAvT+hzOuF3Zw==" saltValue="hOB18Tze+7fap9t8jB/KQQ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F12D-FC93-4DC8-B553-B5CA03E5B432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42.332031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96</v>
      </c>
      <c r="D2" s="36"/>
      <c r="E2" s="36"/>
    </row>
    <row r="3" spans="1:5" x14ac:dyDescent="0.3">
      <c r="A3" s="36"/>
      <c r="B3" s="39" t="s">
        <v>78</v>
      </c>
      <c r="C3" s="40" t="s">
        <v>53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63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ThToUnaETiyIzhWBG2XgZg89s93VUEC6HmqZNeySD/Iw4X6vpR4u77amiu80bMxgKrkpBwSp8enDywhNmlKLDw==" saltValue="q7wM4Yr/QmblVAkfO5GVM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98C0-5C23-4948-9FE7-E670022B2CED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0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97</v>
      </c>
      <c r="D2" s="36"/>
      <c r="E2" s="36"/>
    </row>
    <row r="3" spans="1:5" x14ac:dyDescent="0.3">
      <c r="A3" s="36"/>
      <c r="B3" s="39" t="s">
        <v>78</v>
      </c>
      <c r="C3" s="40" t="s">
        <v>55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7.7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G26RVEH+Y7C5hEU7mbCBNiFXfyMU6Ya3HZ+noq9ttwxEIAM9GqX4AKtj9SPkY2dOENXMGx88dKPB4N8j+rXdmw==" saltValue="mzMdlxgZRZZX76YIxTRQKg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0B53-2CF8-4F98-B26D-84A65CE760D9}">
  <dimension ref="A1:M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1.44140625" bestFit="1" customWidth="1"/>
    <col min="4" max="4" width="22.6640625" bestFit="1" customWidth="1"/>
    <col min="5" max="5" width="30.77734375" customWidth="1"/>
  </cols>
  <sheetData>
    <row r="1" spans="1:13" ht="15" thickBot="1" x14ac:dyDescent="0.35"/>
    <row r="2" spans="1:13" x14ac:dyDescent="0.3">
      <c r="A2" s="36"/>
      <c r="B2" s="37" t="s">
        <v>77</v>
      </c>
      <c r="C2" s="38" t="s">
        <v>98</v>
      </c>
      <c r="D2" s="36"/>
      <c r="E2" s="36"/>
    </row>
    <row r="3" spans="1:13" x14ac:dyDescent="0.3">
      <c r="A3" s="36"/>
      <c r="B3" s="39" t="s">
        <v>78</v>
      </c>
      <c r="C3" s="40" t="s">
        <v>57</v>
      </c>
      <c r="D3" s="36"/>
      <c r="E3" s="36"/>
    </row>
    <row r="4" spans="1:13" x14ac:dyDescent="0.3">
      <c r="A4" s="36"/>
      <c r="B4" s="36"/>
      <c r="C4" s="36"/>
      <c r="D4" s="36"/>
      <c r="E4" s="36"/>
    </row>
    <row r="5" spans="1:13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13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13" x14ac:dyDescent="0.3">
      <c r="A7" s="36"/>
      <c r="B7" s="48" t="s">
        <v>83</v>
      </c>
      <c r="C7" s="49"/>
      <c r="D7" s="50"/>
      <c r="E7" s="47">
        <f t="shared" si="0"/>
        <v>0</v>
      </c>
    </row>
    <row r="8" spans="1:13" ht="53.4" x14ac:dyDescent="0.3">
      <c r="A8" s="36"/>
      <c r="B8" s="51" t="s">
        <v>84</v>
      </c>
      <c r="C8" s="49"/>
      <c r="D8" s="50"/>
      <c r="E8" s="47">
        <f t="shared" si="0"/>
        <v>0</v>
      </c>
    </row>
    <row r="9" spans="1:13" x14ac:dyDescent="0.3">
      <c r="A9" s="36"/>
      <c r="B9" s="48" t="s">
        <v>85</v>
      </c>
      <c r="C9" s="49"/>
      <c r="D9" s="50"/>
      <c r="E9" s="47">
        <f t="shared" si="0"/>
        <v>0</v>
      </c>
    </row>
    <row r="10" spans="1:13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13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13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13" ht="15" thickBot="1" x14ac:dyDescent="0.35">
      <c r="A13" s="36"/>
      <c r="B13" s="36"/>
      <c r="C13" s="36"/>
      <c r="D13" s="36"/>
      <c r="E13" s="76">
        <f>SUM(E6:E12)</f>
        <v>0</v>
      </c>
    </row>
    <row r="14" spans="1:13" ht="15" thickBot="1" x14ac:dyDescent="0.35">
      <c r="A14" s="36"/>
      <c r="B14" s="36"/>
      <c r="C14" s="36"/>
      <c r="D14" s="77"/>
      <c r="E14" s="77"/>
    </row>
    <row r="15" spans="1:13" ht="15" thickBot="1" x14ac:dyDescent="0.35">
      <c r="A15" s="36"/>
      <c r="B15" s="36"/>
      <c r="C15" s="36"/>
      <c r="D15" s="78" t="s">
        <v>88</v>
      </c>
      <c r="E15" s="79">
        <v>0</v>
      </c>
      <c r="M15" s="60"/>
    </row>
    <row r="16" spans="1:13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wE3qeLwMMENzglF1+vjrq/a893i3rMXChTh6iT/05p12hsOUcjQLvnkN8T/4ZX6MqnpkmnXMkLlUOPbDsIMa8A==" saltValue="fZPR0Dcuu99x15QFaiJTMg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C82D-DFE1-42A1-A6D6-A17357E6F2AC}">
  <dimension ref="A1:E17"/>
  <sheetViews>
    <sheetView workbookViewId="0">
      <selection activeCell="D15" sqref="D15"/>
    </sheetView>
  </sheetViews>
  <sheetFormatPr defaultRowHeight="14.4" x14ac:dyDescent="0.3"/>
  <cols>
    <col min="2" max="2" width="20.33203125" bestFit="1" customWidth="1"/>
    <col min="3" max="4" width="36.6640625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16</v>
      </c>
      <c r="D2" s="36"/>
      <c r="E2" s="36"/>
    </row>
    <row r="3" spans="1:5" ht="15" thickBot="1" x14ac:dyDescent="0.35">
      <c r="A3" s="36"/>
      <c r="B3" s="39" t="s">
        <v>78</v>
      </c>
      <c r="C3" s="40" t="s">
        <v>17</v>
      </c>
      <c r="D3" s="36"/>
      <c r="E3" s="36"/>
    </row>
    <row r="4" spans="1:5" ht="15" thickBot="1" x14ac:dyDescent="0.35">
      <c r="A4" s="36"/>
      <c r="B4" s="36"/>
      <c r="C4" s="36"/>
      <c r="D4" s="36"/>
      <c r="E4" s="36"/>
    </row>
    <row r="5" spans="1:5" ht="15" thickBot="1" x14ac:dyDescent="0.35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ref="E7:E12" si="0">C7*D7</f>
        <v>0</v>
      </c>
    </row>
    <row r="8" spans="1:5" ht="60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6" t="s">
        <v>87</v>
      </c>
      <c r="C11" s="67"/>
      <c r="D11" s="68"/>
      <c r="E11" s="47">
        <f>C11*D11</f>
        <v>0</v>
      </c>
    </row>
    <row r="12" spans="1:5" ht="15" thickBot="1" x14ac:dyDescent="0.35">
      <c r="A12" s="36"/>
      <c r="B12" s="52" t="s">
        <v>108</v>
      </c>
      <c r="C12" s="53"/>
      <c r="D12" s="54"/>
      <c r="E12" s="47">
        <f t="shared" si="0"/>
        <v>0</v>
      </c>
    </row>
    <row r="13" spans="1:5" ht="15" thickBot="1" x14ac:dyDescent="0.35">
      <c r="A13" s="36"/>
      <c r="B13" s="36"/>
      <c r="C13" s="36"/>
      <c r="D13" s="36"/>
      <c r="E13" s="55">
        <f>SUM(E6:E12)</f>
        <v>0</v>
      </c>
    </row>
    <row r="14" spans="1:5" ht="15" thickBot="1" x14ac:dyDescent="0.35">
      <c r="A14" s="36"/>
      <c r="B14" s="36"/>
      <c r="C14" s="36"/>
      <c r="D14" s="36"/>
      <c r="E14" s="36"/>
    </row>
    <row r="15" spans="1:5" ht="15" thickBot="1" x14ac:dyDescent="0.35">
      <c r="A15" s="36"/>
      <c r="B15" s="36"/>
      <c r="C15" s="36"/>
      <c r="D15" s="56" t="s">
        <v>88</v>
      </c>
      <c r="E15" s="57">
        <v>0</v>
      </c>
    </row>
    <row r="16" spans="1:5" ht="15" thickBot="1" x14ac:dyDescent="0.35">
      <c r="A16" s="36"/>
      <c r="B16" s="36"/>
      <c r="C16" s="36"/>
      <c r="D16" s="36"/>
      <c r="E16" s="36"/>
    </row>
    <row r="17" spans="2:5" ht="15" thickBot="1" x14ac:dyDescent="0.35">
      <c r="B17" s="36"/>
      <c r="C17" s="36"/>
      <c r="D17" s="58" t="s">
        <v>89</v>
      </c>
      <c r="E17" s="59">
        <f>E13+(E13*E15)</f>
        <v>0</v>
      </c>
    </row>
  </sheetData>
  <sheetProtection algorithmName="SHA-512" hashValue="fc8swMrWblpoGO3kYPHUJBkRVgOVIbA0Lx52BUe+buE8f11mdMiBNwkZqX9IDqEjzitrFH3TixzAnHh8/s3SqQ==" saltValue="AOxkF4JJRzp6E/CAHIgwkw==" spinCount="100000" sheet="1" objects="1" scenarios="1"/>
  <protectedRanges>
    <protectedRange sqref="C6:D12" name="Bereik1"/>
    <protectedRange sqref="E15" name="Bereik2"/>
  </protectedRange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6E88-E8FB-4394-AF98-30594EA23C70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4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99</v>
      </c>
      <c r="D2" s="36"/>
      <c r="E2" s="36"/>
    </row>
    <row r="3" spans="1:5" x14ac:dyDescent="0.3">
      <c r="A3" s="36"/>
      <c r="B3" s="39" t="s">
        <v>78</v>
      </c>
      <c r="C3" s="40" t="s">
        <v>59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8.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8zm2eJ3rX4J/IAfnwoNMZKTvxlAPJc3FvtP+CvKGfmkOE1bBAt6n0nWERGabZ0WWTKb0lp0Ngw3uqUS8iENNdQ==" saltValue="wy/ebWmIOiUMNDFEK57WYQ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72D5-17F3-40C0-80C1-ECCF1E237E05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4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100</v>
      </c>
      <c r="D2" s="36"/>
      <c r="E2" s="36"/>
    </row>
    <row r="3" spans="1:5" x14ac:dyDescent="0.3">
      <c r="A3" s="36"/>
      <c r="B3" s="39" t="s">
        <v>78</v>
      </c>
      <c r="C3" s="40" t="s">
        <v>62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3.4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60LxtjmijhLHPCq7PMi+hluA22NOt5kHpaisG7KClCeqIugEUYkKASIMVIocwRFgq6fmDxdtkzrJzHPIq5cq5A==" saltValue="W4+om7cGNqs7J8oQmXwu6A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7728-EA13-484C-9535-EC736530F428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6.554687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101</v>
      </c>
      <c r="D2" s="36"/>
      <c r="E2" s="36"/>
    </row>
    <row r="3" spans="1:5" x14ac:dyDescent="0.3">
      <c r="A3" s="36"/>
      <c r="B3" s="39" t="s">
        <v>78</v>
      </c>
      <c r="C3" s="40" t="s">
        <v>64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3.4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+Vyxu/jQyP/xzoelpShgWuE/EHtHBkF/OgVnJWtAtbXxpedwlPQinDO9kSecLQd6PzykITl7cW2rSYP0Au7FiA==" saltValue="cC0u9D6BjCmHOMyTu0Jve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22DF-7D99-4906-A67D-0A0D7E4FDF0E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7.10937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102</v>
      </c>
      <c r="D2" s="36"/>
      <c r="E2" s="36"/>
    </row>
    <row r="3" spans="1:5" x14ac:dyDescent="0.3">
      <c r="A3" s="36"/>
      <c r="B3" s="39" t="s">
        <v>78</v>
      </c>
      <c r="C3" s="40" t="s">
        <v>66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63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NyptRfH2151z97zcobtNQOShlIxJOcaekvkd8BCIVlBYj5QS2Y2YUlEj90XzjfnvV1VDrK0hKkmmXIIGPJVnOQ==" saltValue="AO5qQ/wXQAs5OjOKyE3Iyg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6168-2EBF-4987-BF37-AF2B771955FA}">
  <dimension ref="A1:E17"/>
  <sheetViews>
    <sheetView workbookViewId="0">
      <selection activeCell="G16" sqref="G16"/>
    </sheetView>
  </sheetViews>
  <sheetFormatPr defaultRowHeight="14.4" x14ac:dyDescent="0.3"/>
  <cols>
    <col min="2" max="2" width="20.33203125" bestFit="1" customWidth="1"/>
    <col min="3" max="3" width="31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103</v>
      </c>
      <c r="D2" s="36"/>
      <c r="E2" s="36"/>
    </row>
    <row r="3" spans="1:5" x14ac:dyDescent="0.3">
      <c r="A3" s="36"/>
      <c r="B3" s="39" t="s">
        <v>78</v>
      </c>
      <c r="C3" s="40" t="s">
        <v>68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7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sLptAwjdwWCslNqgUQmVVrlQSGtPPLlQGjYObqh/BF/aZ4aAhNirFcX7x4a20GlnVif5L8qIn5vWtsKISQmPng==" saltValue="cEaZOvb0n1MOtp8fR/j2A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B1E5-2586-408E-B90A-85D7AA5FDDAC}">
  <dimension ref="A1:E17"/>
  <sheetViews>
    <sheetView workbookViewId="0">
      <selection activeCell="F20" sqref="F20"/>
    </sheetView>
  </sheetViews>
  <sheetFormatPr defaultRowHeight="14.4" x14ac:dyDescent="0.3"/>
  <cols>
    <col min="2" max="2" width="20.33203125" bestFit="1" customWidth="1"/>
    <col min="3" max="3" width="32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104</v>
      </c>
      <c r="D2" s="36"/>
      <c r="E2" s="36"/>
    </row>
    <row r="3" spans="1:5" x14ac:dyDescent="0.3">
      <c r="A3" s="36"/>
      <c r="B3" s="39" t="s">
        <v>78</v>
      </c>
      <c r="C3" s="40" t="s">
        <v>71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3.4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U1y1wJdS98E9qSBW5B01bDRLSXnZFjK/GvPsVqSCXQCK50I0rlkasqHR3yBRv/xI7fh1cMzopLL1WpSb4BQb7g==" saltValue="64L6fUYMHGEaLRHna9HI8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98CF-245B-4DBB-A067-D4978571E5C0}">
  <dimension ref="A1:E17"/>
  <sheetViews>
    <sheetView workbookViewId="0">
      <selection activeCell="E22" sqref="E22"/>
    </sheetView>
  </sheetViews>
  <sheetFormatPr defaultRowHeight="14.4" x14ac:dyDescent="0.3"/>
  <cols>
    <col min="2" max="2" width="20.33203125" bestFit="1" customWidth="1"/>
    <col min="3" max="3" width="31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105</v>
      </c>
      <c r="D2" s="36"/>
      <c r="E2" s="36"/>
    </row>
    <row r="3" spans="1:5" x14ac:dyDescent="0.3">
      <c r="A3" s="36"/>
      <c r="B3" s="39" t="s">
        <v>78</v>
      </c>
      <c r="C3" s="40" t="s">
        <v>74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82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3.4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Qstln+x0n59oNg9rOqV+3EglABHeLsDwMShkXMV+W0utqLEWFUO0Onvvk/rFEj+f2kZ2pkvKyr/bBar36e0EmQ==" saltValue="oKq+p846BL2d9GSwHRFDW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C746-27A5-4AD7-A189-213AF5EEFCBF}">
  <dimension ref="A1:F18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5.109375" bestFit="1" customWidth="1"/>
    <col min="4" max="4" width="20.5546875" bestFit="1" customWidth="1"/>
    <col min="5" max="5" width="30.77734375" customWidth="1"/>
  </cols>
  <sheetData>
    <row r="1" spans="1:6" ht="15" thickBot="1" x14ac:dyDescent="0.35"/>
    <row r="2" spans="1:6" x14ac:dyDescent="0.3">
      <c r="A2" s="36"/>
      <c r="B2" s="37" t="s">
        <v>77</v>
      </c>
      <c r="C2" s="38" t="s">
        <v>90</v>
      </c>
      <c r="D2" s="36"/>
      <c r="E2" s="36"/>
      <c r="F2" s="36"/>
    </row>
    <row r="3" spans="1:6" x14ac:dyDescent="0.3">
      <c r="A3" s="36"/>
      <c r="B3" s="39" t="s">
        <v>78</v>
      </c>
      <c r="C3" s="40" t="s">
        <v>21</v>
      </c>
      <c r="D3" s="36"/>
      <c r="E3" s="36"/>
      <c r="F3" s="36"/>
    </row>
    <row r="4" spans="1:6" x14ac:dyDescent="0.3">
      <c r="A4" s="36"/>
      <c r="B4" s="36"/>
      <c r="C4" s="36"/>
      <c r="D4" s="36"/>
      <c r="E4" s="36"/>
      <c r="F4" s="36"/>
    </row>
    <row r="5" spans="1:6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  <c r="F5" s="36"/>
    </row>
    <row r="6" spans="1:6" x14ac:dyDescent="0.3">
      <c r="A6" s="36"/>
      <c r="B6" s="44" t="s">
        <v>82</v>
      </c>
      <c r="C6" s="45"/>
      <c r="D6" s="46"/>
      <c r="E6" s="47">
        <f t="shared" ref="E6:E12" si="0">C6*D6</f>
        <v>0</v>
      </c>
      <c r="F6" s="36"/>
    </row>
    <row r="7" spans="1:6" x14ac:dyDescent="0.3">
      <c r="A7" s="36"/>
      <c r="B7" s="48" t="s">
        <v>83</v>
      </c>
      <c r="C7" s="49"/>
      <c r="D7" s="50"/>
      <c r="E7" s="47">
        <f t="shared" si="0"/>
        <v>0</v>
      </c>
      <c r="F7" s="36"/>
    </row>
    <row r="8" spans="1:6" ht="53.4" x14ac:dyDescent="0.3">
      <c r="A8" s="36"/>
      <c r="B8" s="51" t="s">
        <v>84</v>
      </c>
      <c r="C8" s="49"/>
      <c r="D8" s="50"/>
      <c r="E8" s="47">
        <f t="shared" si="0"/>
        <v>0</v>
      </c>
      <c r="F8" s="36"/>
    </row>
    <row r="9" spans="1:6" x14ac:dyDescent="0.3">
      <c r="A9" s="36"/>
      <c r="B9" s="48" t="s">
        <v>85</v>
      </c>
      <c r="C9" s="49"/>
      <c r="D9" s="50"/>
      <c r="E9" s="47">
        <f t="shared" si="0"/>
        <v>0</v>
      </c>
      <c r="F9" s="36"/>
    </row>
    <row r="10" spans="1:6" x14ac:dyDescent="0.3">
      <c r="A10" s="36"/>
      <c r="B10" s="48" t="s">
        <v>86</v>
      </c>
      <c r="C10" s="49"/>
      <c r="D10" s="50"/>
      <c r="E10" s="47">
        <f t="shared" si="0"/>
        <v>0</v>
      </c>
      <c r="F10" s="36"/>
    </row>
    <row r="11" spans="1:6" x14ac:dyDescent="0.3">
      <c r="A11" s="36"/>
      <c r="B11" s="69" t="s">
        <v>87</v>
      </c>
      <c r="C11" s="70"/>
      <c r="D11" s="71"/>
      <c r="E11" s="47">
        <f t="shared" si="0"/>
        <v>0</v>
      </c>
      <c r="F11" s="36"/>
    </row>
    <row r="12" spans="1:6" ht="15" thickBot="1" x14ac:dyDescent="0.35">
      <c r="A12" s="36"/>
      <c r="B12" s="72" t="s">
        <v>108</v>
      </c>
      <c r="C12" s="73"/>
      <c r="D12" s="74"/>
      <c r="E12" s="75">
        <f t="shared" si="0"/>
        <v>0</v>
      </c>
      <c r="F12" s="36"/>
    </row>
    <row r="13" spans="1:6" ht="15" thickBot="1" x14ac:dyDescent="0.35">
      <c r="A13" s="36"/>
      <c r="B13" s="36"/>
      <c r="C13" s="36"/>
      <c r="D13" s="36"/>
      <c r="E13" s="76">
        <f>SUM(E6:E12)</f>
        <v>0</v>
      </c>
      <c r="F13" s="36"/>
    </row>
    <row r="14" spans="1:6" ht="15" thickBot="1" x14ac:dyDescent="0.35">
      <c r="A14" s="36"/>
      <c r="B14" s="36"/>
      <c r="C14" s="36"/>
      <c r="D14" s="77"/>
      <c r="E14" s="77"/>
      <c r="F14" s="36"/>
    </row>
    <row r="15" spans="1:6" ht="15" thickBot="1" x14ac:dyDescent="0.35">
      <c r="A15" s="36"/>
      <c r="B15" s="36"/>
      <c r="C15" s="36"/>
      <c r="D15" s="78" t="s">
        <v>88</v>
      </c>
      <c r="E15" s="79">
        <v>0</v>
      </c>
      <c r="F15" s="36"/>
    </row>
    <row r="16" spans="1:6" ht="15" thickBot="1" x14ac:dyDescent="0.35">
      <c r="A16" s="36"/>
      <c r="B16" s="36"/>
      <c r="C16" s="36"/>
      <c r="D16" s="77"/>
      <c r="E16" s="77"/>
      <c r="F16" s="36"/>
    </row>
    <row r="17" spans="1:6" ht="15" thickBot="1" x14ac:dyDescent="0.35">
      <c r="A17" s="36"/>
      <c r="B17" s="36"/>
      <c r="C17" s="36"/>
      <c r="D17" s="80" t="s">
        <v>89</v>
      </c>
      <c r="E17" s="81">
        <f>E13+(E13*E15)</f>
        <v>0</v>
      </c>
      <c r="F17" s="36"/>
    </row>
    <row r="18" spans="1:6" x14ac:dyDescent="0.3">
      <c r="A18" s="36"/>
      <c r="B18" s="36"/>
      <c r="C18" s="36"/>
      <c r="D18" s="36"/>
      <c r="E18" s="36"/>
      <c r="F18" s="36"/>
    </row>
  </sheetData>
  <sheetProtection algorithmName="SHA-512" hashValue="WMslHtEP0vNHL0eJQiZK/x5d2Rl0U3fWgrqQgfIA5w41KZ9eBty8XVjUi2vPXADrAilKRk0VRB3xyF3ayHvDhg==" saltValue="DlyZetwMRDCju77jnpNKDQ==" spinCount="100000" sheet="1" objects="1" scenarios="1"/>
  <protectedRanges>
    <protectedRange sqref="C6:D12" name="Bereik1_2"/>
    <protectedRange sqref="E15" name="Bereik2_2"/>
  </protectedRange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C2D4-C2B9-4321-AA2E-28E2D4C95361}">
  <dimension ref="A1:I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7.109375" bestFit="1" customWidth="1"/>
    <col min="4" max="4" width="22.6640625" bestFit="1" customWidth="1"/>
    <col min="5" max="5" width="30.77734375" customWidth="1"/>
  </cols>
  <sheetData>
    <row r="1" spans="1:9" ht="15" thickBot="1" x14ac:dyDescent="0.35"/>
    <row r="2" spans="1:9" x14ac:dyDescent="0.3">
      <c r="A2" s="36"/>
      <c r="B2" s="37" t="s">
        <v>77</v>
      </c>
      <c r="C2" s="38" t="s">
        <v>91</v>
      </c>
      <c r="D2" s="36"/>
      <c r="E2" s="36"/>
    </row>
    <row r="3" spans="1:9" x14ac:dyDescent="0.3">
      <c r="A3" s="36"/>
      <c r="B3" s="39" t="s">
        <v>78</v>
      </c>
      <c r="C3" s="40" t="s">
        <v>24</v>
      </c>
      <c r="D3" s="36"/>
      <c r="E3" s="36"/>
    </row>
    <row r="4" spans="1:9" x14ac:dyDescent="0.3">
      <c r="A4" s="36"/>
      <c r="B4" s="36"/>
      <c r="C4" s="36"/>
      <c r="D4" s="36"/>
      <c r="E4" s="36"/>
    </row>
    <row r="5" spans="1:9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9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9" x14ac:dyDescent="0.3">
      <c r="A7" s="36"/>
      <c r="B7" s="48" t="s">
        <v>83</v>
      </c>
      <c r="C7" s="49"/>
      <c r="D7" s="50"/>
      <c r="E7" s="47">
        <f t="shared" si="0"/>
        <v>0</v>
      </c>
    </row>
    <row r="8" spans="1:9" ht="54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9" x14ac:dyDescent="0.3">
      <c r="A9" s="36"/>
      <c r="B9" s="48" t="s">
        <v>85</v>
      </c>
      <c r="C9" s="49"/>
      <c r="D9" s="50"/>
      <c r="E9" s="47">
        <f t="shared" si="0"/>
        <v>0</v>
      </c>
    </row>
    <row r="10" spans="1:9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9" x14ac:dyDescent="0.3">
      <c r="A11" s="36"/>
      <c r="B11" s="69" t="s">
        <v>87</v>
      </c>
      <c r="C11" s="70"/>
      <c r="D11" s="71"/>
      <c r="E11" s="47">
        <f t="shared" si="0"/>
        <v>0</v>
      </c>
      <c r="I11" s="60"/>
    </row>
    <row r="12" spans="1:9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9" ht="15" thickBot="1" x14ac:dyDescent="0.35">
      <c r="A13" s="36"/>
      <c r="B13" s="36"/>
      <c r="C13" s="36"/>
      <c r="D13" s="36"/>
      <c r="E13" s="76">
        <f>SUM(E6:E12)</f>
        <v>0</v>
      </c>
    </row>
    <row r="14" spans="1:9" ht="15" thickBot="1" x14ac:dyDescent="0.35">
      <c r="A14" s="36"/>
      <c r="B14" s="36"/>
      <c r="C14" s="36"/>
      <c r="D14" s="77"/>
      <c r="E14" s="77"/>
    </row>
    <row r="15" spans="1:9" ht="15" thickBot="1" x14ac:dyDescent="0.35">
      <c r="A15" s="36"/>
      <c r="B15" s="36"/>
      <c r="C15" s="36"/>
      <c r="D15" s="78" t="s">
        <v>88</v>
      </c>
      <c r="E15" s="79">
        <v>0</v>
      </c>
    </row>
    <row r="16" spans="1:9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WigFhPF+SbPUnD3Rbe8CcjAQjjtc5lFyTAo0NayufRvXpjlPqg9XBfvw3GCzklEohq0ofq+bliIZ0xrl0M2SNg==" saltValue="AFQfiMUc8a7zMX/8pHb7Gg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14B9-127A-4659-A9C8-80605336E604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7.10937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26</v>
      </c>
      <c r="D2" s="36"/>
      <c r="E2" s="36"/>
    </row>
    <row r="3" spans="1:5" x14ac:dyDescent="0.3">
      <c r="A3" s="36"/>
      <c r="B3" s="39" t="s">
        <v>78</v>
      </c>
      <c r="C3" s="40" t="s">
        <v>27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9.2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g1MRWeAnon6Y0FXjvAlVjqF3b7TGWBkOoKMkShSUPzym5jySnxBJq0KwRX0WGQyfPvVEMPcxauvTcAaq74iQiQ==" saltValue="uiN8rZmNhDfu1xRaZsj2Fg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76BA-3A4B-4BA2-8420-4BCE2CDF314D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7.441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92</v>
      </c>
      <c r="D2" s="36"/>
      <c r="E2" s="36"/>
    </row>
    <row r="3" spans="1:5" x14ac:dyDescent="0.3">
      <c r="A3" s="36"/>
      <c r="B3" s="39" t="s">
        <v>78</v>
      </c>
      <c r="C3" s="40" t="s">
        <v>29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64.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LCKNwHbeW57XyabdENgtgLB42efwnJLPrlez0Nbn7I/+rTggoblelDmLpVfO6BEm6Ac059MsG5PAoX7/N3qEQQ==" saltValue="qzA9Rr6isNC67Sh2+JrrsQ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EC12-DFBB-4847-8469-7724C1021D4A}">
  <dimension ref="A1:E17"/>
  <sheetViews>
    <sheetView workbookViewId="0">
      <selection activeCell="J8" sqref="J8"/>
    </sheetView>
  </sheetViews>
  <sheetFormatPr defaultRowHeight="14.4" x14ac:dyDescent="0.3"/>
  <cols>
    <col min="2" max="2" width="20.33203125" bestFit="1" customWidth="1"/>
    <col min="3" max="3" width="34.332031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30</v>
      </c>
      <c r="D2" s="36"/>
      <c r="E2" s="36"/>
    </row>
    <row r="3" spans="1:5" x14ac:dyDescent="0.3">
      <c r="A3" s="36"/>
      <c r="B3" s="39" t="s">
        <v>78</v>
      </c>
      <c r="C3" s="40" t="s">
        <v>31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3.2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WlA+xjrZUGgUns8tSkTlB5VAXRTx14AFd9ZaAu63XmCQIg36dg40gieTjwrr/sWWLbHOkLHfFG/mKtYGVqn6aA==" saltValue="baf/m58W/sZa6OhnMSJ1gw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2204-12A8-489C-B995-EBB8EED95A14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3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93</v>
      </c>
      <c r="D2" s="36"/>
      <c r="E2" s="36"/>
    </row>
    <row r="3" spans="1:5" x14ac:dyDescent="0.3">
      <c r="A3" s="36"/>
      <c r="B3" s="39" t="s">
        <v>78</v>
      </c>
      <c r="C3" s="40" t="s">
        <v>33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60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oH1KqkqSMUp1uohRETSzBac+nJcH8nWdXciKPIRrq0MV1TZFz3Exr7HuIiepqkA5jmbSq/LyjzOaDe2nWc+NSw==" saltValue="DtntLPHi53JLi5EDiOwh7Q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F1C6-3BE4-4DE1-86F8-968F18D7CB95}">
  <dimension ref="A1:E17"/>
  <sheetViews>
    <sheetView workbookViewId="0">
      <selection activeCell="E1" sqref="E1:E1048576"/>
    </sheetView>
  </sheetViews>
  <sheetFormatPr defaultRowHeight="14.4" x14ac:dyDescent="0.3"/>
  <cols>
    <col min="2" max="2" width="20.33203125" bestFit="1" customWidth="1"/>
    <col min="3" max="3" width="33.6640625" bestFit="1" customWidth="1"/>
    <col min="4" max="4" width="22.6640625" bestFit="1" customWidth="1"/>
    <col min="5" max="5" width="30.77734375" customWidth="1"/>
  </cols>
  <sheetData>
    <row r="1" spans="1:5" ht="15" thickBot="1" x14ac:dyDescent="0.35"/>
    <row r="2" spans="1:5" x14ac:dyDescent="0.3">
      <c r="A2" s="36"/>
      <c r="B2" s="37" t="s">
        <v>77</v>
      </c>
      <c r="C2" s="38" t="s">
        <v>34</v>
      </c>
      <c r="D2" s="36"/>
      <c r="E2" s="36"/>
    </row>
    <row r="3" spans="1:5" x14ac:dyDescent="0.3">
      <c r="A3" s="36"/>
      <c r="B3" s="39" t="s">
        <v>78</v>
      </c>
      <c r="C3" s="40" t="s">
        <v>35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41" t="s">
        <v>79</v>
      </c>
      <c r="C5" s="42" t="s">
        <v>80</v>
      </c>
      <c r="D5" s="42" t="s">
        <v>81</v>
      </c>
      <c r="E5" s="43" t="s">
        <v>11</v>
      </c>
    </row>
    <row r="6" spans="1:5" x14ac:dyDescent="0.3">
      <c r="A6" s="36"/>
      <c r="B6" s="44" t="s">
        <v>82</v>
      </c>
      <c r="C6" s="45"/>
      <c r="D6" s="46"/>
      <c r="E6" s="47">
        <f t="shared" ref="E6:E12" si="0">C6*D6</f>
        <v>0</v>
      </c>
    </row>
    <row r="7" spans="1:5" x14ac:dyDescent="0.3">
      <c r="A7" s="36"/>
      <c r="B7" s="48" t="s">
        <v>83</v>
      </c>
      <c r="C7" s="49"/>
      <c r="D7" s="50"/>
      <c r="E7" s="47">
        <f t="shared" si="0"/>
        <v>0</v>
      </c>
    </row>
    <row r="8" spans="1:5" ht="55.5" customHeight="1" x14ac:dyDescent="0.3">
      <c r="A8" s="36"/>
      <c r="B8" s="51" t="s">
        <v>84</v>
      </c>
      <c r="C8" s="49"/>
      <c r="D8" s="50"/>
      <c r="E8" s="47">
        <f t="shared" si="0"/>
        <v>0</v>
      </c>
    </row>
    <row r="9" spans="1:5" x14ac:dyDescent="0.3">
      <c r="A9" s="36"/>
      <c r="B9" s="48" t="s">
        <v>85</v>
      </c>
      <c r="C9" s="49"/>
      <c r="D9" s="50"/>
      <c r="E9" s="47">
        <f t="shared" si="0"/>
        <v>0</v>
      </c>
    </row>
    <row r="10" spans="1:5" x14ac:dyDescent="0.3">
      <c r="A10" s="36"/>
      <c r="B10" s="48" t="s">
        <v>86</v>
      </c>
      <c r="C10" s="49"/>
      <c r="D10" s="50"/>
      <c r="E10" s="47">
        <f t="shared" si="0"/>
        <v>0</v>
      </c>
    </row>
    <row r="11" spans="1:5" x14ac:dyDescent="0.3">
      <c r="A11" s="36"/>
      <c r="B11" s="69" t="s">
        <v>87</v>
      </c>
      <c r="C11" s="70"/>
      <c r="D11" s="71"/>
      <c r="E11" s="47">
        <f t="shared" si="0"/>
        <v>0</v>
      </c>
    </row>
    <row r="12" spans="1:5" ht="15" thickBot="1" x14ac:dyDescent="0.35">
      <c r="A12" s="36"/>
      <c r="B12" s="72" t="s">
        <v>108</v>
      </c>
      <c r="C12" s="73"/>
      <c r="D12" s="74"/>
      <c r="E12" s="75">
        <f t="shared" si="0"/>
        <v>0</v>
      </c>
    </row>
    <row r="13" spans="1:5" ht="15" thickBot="1" x14ac:dyDescent="0.35">
      <c r="A13" s="36"/>
      <c r="B13" s="36"/>
      <c r="C13" s="36"/>
      <c r="D13" s="36"/>
      <c r="E13" s="76">
        <f>SUM(E6:E12)</f>
        <v>0</v>
      </c>
    </row>
    <row r="14" spans="1:5" ht="15" thickBot="1" x14ac:dyDescent="0.35">
      <c r="A14" s="36"/>
      <c r="B14" s="36"/>
      <c r="C14" s="36"/>
      <c r="D14" s="77"/>
      <c r="E14" s="77"/>
    </row>
    <row r="15" spans="1:5" ht="15" thickBot="1" x14ac:dyDescent="0.35">
      <c r="A15" s="36"/>
      <c r="B15" s="36"/>
      <c r="C15" s="36"/>
      <c r="D15" s="78" t="s">
        <v>88</v>
      </c>
      <c r="E15" s="79">
        <v>0</v>
      </c>
    </row>
    <row r="16" spans="1:5" ht="15" thickBot="1" x14ac:dyDescent="0.35">
      <c r="A16" s="36"/>
      <c r="B16" s="36"/>
      <c r="C16" s="36"/>
      <c r="D16" s="77"/>
      <c r="E16" s="77"/>
    </row>
    <row r="17" spans="2:5" ht="15" thickBot="1" x14ac:dyDescent="0.35">
      <c r="B17" s="77"/>
      <c r="C17" s="77"/>
      <c r="D17" s="80" t="s">
        <v>89</v>
      </c>
      <c r="E17" s="81">
        <f>E13+(E13*E15)</f>
        <v>0</v>
      </c>
    </row>
  </sheetData>
  <sheetProtection algorithmName="SHA-512" hashValue="/oXyQg2jO70dbvhPe5nkXNGN7aJPyWe+0aYbtv+zXtvU0nQM/oIbl8MBoWsPwRNNBbXLmxtQyRm3O3QkAsimcg==" saltValue="vCCC9CWJP4XYFC7aYPpspA==" spinCount="100000" sheet="1" objects="1" scenarios="1"/>
  <protectedRanges>
    <protectedRange sqref="C6:D12" name="Bereik1_1"/>
    <protectedRange sqref="E15" name="Bereik2_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1b223b-3b5e-42c7-94fe-e46ed6ff49ea">
      <Terms xmlns="http://schemas.microsoft.com/office/infopath/2007/PartnerControls"/>
    </lcf76f155ced4ddcb4097134ff3c332f>
    <TaxCatchAll xmlns="fadd06d5-038e-4d9e-a12e-7ff25f6b782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9" ma:contentTypeDescription="Een nieuw document maken." ma:contentTypeScope="" ma:versionID="ebc55a679b395180bc51bed09ee5d68b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ee7f1aff1d9e3cabf3d637d8d3385e1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dd7c38d-97ef-43fe-8d52-b76b1a506314}" ma:internalName="TaxCatchAll" ma:showField="CatchAllData" ma:web="fadd06d5-038e-4d9e-a12e-7ff25f6b7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5DA97-9D41-4A8C-9D16-6048C29328D3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add06d5-038e-4d9e-a12e-7ff25f6b7821"/>
    <ds:schemaRef ds:uri="http://schemas.microsoft.com/office/2006/documentManagement/types"/>
    <ds:schemaRef ds:uri="291b223b-3b5e-42c7-94fe-e46ed6ff49ea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7A885B-00A3-4028-AC07-418C1B7F6F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9A9F65-42C5-4AB4-948E-95AAD079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b223b-3b5e-42c7-94fe-e46ed6ff49ea"/>
    <ds:schemaRef ds:uri="fadd06d5-038e-4d9e-a12e-7ff25f6b7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26</vt:i4>
      </vt:variant>
    </vt:vector>
  </HeadingPairs>
  <TitlesOfParts>
    <vt:vector size="26" baseType="lpstr">
      <vt:lpstr>Totaaloverzicht</vt:lpstr>
      <vt:lpstr>01 Bernardus</vt:lpstr>
      <vt:lpstr>02 Carolus</vt:lpstr>
      <vt:lpstr>03 Speleon</vt:lpstr>
      <vt:lpstr>04 De Triangel </vt:lpstr>
      <vt:lpstr>05 de Vlieger</vt:lpstr>
      <vt:lpstr>06 Driemaster</vt:lpstr>
      <vt:lpstr>07 Emmaus</vt:lpstr>
      <vt:lpstr>08 Grote Beer</vt:lpstr>
      <vt:lpstr>09 Jeroen</vt:lpstr>
      <vt:lpstr>10 Jonge Wereld</vt:lpstr>
      <vt:lpstr>11 Kristal</vt:lpstr>
      <vt:lpstr>12 Laan van Poot</vt:lpstr>
      <vt:lpstr>13 Lichtbaken </vt:lpstr>
      <vt:lpstr>14 Mauritsschool</vt:lpstr>
      <vt:lpstr>15 Merlijn</vt:lpstr>
      <vt:lpstr>16 Morgenstond</vt:lpstr>
      <vt:lpstr>17 Onze Wereld 80</vt:lpstr>
      <vt:lpstr>18 Palet - Doedijnstraat</vt:lpstr>
      <vt:lpstr>19 Paradijsvogel</vt:lpstr>
      <vt:lpstr>20 Parkiet</vt:lpstr>
      <vt:lpstr>21 SBO Vliethorst</vt:lpstr>
      <vt:lpstr>22 Pascalis</vt:lpstr>
      <vt:lpstr>23 Drie Linden</vt:lpstr>
      <vt:lpstr>24 Avontuur</vt:lpstr>
      <vt:lpstr>25 Stanislas Dalton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Maxine Rijsdijk</cp:lastModifiedBy>
  <cp:revision/>
  <dcterms:created xsi:type="dcterms:W3CDTF">2006-09-16T00:00:00Z</dcterms:created>
  <dcterms:modified xsi:type="dcterms:W3CDTF">2024-06-21T12:49:46Z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  <property fmtid="{D5CDD505-2E9C-101B-9397-08002B2CF9AE}" pid="3" name="MediaServiceImageTags">
    <vt:lpwstr/>
  </property>
</Properties>
</file>