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vigor365-my.sharepoint.com/personal/gino_zwirs_convigor_nl/Documents/Documenten/MRDH/Nota van Inlichtingen 1/"/>
    </mc:Choice>
  </mc:AlternateContent>
  <xr:revisionPtr revIDLastSave="6" documentId="8_{916CC92A-30CD-413D-9349-43A953850543}" xr6:coauthVersionLast="47" xr6:coauthVersionMax="47" xr10:uidLastSave="{16A9F020-00D4-46E3-8E01-1C8B9EB42C52}"/>
  <bookViews>
    <workbookView xWindow="-108" yWindow="-108" windowWidth="23256" windowHeight="12576" xr2:uid="{00000000-000D-0000-FFFF-FFFF00000000}"/>
  </bookViews>
  <sheets>
    <sheet name="B5 - G1.1-Aanneemsom regulier" sheetId="7" r:id="rId1"/>
    <sheet name="B5 G1.2 - tafief aanv. dienst" sheetId="9" r:id="rId2"/>
  </sheets>
  <definedNames>
    <definedName name="MaxPnt" localSheetId="0">'B5 - G1.1-Aanneemsom regulier'!$B$10</definedName>
    <definedName name="MaxPnt" localSheetId="1">'B5 G1.2 - tafief aanv. dienst'!$B$10</definedName>
    <definedName name="MaxPnt">#REF!</definedName>
    <definedName name="PrIn" localSheetId="0">'B5 - G1.1-Aanneemsom regulier'!$B$14</definedName>
    <definedName name="PrIn" localSheetId="1">'B5 G1.2 - tafief aanv. dienst'!$B$14</definedName>
    <definedName name="PrIn">#REF!</definedName>
    <definedName name="PrKn" localSheetId="0">'B5 - G1.1-Aanneemsom regulier'!$B$7</definedName>
    <definedName name="PrKn" localSheetId="1">'B5 G1.2 - tafief aanv. dienst'!$B$7</definedName>
    <definedName name="PrKn">#REF!</definedName>
    <definedName name="PrMax" localSheetId="0">'B5 - G1.1-Aanneemsom regulier'!$B$9</definedName>
    <definedName name="PrMax" localSheetId="1">'B5 G1.2 - tafief aanv. dienst'!$B$9</definedName>
    <definedName name="PrMax">#REF!</definedName>
    <definedName name="PuKn" localSheetId="0">'B5 - G1.1-Aanneemsom regulier'!$B$8</definedName>
    <definedName name="PuKn" localSheetId="1">'B5 G1.2 - tafief aanv. dienst'!$B$8</definedName>
    <definedName name="PuK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5" i="9" l="1"/>
  <c r="A29" i="9" s="1"/>
  <c r="C21" i="9"/>
  <c r="B21" i="9"/>
  <c r="C20" i="9"/>
  <c r="B20" i="9"/>
  <c r="M11" i="9"/>
  <c r="L11" i="9"/>
  <c r="N10" i="9"/>
  <c r="M10" i="9"/>
  <c r="J8" i="9"/>
  <c r="I8" i="9"/>
  <c r="M7" i="9"/>
  <c r="K7" i="9"/>
  <c r="J7" i="9"/>
  <c r="A25" i="7"/>
  <c r="A29" i="7" s="1"/>
  <c r="M8" i="9" l="1"/>
  <c r="M8" i="7"/>
  <c r="C21" i="7"/>
  <c r="B21" i="7"/>
  <c r="C20" i="7"/>
  <c r="B20" i="7"/>
  <c r="M11" i="7"/>
  <c r="L11" i="7"/>
  <c r="N10" i="7"/>
  <c r="M10" i="7"/>
  <c r="J8" i="7"/>
  <c r="I8" i="7"/>
  <c r="M7" i="7"/>
  <c r="K7" i="7"/>
  <c r="J7" i="7"/>
</calcChain>
</file>

<file path=xl/sharedStrings.xml><?xml version="1.0" encoding="utf-8"?>
<sst xmlns="http://schemas.openxmlformats.org/spreadsheetml/2006/main" count="54" uniqueCount="24">
  <si>
    <t>Prijsknippunt</t>
  </si>
  <si>
    <t>Maximale prijs</t>
  </si>
  <si>
    <t>x</t>
  </si>
  <si>
    <t>y</t>
  </si>
  <si>
    <t>euro</t>
  </si>
  <si>
    <t>punten</t>
  </si>
  <si>
    <t>Deel 1</t>
  </si>
  <si>
    <t>Deel 2</t>
  </si>
  <si>
    <t>A</t>
  </si>
  <si>
    <t>B</t>
  </si>
  <si>
    <t>Maximum pnt</t>
  </si>
  <si>
    <t>Naam</t>
  </si>
  <si>
    <t>=In te vullen door inschrijver</t>
  </si>
  <si>
    <t>Punten minimale inschrijvingssom</t>
  </si>
  <si>
    <t>Punten maximale Inschrijvingssom</t>
  </si>
  <si>
    <t>Inschrijvingssom</t>
  </si>
  <si>
    <t>Prijsbandbreedte</t>
  </si>
  <si>
    <t>Inschrijving inschrijver</t>
  </si>
  <si>
    <t>Berekende gewogen score</t>
  </si>
  <si>
    <t>Berekende gegevens grafiek:</t>
  </si>
  <si>
    <t>100 / (60 - 125) * (inschrijfprijs - 125)</t>
  </si>
  <si>
    <t>Bijlage 5.2 - Rekenblad ( G1.2 Inschrijfsom op basis van generiek uurtarief aanvullende dienstverlening)</t>
  </si>
  <si>
    <t>100 / (15000 - 30000) * (inschrijfprijs - 30000)</t>
  </si>
  <si>
    <t>Herziene documentatie - Bijlage 5.1 - Rekenblad ( G1.1 Aanneemsom Reguliere dienstverlening)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</si>
</sst>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" fontId="0" fillId="0" borderId="0" xfId="0" applyNumberFormat="1"/>
    <xf numFmtId="0" fontId="0" fillId="5" borderId="0" xfId="0" applyFill="1"/>
    <xf numFmtId="0" fontId="1" fillId="3" borderId="0" xfId="0" applyFont="1" applyFill="1"/>
    <xf numFmtId="0" fontId="0" fillId="5" borderId="1" xfId="0" applyFill="1" applyBorder="1" applyAlignment="1">
      <alignment horizontal="right"/>
    </xf>
    <xf numFmtId="0" fontId="0" fillId="6" borderId="2" xfId="0" applyFill="1" applyBorder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3" xfId="0" applyFill="1" applyBorder="1"/>
    <xf numFmtId="0" fontId="1" fillId="6" borderId="8" xfId="0" applyFont="1" applyFill="1" applyBorder="1"/>
    <xf numFmtId="0" fontId="1" fillId="6" borderId="7" xfId="0" applyFont="1" applyFill="1" applyBorder="1"/>
    <xf numFmtId="0" fontId="1" fillId="6" borderId="7" xfId="0" applyFont="1" applyFill="1" applyBorder="1" applyAlignment="1">
      <alignment horizontal="right"/>
    </xf>
    <xf numFmtId="0" fontId="1" fillId="6" borderId="9" xfId="0" applyFont="1" applyFill="1" applyBorder="1"/>
    <xf numFmtId="0" fontId="0" fillId="0" borderId="13" xfId="0" applyBorder="1"/>
    <xf numFmtId="0" fontId="0" fillId="5" borderId="1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1" fillId="7" borderId="2" xfId="0" applyFont="1" applyFill="1" applyBorder="1"/>
    <xf numFmtId="0" fontId="1" fillId="7" borderId="0" xfId="0" applyFont="1" applyFill="1"/>
    <xf numFmtId="0" fontId="1" fillId="7" borderId="0" xfId="0" applyFont="1" applyFill="1" applyAlignment="1">
      <alignment horizontal="right"/>
    </xf>
    <xf numFmtId="0" fontId="1" fillId="7" borderId="3" xfId="0" applyFont="1" applyFill="1" applyBorder="1"/>
    <xf numFmtId="0" fontId="4" fillId="7" borderId="2" xfId="0" applyFont="1" applyFill="1" applyBorder="1"/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4" fillId="7" borderId="3" xfId="0" applyFont="1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5" xfId="0" applyFill="1" applyBorder="1" applyAlignment="1">
      <alignment horizontal="right"/>
    </xf>
    <xf numFmtId="0" fontId="0" fillId="7" borderId="6" xfId="0" applyFill="1" applyBorder="1"/>
    <xf numFmtId="0" fontId="1" fillId="5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8" borderId="0" xfId="0" applyFill="1"/>
    <xf numFmtId="0" fontId="0" fillId="5" borderId="2" xfId="0" applyFill="1" applyBorder="1"/>
    <xf numFmtId="0" fontId="0" fillId="5" borderId="3" xfId="0" applyFill="1" applyBorder="1"/>
    <xf numFmtId="0" fontId="4" fillId="5" borderId="2" xfId="0" applyFont="1" applyFill="1" applyBorder="1"/>
    <xf numFmtId="0" fontId="5" fillId="5" borderId="0" xfId="0" applyFont="1" applyFill="1" applyAlignment="1">
      <alignment horizontal="center"/>
    </xf>
    <xf numFmtId="0" fontId="4" fillId="5" borderId="3" xfId="0" applyFont="1" applyFill="1" applyBorder="1"/>
    <xf numFmtId="164" fontId="3" fillId="5" borderId="0" xfId="0" applyNumberFormat="1" applyFont="1" applyFill="1"/>
    <xf numFmtId="0" fontId="3" fillId="10" borderId="0" xfId="0" applyFont="1" applyFill="1" applyAlignment="1">
      <alignment horizontal="left"/>
    </xf>
    <xf numFmtId="0" fontId="1" fillId="5" borderId="0" xfId="0" applyFont="1" applyFill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9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2" fontId="6" fillId="9" borderId="7" xfId="0" applyNumberFormat="1" applyFont="1" applyFill="1" applyBorder="1" applyAlignment="1">
      <alignment horizontal="center" vertical="center"/>
    </xf>
    <xf numFmtId="2" fontId="6" fillId="9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/>
    </xf>
    <xf numFmtId="49" fontId="0" fillId="5" borderId="0" xfId="0" applyNumberFormat="1" applyFill="1" applyAlignment="1">
      <alignment horizontal="center"/>
    </xf>
    <xf numFmtId="49" fontId="0" fillId="5" borderId="3" xfId="0" applyNumberFormat="1" applyFill="1" applyBorder="1" applyAlignment="1">
      <alignment horizontal="center"/>
    </xf>
    <xf numFmtId="49" fontId="7" fillId="5" borderId="2" xfId="0" applyNumberFormat="1" applyFont="1" applyFill="1" applyBorder="1" applyAlignment="1">
      <alignment horizontal="center"/>
    </xf>
    <xf numFmtId="49" fontId="7" fillId="5" borderId="0" xfId="0" applyNumberFormat="1" applyFont="1" applyFill="1" applyAlignment="1">
      <alignment horizontal="center"/>
    </xf>
    <xf numFmtId="49" fontId="7" fillId="5" borderId="3" xfId="0" applyNumberFormat="1" applyFont="1" applyFill="1" applyBorder="1" applyAlignment="1">
      <alignment horizontal="center"/>
    </xf>
    <xf numFmtId="0" fontId="8" fillId="7" borderId="0" xfId="0" applyFont="1" applyFill="1"/>
    <xf numFmtId="0" fontId="8" fillId="6" borderId="7" xfId="0" applyFont="1" applyFill="1" applyBorder="1"/>
  </cellXfs>
  <cellStyles count="1">
    <cellStyle name="Standaard" xfId="0" builtinId="0"/>
  </cellStyles>
  <dxfs count="3"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FFB9B9"/>
      <color rgb="FF09AF0D"/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356966490506567E-2"/>
          <c:y val="0.10242730575708604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spPr>
            <a:ln w="25400" cap="flat" cmpd="dbl" algn="ctr">
              <a:solidFill>
                <a:srgbClr val="00B0F0">
                  <a:alpha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tint val="58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'B5 - G1.1-Aanneemsom regulier'!$I$7:$J$7</c:f>
              <c:numCache>
                <c:formatCode>General</c:formatCode>
                <c:ptCount val="2"/>
                <c:pt idx="0">
                  <c:v>0</c:v>
                </c:pt>
                <c:pt idx="1">
                  <c:v>15000</c:v>
                </c:pt>
              </c:numCache>
            </c:numRef>
          </c:xVal>
          <c:yVal>
            <c:numRef>
              <c:f>'B5 - G1.1-Aanneemsom regulier'!$I$8:$J$8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52-405E-A6D5-ABAB6D0EB673}"/>
            </c:ext>
          </c:extLst>
        </c:ser>
        <c:ser>
          <c:idx val="1"/>
          <c:order val="1"/>
          <c:tx>
            <c:v>twee</c:v>
          </c:tx>
          <c:spPr>
            <a:ln w="25400" cap="flat" cmpd="dbl" algn="ctr">
              <a:solidFill>
                <a:schemeClr val="accent3">
                  <a:tint val="86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tint val="86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Pt>
            <c:idx val="1"/>
            <c:marker>
              <c:symbol val="circle"/>
              <c:size val="6"/>
              <c:spPr>
                <a:noFill/>
                <a:ln w="34925" cap="flat" cmpd="dbl" algn="ctr">
                  <a:solidFill>
                    <a:schemeClr val="accent3">
                      <a:tint val="86000"/>
                      <a:lumMod val="75000"/>
                      <a:alpha val="70000"/>
                    </a:schemeClr>
                  </a:solidFill>
                  <a:round/>
                </a:ln>
                <a:effectLst/>
              </c:spPr>
            </c:marker>
            <c:bubble3D val="0"/>
            <c:spPr>
              <a:ln w="25400" cap="flat" cmpd="dbl" algn="ctr">
                <a:solidFill>
                  <a:srgbClr val="00B0F0">
                    <a:alpha val="50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052-405E-A6D5-ABAB6D0EB67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'B5 - G1.1-Aanneemsom regulier'!$J$7:$K$7</c:f>
              <c:numCache>
                <c:formatCode>General</c:formatCode>
                <c:ptCount val="2"/>
                <c:pt idx="0">
                  <c:v>15000</c:v>
                </c:pt>
                <c:pt idx="1">
                  <c:v>30000</c:v>
                </c:pt>
              </c:numCache>
            </c:numRef>
          </c:xVal>
          <c:yVal>
            <c:numRef>
              <c:f>'B5 - G1.1-Aanneemsom regulier'!$J$8:$K$8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52-405E-A6D5-ABAB6D0EB673}"/>
            </c:ext>
          </c:extLst>
        </c:ser>
        <c:ser>
          <c:idx val="2"/>
          <c:order val="2"/>
          <c:tx>
            <c:v>drie</c:v>
          </c:tx>
          <c:spPr>
            <a:ln w="25400" cap="flat" cmpd="dbl" algn="ctr">
              <a:solidFill>
                <a:schemeClr val="accent3">
                  <a:shade val="86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shade val="86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noFill/>
                <a:ln w="34925" cap="flat" cmpd="dbl" algn="ctr">
                  <a:solidFill>
                    <a:schemeClr val="accent3">
                      <a:shade val="86000"/>
                      <a:lumMod val="75000"/>
                      <a:alpha val="70000"/>
                    </a:schemeClr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52-405E-A6D5-ABAB6D0EB673}"/>
              </c:ext>
            </c:extLst>
          </c:dPt>
          <c:dLbls>
            <c:dLbl>
              <c:idx val="0"/>
              <c:layout>
                <c:manualLayout>
                  <c:x val="-7.2681487525296767E-2"/>
                  <c:y val="3.209527232332474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'B5 - G1.1-Aanneemsom regulier'!$M$7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'B5 - G1.1-Aanneemsom regulier'!$M$8</c:f>
              <c:numCache>
                <c:formatCode>0</c:formatCode>
                <c:ptCount val="1"/>
                <c:pt idx="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052-405E-A6D5-ABAB6D0EB673}"/>
            </c:ext>
          </c:extLst>
        </c:ser>
        <c:ser>
          <c:idx val="3"/>
          <c:order val="3"/>
          <c:tx>
            <c:v>vier</c:v>
          </c:tx>
          <c:spPr>
            <a:ln w="25400" cap="flat" cmpd="dbl" algn="ctr">
              <a:solidFill>
                <a:schemeClr val="accent3">
                  <a:shade val="58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shade val="58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delete val="1"/>
          </c:dLbls>
          <c:xVal>
            <c:numRef>
              <c:f>'B5 - G1.1-Aanneemsom regulier'!$L$10:$M$10</c:f>
            </c:numRef>
          </c:xVal>
          <c:yVal>
            <c:numRef>
              <c:f>'B5 - G1.1-Aanneemsom regulier'!$L$11:$M$11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052-405E-A6D5-ABAB6D0EB67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68639872"/>
        <c:axId val="168679296"/>
      </c:scatterChart>
      <c:valAx>
        <c:axId val="168639872"/>
        <c:scaling>
          <c:orientation val="minMax"/>
          <c:max val="35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79296"/>
        <c:crossesAt val="0"/>
        <c:crossBetween val="midCat"/>
      </c:valAx>
      <c:valAx>
        <c:axId val="1686792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39872"/>
        <c:crossesAt val="0"/>
        <c:crossBetween val="midCat"/>
      </c:valAx>
      <c:spPr>
        <a:noFill/>
        <a:ln cmpd="tri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356966490506567E-2"/>
          <c:y val="0.10242730575708604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spPr>
            <a:ln w="25400" cap="flat" cmpd="dbl" algn="ctr">
              <a:solidFill>
                <a:srgbClr val="00B0F0">
                  <a:alpha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tint val="58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D1-4BA2-BCC2-6339A5937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'B5 G1.2 - tafief aanv. dienst'!$I$7:$J$7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xVal>
          <c:yVal>
            <c:numRef>
              <c:f>'B5 G1.2 - tafief aanv. dienst'!$I$8:$J$8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D1-4BA2-BCC2-6339A5937585}"/>
            </c:ext>
          </c:extLst>
        </c:ser>
        <c:ser>
          <c:idx val="1"/>
          <c:order val="1"/>
          <c:tx>
            <c:v>twee</c:v>
          </c:tx>
          <c:spPr>
            <a:ln w="25400" cap="flat" cmpd="dbl" algn="ctr">
              <a:solidFill>
                <a:schemeClr val="accent3">
                  <a:tint val="86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tint val="86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Pt>
            <c:idx val="1"/>
            <c:marker>
              <c:symbol val="circle"/>
              <c:size val="6"/>
              <c:spPr>
                <a:noFill/>
                <a:ln w="34925" cap="flat" cmpd="dbl" algn="ctr">
                  <a:solidFill>
                    <a:schemeClr val="accent3">
                      <a:tint val="86000"/>
                      <a:lumMod val="75000"/>
                      <a:alpha val="70000"/>
                    </a:schemeClr>
                  </a:solidFill>
                  <a:round/>
                </a:ln>
                <a:effectLst/>
              </c:spPr>
            </c:marker>
            <c:bubble3D val="0"/>
            <c:spPr>
              <a:ln w="25400" cap="flat" cmpd="dbl" algn="ctr">
                <a:solidFill>
                  <a:srgbClr val="00B0F0">
                    <a:alpha val="50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D1-4BA2-BCC2-6339A593758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1-4BA2-BCC2-6339A5937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'B5 G1.2 - tafief aanv. dienst'!$J$7:$K$7</c:f>
              <c:numCache>
                <c:formatCode>General</c:formatCode>
                <c:ptCount val="2"/>
                <c:pt idx="0">
                  <c:v>60</c:v>
                </c:pt>
                <c:pt idx="1">
                  <c:v>125</c:v>
                </c:pt>
              </c:numCache>
            </c:numRef>
          </c:xVal>
          <c:yVal>
            <c:numRef>
              <c:f>'B5 G1.2 - tafief aanv. dienst'!$J$8:$K$8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4D1-4BA2-BCC2-6339A5937585}"/>
            </c:ext>
          </c:extLst>
        </c:ser>
        <c:ser>
          <c:idx val="2"/>
          <c:order val="2"/>
          <c:tx>
            <c:v>drie</c:v>
          </c:tx>
          <c:spPr>
            <a:ln w="25400" cap="flat" cmpd="dbl" algn="ctr">
              <a:solidFill>
                <a:schemeClr val="accent3">
                  <a:shade val="86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shade val="86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noFill/>
                <a:ln w="34925" cap="flat" cmpd="dbl" algn="ctr">
                  <a:solidFill>
                    <a:schemeClr val="accent3">
                      <a:shade val="86000"/>
                      <a:lumMod val="75000"/>
                      <a:alpha val="70000"/>
                    </a:schemeClr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D1-4BA2-BCC2-6339A5937585}"/>
              </c:ext>
            </c:extLst>
          </c:dPt>
          <c:dLbls>
            <c:dLbl>
              <c:idx val="0"/>
              <c:layout>
                <c:manualLayout>
                  <c:x val="-7.2681487525296767E-2"/>
                  <c:y val="3.209527232332474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1-4BA2-BCC2-6339A5937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'B5 G1.2 - tafief aanv. dienst'!$M$7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'B5 G1.2 - tafief aanv. dienst'!$M$8</c:f>
              <c:numCache>
                <c:formatCode>0</c:formatCode>
                <c:ptCount val="1"/>
                <c:pt idx="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4D1-4BA2-BCC2-6339A5937585}"/>
            </c:ext>
          </c:extLst>
        </c:ser>
        <c:ser>
          <c:idx val="3"/>
          <c:order val="3"/>
          <c:tx>
            <c:v>vier</c:v>
          </c:tx>
          <c:spPr>
            <a:ln w="25400" cap="flat" cmpd="dbl" algn="ctr">
              <a:solidFill>
                <a:schemeClr val="accent3">
                  <a:shade val="58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shade val="58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delete val="1"/>
          </c:dLbls>
          <c:xVal>
            <c:numRef>
              <c:f>'B5 - G1.1-Aanneemsom regulier'!$L$10:$M$10</c:f>
            </c:numRef>
          </c:xVal>
          <c:yVal>
            <c:numRef>
              <c:f>'B5 G1.2 - tafief aanv. dienst'!$L$11:$M$11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4D1-4BA2-BCC2-6339A593758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68639872"/>
        <c:axId val="168679296"/>
      </c:scatterChart>
      <c:valAx>
        <c:axId val="168639872"/>
        <c:scaling>
          <c:orientation val="minMax"/>
          <c:max val="1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79296"/>
        <c:crossesAt val="0"/>
        <c:crossBetween val="midCat"/>
      </c:valAx>
      <c:valAx>
        <c:axId val="1686792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39872"/>
        <c:crossesAt val="0"/>
        <c:crossBetween val="midCat"/>
      </c:valAx>
      <c:spPr>
        <a:noFill/>
        <a:ln cmpd="tri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flat" cmpd="dbl" algn="ctr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34925" cap="flat" cmpd="dbl" algn="ctr">
        <a:solidFill>
          <a:schemeClr val="phClr">
            <a:lumMod val="75000"/>
            <a:alpha val="70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kern="1200" spc="0" normalizeH="0" baseline="0"/>
  </cs:title>
  <cs:trendline>
    <cs:lnRef idx="0">
      <cs:styleClr val="0"/>
    </cs:lnRef>
    <cs:fillRef idx="0"/>
    <cs:effectRef idx="0"/>
    <cs:fontRef idx="minor">
      <a:schemeClr val="tx1"/>
    </cs:fontRef>
    <cs:spPr>
      <a:ln w="38100" cap="rnd" cmpd="sng" algn="ctr">
        <a:solidFill>
          <a:schemeClr val="phClr">
            <a:lumMod val="75000"/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flat" cmpd="dbl" algn="ctr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34925" cap="flat" cmpd="dbl" algn="ctr">
        <a:solidFill>
          <a:schemeClr val="phClr">
            <a:lumMod val="75000"/>
            <a:alpha val="70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kern="1200" spc="0" normalizeH="0" baseline="0"/>
  </cs:title>
  <cs:trendline>
    <cs:lnRef idx="0">
      <cs:styleClr val="0"/>
    </cs:lnRef>
    <cs:fillRef idx="0"/>
    <cs:effectRef idx="0"/>
    <cs:fontRef idx="minor">
      <a:schemeClr val="tx1"/>
    </cs:fontRef>
    <cs:spPr>
      <a:ln w="38100" cap="rnd" cmpd="sng" algn="ctr">
        <a:solidFill>
          <a:schemeClr val="phClr">
            <a:lumMod val="75000"/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0</xdr:row>
      <xdr:rowOff>190499</xdr:rowOff>
    </xdr:from>
    <xdr:to>
      <xdr:col>15</xdr:col>
      <xdr:colOff>609599</xdr:colOff>
      <xdr:row>30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0.8858</cdr:x>
      <cdr:y>0.90664</cdr:y>
    </cdr:from>
    <cdr:to>
      <cdr:x>0.95432</cdr:x>
      <cdr:y>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6273092" y="2737530"/>
          <a:ext cx="485248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  <cdr:relSizeAnchor xmlns:cdr="http://schemas.openxmlformats.org/drawingml/2006/chartDrawing">
    <cdr:from>
      <cdr:x>0.07442</cdr:x>
      <cdr:y>0.11146</cdr:y>
    </cdr:from>
    <cdr:to>
      <cdr:x>0.19166</cdr:x>
      <cdr:y>0.20482</cdr:y>
    </cdr:to>
    <cdr:sp macro="" textlink="">
      <cdr:nvSpPr>
        <cdr:cNvPr id="4" name="Tekstvak 1">
          <a:extLst xmlns:a="http://schemas.openxmlformats.org/drawingml/2006/main">
            <a:ext uri="{FF2B5EF4-FFF2-40B4-BE49-F238E27FC236}">
              <a16:creationId xmlns:a16="http://schemas.microsoft.com/office/drawing/2014/main" id="{002749DF-36E2-40C0-87DC-E717D93458F1}"/>
            </a:ext>
          </a:extLst>
        </cdr:cNvPr>
        <cdr:cNvSpPr txBox="1"/>
      </cdr:nvSpPr>
      <cdr:spPr>
        <a:xfrm xmlns:a="http://schemas.openxmlformats.org/drawingml/2006/main">
          <a:off x="527050" y="336550"/>
          <a:ext cx="830264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0.35306</cdr:x>
      <cdr:y>0.92982</cdr:y>
    </cdr:from>
    <cdr:to>
      <cdr:x>0.57902</cdr:x>
      <cdr:y>0.99415</cdr:y>
    </cdr:to>
    <cdr:sp macro="" textlink="">
      <cdr:nvSpPr>
        <cdr:cNvPr id="3" name="Tekstvak 2">
          <a:extLst xmlns:a="http://schemas.openxmlformats.org/drawingml/2006/main">
            <a:ext uri="{FF2B5EF4-FFF2-40B4-BE49-F238E27FC236}">
              <a16:creationId xmlns:a16="http://schemas.microsoft.com/office/drawing/2014/main" id="{05A94D62-7B72-568D-6DDB-77604CEB9F07}"/>
            </a:ext>
          </a:extLst>
        </cdr:cNvPr>
        <cdr:cNvSpPr txBox="1"/>
      </cdr:nvSpPr>
      <cdr:spPr>
        <a:xfrm xmlns:a="http://schemas.openxmlformats.org/drawingml/2006/main">
          <a:off x="2500314" y="3028951"/>
          <a:ext cx="1600200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100"/>
            <a:t>Inschrijfsom</a:t>
          </a:r>
        </a:p>
        <a:p xmlns:a="http://schemas.openxmlformats.org/drawingml/2006/main">
          <a:endParaRPr lang="nl-NL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0</xdr:row>
      <xdr:rowOff>190499</xdr:rowOff>
    </xdr:from>
    <xdr:to>
      <xdr:col>15</xdr:col>
      <xdr:colOff>609599</xdr:colOff>
      <xdr:row>30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320451B-CEFA-41DF-99FA-C2A3B18C9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0.8858</cdr:x>
      <cdr:y>0.90664</cdr:y>
    </cdr:from>
    <cdr:to>
      <cdr:x>0.95432</cdr:x>
      <cdr:y>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6273092" y="2737530"/>
          <a:ext cx="485248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  <cdr:relSizeAnchor xmlns:cdr="http://schemas.openxmlformats.org/drawingml/2006/chartDrawing">
    <cdr:from>
      <cdr:x>0.07442</cdr:x>
      <cdr:y>0.11146</cdr:y>
    </cdr:from>
    <cdr:to>
      <cdr:x>0.19166</cdr:x>
      <cdr:y>0.20482</cdr:y>
    </cdr:to>
    <cdr:sp macro="" textlink="">
      <cdr:nvSpPr>
        <cdr:cNvPr id="4" name="Tekstvak 1">
          <a:extLst xmlns:a="http://schemas.openxmlformats.org/drawingml/2006/main">
            <a:ext uri="{FF2B5EF4-FFF2-40B4-BE49-F238E27FC236}">
              <a16:creationId xmlns:a16="http://schemas.microsoft.com/office/drawing/2014/main" id="{002749DF-36E2-40C0-87DC-E717D93458F1}"/>
            </a:ext>
          </a:extLst>
        </cdr:cNvPr>
        <cdr:cNvSpPr txBox="1"/>
      </cdr:nvSpPr>
      <cdr:spPr>
        <a:xfrm xmlns:a="http://schemas.openxmlformats.org/drawingml/2006/main">
          <a:off x="527050" y="336550"/>
          <a:ext cx="830264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0.35306</cdr:x>
      <cdr:y>0.92982</cdr:y>
    </cdr:from>
    <cdr:to>
      <cdr:x>0.57902</cdr:x>
      <cdr:y>0.99415</cdr:y>
    </cdr:to>
    <cdr:sp macro="" textlink="">
      <cdr:nvSpPr>
        <cdr:cNvPr id="3" name="Tekstvak 2">
          <a:extLst xmlns:a="http://schemas.openxmlformats.org/drawingml/2006/main">
            <a:ext uri="{FF2B5EF4-FFF2-40B4-BE49-F238E27FC236}">
              <a16:creationId xmlns:a16="http://schemas.microsoft.com/office/drawing/2014/main" id="{05A94D62-7B72-568D-6DDB-77604CEB9F07}"/>
            </a:ext>
          </a:extLst>
        </cdr:cNvPr>
        <cdr:cNvSpPr txBox="1"/>
      </cdr:nvSpPr>
      <cdr:spPr>
        <a:xfrm xmlns:a="http://schemas.openxmlformats.org/drawingml/2006/main">
          <a:off x="2500314" y="3028951"/>
          <a:ext cx="1600200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100"/>
            <a:t>Inschrijfsom</a:t>
          </a: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0"/>
  <sheetViews>
    <sheetView tabSelected="1" workbookViewId="0">
      <selection activeCell="A29" sqref="A29:D30"/>
    </sheetView>
  </sheetViews>
  <sheetFormatPr defaultColWidth="0" defaultRowHeight="14.4" zeroHeight="1" x14ac:dyDescent="0.3"/>
  <cols>
    <col min="1" max="1" width="32.109375" bestFit="1" customWidth="1"/>
    <col min="2" max="3" width="13.6640625" customWidth="1"/>
    <col min="4" max="4" width="9.109375" customWidth="1"/>
    <col min="5" max="5" width="4.109375" style="31" customWidth="1"/>
    <col min="6" max="6" width="15.33203125" style="31" customWidth="1"/>
    <col min="7" max="16" width="9.109375" customWidth="1"/>
    <col min="17" max="18" width="9.109375" style="2" hidden="1" customWidth="1"/>
    <col min="19" max="20" width="0" hidden="1" customWidth="1"/>
    <col min="21" max="16384" width="9.109375" hidden="1"/>
  </cols>
  <sheetData>
    <row r="1" spans="1:20" s="30" customFormat="1" x14ac:dyDescent="0.3">
      <c r="A1" s="38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8"/>
      <c r="R1" s="28"/>
      <c r="S1" s="29"/>
      <c r="T1" s="29"/>
    </row>
    <row r="2" spans="1:20" hidden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0" ht="63.75" hidden="1" customHeight="1" x14ac:dyDescent="0.3">
      <c r="A3" s="3" t="s">
        <v>11</v>
      </c>
      <c r="B3" s="39"/>
      <c r="C3" s="39"/>
      <c r="D3" s="39"/>
      <c r="E3" s="2"/>
      <c r="F3"/>
    </row>
    <row r="4" spans="1:20" ht="12.75" customHeight="1" x14ac:dyDescent="0.3">
      <c r="A4" s="51" t="s">
        <v>12</v>
      </c>
      <c r="B4" s="51"/>
      <c r="C4" s="51"/>
      <c r="D4" s="51"/>
      <c r="E4" s="2"/>
    </row>
    <row r="5" spans="1:20" ht="15" thickBot="1" x14ac:dyDescent="0.35">
      <c r="A5" s="2"/>
      <c r="B5" s="2"/>
      <c r="C5" s="2"/>
      <c r="D5" s="2"/>
      <c r="E5" s="2"/>
    </row>
    <row r="6" spans="1:20" ht="15" thickBot="1" x14ac:dyDescent="0.35">
      <c r="A6" s="40" t="s">
        <v>16</v>
      </c>
      <c r="B6" s="41"/>
      <c r="C6" s="41"/>
      <c r="D6" s="42"/>
      <c r="E6" s="2"/>
      <c r="I6" t="s">
        <v>2</v>
      </c>
      <c r="J6" t="s">
        <v>3</v>
      </c>
    </row>
    <row r="7" spans="1:20" x14ac:dyDescent="0.3">
      <c r="A7" s="9" t="s">
        <v>0</v>
      </c>
      <c r="B7" s="71">
        <v>15000</v>
      </c>
      <c r="C7" s="11" t="s">
        <v>4</v>
      </c>
      <c r="D7" s="12"/>
      <c r="E7" s="2"/>
      <c r="I7">
        <v>0</v>
      </c>
      <c r="J7">
        <f>PrKn</f>
        <v>15000</v>
      </c>
      <c r="K7">
        <f>PrMax</f>
        <v>30000</v>
      </c>
      <c r="M7">
        <f>PrIn</f>
        <v>0</v>
      </c>
    </row>
    <row r="8" spans="1:20" x14ac:dyDescent="0.3">
      <c r="A8" s="5" t="s">
        <v>13</v>
      </c>
      <c r="B8" s="6">
        <v>100</v>
      </c>
      <c r="C8" s="7" t="s">
        <v>5</v>
      </c>
      <c r="D8" s="8"/>
      <c r="E8" s="2"/>
      <c r="I8">
        <f>MaxPnt</f>
        <v>100</v>
      </c>
      <c r="J8">
        <f>PuKn</f>
        <v>100</v>
      </c>
      <c r="K8">
        <v>0</v>
      </c>
      <c r="M8" s="1">
        <f>IF(PrIn&lt;=PrMax,A25,0)</f>
        <v>100</v>
      </c>
    </row>
    <row r="9" spans="1:20" x14ac:dyDescent="0.3">
      <c r="A9" s="16" t="s">
        <v>1</v>
      </c>
      <c r="B9" s="70">
        <v>30000</v>
      </c>
      <c r="C9" s="18" t="s">
        <v>4</v>
      </c>
      <c r="D9" s="19"/>
      <c r="E9" s="2"/>
    </row>
    <row r="10" spans="1:20" hidden="1" x14ac:dyDescent="0.3">
      <c r="A10" s="20" t="s">
        <v>10</v>
      </c>
      <c r="B10" s="21">
        <v>100</v>
      </c>
      <c r="C10" s="22" t="s">
        <v>5</v>
      </c>
      <c r="D10" s="23"/>
      <c r="E10" s="2"/>
      <c r="L10">
        <v>0</v>
      </c>
      <c r="M10">
        <f>PrKn</f>
        <v>15000</v>
      </c>
      <c r="N10">
        <f>PrKn</f>
        <v>15000</v>
      </c>
    </row>
    <row r="11" spans="1:20" ht="15" thickBot="1" x14ac:dyDescent="0.35">
      <c r="A11" s="24" t="s">
        <v>14</v>
      </c>
      <c r="B11" s="25">
        <v>0</v>
      </c>
      <c r="C11" s="26" t="s">
        <v>5</v>
      </c>
      <c r="D11" s="27"/>
      <c r="E11" s="2"/>
      <c r="L11">
        <f>PuKn</f>
        <v>100</v>
      </c>
      <c r="M11">
        <f>PuKn</f>
        <v>100</v>
      </c>
      <c r="N11">
        <v>0</v>
      </c>
    </row>
    <row r="12" spans="1:20" ht="15" thickBot="1" x14ac:dyDescent="0.35">
      <c r="A12" s="2"/>
      <c r="B12" s="2"/>
      <c r="C12" s="2"/>
      <c r="D12" s="2"/>
      <c r="E12" s="2"/>
    </row>
    <row r="13" spans="1:20" x14ac:dyDescent="0.3">
      <c r="A13" s="43" t="s">
        <v>17</v>
      </c>
      <c r="B13" s="44"/>
      <c r="C13" s="44"/>
      <c r="D13" s="45"/>
      <c r="E13" s="2"/>
    </row>
    <row r="14" spans="1:20" x14ac:dyDescent="0.3">
      <c r="A14" s="13" t="s">
        <v>15</v>
      </c>
      <c r="B14" s="15"/>
      <c r="C14" s="4" t="s">
        <v>4</v>
      </c>
      <c r="D14" s="14"/>
      <c r="E14" s="2"/>
    </row>
    <row r="15" spans="1:20" x14ac:dyDescent="0.3">
      <c r="A15" s="32"/>
      <c r="B15" s="2"/>
      <c r="C15" s="2"/>
      <c r="D15" s="33"/>
      <c r="E15" s="2"/>
    </row>
    <row r="16" spans="1:20" x14ac:dyDescent="0.3">
      <c r="A16" s="46" t="s">
        <v>19</v>
      </c>
      <c r="B16" s="47"/>
      <c r="C16" s="47"/>
      <c r="D16" s="48"/>
      <c r="E16" s="2"/>
    </row>
    <row r="17" spans="1:16" x14ac:dyDescent="0.3">
      <c r="A17" s="67" t="s">
        <v>22</v>
      </c>
      <c r="B17" s="68"/>
      <c r="C17" s="68"/>
      <c r="D17" s="69"/>
      <c r="E17" s="2"/>
    </row>
    <row r="18" spans="1:16" hidden="1" x14ac:dyDescent="0.3">
      <c r="A18" s="32"/>
      <c r="B18" s="2"/>
      <c r="C18" s="2"/>
      <c r="D18" s="33"/>
      <c r="E18" s="2"/>
    </row>
    <row r="19" spans="1:16" hidden="1" x14ac:dyDescent="0.3">
      <c r="A19" s="34"/>
      <c r="B19" s="35" t="s">
        <v>8</v>
      </c>
      <c r="C19" s="35" t="s">
        <v>9</v>
      </c>
      <c r="D19" s="36"/>
      <c r="E19" s="2"/>
    </row>
    <row r="20" spans="1:16" hidden="1" x14ac:dyDescent="0.3">
      <c r="A20" s="34" t="s">
        <v>6</v>
      </c>
      <c r="B20" s="37">
        <f>(PuKn-MaxPnt)/PrKn</f>
        <v>0</v>
      </c>
      <c r="C20" s="37">
        <f>MaxPnt</f>
        <v>100</v>
      </c>
      <c r="D20" s="36"/>
      <c r="E20" s="2"/>
    </row>
    <row r="21" spans="1:16" hidden="1" x14ac:dyDescent="0.3">
      <c r="A21" s="34" t="s">
        <v>7</v>
      </c>
      <c r="B21" s="37">
        <f>(0-PuKn)/(PrMax-PrKn)</f>
        <v>-6.6666666666666671E-3</v>
      </c>
      <c r="C21" s="37">
        <f>PrMax*PuKn/(PrMax-PrKn)</f>
        <v>200</v>
      </c>
      <c r="D21" s="36"/>
      <c r="E21" s="2"/>
    </row>
    <row r="22" spans="1:16" hidden="1" x14ac:dyDescent="0.3">
      <c r="A22" s="32"/>
      <c r="B22" s="2"/>
      <c r="C22" s="2"/>
      <c r="D22" s="33"/>
      <c r="E22" s="2"/>
    </row>
    <row r="23" spans="1:16" x14ac:dyDescent="0.3">
      <c r="A23" s="32"/>
      <c r="B23" s="2"/>
      <c r="C23" s="2"/>
      <c r="D23" s="33"/>
      <c r="E23" s="2"/>
    </row>
    <row r="24" spans="1:16" ht="15" thickBot="1" x14ac:dyDescent="0.35">
      <c r="A24" s="52" t="s">
        <v>18</v>
      </c>
      <c r="B24" s="53"/>
      <c r="C24" s="53"/>
      <c r="D24" s="54"/>
      <c r="E24" s="2"/>
    </row>
    <row r="25" spans="1:16" hidden="1" x14ac:dyDescent="0.3">
      <c r="A25" s="55">
        <f>IF(PrIn&lt;=PrKn,ROUND((PuKn-MaxPnt)/PrKn*PrIn+MaxPnt,3),IF(PrIn&gt;=PrMax,"0",ROUND(((0-PuKn)/(PrMax-PrKn))*PrIn+PrMax*PuKn/(PrMax-PrKn),3)))</f>
        <v>100</v>
      </c>
      <c r="B25" s="56"/>
      <c r="C25" s="56"/>
      <c r="D25" s="57"/>
      <c r="E25" s="2"/>
    </row>
    <row r="26" spans="1:16" ht="15" hidden="1" customHeight="1" x14ac:dyDescent="0.3">
      <c r="A26" s="55"/>
      <c r="B26" s="56"/>
      <c r="C26" s="56"/>
      <c r="D26" s="57"/>
      <c r="E26" s="2"/>
    </row>
    <row r="27" spans="1:16" ht="15" hidden="1" customHeight="1" x14ac:dyDescent="0.3">
      <c r="A27" s="58" t="s">
        <v>5</v>
      </c>
      <c r="B27" s="59"/>
      <c r="C27" s="59"/>
      <c r="D27" s="60"/>
      <c r="E27" s="2"/>
    </row>
    <row r="28" spans="1:16" ht="15" hidden="1" customHeight="1" thickBot="1" x14ac:dyDescent="0.35">
      <c r="A28" s="61"/>
      <c r="B28" s="62"/>
      <c r="C28" s="62"/>
      <c r="D28" s="63"/>
      <c r="E28" s="2"/>
    </row>
    <row r="29" spans="1:16" x14ac:dyDescent="0.3">
      <c r="A29" s="49">
        <f>A25*0.25</f>
        <v>25</v>
      </c>
      <c r="B29" s="49"/>
      <c r="C29" s="49"/>
      <c r="D29" s="49"/>
      <c r="E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3">
      <c r="A30" s="50"/>
      <c r="B30" s="50"/>
      <c r="C30" s="50"/>
      <c r="D30" s="50"/>
      <c r="E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sheetProtection algorithmName="SHA-512" hashValue="32a108xw4dXgLQ8jCz943jWvOjg7EYzleY4DfzsBDEJ+594vz50TJDjI8xlCAdYg6IiCk3taDRd6gOUvmu04sA==" saltValue="KesUkjIpPEu8nG8i+ErJ3w==" spinCount="100000" sheet="1" objects="1" scenarios="1"/>
  <mergeCells count="11">
    <mergeCell ref="A29:D30"/>
    <mergeCell ref="A4:D4"/>
    <mergeCell ref="A24:D24"/>
    <mergeCell ref="A25:D26"/>
    <mergeCell ref="A27:D28"/>
    <mergeCell ref="A17:D17"/>
    <mergeCell ref="A1:P1"/>
    <mergeCell ref="B3:D3"/>
    <mergeCell ref="A6:D6"/>
    <mergeCell ref="A13:D13"/>
    <mergeCell ref="A16:D16"/>
  </mergeCells>
  <conditionalFormatting sqref="A27:D28">
    <cfRule type="containsText" dxfId="2" priority="2" operator="containsText" text="punten">
      <formula>NOT(ISERROR(SEARCH("punten",A27)))</formula>
    </cfRule>
  </conditionalFormatting>
  <conditionalFormatting sqref="A29:D30">
    <cfRule type="cellIs" dxfId="1" priority="1" operator="lessThan">
      <formula>0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DF51-1113-41CC-A431-9997D84497B1}">
  <sheetPr>
    <pageSetUpPr fitToPage="1"/>
  </sheetPr>
  <dimension ref="A1:T36"/>
  <sheetViews>
    <sheetView workbookViewId="0">
      <selection activeCell="B14" sqref="B14"/>
    </sheetView>
  </sheetViews>
  <sheetFormatPr defaultColWidth="0" defaultRowHeight="15" customHeight="1" zeroHeight="1" x14ac:dyDescent="0.3"/>
  <cols>
    <col min="1" max="1" width="32.109375" bestFit="1" customWidth="1"/>
    <col min="2" max="3" width="13.6640625" customWidth="1"/>
    <col min="4" max="4" width="9.109375" customWidth="1"/>
    <col min="5" max="5" width="4.109375" style="31" customWidth="1"/>
    <col min="6" max="6" width="15.33203125" style="31" customWidth="1"/>
    <col min="7" max="16" width="9.109375" customWidth="1"/>
    <col min="17" max="18" width="9.109375" style="2" hidden="1" customWidth="1"/>
    <col min="19" max="20" width="0" hidden="1" customWidth="1"/>
    <col min="21" max="16384" width="9.109375" hidden="1"/>
  </cols>
  <sheetData>
    <row r="1" spans="1:20" s="30" customFormat="1" ht="14.4" x14ac:dyDescent="0.3">
      <c r="A1" s="38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8"/>
      <c r="R1" s="28"/>
      <c r="S1" s="29"/>
      <c r="T1" s="29"/>
    </row>
    <row r="2" spans="1:20" ht="14.4" hidden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0" ht="63.75" hidden="1" customHeight="1" x14ac:dyDescent="0.3">
      <c r="A3" s="3" t="s">
        <v>11</v>
      </c>
      <c r="B3" s="39"/>
      <c r="C3" s="39"/>
      <c r="D3" s="39"/>
      <c r="E3" s="2"/>
      <c r="F3"/>
    </row>
    <row r="4" spans="1:20" ht="12.75" customHeight="1" x14ac:dyDescent="0.3">
      <c r="A4" s="51" t="s">
        <v>12</v>
      </c>
      <c r="B4" s="51"/>
      <c r="C4" s="51"/>
      <c r="D4" s="51"/>
      <c r="E4" s="2"/>
    </row>
    <row r="5" spans="1:20" thickBot="1" x14ac:dyDescent="0.35">
      <c r="A5" s="2"/>
      <c r="B5" s="2"/>
      <c r="C5" s="2"/>
      <c r="D5" s="2"/>
      <c r="E5" s="2"/>
    </row>
    <row r="6" spans="1:20" thickBot="1" x14ac:dyDescent="0.35">
      <c r="A6" s="40" t="s">
        <v>16</v>
      </c>
      <c r="B6" s="41"/>
      <c r="C6" s="41"/>
      <c r="D6" s="42"/>
      <c r="E6" s="2"/>
      <c r="I6" t="s">
        <v>2</v>
      </c>
      <c r="J6" t="s">
        <v>3</v>
      </c>
    </row>
    <row r="7" spans="1:20" ht="14.4" x14ac:dyDescent="0.3">
      <c r="A7" s="9" t="s">
        <v>0</v>
      </c>
      <c r="B7" s="10">
        <v>60</v>
      </c>
      <c r="C7" s="11" t="s">
        <v>4</v>
      </c>
      <c r="D7" s="12"/>
      <c r="E7" s="2"/>
      <c r="I7">
        <v>0</v>
      </c>
      <c r="J7">
        <f>PrKn</f>
        <v>60</v>
      </c>
      <c r="K7">
        <f>PrMax</f>
        <v>125</v>
      </c>
      <c r="M7">
        <f>PrIn</f>
        <v>0</v>
      </c>
    </row>
    <row r="8" spans="1:20" ht="14.4" x14ac:dyDescent="0.3">
      <c r="A8" s="5" t="s">
        <v>13</v>
      </c>
      <c r="B8" s="6">
        <v>100</v>
      </c>
      <c r="C8" s="7" t="s">
        <v>5</v>
      </c>
      <c r="D8" s="8"/>
      <c r="E8" s="2"/>
      <c r="I8">
        <f>MaxPnt</f>
        <v>100</v>
      </c>
      <c r="J8">
        <f>PuKn</f>
        <v>100</v>
      </c>
      <c r="K8">
        <v>0</v>
      </c>
      <c r="M8" s="1">
        <f>IF(PrIn&lt;=PrMax,A25,0)</f>
        <v>100</v>
      </c>
    </row>
    <row r="9" spans="1:20" ht="14.4" x14ac:dyDescent="0.3">
      <c r="A9" s="16" t="s">
        <v>1</v>
      </c>
      <c r="B9" s="17">
        <v>125</v>
      </c>
      <c r="C9" s="18" t="s">
        <v>4</v>
      </c>
      <c r="D9" s="19"/>
      <c r="E9" s="2"/>
    </row>
    <row r="10" spans="1:20" ht="14.4" hidden="1" x14ac:dyDescent="0.3">
      <c r="A10" s="20" t="s">
        <v>10</v>
      </c>
      <c r="B10" s="21">
        <v>100</v>
      </c>
      <c r="C10" s="22" t="s">
        <v>5</v>
      </c>
      <c r="D10" s="23"/>
      <c r="E10" s="2"/>
      <c r="L10">
        <v>0</v>
      </c>
      <c r="M10">
        <f>PrKn</f>
        <v>60</v>
      </c>
      <c r="N10">
        <f>PrKn</f>
        <v>60</v>
      </c>
    </row>
    <row r="11" spans="1:20" thickBot="1" x14ac:dyDescent="0.35">
      <c r="A11" s="24" t="s">
        <v>14</v>
      </c>
      <c r="B11" s="25">
        <v>0</v>
      </c>
      <c r="C11" s="26" t="s">
        <v>5</v>
      </c>
      <c r="D11" s="27"/>
      <c r="E11" s="2"/>
      <c r="L11">
        <f>PuKn</f>
        <v>100</v>
      </c>
      <c r="M11">
        <f>PuKn</f>
        <v>100</v>
      </c>
      <c r="N11">
        <v>0</v>
      </c>
    </row>
    <row r="12" spans="1:20" thickBot="1" x14ac:dyDescent="0.35">
      <c r="A12" s="2"/>
      <c r="B12" s="2"/>
      <c r="C12" s="2"/>
      <c r="D12" s="2"/>
      <c r="E12" s="2"/>
    </row>
    <row r="13" spans="1:20" ht="14.4" x14ac:dyDescent="0.3">
      <c r="A13" s="43" t="s">
        <v>17</v>
      </c>
      <c r="B13" s="44"/>
      <c r="C13" s="44"/>
      <c r="D13" s="45"/>
      <c r="E13" s="2"/>
    </row>
    <row r="14" spans="1:20" ht="14.4" x14ac:dyDescent="0.3">
      <c r="A14" s="13" t="s">
        <v>15</v>
      </c>
      <c r="B14" s="15"/>
      <c r="C14" s="4" t="s">
        <v>4</v>
      </c>
      <c r="D14" s="14"/>
      <c r="E14" s="2"/>
    </row>
    <row r="15" spans="1:20" ht="14.4" x14ac:dyDescent="0.3">
      <c r="A15" s="32"/>
      <c r="B15" s="2"/>
      <c r="C15" s="2"/>
      <c r="D15" s="33"/>
      <c r="E15" s="2"/>
    </row>
    <row r="16" spans="1:20" ht="14.4" x14ac:dyDescent="0.3">
      <c r="A16" s="46" t="s">
        <v>19</v>
      </c>
      <c r="B16" s="47"/>
      <c r="C16" s="47"/>
      <c r="D16" s="48"/>
      <c r="E16" s="2"/>
    </row>
    <row r="17" spans="1:16" ht="14.4" x14ac:dyDescent="0.3">
      <c r="A17" s="64" t="s">
        <v>20</v>
      </c>
      <c r="B17" s="65"/>
      <c r="C17" s="65"/>
      <c r="D17" s="66"/>
      <c r="E17" s="2"/>
    </row>
    <row r="18" spans="1:16" ht="14.4" hidden="1" x14ac:dyDescent="0.3">
      <c r="A18" s="32"/>
      <c r="B18" s="2"/>
      <c r="C18" s="2"/>
      <c r="D18" s="33"/>
      <c r="E18" s="2"/>
    </row>
    <row r="19" spans="1:16" ht="14.4" hidden="1" x14ac:dyDescent="0.3">
      <c r="A19" s="34"/>
      <c r="B19" s="35" t="s">
        <v>8</v>
      </c>
      <c r="C19" s="35" t="s">
        <v>9</v>
      </c>
      <c r="D19" s="36"/>
      <c r="E19" s="2"/>
    </row>
    <row r="20" spans="1:16" ht="14.4" hidden="1" x14ac:dyDescent="0.3">
      <c r="A20" s="34" t="s">
        <v>6</v>
      </c>
      <c r="B20" s="37">
        <f>(PuKn-MaxPnt)/PrKn</f>
        <v>0</v>
      </c>
      <c r="C20" s="37">
        <f>MaxPnt</f>
        <v>100</v>
      </c>
      <c r="D20" s="36"/>
      <c r="E20" s="2"/>
    </row>
    <row r="21" spans="1:16" ht="14.4" hidden="1" x14ac:dyDescent="0.3">
      <c r="A21" s="34" t="s">
        <v>7</v>
      </c>
      <c r="B21" s="37">
        <f>(0-PuKn)/(PrMax-PrKn)</f>
        <v>-1.5384615384615385</v>
      </c>
      <c r="C21" s="37">
        <f>PrMax*PuKn/(PrMax-PrKn)</f>
        <v>192.30769230769232</v>
      </c>
      <c r="D21" s="36"/>
      <c r="E21" s="2"/>
    </row>
    <row r="22" spans="1:16" ht="14.4" hidden="1" x14ac:dyDescent="0.3">
      <c r="A22" s="32"/>
      <c r="B22" s="2"/>
      <c r="C22" s="2"/>
      <c r="D22" s="33"/>
      <c r="E22" s="2"/>
    </row>
    <row r="23" spans="1:16" ht="14.4" x14ac:dyDescent="0.3">
      <c r="A23" s="32"/>
      <c r="B23" s="2"/>
      <c r="C23" s="2"/>
      <c r="D23" s="33"/>
      <c r="E23" s="2"/>
    </row>
    <row r="24" spans="1:16" thickBot="1" x14ac:dyDescent="0.35">
      <c r="A24" s="52" t="s">
        <v>18</v>
      </c>
      <c r="B24" s="53"/>
      <c r="C24" s="53"/>
      <c r="D24" s="54"/>
      <c r="E24" s="2"/>
    </row>
    <row r="25" spans="1:16" hidden="1" thickBot="1" x14ac:dyDescent="0.35">
      <c r="A25" s="55">
        <f>IF(PrIn&lt;=PrKn,ROUND((PuKn-MaxPnt)/PrKn*PrIn+MaxPnt,3),IF(PrIn&gt;=PrMax,"0",ROUND(((0-PuKn)/(PrMax-PrKn))*PrIn+PrMax*PuKn/(PrMax-PrKn),3)))</f>
        <v>100</v>
      </c>
      <c r="B25" s="56"/>
      <c r="C25" s="56"/>
      <c r="D25" s="57"/>
      <c r="E25" s="2"/>
    </row>
    <row r="26" spans="1:16" ht="15" hidden="1" customHeight="1" x14ac:dyDescent="0.3">
      <c r="A26" s="55"/>
      <c r="B26" s="56"/>
      <c r="C26" s="56"/>
      <c r="D26" s="57"/>
      <c r="E26" s="2"/>
    </row>
    <row r="27" spans="1:16" ht="15" hidden="1" customHeight="1" x14ac:dyDescent="0.3">
      <c r="A27" s="58" t="s">
        <v>5</v>
      </c>
      <c r="B27" s="59"/>
      <c r="C27" s="59"/>
      <c r="D27" s="60"/>
      <c r="E27" s="2"/>
    </row>
    <row r="28" spans="1:16" ht="15" hidden="1" customHeight="1" thickBot="1" x14ac:dyDescent="0.35">
      <c r="A28" s="61"/>
      <c r="B28" s="62"/>
      <c r="C28" s="62"/>
      <c r="D28" s="63"/>
      <c r="E28" s="2"/>
    </row>
    <row r="29" spans="1:16" ht="14.4" x14ac:dyDescent="0.3">
      <c r="A29" s="49">
        <f>A25*0.05</f>
        <v>5</v>
      </c>
      <c r="B29" s="49"/>
      <c r="C29" s="49"/>
      <c r="D29" s="49"/>
      <c r="E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4.4" x14ac:dyDescent="0.3">
      <c r="A30" s="50"/>
      <c r="B30" s="50"/>
      <c r="C30" s="50"/>
      <c r="D30" s="50"/>
      <c r="E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4.4" hidden="1" x14ac:dyDescent="0.3"/>
    <row r="32" spans="1:16" ht="14.4" hidden="1" x14ac:dyDescent="0.3"/>
    <row r="33" ht="14.4" hidden="1" x14ac:dyDescent="0.3"/>
    <row r="34" ht="14.4" hidden="1" x14ac:dyDescent="0.3"/>
    <row r="35" ht="14.4" hidden="1" x14ac:dyDescent="0.3"/>
    <row r="36" ht="14.4" hidden="1" x14ac:dyDescent="0.3"/>
  </sheetData>
  <sheetProtection algorithmName="SHA-512" hashValue="0mk0LBV4jWL6Z93Utt+bTE4d5bf+MLm7lejXazXxjCX5JqAvHL65Yvx50tTIiXD66zVK1OSJSnPR99ERB+CNog==" saltValue="J1hbU1xfcKZbHoNxBBN1Qg==" spinCount="100000" sheet="1" objects="1" scenarios="1"/>
  <mergeCells count="11">
    <mergeCell ref="A16:D16"/>
    <mergeCell ref="A1:P1"/>
    <mergeCell ref="B3:D3"/>
    <mergeCell ref="A4:D4"/>
    <mergeCell ref="A6:D6"/>
    <mergeCell ref="A13:D13"/>
    <mergeCell ref="A17:D17"/>
    <mergeCell ref="A24:D24"/>
    <mergeCell ref="A25:D26"/>
    <mergeCell ref="A27:D28"/>
    <mergeCell ref="A29:D30"/>
  </mergeCells>
  <conditionalFormatting sqref="A27:D28">
    <cfRule type="containsText" dxfId="0" priority="1" operator="containsText" text="punten">
      <formula>NOT(ISERROR(SEARCH("punten",A27)))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10</vt:i4>
      </vt:variant>
    </vt:vector>
  </HeadingPairs>
  <TitlesOfParts>
    <vt:vector size="12" baseType="lpstr">
      <vt:lpstr>B5 - G1.1-Aanneemsom regulier</vt:lpstr>
      <vt:lpstr>B5 G1.2 - tafief aanv. dienst</vt:lpstr>
      <vt:lpstr>'B5 - G1.1-Aanneemsom regulier'!MaxPnt</vt:lpstr>
      <vt:lpstr>'B5 G1.2 - tafief aanv. dienst'!MaxPnt</vt:lpstr>
      <vt:lpstr>'B5 - G1.1-Aanneemsom regulier'!PrIn</vt:lpstr>
      <vt:lpstr>'B5 G1.2 - tafief aanv. dienst'!PrIn</vt:lpstr>
      <vt:lpstr>'B5 - G1.1-Aanneemsom regulier'!PrKn</vt:lpstr>
      <vt:lpstr>'B5 G1.2 - tafief aanv. dienst'!PrKn</vt:lpstr>
      <vt:lpstr>'B5 - G1.1-Aanneemsom regulier'!PrMax</vt:lpstr>
      <vt:lpstr>'B5 G1.2 - tafief aanv. dienst'!PrMax</vt:lpstr>
      <vt:lpstr>'B5 - G1.1-Aanneemsom regulier'!PuKn</vt:lpstr>
      <vt:lpstr>'B5 G1.2 - tafief aanv. dienst'!PuKn</vt:lpstr>
    </vt:vector>
  </TitlesOfParts>
  <Company>Stanislascollege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diederik.bauw@inkopenvoor.nl</dc:creator>
  <cp:lastModifiedBy>Gino Zwirs</cp:lastModifiedBy>
  <cp:lastPrinted>2015-01-20T17:54:55Z</cp:lastPrinted>
  <dcterms:created xsi:type="dcterms:W3CDTF">2015-01-19T14:52:11Z</dcterms:created>
  <dcterms:modified xsi:type="dcterms:W3CDTF">2023-01-24T09:25:05Z</dcterms:modified>
</cp:coreProperties>
</file>