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staatsbosbeheer.sharepoint.com/teams/FacilitairenBedrijfsmiddelenprojecten-EATractorenenWErktuigen/Gedeelde documenten/2. Aanbestedingsdocumenten/documenten ter goedkeuring OG/"/>
    </mc:Choice>
  </mc:AlternateContent>
  <xr:revisionPtr revIDLastSave="439" documentId="8_{1786AC7A-46FE-4979-B3F2-1A127A38240E}" xr6:coauthVersionLast="47" xr6:coauthVersionMax="47" xr10:uidLastSave="{98FE8E77-7CBC-450B-8E30-3E4E6FD00054}"/>
  <bookViews>
    <workbookView xWindow="-120" yWindow="-120" windowWidth="29040" windowHeight="15840" activeTab="1" xr2:uid="{00000000-000D-0000-FFFF-FFFF00000000}"/>
  </bookViews>
  <sheets>
    <sheet name="P5 EisenWensen - TB1" sheetId="1" r:id="rId1"/>
    <sheet name="P5 Prijzen - TB2" sheetId="2" r:id="rId2"/>
  </sheets>
  <externalReferences>
    <externalReference r:id="rId3"/>
  </externalReferences>
  <definedNames>
    <definedName name="_xlnm.Print_Area" localSheetId="0">'P5 EisenWensen - TB1'!$A$1:$N$8</definedName>
    <definedName name="_xlnm.Print_Titles" localSheetId="0">'P5 EisenWensen - TB1'!$1:$1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8" i="1" l="1"/>
  <c r="P96" i="1"/>
  <c r="P94" i="1"/>
  <c r="P79" i="1"/>
  <c r="P76" i="1"/>
  <c r="P65" i="1"/>
  <c r="P57" i="1"/>
  <c r="P49" i="1"/>
  <c r="P39" i="1"/>
  <c r="P30" i="1"/>
  <c r="P26" i="1"/>
  <c r="P25" i="1"/>
  <c r="P24" i="1"/>
  <c r="P7" i="1"/>
  <c r="J21" i="2"/>
  <c r="L21" i="2" s="1"/>
  <c r="H22" i="2"/>
  <c r="J22" i="2" s="1"/>
  <c r="L22" i="2" s="1"/>
  <c r="H21" i="2"/>
  <c r="H20" i="2"/>
  <c r="J20" i="2" s="1"/>
  <c r="L20" i="2" s="1"/>
  <c r="H19" i="2"/>
  <c r="J19" i="2" s="1"/>
  <c r="L19" i="2" s="1"/>
  <c r="H17" i="2"/>
  <c r="H18" i="2"/>
  <c r="J18" i="2" s="1"/>
  <c r="L18" i="2" s="1"/>
  <c r="H16" i="2"/>
  <c r="J16" i="2" s="1"/>
  <c r="H14" i="2"/>
  <c r="H13" i="2"/>
  <c r="J13" i="2" s="1"/>
  <c r="H12" i="2"/>
  <c r="H11" i="2"/>
  <c r="J11" i="2" s="1"/>
  <c r="L11" i="2" s="1"/>
  <c r="H10" i="2"/>
  <c r="J10" i="2" s="1"/>
  <c r="L10" i="2" s="1"/>
  <c r="H7" i="2"/>
  <c r="J7" i="2" s="1"/>
  <c r="L7" i="2" s="1"/>
  <c r="H15" i="2"/>
  <c r="J15" i="2" s="1"/>
  <c r="J9" i="2"/>
  <c r="L9" i="2" s="1"/>
  <c r="J8" i="2"/>
  <c r="L8" i="2" s="1"/>
  <c r="J6" i="2"/>
  <c r="L6" i="2" s="1"/>
  <c r="J5" i="2"/>
  <c r="L5" i="2" s="1"/>
  <c r="O100" i="1"/>
  <c r="N100" i="1"/>
  <c r="P100" i="1" l="1"/>
  <c r="L16" i="2"/>
  <c r="J14" i="2"/>
  <c r="L14" i="2" s="1"/>
  <c r="L13" i="2"/>
  <c r="J17" i="2"/>
  <c r="L17" i="2" s="1"/>
  <c r="J12" i="2"/>
  <c r="L12" i="2" s="1"/>
  <c r="L15" i="2"/>
  <c r="A1" i="2"/>
  <c r="L23" i="2" l="1"/>
</calcChain>
</file>

<file path=xl/sharedStrings.xml><?xml version="1.0" encoding="utf-8"?>
<sst xmlns="http://schemas.openxmlformats.org/spreadsheetml/2006/main" count="799" uniqueCount="175">
  <si>
    <r>
      <rPr>
        <b/>
        <sz val="14"/>
        <color rgb="FFFFFFFF"/>
        <rFont val="Agrofont"/>
        <family val="2"/>
      </rPr>
      <t>Bijlage 5 - Programma van prijzen, eisen en wensen Combinatie Perceel 5</t>
    </r>
    <r>
      <rPr>
        <b/>
        <sz val="14"/>
        <color rgb="FFFF0000"/>
        <rFont val="Agrofont"/>
        <family val="2"/>
      </rPr>
      <t xml:space="preserve">
</t>
    </r>
    <r>
      <rPr>
        <b/>
        <sz val="14"/>
        <color rgb="FFFFFFFF"/>
        <rFont val="Agrofont"/>
        <family val="2"/>
      </rPr>
      <t xml:space="preserve">Hooibouw- en Oogstwerktuigen (aanbouw- en getrokken) </t>
    </r>
  </si>
  <si>
    <t>Programma van eisen en wensen</t>
  </si>
  <si>
    <r>
      <rPr>
        <b/>
        <sz val="12"/>
        <rFont val="Agrofont"/>
        <family val="2"/>
      </rPr>
      <t xml:space="preserve">Inschrijver dient uitsluitend de geel gekleurde cellen in te vullen. </t>
    </r>
    <r>
      <rPr>
        <b/>
        <u/>
        <sz val="12"/>
        <rFont val="Agrofont"/>
        <family val="2"/>
      </rPr>
      <t>LET OP: Het programma van prijzen, eisen en wensen bevat meerdere tabbladen (2).</t>
    </r>
    <r>
      <rPr>
        <sz val="12"/>
        <rFont val="Agrofont"/>
        <family val="2"/>
      </rPr>
      <t xml:space="preserve">
Er is een gunningsassortiment opgesteld dat Inschrijver moet kunnen leveren. Voor het gunningsassortiment gelden de onderstaande algemene eisen.
Optioneel kan daarnaast materieel worden uitgevraagd wat past binnen het perceel. Inschrijver dient zijn assortiment aan te passen aan de wensen van Staatsbosbeheer. Hiervoor gelden in ieder geval de onderdstaande algemene eisen. </t>
    </r>
  </si>
  <si>
    <t>Algemene eisen</t>
  </si>
  <si>
    <t>Eisen</t>
  </si>
  <si>
    <t>Aanbouw</t>
  </si>
  <si>
    <t>Getrokken</t>
  </si>
  <si>
    <t>Eis leverbaar 
Ja/Nee</t>
  </si>
  <si>
    <t>Wens leverbaar</t>
  </si>
  <si>
    <t>Maximaal te behalen aantal punten</t>
  </si>
  <si>
    <t>Behaald aantal punten</t>
  </si>
  <si>
    <t>Iedere aanbouw- of getrokken machine</t>
  </si>
  <si>
    <t>Voldoet bij levering aan de wegenverkeerswetgeving, inclusief bebording breedte verlichting, afscherming scherpe delen</t>
  </si>
  <si>
    <t>x</t>
  </si>
  <si>
    <t>Maak uw keuze</t>
  </si>
  <si>
    <t>Nvt</t>
  </si>
  <si>
    <t>Indien smeervet en olie noodzakelijk is dan wordt een vol synthetische biologisch afbreekbare (biodegredeble OECD301B) variant gebruikt. Hydrauliek-, achterbrugolie (HEES) is afgestemd op de aanwezige tractor(en) en altijd vol synthetisch en biologisch afbreekbaar. Smeermiddelen voldoen aan Milieukeurmerk Blauwe Engel, Eco Keurmerk, Swedish Standard. Zie bijlage O.</t>
  </si>
  <si>
    <t xml:space="preserve">Is voorzien van gesloten lagersmering, zonder smeerpunten. </t>
  </si>
  <si>
    <t>Getrokken werktuigen zijn voorzien van een luchtreminstallatie</t>
  </si>
  <si>
    <t xml:space="preserve"> </t>
  </si>
  <si>
    <t>Hooibouw</t>
  </si>
  <si>
    <t>Schijven maaier achter</t>
  </si>
  <si>
    <t>Schijven maaier front</t>
  </si>
  <si>
    <t xml:space="preserve">Schotel maaier achter </t>
  </si>
  <si>
    <t>Schotel maaier front</t>
  </si>
  <si>
    <t>Maaiers</t>
  </si>
  <si>
    <t>Maaier is geschikt voor lang en zwaar (natuur) gewas;</t>
  </si>
  <si>
    <t>Schijven- en trommelmaaier variant leverbaar</t>
  </si>
  <si>
    <t>Range t/m 2.80 m werkbreedte in 2 varianten</t>
  </si>
  <si>
    <t>Range t/m 2.80 m werkbreedte heeft een uitvoering tot 550 kg</t>
  </si>
  <si>
    <t>Range vanaf 2.80 m werkbreedte in 2 varianten</t>
  </si>
  <si>
    <t>Maaier is geschikt voor onvlak terrein, is bodemvolgend</t>
  </si>
  <si>
    <t>Corrosiebestendig</t>
  </si>
  <si>
    <t>Poedercoating</t>
  </si>
  <si>
    <t>nvt</t>
  </si>
  <si>
    <t>Mogelijkheid zwad transportsysteem</t>
  </si>
  <si>
    <t>Wildreddersysteem</t>
  </si>
  <si>
    <t>Schudder</t>
  </si>
  <si>
    <t>Eenvoudig instelbaar en opklapbaar</t>
  </si>
  <si>
    <t>Leverancier kan bevestigen dat tandbreuk minimaal is</t>
  </si>
  <si>
    <t>"Schuinfunctie", of specifieke instelling voor het werken langs perceelsranden</t>
  </si>
  <si>
    <t>Zwadhark / wiersmachine</t>
  </si>
  <si>
    <t>Werkbreedte tot 6,5 m is leverbaar</t>
  </si>
  <si>
    <t>Eenvoudig instelbaar en opklapbaar, veilig transporteerbaar</t>
  </si>
  <si>
    <t>Weilandbloter</t>
  </si>
  <si>
    <t>Geen beschadiging van de zode, eenvoudige instelling maaidiepte.</t>
  </si>
  <si>
    <t>Graskuilverdeler</t>
  </si>
  <si>
    <t>Balenwikkelaar</t>
  </si>
  <si>
    <t>Balendrager achterhef</t>
  </si>
  <si>
    <t>aanbouw</t>
  </si>
  <si>
    <r>
      <rPr>
        <sz val="10"/>
        <color rgb="FF000000"/>
        <rFont val="Agrofont"/>
        <family val="2"/>
      </rPr>
      <t xml:space="preserve">Opraapwagen klein tot 19 m3 (DIN)
</t>
    </r>
    <r>
      <rPr>
        <sz val="10"/>
        <color rgb="FFFF0000"/>
        <rFont val="Agrofont"/>
        <family val="2"/>
      </rPr>
      <t xml:space="preserve">
</t>
    </r>
  </si>
  <si>
    <t xml:space="preserve">Wagen is geschikt voor inzet in terreinen met matige tot zeer lage draagkracht en voor droog en nat, zwaar gewas. </t>
  </si>
  <si>
    <t>Onderstel: 2 wiel (hoog) onderstel of tandemonderstel leverbaar</t>
  </si>
  <si>
    <t xml:space="preserve">4 wielig pendelend onderstel </t>
  </si>
  <si>
    <t>Stekende pickup, zeer degelijk, met meelopende tastwielen incl. extra wiel of rol onderzijde pickup</t>
  </si>
  <si>
    <t>Er is een balken- of kammen invoer met snij-inrichting leverbaar met instelbare snijlengte; messen zijn eenvoudig te verwisselen</t>
  </si>
  <si>
    <t>Hydraulisch instelbare steunpoot</t>
  </si>
  <si>
    <t>pickupbreedte minimaal 180 cm</t>
  </si>
  <si>
    <t>Elektrische bedieningsunit</t>
  </si>
  <si>
    <t>Opraap(snij)wagen midden 18 tot 27 m3 (DIN) in minimaal 2 of meer maatvoeringen</t>
  </si>
  <si>
    <t xml:space="preserve">Geschikt voor inzet in terreinen met matige tot zeer lage draagkracht, droog en nat, zwaar gewas; </t>
  </si>
  <si>
    <t xml:space="preserve">Bandenspanningsregeling </t>
  </si>
  <si>
    <t>Rotor-invoer/snijsysteem geschikt voor lang materiaal;</t>
  </si>
  <si>
    <t xml:space="preserve">Snij-inrichting, eenvoudig instelbare snijlengte (max 45 mm) en verwisselbare messen/inrichting; </t>
  </si>
  <si>
    <t>4 voudige bodemketting incl. bediening op achterzijde</t>
  </si>
  <si>
    <t>Uitklapbare messenbalk, staand messen kunnen wisselen</t>
  </si>
  <si>
    <t>Bediening elektronisch/hydraulisch</t>
  </si>
  <si>
    <t>Loadsensing</t>
  </si>
  <si>
    <t>Bandenmaat minimaal 22,5 Inch</t>
  </si>
  <si>
    <t>Terugdraai-inrichting</t>
  </si>
  <si>
    <t>Een centraal smeersysteem voor alle smeerpunten is leverbaar</t>
  </si>
  <si>
    <t>Laadautomaat is optioneel leverbaar</t>
  </si>
  <si>
    <t>Beremming op minimaal 4 wielen</t>
  </si>
  <si>
    <t>Boardcomputer aansluiting mogelijk, isobus</t>
  </si>
  <si>
    <t xml:space="preserve">Camerasysteem </t>
  </si>
  <si>
    <t>Opraap(snij)wagen groot &gt;27m3 (DIN) (100-150 kW tractor) in minimaal 2 of meer maatvoeringen</t>
  </si>
  <si>
    <t>Onderstel: tandem- of 8 wielig gedwongen elektrisch gestuurd (DWM); Lage druk radiaalbanden;</t>
  </si>
  <si>
    <t>Rondebalenpers</t>
  </si>
  <si>
    <t>Geschikt voor inzet in terreinen met lage draagkracht en diverse gewasstructuren inclusief struikgewas;</t>
  </si>
  <si>
    <t>Baal afmeting 1.3m.</t>
  </si>
  <si>
    <t>Afmeting 1.50 m.</t>
  </si>
  <si>
    <t>Net en touwbinding leverbaar</t>
  </si>
  <si>
    <t>Michelin Cargo implement radiaalbanden of gelijkwaardig leverbaar</t>
  </si>
  <si>
    <t>Automatisch smeersysteem</t>
  </si>
  <si>
    <t>Minder dan 20 smeerpunten/nippels</t>
  </si>
  <si>
    <r>
      <t xml:space="preserve">Inschrijver dient uitsluitend de geel gekleurde cellen in te vullen. </t>
    </r>
    <r>
      <rPr>
        <b/>
        <u/>
        <sz val="12"/>
        <rFont val="Agrofont"/>
        <family val="2"/>
      </rPr>
      <t>LET OP: Het programma van prijzen, eisen en wensen bevat meerdere tabbladen (2).</t>
    </r>
  </si>
  <si>
    <t>Productgroep</t>
  </si>
  <si>
    <t>Aanbouw / Getrokken</t>
  </si>
  <si>
    <t>Inclusief aanvullende opties/acc.</t>
  </si>
  <si>
    <t>Maatvoering indicatie</t>
  </si>
  <si>
    <t>Merk</t>
  </si>
  <si>
    <t>Type</t>
  </si>
  <si>
    <t>Schijvenmaaier achter</t>
  </si>
  <si>
    <t xml:space="preserve">aanbouw  </t>
  </si>
  <si>
    <t>2.4 m</t>
  </si>
  <si>
    <t>2,8 m</t>
  </si>
  <si>
    <t>3,0 m</t>
  </si>
  <si>
    <t>Schijvenmaaier front</t>
  </si>
  <si>
    <t>2,7 m</t>
  </si>
  <si>
    <t>4 rotoren; 5,2 m</t>
  </si>
  <si>
    <t>8 rotoren; 10 m.</t>
  </si>
  <si>
    <t>Zwadhark/wiersmachine</t>
  </si>
  <si>
    <t>enkel 4,2 m</t>
  </si>
  <si>
    <t>dubbel 7 m</t>
  </si>
  <si>
    <t>15 m3</t>
  </si>
  <si>
    <t>Opraapsnijwagen midden incl. 8 wielig gestuurd onderstel</t>
  </si>
  <si>
    <t>25m3</t>
  </si>
  <si>
    <t>Opraapsnijwagen groot incl. 8 wielig gestuurd onderstel</t>
  </si>
  <si>
    <t>35m3</t>
  </si>
  <si>
    <t>1.3 m baal; grote banden</t>
  </si>
  <si>
    <t>Omschrijving wens</t>
  </si>
  <si>
    <r>
      <t>Bruto meerprijs wens</t>
    </r>
    <r>
      <rPr>
        <b/>
        <sz val="10"/>
        <color rgb="FFFF0000"/>
        <rFont val="Agrofont"/>
        <family val="2"/>
      </rPr>
      <t>*</t>
    </r>
  </si>
  <si>
    <t>Maak uw keuze (verplicht!)</t>
  </si>
  <si>
    <t>Specifieke eisen aan het gunningsassortiment - Hooibouwwerktuigen</t>
  </si>
  <si>
    <t>Wensen gunningsassortiment</t>
  </si>
  <si>
    <t>Range vanaf 2.80 m werkbreedte heeft een uitvoering tot 635 kg</t>
  </si>
  <si>
    <t>Snelwisselsysteem messen</t>
  </si>
  <si>
    <t>Eenvoudig instelbare maaihoogte, vlakstelling</t>
  </si>
  <si>
    <t>Eenvoudig instelbare zwadbreedte</t>
  </si>
  <si>
    <r>
      <t>Liftcontrolsysteem</t>
    </r>
    <r>
      <rPr>
        <sz val="10"/>
        <color rgb="FF000000"/>
        <rFont val="Agrofont"/>
        <family val="2"/>
      </rPr>
      <t xml:space="preserve"> (of vergelijkbaar)</t>
    </r>
    <r>
      <rPr>
        <sz val="10"/>
        <color rgb="FF000000"/>
        <rFont val="Agrofont"/>
        <family val="2"/>
      </rPr>
      <t xml:space="preserve"> voor bodemdruk instelling</t>
    </r>
  </si>
  <si>
    <t>Obstakelbeveiliging</t>
  </si>
  <si>
    <t>Aansluiting met accordbok</t>
  </si>
  <si>
    <t xml:space="preserve">Geschikt voor lang en zwaar gewas;  constructie voorkomt wikkelen van gewas aan machinedelen; </t>
  </si>
  <si>
    <t>Tandafstelling instelbaar voor minimaal gronddelen in het gewas</t>
  </si>
  <si>
    <t>Constructie van de tanden is zodanig dat tandbreuk uitzondering is</t>
  </si>
  <si>
    <t>Goed bodemvolgend bij ongelijk terrein;</t>
  </si>
  <si>
    <t>Maatvoering van de banden is af te stemmen op terreintype</t>
  </si>
  <si>
    <t>Leverbaar in zowel 4 als 8 elementen</t>
  </si>
  <si>
    <t>Goed bodemvolgend bij ongelijk terrein en een zwadbreedte .80m</t>
  </si>
  <si>
    <t>Getrokken, minimaal 2 wikkelarmen</t>
  </si>
  <si>
    <t>Specifieke eisen aan het gunningsassortiment - Oogstwerktuigen</t>
  </si>
  <si>
    <t>Hooibouw Oogstwerktuigen</t>
  </si>
  <si>
    <t>Onderstel: tandem- of 8 wielig gedwongen elektrisch gestuurd/meelopend gestuurd  (o.a. DWM); Lage druk radiaalbanden;</t>
  </si>
  <si>
    <t>Bandenspanningsregeling , meelopend gestuurd</t>
  </si>
  <si>
    <t xml:space="preserve">Maximaal gewicht 6700kg inc. 8 wielig tandem </t>
  </si>
  <si>
    <t>Stekende pickup 1,8m, zeer degelijk, met meelopende tastwielen incl. extra wiel of rol onderzijde pickup</t>
  </si>
  <si>
    <t>Maximaal gewicht 7000 kg ??</t>
  </si>
  <si>
    <t>Leverbaar met grote en brede radiaalbanden, minimale afmeting 650 breedte.</t>
  </si>
  <si>
    <t>Totaal bruto meerprijs Wensen</t>
  </si>
  <si>
    <t>Maximaal te behalen aantal punten 'wensen</t>
  </si>
  <si>
    <t>Behaald aantal punten 'wensen'</t>
  </si>
  <si>
    <t>* Indien in kolom M 'Ja, optioneel (tegen meerprijs)' is geselecteerd vult u in kolom N 'Wensen meerprijs' de bruto meerprijs in van de betreffende wens. In andere gevallen laat u het bedrag op '€ 0,-' staan!</t>
  </si>
  <si>
    <t>Tarieven Spoedreparaties* Indicatief (telt niet mee voor beoordeling prijscomponent, NB. tarieven gelden wel bij uitvoering overeenkomst!!)</t>
  </si>
  <si>
    <t xml:space="preserve">Bruto catologusprijs: </t>
  </si>
  <si>
    <r>
      <t xml:space="preserve">Prijs van gunningsassortiment inclusief alle algemene en specifiek eisen en </t>
    </r>
    <r>
      <rPr>
        <b/>
        <sz val="12"/>
        <color theme="1"/>
        <rFont val="Calibri"/>
        <family val="2"/>
        <scheme val="minor"/>
      </rPr>
      <t>exclusief wensen</t>
    </r>
    <r>
      <rPr>
        <sz val="10"/>
        <color theme="1"/>
        <rFont val="Agrofont"/>
        <family val="2"/>
      </rPr>
      <t xml:space="preserve"> en belastingen</t>
    </r>
  </si>
  <si>
    <t>Uurtarief 1e monteur LMB</t>
  </si>
  <si>
    <t>ma t/m vr. tussen 08.00 - 17.00</t>
  </si>
  <si>
    <t>Bruto catalogusprijs wensen:</t>
  </si>
  <si>
    <t>Prijs van alle -tegen meerprijs- leverbare wensen, exclusief belastingen</t>
  </si>
  <si>
    <t>ma t/m vr. tussen 17.00 - 08.00</t>
  </si>
  <si>
    <t>Korting:</t>
  </si>
  <si>
    <t>Kortingspercentage over de bruto catologusprijs én de tegen meerprijs leverbare wensen</t>
  </si>
  <si>
    <t>za. 00.00 t/m ma. 08.00 uur</t>
  </si>
  <si>
    <t>Netto aanschafkosten:</t>
  </si>
  <si>
    <t>= (bruto catologusprijs + bruto catolugusprijs wensen) - catologuskorting</t>
  </si>
  <si>
    <t>Voorrijkosten serviceauto</t>
  </si>
  <si>
    <t>all-in per km</t>
  </si>
  <si>
    <t>Service en onderhoud</t>
  </si>
  <si>
    <t>Betreft alle dienstverlening en producten voor reguliere onderhoudswerkzaamheden volgens fabrieksnormen, exclusief BIO-smeermiddelen protocol en storingen/reparaties!</t>
  </si>
  <si>
    <t>Bedrijfsnaam inschrijver</t>
  </si>
  <si>
    <t>[vul hier uw statutaire bedrijfsnaam in]</t>
  </si>
  <si>
    <t>Bruto catalogusprijs</t>
  </si>
  <si>
    <t>Bruto catalogusprijs wensen</t>
  </si>
  <si>
    <t>korting (%)</t>
  </si>
  <si>
    <t xml:space="preserve">Netto Aanschafkosten </t>
  </si>
  <si>
    <t xml:space="preserve">Restwaarde (na 10 jaar)
</t>
  </si>
  <si>
    <t>Totaal</t>
  </si>
  <si>
    <t>Alle wensen schijvenmaaiers achter</t>
  </si>
  <si>
    <t>Alle wensen schijvenmaaiers front</t>
  </si>
  <si>
    <t>Opraapsnijwagen klein, tandem onderstel</t>
  </si>
  <si>
    <t xml:space="preserve"> Totale kosten (grondslag voor beoordeling P5) </t>
  </si>
  <si>
    <t>Nee, niet verkrijgbaar</t>
  </si>
  <si>
    <t>Ja, optioneel (tegen meerprijs)</t>
  </si>
  <si>
    <t>Ja, standaard onderdeel van (prijs) basisuitvoering</t>
  </si>
  <si>
    <t>Prijzen gunningsassortiment Perceel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</si>
</sst>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30" x14ac:knownFonts="1">
    <font>
      <sz val="10"/>
      <color theme="1"/>
      <name val="Agrofon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grofont"/>
      <family val="2"/>
    </font>
    <font>
      <sz val="10"/>
      <color theme="1"/>
      <name val="Agrofont"/>
      <family val="2"/>
    </font>
    <font>
      <b/>
      <sz val="14"/>
      <color theme="0"/>
      <name val="Agrofont"/>
      <family val="2"/>
    </font>
    <font>
      <b/>
      <sz val="10"/>
      <color theme="0"/>
      <name val="Agrofont"/>
      <family val="2"/>
    </font>
    <font>
      <sz val="12"/>
      <name val="Agrofont"/>
      <family val="2"/>
    </font>
    <font>
      <b/>
      <sz val="12"/>
      <color theme="1"/>
      <name val="Agrofont"/>
      <family val="2"/>
    </font>
    <font>
      <sz val="10"/>
      <color theme="1"/>
      <name val="Agrofont"/>
      <family val="2"/>
    </font>
    <font>
      <sz val="10"/>
      <color rgb="FFFF0000"/>
      <name val="Agrofont"/>
      <family val="2"/>
    </font>
    <font>
      <b/>
      <sz val="10"/>
      <name val="Agrofont"/>
      <family val="2"/>
    </font>
    <font>
      <b/>
      <sz val="12"/>
      <name val="Agrofont"/>
      <family val="2"/>
    </font>
    <font>
      <b/>
      <u/>
      <sz val="12"/>
      <name val="Agrofont"/>
      <family val="2"/>
    </font>
    <font>
      <sz val="10"/>
      <name val="Arial"/>
      <family val="2"/>
    </font>
    <font>
      <b/>
      <sz val="14"/>
      <color rgb="FFFF0000"/>
      <name val="Agrofont"/>
      <family val="2"/>
    </font>
    <font>
      <b/>
      <sz val="14"/>
      <color rgb="FFFFFFFF"/>
      <name val="Agrofont"/>
      <family val="2"/>
    </font>
    <font>
      <sz val="10"/>
      <color rgb="FF000000"/>
      <name val="Agrofont"/>
      <family val="2"/>
    </font>
    <font>
      <b/>
      <sz val="16"/>
      <color theme="0"/>
      <name val="Agrofont"/>
      <family val="2"/>
    </font>
    <font>
      <b/>
      <sz val="10"/>
      <color rgb="FFFF0000"/>
      <name val="Agrofont"/>
      <family val="2"/>
    </font>
    <font>
      <b/>
      <sz val="10"/>
      <color theme="1"/>
      <name val="Agrofont"/>
      <family val="2"/>
    </font>
    <font>
      <sz val="16"/>
      <color theme="0"/>
      <name val="Agrofont"/>
      <family val="2"/>
    </font>
    <font>
      <sz val="12"/>
      <color rgb="FFFF0000"/>
      <name val="Agrofont"/>
      <family val="2"/>
    </font>
    <font>
      <b/>
      <sz val="12"/>
      <color theme="0"/>
      <name val="Agrofont"/>
      <family val="2"/>
    </font>
    <font>
      <b/>
      <sz val="12"/>
      <color theme="1"/>
      <name val="Calibri"/>
      <family val="2"/>
      <scheme val="minor"/>
    </font>
    <font>
      <b/>
      <sz val="10"/>
      <color rgb="FFFFFFFF"/>
      <name val="Agrofont"/>
      <family val="2"/>
    </font>
    <font>
      <b/>
      <sz val="10"/>
      <name val="Arial"/>
      <family val="2"/>
    </font>
  </fonts>
  <fills count="14">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0"/>
        <bgColor indexed="64"/>
      </patternFill>
    </fill>
    <fill>
      <patternFill patternType="solid">
        <fgColor theme="4" tint="-0.249977111117893"/>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s>
  <cellStyleXfs count="53">
    <xf numFmtId="0" fontId="0" fillId="0" borderId="0"/>
    <xf numFmtId="9" fontId="7" fillId="0" borderId="0" applyFont="0" applyFill="0" applyBorder="0" applyAlignment="0" applyProtection="0"/>
    <xf numFmtId="0" fontId="5" fillId="0" borderId="0"/>
    <xf numFmtId="44" fontId="5" fillId="0" borderId="0" applyFont="0" applyFill="0" applyBorder="0" applyAlignment="0" applyProtection="0"/>
    <xf numFmtId="0" fontId="7" fillId="0" borderId="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 fillId="0" borderId="0"/>
    <xf numFmtId="0" fontId="17"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210">
    <xf numFmtId="0" fontId="0" fillId="0" borderId="0" xfId="0"/>
    <xf numFmtId="0" fontId="0" fillId="0" borderId="1" xfId="0" applyBorder="1" applyAlignment="1">
      <alignment vertical="top" wrapText="1"/>
    </xf>
    <xf numFmtId="0" fontId="0" fillId="0" borderId="0" xfId="0" applyAlignment="1">
      <alignment wrapText="1"/>
    </xf>
    <xf numFmtId="0" fontId="6" fillId="0" borderId="1" xfId="0" applyFont="1" applyBorder="1" applyAlignment="1">
      <alignment vertical="top"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12" fillId="0" borderId="0" xfId="0" applyFont="1"/>
    <xf numFmtId="0" fontId="0" fillId="0" borderId="0" xfId="0" applyAlignment="1">
      <alignment horizontal="left" vertical="top"/>
    </xf>
    <xf numFmtId="0" fontId="0" fillId="0" borderId="1" xfId="0" applyBorder="1" applyAlignment="1">
      <alignment horizontal="left" vertical="top" wrapText="1"/>
    </xf>
    <xf numFmtId="0" fontId="0" fillId="0" borderId="0" xfId="0" applyAlignment="1">
      <alignment horizontal="left" wrapText="1"/>
    </xf>
    <xf numFmtId="0" fontId="0" fillId="3" borderId="1" xfId="0" applyFill="1" applyBorder="1" applyAlignment="1" applyProtection="1">
      <alignment horizontal="center" vertical="center" wrapText="1"/>
      <protection locked="0"/>
    </xf>
    <xf numFmtId="0" fontId="0" fillId="0" borderId="13" xfId="0" applyBorder="1" applyAlignment="1">
      <alignment horizontal="center" vertical="center"/>
    </xf>
    <xf numFmtId="0" fontId="0" fillId="0" borderId="2" xfId="0" applyBorder="1" applyAlignment="1">
      <alignment horizontal="center" vertical="center"/>
    </xf>
    <xf numFmtId="0" fontId="20" fillId="0" borderId="1" xfId="0" applyFont="1" applyBorder="1" applyAlignment="1">
      <alignment vertical="top" wrapText="1"/>
    </xf>
    <xf numFmtId="0" fontId="0" fillId="0" borderId="15" xfId="0" applyBorder="1" applyAlignment="1">
      <alignment horizontal="center" vertical="center"/>
    </xf>
    <xf numFmtId="0" fontId="7" fillId="0" borderId="1" xfId="0" applyFont="1" applyBorder="1" applyAlignment="1">
      <alignment vertical="top" wrapText="1"/>
    </xf>
    <xf numFmtId="0" fontId="6" fillId="3" borderId="1" xfId="0" applyFont="1" applyFill="1" applyBorder="1" applyAlignment="1" applyProtection="1">
      <alignment horizontal="left" vertical="top" wrapText="1"/>
      <protection locked="0"/>
    </xf>
    <xf numFmtId="164" fontId="6" fillId="3" borderId="1" xfId="0" applyNumberFormat="1"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top" wrapText="1"/>
      <protection locked="0"/>
    </xf>
    <xf numFmtId="0" fontId="7" fillId="0" borderId="0" xfId="0" applyFont="1"/>
    <xf numFmtId="0" fontId="6" fillId="6" borderId="1" xfId="0" applyFont="1" applyFill="1" applyBorder="1" applyAlignment="1">
      <alignment horizontal="center" vertical="center"/>
    </xf>
    <xf numFmtId="0" fontId="0" fillId="6" borderId="1" xfId="0" applyFill="1" applyBorder="1" applyAlignment="1">
      <alignment horizontal="center" vertical="center"/>
    </xf>
    <xf numFmtId="0" fontId="17"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xf>
    <xf numFmtId="0" fontId="0" fillId="5" borderId="1" xfId="0" applyFill="1" applyBorder="1" applyAlignment="1">
      <alignment horizontal="left" vertical="top" wrapText="1"/>
    </xf>
    <xf numFmtId="0" fontId="20" fillId="0" borderId="1" xfId="0" applyFont="1" applyBorder="1" applyAlignment="1">
      <alignment horizontal="left" vertical="top" wrapText="1"/>
    </xf>
    <xf numFmtId="0" fontId="6" fillId="0" borderId="8" xfId="0" applyFont="1" applyBorder="1" applyAlignment="1">
      <alignment horizontal="left" vertical="top" wrapText="1"/>
    </xf>
    <xf numFmtId="0" fontId="0" fillId="0" borderId="0" xfId="0" applyAlignment="1">
      <alignment horizontal="center" vertical="center"/>
    </xf>
    <xf numFmtId="0" fontId="0" fillId="0" borderId="5" xfId="0" applyBorder="1" applyAlignment="1">
      <alignment vertical="top" wrapText="1"/>
    </xf>
    <xf numFmtId="0" fontId="0" fillId="0" borderId="6" xfId="0" applyBorder="1" applyAlignment="1">
      <alignment vertical="top" wrapText="1"/>
    </xf>
    <xf numFmtId="0" fontId="0" fillId="0" borderId="14" xfId="0" applyBorder="1" applyAlignment="1">
      <alignment vertical="top" wrapText="1"/>
    </xf>
    <xf numFmtId="0" fontId="9" fillId="8" borderId="1" xfId="0" applyFont="1" applyFill="1" applyBorder="1" applyAlignment="1">
      <alignment horizontal="center" vertical="center"/>
    </xf>
    <xf numFmtId="0" fontId="9" fillId="8" borderId="1"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6" fillId="3" borderId="1" xfId="0" applyFont="1" applyFill="1" applyBorder="1" applyAlignment="1" applyProtection="1">
      <alignment horizontal="center" vertical="center" wrapText="1"/>
      <protection locked="0"/>
    </xf>
    <xf numFmtId="164" fontId="0" fillId="3" borderId="1" xfId="0" applyNumberFormat="1" applyFill="1" applyBorder="1" applyAlignment="1" applyProtection="1">
      <alignment horizontal="center" vertical="center" wrapText="1"/>
      <protection locked="0"/>
    </xf>
    <xf numFmtId="0" fontId="9" fillId="7" borderId="8" xfId="0" applyFont="1" applyFill="1" applyBorder="1" applyAlignment="1">
      <alignment horizontal="center" vertical="center" wrapText="1"/>
    </xf>
    <xf numFmtId="0" fontId="9" fillId="8" borderId="1" xfId="0" applyFont="1" applyFill="1" applyBorder="1" applyAlignment="1">
      <alignment vertical="center" wrapText="1"/>
    </xf>
    <xf numFmtId="0" fontId="6" fillId="8" borderId="1" xfId="0" applyFont="1" applyFill="1" applyBorder="1" applyAlignment="1" applyProtection="1">
      <alignment horizontal="center" vertical="center" wrapText="1"/>
      <protection locked="0"/>
    </xf>
    <xf numFmtId="0" fontId="0" fillId="8" borderId="1" xfId="0" applyFill="1" applyBorder="1" applyAlignment="1">
      <alignment horizontal="center" vertical="center"/>
    </xf>
    <xf numFmtId="0" fontId="23" fillId="0" borderId="1" xfId="0" applyFont="1" applyBorder="1" applyAlignment="1">
      <alignment vertical="top" wrapText="1"/>
    </xf>
    <xf numFmtId="0" fontId="14" fillId="0" borderId="1" xfId="0" applyFont="1" applyBorder="1" applyAlignment="1">
      <alignment vertical="top" wrapText="1"/>
    </xf>
    <xf numFmtId="0" fontId="7" fillId="0" borderId="11" xfId="0" applyFont="1" applyBorder="1" applyAlignment="1">
      <alignment vertical="top" wrapText="1"/>
    </xf>
    <xf numFmtId="0" fontId="6" fillId="3" borderId="2" xfId="0" applyFont="1" applyFill="1" applyBorder="1" applyAlignment="1" applyProtection="1">
      <alignment horizontal="center" vertical="center" wrapText="1"/>
      <protection locked="0"/>
    </xf>
    <xf numFmtId="0" fontId="6" fillId="8" borderId="2" xfId="0" applyFont="1" applyFill="1" applyBorder="1" applyAlignment="1" applyProtection="1">
      <alignment horizontal="center" vertical="center" wrapText="1"/>
      <protection locked="0"/>
    </xf>
    <xf numFmtId="0" fontId="9" fillId="7" borderId="1" xfId="0" applyFont="1" applyFill="1" applyBorder="1" applyAlignment="1">
      <alignment horizontal="center" vertical="center" wrapText="1"/>
    </xf>
    <xf numFmtId="0" fontId="9" fillId="8" borderId="4" xfId="0" applyFont="1" applyFill="1" applyBorder="1" applyAlignment="1">
      <alignment horizontal="left" vertical="top" wrapText="1"/>
    </xf>
    <xf numFmtId="0" fontId="9" fillId="8" borderId="17" xfId="0" applyFont="1" applyFill="1" applyBorder="1" applyAlignment="1">
      <alignment horizontal="center" vertical="center" wrapText="1"/>
    </xf>
    <xf numFmtId="0" fontId="0" fillId="0" borderId="23" xfId="0" applyBorder="1" applyAlignment="1">
      <alignment horizontal="left" vertical="top" wrapText="1"/>
    </xf>
    <xf numFmtId="0" fontId="0" fillId="0" borderId="24" xfId="0" applyBorder="1" applyAlignment="1">
      <alignment horizontal="center" vertical="center"/>
    </xf>
    <xf numFmtId="0" fontId="0" fillId="9" borderId="1" xfId="0" applyFill="1" applyBorder="1" applyAlignment="1">
      <alignment horizontal="left" vertical="top" wrapText="1"/>
    </xf>
    <xf numFmtId="0" fontId="6" fillId="0" borderId="1" xfId="0" applyFont="1" applyBorder="1" applyAlignment="1">
      <alignment horizontal="left" vertical="top"/>
    </xf>
    <xf numFmtId="0" fontId="9" fillId="10" borderId="8" xfId="0" applyFont="1" applyFill="1" applyBorder="1" applyAlignment="1">
      <alignment horizontal="center" vertical="center" wrapText="1"/>
    </xf>
    <xf numFmtId="0" fontId="9" fillId="10" borderId="27" xfId="0" applyFont="1" applyFill="1" applyBorder="1" applyAlignment="1">
      <alignment horizontal="center" vertical="center" wrapText="1"/>
    </xf>
    <xf numFmtId="0" fontId="0" fillId="0" borderId="28" xfId="0" applyBorder="1" applyAlignment="1">
      <alignment horizontal="left" wrapText="1"/>
    </xf>
    <xf numFmtId="0" fontId="0" fillId="0" borderId="29" xfId="0" applyBorder="1" applyAlignment="1">
      <alignment wrapText="1"/>
    </xf>
    <xf numFmtId="0" fontId="0" fillId="0" borderId="29" xfId="0" applyBorder="1" applyAlignment="1">
      <alignment horizontal="left" vertical="top"/>
    </xf>
    <xf numFmtId="0" fontId="0" fillId="0" borderId="29" xfId="0" applyBorder="1" applyAlignment="1">
      <alignment horizontal="center" vertical="center"/>
    </xf>
    <xf numFmtId="3" fontId="26" fillId="11" borderId="30" xfId="0" applyNumberFormat="1" applyFont="1" applyFill="1" applyBorder="1" applyAlignment="1">
      <alignment horizontal="center" vertical="center" wrapText="1"/>
    </xf>
    <xf numFmtId="3" fontId="26" fillId="11" borderId="31" xfId="0" applyNumberFormat="1" applyFont="1" applyFill="1" applyBorder="1" applyAlignment="1">
      <alignment horizontal="center" vertical="center" wrapText="1"/>
    </xf>
    <xf numFmtId="0" fontId="6" fillId="3" borderId="8" xfId="0" applyFont="1" applyFill="1" applyBorder="1" applyAlignment="1" applyProtection="1">
      <alignment horizontal="center" vertical="center" wrapText="1"/>
      <protection locked="0"/>
    </xf>
    <xf numFmtId="0" fontId="0" fillId="0" borderId="8" xfId="0" applyBorder="1" applyAlignment="1">
      <alignment horizontal="center" vertical="center"/>
    </xf>
    <xf numFmtId="0" fontId="24" fillId="7" borderId="9" xfId="0" applyFont="1" applyFill="1" applyBorder="1" applyAlignment="1">
      <alignment vertical="center"/>
    </xf>
    <xf numFmtId="0" fontId="0" fillId="0" borderId="32" xfId="0" applyBorder="1"/>
    <xf numFmtId="0" fontId="9" fillId="10" borderId="17"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0" fillId="3" borderId="11" xfId="0" applyFill="1" applyBorder="1" applyAlignment="1" applyProtection="1">
      <alignment horizontal="center" vertical="center" wrapText="1"/>
      <protection locked="0"/>
    </xf>
    <xf numFmtId="0" fontId="0" fillId="0" borderId="8" xfId="0" applyBorder="1" applyAlignment="1">
      <alignment horizontal="left" vertical="top" wrapText="1"/>
    </xf>
    <xf numFmtId="0" fontId="9" fillId="8" borderId="2"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1" xfId="0" applyFont="1" applyFill="1" applyBorder="1" applyAlignment="1">
      <alignment horizontal="left" vertical="center"/>
    </xf>
    <xf numFmtId="0" fontId="0" fillId="0" borderId="0" xfId="0" applyAlignment="1">
      <alignment vertical="center"/>
    </xf>
    <xf numFmtId="0" fontId="9" fillId="8" borderId="24"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left" vertical="top"/>
    </xf>
    <xf numFmtId="0" fontId="0" fillId="0" borderId="1" xfId="0" applyBorder="1" applyAlignment="1">
      <alignment horizontal="left" vertical="center"/>
    </xf>
    <xf numFmtId="0" fontId="0" fillId="0" borderId="8" xfId="0" applyBorder="1"/>
    <xf numFmtId="0" fontId="0" fillId="0" borderId="1" xfId="0" applyBorder="1" applyAlignment="1">
      <alignment vertical="center"/>
    </xf>
    <xf numFmtId="0" fontId="0" fillId="0" borderId="2" xfId="0" applyBorder="1" applyAlignment="1">
      <alignment vertical="center"/>
    </xf>
    <xf numFmtId="0" fontId="0" fillId="0" borderId="10" xfId="0" applyBorder="1"/>
    <xf numFmtId="0" fontId="0" fillId="0" borderId="11" xfId="0" applyBorder="1" applyAlignment="1">
      <alignment vertical="center"/>
    </xf>
    <xf numFmtId="164" fontId="6" fillId="3" borderId="8" xfId="0" applyNumberFormat="1" applyFont="1" applyFill="1" applyBorder="1" applyAlignment="1" applyProtection="1">
      <alignment horizontal="left" vertical="center" wrapText="1"/>
      <protection locked="0"/>
    </xf>
    <xf numFmtId="164" fontId="6" fillId="9" borderId="1" xfId="0" applyNumberFormat="1" applyFont="1" applyFill="1" applyBorder="1" applyAlignment="1" applyProtection="1">
      <alignment horizontal="center" vertical="center" wrapText="1"/>
      <protection locked="0"/>
    </xf>
    <xf numFmtId="9" fontId="6" fillId="3" borderId="1" xfId="1" applyFont="1" applyFill="1" applyBorder="1" applyAlignment="1" applyProtection="1">
      <alignment horizontal="center" vertical="center" wrapText="1"/>
      <protection locked="0"/>
    </xf>
    <xf numFmtId="164" fontId="6" fillId="12" borderId="1" xfId="1" applyNumberFormat="1" applyFont="1" applyFill="1" applyBorder="1" applyAlignment="1" applyProtection="1">
      <alignment horizontal="left" vertical="center" wrapText="1"/>
      <protection locked="0"/>
    </xf>
    <xf numFmtId="164" fontId="6" fillId="12" borderId="1" xfId="0" applyNumberFormat="1" applyFont="1" applyFill="1" applyBorder="1" applyAlignment="1" applyProtection="1">
      <alignment horizontal="left" vertical="center" wrapText="1"/>
      <protection locked="0"/>
    </xf>
    <xf numFmtId="0" fontId="7" fillId="0" borderId="12" xfId="0" applyFont="1" applyBorder="1" applyAlignment="1">
      <alignment vertical="top" wrapText="1"/>
    </xf>
    <xf numFmtId="164" fontId="11" fillId="13" borderId="33" xfId="0" applyNumberFormat="1" applyFont="1" applyFill="1" applyBorder="1" applyAlignment="1">
      <alignment horizontal="center" vertical="center"/>
    </xf>
    <xf numFmtId="0" fontId="7" fillId="0" borderId="23" xfId="0" applyFont="1" applyBorder="1" applyAlignment="1">
      <alignment vertical="top" wrapText="1"/>
    </xf>
    <xf numFmtId="0" fontId="7" fillId="0" borderId="8" xfId="0" applyFont="1" applyBorder="1" applyAlignment="1">
      <alignment vertical="top" wrapText="1"/>
    </xf>
    <xf numFmtId="0" fontId="14" fillId="8" borderId="16" xfId="0" applyFont="1" applyFill="1" applyBorder="1" applyAlignment="1">
      <alignment horizontal="left" vertical="center" wrapText="1"/>
    </xf>
    <xf numFmtId="164" fontId="29" fillId="12" borderId="24" xfId="0" applyNumberFormat="1" applyFont="1" applyFill="1" applyBorder="1"/>
    <xf numFmtId="0" fontId="0" fillId="0" borderId="23" xfId="0" applyBorder="1" applyAlignment="1">
      <alignment vertical="top" wrapText="1"/>
    </xf>
    <xf numFmtId="0" fontId="6" fillId="0" borderId="23" xfId="0" applyFont="1" applyBorder="1" applyAlignment="1">
      <alignment vertical="top" wrapText="1"/>
    </xf>
    <xf numFmtId="164" fontId="29" fillId="12" borderId="44" xfId="0" applyNumberFormat="1" applyFont="1" applyFill="1" applyBorder="1"/>
    <xf numFmtId="0" fontId="7" fillId="0" borderId="45" xfId="0" applyFont="1" applyBorder="1"/>
    <xf numFmtId="0" fontId="7" fillId="0" borderId="0" xfId="0" applyFont="1" applyBorder="1"/>
    <xf numFmtId="0" fontId="14" fillId="0" borderId="0" xfId="0" applyFont="1" applyBorder="1"/>
    <xf numFmtId="0" fontId="14" fillId="0" borderId="37" xfId="0" applyFont="1" applyBorder="1"/>
    <xf numFmtId="0" fontId="14" fillId="8" borderId="22" xfId="0" applyFont="1" applyFill="1" applyBorder="1" applyAlignment="1">
      <alignment horizontal="left" vertical="center" wrapText="1"/>
    </xf>
    <xf numFmtId="0" fontId="0" fillId="0" borderId="0" xfId="0" applyBorder="1"/>
    <xf numFmtId="0" fontId="14" fillId="5" borderId="23" xfId="0" applyFont="1" applyFill="1" applyBorder="1" applyAlignment="1">
      <alignment horizontal="left" vertical="center" wrapText="1"/>
    </xf>
    <xf numFmtId="164" fontId="6" fillId="9" borderId="0" xfId="0" applyNumberFormat="1" applyFont="1" applyFill="1" applyBorder="1" applyAlignment="1" applyProtection="1">
      <alignment horizontal="left" vertical="center" wrapText="1"/>
      <protection locked="0"/>
    </xf>
    <xf numFmtId="0" fontId="14" fillId="5" borderId="20" xfId="0" applyFont="1" applyFill="1" applyBorder="1" applyAlignment="1">
      <alignment vertical="center" wrapText="1"/>
    </xf>
    <xf numFmtId="0" fontId="7" fillId="0" borderId="37" xfId="0" applyFont="1" applyBorder="1"/>
    <xf numFmtId="0" fontId="14" fillId="8" borderId="46" xfId="0" applyFont="1" applyFill="1" applyBorder="1" applyAlignment="1">
      <alignment horizontal="left" vertical="center" wrapText="1"/>
    </xf>
    <xf numFmtId="0" fontId="7" fillId="0" borderId="29" xfId="0" applyFont="1" applyBorder="1"/>
    <xf numFmtId="0" fontId="7" fillId="0" borderId="49" xfId="0" applyFont="1" applyBorder="1"/>
    <xf numFmtId="0" fontId="9" fillId="8" borderId="23" xfId="0" applyFont="1" applyFill="1" applyBorder="1" applyAlignment="1">
      <alignment horizontal="left" vertical="center" wrapText="1"/>
    </xf>
    <xf numFmtId="0" fontId="9" fillId="8" borderId="1" xfId="0" applyFont="1" applyFill="1" applyBorder="1" applyAlignment="1">
      <alignment horizontal="left" vertical="center" wrapText="1"/>
    </xf>
    <xf numFmtId="0" fontId="28" fillId="8" borderId="2" xfId="0" applyFont="1" applyFill="1" applyBorder="1" applyAlignment="1">
      <alignment horizontal="center" vertical="center" wrapText="1"/>
    </xf>
    <xf numFmtId="0" fontId="9" fillId="8" borderId="41" xfId="0" applyFont="1" applyFill="1" applyBorder="1" applyAlignment="1">
      <alignment horizontal="center" vertical="center" wrapText="1"/>
    </xf>
    <xf numFmtId="0" fontId="7" fillId="6" borderId="44" xfId="0" applyFont="1" applyFill="1" applyBorder="1" applyAlignment="1">
      <alignment horizontal="center" vertical="center"/>
    </xf>
    <xf numFmtId="0" fontId="0" fillId="9" borderId="11" xfId="0" applyFill="1"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left" vertical="top" wrapText="1"/>
    </xf>
    <xf numFmtId="0" fontId="0" fillId="0" borderId="4" xfId="0" applyBorder="1" applyAlignment="1">
      <alignment horizontal="left" vertical="top" wrapText="1"/>
    </xf>
    <xf numFmtId="0" fontId="9" fillId="8" borderId="11" xfId="0" applyFont="1" applyFill="1" applyBorder="1" applyAlignment="1">
      <alignment horizontal="center" vertical="center"/>
    </xf>
    <xf numFmtId="0" fontId="9" fillId="8" borderId="12" xfId="0" applyFont="1" applyFill="1" applyBorder="1" applyAlignment="1">
      <alignment horizontal="center" vertical="center"/>
    </xf>
    <xf numFmtId="0" fontId="9" fillId="8" borderId="8" xfId="0" applyFont="1" applyFill="1"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9" fillId="8" borderId="20"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8" fillId="2" borderId="2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0" fillId="0" borderId="16" xfId="0" applyBorder="1" applyAlignment="1">
      <alignment horizontal="center" vertical="center"/>
    </xf>
    <xf numFmtId="0" fontId="0" fillId="0" borderId="21" xfId="0" applyBorder="1" applyAlignment="1">
      <alignment horizontal="center" vertical="center"/>
    </xf>
    <xf numFmtId="0" fontId="10" fillId="0" borderId="20"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12" xfId="0" applyBorder="1" applyAlignment="1">
      <alignment vertical="center"/>
    </xf>
    <xf numFmtId="0" fontId="0" fillId="0" borderId="27" xfId="0" applyBorder="1" applyAlignment="1">
      <alignment vertical="center"/>
    </xf>
    <xf numFmtId="0" fontId="21" fillId="7" borderId="20" xfId="0" applyFont="1" applyFill="1" applyBorder="1" applyAlignment="1">
      <alignment horizontal="left" vertical="center" wrapText="1"/>
    </xf>
    <xf numFmtId="0" fontId="21" fillId="7" borderId="12" xfId="0" applyFont="1" applyFill="1" applyBorder="1" applyAlignment="1">
      <alignment horizontal="left" vertical="center" wrapText="1"/>
    </xf>
    <xf numFmtId="0" fontId="21" fillId="7" borderId="22" xfId="0" applyFont="1" applyFill="1" applyBorder="1" applyAlignment="1">
      <alignment horizontal="left" vertical="center" wrapText="1"/>
    </xf>
    <xf numFmtId="0" fontId="0" fillId="7" borderId="16" xfId="0" applyFill="1" applyBorder="1" applyAlignment="1">
      <alignment horizontal="left" vertical="center" wrapText="1"/>
    </xf>
    <xf numFmtId="0" fontId="0" fillId="0" borderId="16" xfId="0" applyBorder="1" applyAlignment="1">
      <alignment vertical="center"/>
    </xf>
    <xf numFmtId="0" fontId="0" fillId="0" borderId="16" xfId="0" applyBorder="1"/>
    <xf numFmtId="0" fontId="0" fillId="0" borderId="17" xfId="0" applyBorder="1"/>
    <xf numFmtId="0" fontId="21" fillId="7" borderId="16" xfId="0" applyFont="1" applyFill="1" applyBorder="1" applyAlignment="1">
      <alignment horizontal="left" vertical="center" wrapText="1"/>
    </xf>
    <xf numFmtId="0" fontId="0" fillId="7" borderId="21" xfId="0" applyFill="1" applyBorder="1" applyAlignment="1">
      <alignment horizontal="left" vertical="center"/>
    </xf>
    <xf numFmtId="0" fontId="9" fillId="8" borderId="20" xfId="0" applyFont="1" applyFill="1" applyBorder="1" applyAlignment="1">
      <alignment horizontal="left" vertical="center" wrapText="1"/>
    </xf>
    <xf numFmtId="0" fontId="9" fillId="8" borderId="8" xfId="0" applyFont="1" applyFill="1" applyBorder="1" applyAlignment="1">
      <alignment horizontal="left" vertical="center" wrapText="1"/>
    </xf>
    <xf numFmtId="0" fontId="23" fillId="0" borderId="2" xfId="0" applyFont="1" applyBorder="1" applyAlignment="1">
      <alignment vertical="top" wrapText="1"/>
    </xf>
    <xf numFmtId="0" fontId="23" fillId="0" borderId="3" xfId="0" applyFont="1" applyBorder="1" applyAlignment="1">
      <alignment vertical="top" wrapText="1"/>
    </xf>
    <xf numFmtId="0" fontId="23" fillId="0" borderId="4" xfId="0" applyFont="1" applyBorder="1" applyAlignment="1">
      <alignment vertical="top" wrapText="1"/>
    </xf>
    <xf numFmtId="0" fontId="0" fillId="0" borderId="2" xfId="0" applyBorder="1" applyAlignment="1">
      <alignment horizontal="center"/>
    </xf>
    <xf numFmtId="0" fontId="0" fillId="0" borderId="4" xfId="0" applyBorder="1" applyAlignment="1">
      <alignment horizont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24" fillId="7" borderId="20" xfId="0" applyFont="1" applyFill="1" applyBorder="1" applyAlignment="1">
      <alignment horizontal="left" vertical="center" wrapText="1"/>
    </xf>
    <xf numFmtId="0" fontId="24" fillId="7" borderId="12" xfId="0" applyFont="1" applyFill="1" applyBorder="1" applyAlignment="1">
      <alignment vertical="center"/>
    </xf>
    <xf numFmtId="0" fontId="24" fillId="7" borderId="9" xfId="0" applyFont="1" applyFill="1" applyBorder="1" applyAlignment="1">
      <alignment vertical="center"/>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0" fillId="0" borderId="14" xfId="0" applyBorder="1" applyAlignment="1">
      <alignment horizontal="center" vertical="center"/>
    </xf>
    <xf numFmtId="0" fontId="0" fillId="0" borderId="17" xfId="0" applyBorder="1" applyAlignment="1">
      <alignment horizontal="center" vertical="center"/>
    </xf>
    <xf numFmtId="0" fontId="9" fillId="8" borderId="22" xfId="0" applyFont="1" applyFill="1" applyBorder="1" applyAlignment="1">
      <alignment horizontal="left" vertical="top" wrapText="1"/>
    </xf>
    <xf numFmtId="0" fontId="9" fillId="8" borderId="17" xfId="0" applyFont="1" applyFill="1" applyBorder="1" applyAlignment="1">
      <alignment horizontal="left" vertical="top" wrapText="1"/>
    </xf>
    <xf numFmtId="0" fontId="7"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left" vertical="top" wrapText="1"/>
    </xf>
    <xf numFmtId="0" fontId="25" fillId="0" borderId="25" xfId="0" applyFont="1" applyBorder="1" applyAlignment="1">
      <alignment wrapText="1"/>
    </xf>
    <xf numFmtId="0" fontId="0" fillId="0" borderId="26" xfId="0" applyBorder="1"/>
    <xf numFmtId="0" fontId="0" fillId="0" borderId="32" xfId="0" applyBorder="1"/>
    <xf numFmtId="0" fontId="21" fillId="7" borderId="0" xfId="0" applyFont="1" applyFill="1" applyBorder="1" applyAlignment="1">
      <alignment horizontal="left" vertical="center" wrapText="1"/>
    </xf>
    <xf numFmtId="0" fontId="0" fillId="0" borderId="0" xfId="0" applyBorder="1" applyAlignment="1">
      <alignment vertical="center"/>
    </xf>
    <xf numFmtId="0" fontId="0" fillId="0" borderId="37" xfId="0" applyBorder="1" applyAlignment="1">
      <alignment vertical="center"/>
    </xf>
    <xf numFmtId="0" fontId="14" fillId="3" borderId="30" xfId="0" applyFont="1" applyFill="1" applyBorder="1" applyAlignment="1">
      <alignment horizontal="left" vertical="center" wrapText="1"/>
    </xf>
    <xf numFmtId="0" fontId="14" fillId="3" borderId="47" xfId="0" applyFont="1" applyFill="1" applyBorder="1" applyAlignment="1">
      <alignment horizontal="left" vertical="center" wrapText="1"/>
    </xf>
    <xf numFmtId="0" fontId="14" fillId="3" borderId="48" xfId="0" applyFont="1" applyFill="1" applyBorder="1" applyAlignment="1">
      <alignment horizontal="left" vertical="center" wrapText="1"/>
    </xf>
    <xf numFmtId="0" fontId="7" fillId="0" borderId="42" xfId="0" applyFont="1" applyBorder="1" applyAlignment="1">
      <alignment vertical="top" wrapText="1"/>
    </xf>
    <xf numFmtId="0" fontId="7" fillId="0" borderId="43" xfId="0" applyFont="1" applyBorder="1" applyAlignment="1">
      <alignment vertical="top" wrapText="1"/>
    </xf>
    <xf numFmtId="0" fontId="11" fillId="4" borderId="20" xfId="0" applyFont="1" applyFill="1" applyBorder="1" applyAlignment="1">
      <alignment horizontal="right" vertical="center"/>
    </xf>
    <xf numFmtId="0" fontId="0" fillId="0" borderId="12" xfId="0" applyBorder="1" applyAlignment="1">
      <alignment horizontal="right" vertical="center"/>
    </xf>
    <xf numFmtId="0" fontId="8" fillId="2" borderId="38" xfId="0" applyFont="1" applyFill="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8" fillId="2" borderId="20"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27" xfId="0" applyBorder="1" applyAlignment="1">
      <alignment horizontal="center" vertical="center" wrapText="1"/>
    </xf>
    <xf numFmtId="0" fontId="15" fillId="0" borderId="20" xfId="0" applyFont="1" applyBorder="1" applyAlignment="1">
      <alignment horizontal="left" vertical="center" wrapText="1"/>
    </xf>
    <xf numFmtId="0" fontId="0" fillId="0" borderId="12" xfId="0" applyBorder="1" applyAlignment="1">
      <alignment horizontal="left" vertical="center" wrapText="1"/>
    </xf>
    <xf numFmtId="0" fontId="0" fillId="0" borderId="27" xfId="0" applyBorder="1" applyAlignment="1">
      <alignment horizontal="left" vertical="center" wrapText="1"/>
    </xf>
    <xf numFmtId="0" fontId="6" fillId="0" borderId="42" xfId="0" applyFont="1" applyBorder="1" applyAlignment="1">
      <alignment vertical="top" wrapText="1"/>
    </xf>
    <xf numFmtId="0" fontId="23" fillId="0" borderId="20" xfId="0" applyFont="1" applyBorder="1" applyAlignment="1">
      <alignment horizontal="right" vertical="top" wrapText="1"/>
    </xf>
    <xf numFmtId="0" fontId="23" fillId="0" borderId="12" xfId="0" applyFont="1" applyBorder="1" applyAlignment="1">
      <alignment horizontal="right" wrapText="1"/>
    </xf>
    <xf numFmtId="0" fontId="23" fillId="0" borderId="8" xfId="0" applyFont="1" applyBorder="1" applyAlignment="1">
      <alignment horizontal="right" wrapText="1"/>
    </xf>
    <xf numFmtId="0" fontId="27"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24" xfId="0" applyBorder="1" applyAlignment="1">
      <alignment vertical="top" wrapText="1"/>
    </xf>
  </cellXfs>
  <cellStyles count="53">
    <cellStyle name="Procent" xfId="1" builtinId="5"/>
    <cellStyle name="Procent 2" xfId="5" xr:uid="{00000000-0005-0000-0000-000001000000}"/>
    <cellStyle name="Procent 2 2" xfId="8" xr:uid="{00000000-0005-0000-0000-000002000000}"/>
    <cellStyle name="Procent 2 2 2" xfId="14" xr:uid="{00000000-0005-0000-0000-000003000000}"/>
    <cellStyle name="Procent 2 2 2 2" xfId="40" xr:uid="{00000000-0005-0000-0000-000004000000}"/>
    <cellStyle name="Procent 2 2 3" xfId="20" xr:uid="{00000000-0005-0000-0000-000005000000}"/>
    <cellStyle name="Procent 2 2 3 2" xfId="46" xr:uid="{00000000-0005-0000-0000-000006000000}"/>
    <cellStyle name="Procent 2 2 4" xfId="34" xr:uid="{00000000-0005-0000-0000-000007000000}"/>
    <cellStyle name="Procent 2 3" xfId="11" xr:uid="{00000000-0005-0000-0000-000008000000}"/>
    <cellStyle name="Procent 2 3 2" xfId="23" xr:uid="{00000000-0005-0000-0000-000009000000}"/>
    <cellStyle name="Procent 2 3 2 2" xfId="49" xr:uid="{00000000-0005-0000-0000-00000A000000}"/>
    <cellStyle name="Procent 2 3 3" xfId="37" xr:uid="{00000000-0005-0000-0000-00000B000000}"/>
    <cellStyle name="Procent 2 4" xfId="26" xr:uid="{00000000-0005-0000-0000-00000C000000}"/>
    <cellStyle name="Procent 2 4 2" xfId="52" xr:uid="{00000000-0005-0000-0000-00000D000000}"/>
    <cellStyle name="Procent 2 5" xfId="17" xr:uid="{00000000-0005-0000-0000-00000E000000}"/>
    <cellStyle name="Procent 2 5 2" xfId="43" xr:uid="{00000000-0005-0000-0000-00000F000000}"/>
    <cellStyle name="Procent 2 6" xfId="31" xr:uid="{00000000-0005-0000-0000-000010000000}"/>
    <cellStyle name="Standaard" xfId="0" builtinId="0"/>
    <cellStyle name="Standaard 2" xfId="4" xr:uid="{00000000-0005-0000-0000-000012000000}"/>
    <cellStyle name="Standaard 2 2" xfId="28" xr:uid="{00000000-0005-0000-0000-000013000000}"/>
    <cellStyle name="Standaard 3" xfId="2" xr:uid="{00000000-0005-0000-0000-000014000000}"/>
    <cellStyle name="Standaard 3 2" xfId="6" xr:uid="{00000000-0005-0000-0000-000015000000}"/>
    <cellStyle name="Standaard 3 2 2" xfId="12" xr:uid="{00000000-0005-0000-0000-000016000000}"/>
    <cellStyle name="Standaard 3 2 2 2" xfId="38" xr:uid="{00000000-0005-0000-0000-000017000000}"/>
    <cellStyle name="Standaard 3 2 3" xfId="18" xr:uid="{00000000-0005-0000-0000-000018000000}"/>
    <cellStyle name="Standaard 3 2 3 2" xfId="44" xr:uid="{00000000-0005-0000-0000-000019000000}"/>
    <cellStyle name="Standaard 3 2 4" xfId="32" xr:uid="{00000000-0005-0000-0000-00001A000000}"/>
    <cellStyle name="Standaard 3 3" xfId="9" xr:uid="{00000000-0005-0000-0000-00001B000000}"/>
    <cellStyle name="Standaard 3 3 2" xfId="21" xr:uid="{00000000-0005-0000-0000-00001C000000}"/>
    <cellStyle name="Standaard 3 3 2 2" xfId="47" xr:uid="{00000000-0005-0000-0000-00001D000000}"/>
    <cellStyle name="Standaard 3 3 3" xfId="35" xr:uid="{00000000-0005-0000-0000-00001E000000}"/>
    <cellStyle name="Standaard 3 4" xfId="24" xr:uid="{00000000-0005-0000-0000-00001F000000}"/>
    <cellStyle name="Standaard 3 4 2" xfId="50" xr:uid="{00000000-0005-0000-0000-000020000000}"/>
    <cellStyle name="Standaard 3 5" xfId="15" xr:uid="{00000000-0005-0000-0000-000021000000}"/>
    <cellStyle name="Standaard 3 5 2" xfId="41" xr:uid="{00000000-0005-0000-0000-000022000000}"/>
    <cellStyle name="Standaard 3 6" xfId="29" xr:uid="{00000000-0005-0000-0000-000023000000}"/>
    <cellStyle name="Standaard 4" xfId="27" xr:uid="{00000000-0005-0000-0000-000024000000}"/>
    <cellStyle name="Valuta 2" xfId="3" xr:uid="{00000000-0005-0000-0000-000025000000}"/>
    <cellStyle name="Valuta 2 2" xfId="7" xr:uid="{00000000-0005-0000-0000-000026000000}"/>
    <cellStyle name="Valuta 2 2 2" xfId="13" xr:uid="{00000000-0005-0000-0000-000027000000}"/>
    <cellStyle name="Valuta 2 2 2 2" xfId="39" xr:uid="{00000000-0005-0000-0000-000028000000}"/>
    <cellStyle name="Valuta 2 2 3" xfId="19" xr:uid="{00000000-0005-0000-0000-000029000000}"/>
    <cellStyle name="Valuta 2 2 3 2" xfId="45" xr:uid="{00000000-0005-0000-0000-00002A000000}"/>
    <cellStyle name="Valuta 2 2 4" xfId="33" xr:uid="{00000000-0005-0000-0000-00002B000000}"/>
    <cellStyle name="Valuta 2 3" xfId="10" xr:uid="{00000000-0005-0000-0000-00002C000000}"/>
    <cellStyle name="Valuta 2 3 2" xfId="22" xr:uid="{00000000-0005-0000-0000-00002D000000}"/>
    <cellStyle name="Valuta 2 3 2 2" xfId="48" xr:uid="{00000000-0005-0000-0000-00002E000000}"/>
    <cellStyle name="Valuta 2 3 3" xfId="36" xr:uid="{00000000-0005-0000-0000-00002F000000}"/>
    <cellStyle name="Valuta 2 4" xfId="25" xr:uid="{00000000-0005-0000-0000-000030000000}"/>
    <cellStyle name="Valuta 2 4 2" xfId="51" xr:uid="{00000000-0005-0000-0000-000031000000}"/>
    <cellStyle name="Valuta 2 5" xfId="16" xr:uid="{00000000-0005-0000-0000-000032000000}"/>
    <cellStyle name="Valuta 2 5 2" xfId="42" xr:uid="{00000000-0005-0000-0000-000033000000}"/>
    <cellStyle name="Valuta 2 6" xfId="30" xr:uid="{00000000-0005-0000-0000-000034000000}"/>
  </cellStyles>
  <dxfs count="10">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s>
  <tableStyles count="0" defaultTableStyle="TableStyleMedium2" defaultPivotStyle="PivotStyleLight16"/>
  <colors>
    <mruColors>
      <color rgb="FF0D59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0</xdr:colOff>
      <xdr:row>46</xdr:row>
      <xdr:rowOff>19050</xdr:rowOff>
    </xdr:from>
    <xdr:to>
      <xdr:col>9</xdr:col>
      <xdr:colOff>0</xdr:colOff>
      <xdr:row>47</xdr:row>
      <xdr:rowOff>0</xdr:rowOff>
    </xdr:to>
    <xdr:cxnSp macro="">
      <xdr:nvCxnSpPr>
        <xdr:cNvPr id="3" name="Rechte verbindingslijn 2">
          <a:extLst>
            <a:ext uri="{FF2B5EF4-FFF2-40B4-BE49-F238E27FC236}">
              <a16:creationId xmlns:a16="http://schemas.microsoft.com/office/drawing/2014/main" id="{166EBD7D-32F9-D48C-2195-2A489433FBC9}"/>
            </a:ext>
          </a:extLst>
        </xdr:cNvPr>
        <xdr:cNvCxnSpPr/>
      </xdr:nvCxnSpPr>
      <xdr:spPr>
        <a:xfrm>
          <a:off x="7400925" y="14868525"/>
          <a:ext cx="3619500" cy="95250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19050</xdr:colOff>
      <xdr:row>46</xdr:row>
      <xdr:rowOff>19050</xdr:rowOff>
    </xdr:from>
    <xdr:to>
      <xdr:col>9</xdr:col>
      <xdr:colOff>0</xdr:colOff>
      <xdr:row>47</xdr:row>
      <xdr:rowOff>9525</xdr:rowOff>
    </xdr:to>
    <xdr:cxnSp macro="">
      <xdr:nvCxnSpPr>
        <xdr:cNvPr id="4" name="Rechte verbindingslijn 3">
          <a:extLst>
            <a:ext uri="{FF2B5EF4-FFF2-40B4-BE49-F238E27FC236}">
              <a16:creationId xmlns:a16="http://schemas.microsoft.com/office/drawing/2014/main" id="{03F1592F-6FA4-49E3-92E0-28A0A2F29DE8}"/>
            </a:ext>
          </a:extLst>
        </xdr:cNvPr>
        <xdr:cNvCxnSpPr/>
      </xdr:nvCxnSpPr>
      <xdr:spPr>
        <a:xfrm flipV="1">
          <a:off x="7419975" y="14868525"/>
          <a:ext cx="3600450" cy="9620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taatsbosbeheer.sharepoint.com/teams/FacilitairenBedrijfsmiddelenprojecten-EATractorenenWErktuigen/Gedeelde%20documenten/2.%20Aanbestedingsdocumenten/documenten%20ter%20goedkeuring%20OG/Bijlage%20G3%20-%20Programma%20van%20prijzen,%20eisen%20en%20wensen%20Perceel%203%20Hooibouwwerktuigen%202024.xlsx" TargetMode="External"/><Relationship Id="rId2" Type="http://schemas.microsoft.com/office/2019/04/relationships/externalLinkLongPath" Target="Bijlage%20G3%20-%20Programma%20van%20prijzen,%20eisen%20en%20wensen%20Perceel%203%20Hooibouwwerktuigen%202024.xlsx?2ED41D6B" TargetMode="External"/><Relationship Id="rId1" Type="http://schemas.openxmlformats.org/officeDocument/2006/relationships/externalLinkPath" Target="file:///\\2ED41D6B\Bijlage%20G3%20-%20Programma%20van%20prijzen,%20eisen%20en%20wensen%20Perceel%203%20Hooibouwwerktuige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P3 EisenWensen - TB1"/>
      <sheetName val="P3 Prijzen - TB2"/>
    </sheetNames>
    <sheetDataSet>
      <sheetData sheetId="0"/>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00"/>
  <sheetViews>
    <sheetView topLeftCell="C76" zoomScaleNormal="100" workbookViewId="0">
      <selection activeCell="Q1" sqref="Q1:Q1048576"/>
    </sheetView>
  </sheetViews>
  <sheetFormatPr defaultColWidth="9.140625" defaultRowHeight="12.75" customHeight="1" x14ac:dyDescent="0.2"/>
  <cols>
    <col min="1" max="1" width="3.140625" style="10" bestFit="1" customWidth="1"/>
    <col min="2" max="2" width="38.140625" style="2" customWidth="1"/>
    <col min="3" max="3" width="58.85546875" style="8" customWidth="1"/>
    <col min="4" max="9" width="10.85546875" style="5" customWidth="1"/>
    <col min="10" max="10" width="22.7109375" style="5" customWidth="1"/>
    <col min="11" max="11" width="6.7109375" style="8" customWidth="1"/>
    <col min="12" max="14" width="22.7109375" style="5" customWidth="1"/>
    <col min="15" max="15" width="16" style="5" customWidth="1"/>
    <col min="16" max="16" width="23" style="5" bestFit="1" customWidth="1"/>
    <col min="17" max="17" width="9.140625" hidden="1" customWidth="1"/>
  </cols>
  <sheetData>
    <row r="1" spans="1:18" ht="54" customHeight="1" x14ac:dyDescent="0.2">
      <c r="A1" s="132" t="s">
        <v>0</v>
      </c>
      <c r="B1" s="133"/>
      <c r="C1" s="133"/>
      <c r="D1" s="133"/>
      <c r="E1" s="133"/>
      <c r="F1" s="133"/>
      <c r="G1" s="133"/>
      <c r="H1" s="133"/>
      <c r="I1" s="133"/>
      <c r="J1" s="133"/>
      <c r="K1" s="133"/>
      <c r="L1" s="133"/>
      <c r="M1" s="133"/>
      <c r="N1" s="133"/>
      <c r="O1" s="134"/>
      <c r="P1" s="135"/>
      <c r="Q1" t="s">
        <v>112</v>
      </c>
    </row>
    <row r="2" spans="1:18" ht="31.5" customHeight="1" x14ac:dyDescent="0.2">
      <c r="A2" s="136" t="s">
        <v>1</v>
      </c>
      <c r="B2" s="137"/>
      <c r="C2" s="137"/>
      <c r="D2" s="137"/>
      <c r="E2" s="137"/>
      <c r="F2" s="137"/>
      <c r="G2" s="137"/>
      <c r="H2" s="137"/>
      <c r="I2" s="137"/>
      <c r="J2" s="137"/>
      <c r="K2" s="137"/>
      <c r="L2" s="137"/>
      <c r="M2" s="137"/>
      <c r="N2" s="137"/>
      <c r="O2" s="138"/>
      <c r="P2" s="139"/>
      <c r="Q2" t="s">
        <v>171</v>
      </c>
    </row>
    <row r="3" spans="1:18" ht="81.75" customHeight="1" x14ac:dyDescent="0.2">
      <c r="A3" s="140" t="s">
        <v>2</v>
      </c>
      <c r="B3" s="141"/>
      <c r="C3" s="141"/>
      <c r="D3" s="141"/>
      <c r="E3" s="141"/>
      <c r="F3" s="141"/>
      <c r="G3" s="141"/>
      <c r="H3" s="141"/>
      <c r="I3" s="141"/>
      <c r="J3" s="141"/>
      <c r="K3" s="141"/>
      <c r="L3" s="141"/>
      <c r="M3" s="141"/>
      <c r="N3" s="141"/>
      <c r="O3" s="142"/>
      <c r="P3" s="143"/>
      <c r="Q3" s="20" t="s">
        <v>172</v>
      </c>
    </row>
    <row r="4" spans="1:18" ht="39.75" customHeight="1" x14ac:dyDescent="0.2">
      <c r="A4" s="144" t="s">
        <v>3</v>
      </c>
      <c r="B4" s="145"/>
      <c r="C4" s="145"/>
      <c r="D4" s="145"/>
      <c r="E4" s="145"/>
      <c r="F4" s="145"/>
      <c r="G4" s="145"/>
      <c r="H4" s="145"/>
      <c r="I4" s="145"/>
      <c r="J4" s="145"/>
      <c r="K4" s="145"/>
      <c r="L4" s="145"/>
      <c r="M4" s="145"/>
      <c r="N4" s="145"/>
      <c r="O4" s="142"/>
      <c r="P4" s="143"/>
      <c r="Q4" s="20" t="s">
        <v>173</v>
      </c>
    </row>
    <row r="5" spans="1:18" s="74" customFormat="1" ht="38.25" x14ac:dyDescent="0.2">
      <c r="A5" s="130"/>
      <c r="B5" s="131"/>
      <c r="C5" s="73" t="s">
        <v>4</v>
      </c>
      <c r="D5" s="34" t="s">
        <v>5</v>
      </c>
      <c r="E5" s="34" t="s">
        <v>6</v>
      </c>
      <c r="F5" s="121"/>
      <c r="G5" s="122"/>
      <c r="H5" s="122"/>
      <c r="I5" s="123"/>
      <c r="J5" s="68" t="s">
        <v>7</v>
      </c>
      <c r="K5" s="71"/>
      <c r="L5" s="36" t="s">
        <v>110</v>
      </c>
      <c r="M5" s="35" t="s">
        <v>8</v>
      </c>
      <c r="N5" s="36" t="s">
        <v>111</v>
      </c>
      <c r="O5" s="35" t="s">
        <v>9</v>
      </c>
      <c r="P5" s="75" t="s">
        <v>10</v>
      </c>
      <c r="Q5" s="30"/>
    </row>
    <row r="6" spans="1:18" ht="25.5" x14ac:dyDescent="0.2">
      <c r="A6" s="51">
        <v>1</v>
      </c>
      <c r="B6" s="119" t="s">
        <v>11</v>
      </c>
      <c r="C6" s="9" t="s">
        <v>12</v>
      </c>
      <c r="D6" s="4" t="s">
        <v>13</v>
      </c>
      <c r="E6" s="4" t="s">
        <v>13</v>
      </c>
      <c r="F6" s="124"/>
      <c r="G6" s="125"/>
      <c r="H6" s="125"/>
      <c r="I6" s="126"/>
      <c r="J6" s="69" t="s">
        <v>14</v>
      </c>
      <c r="K6" s="72"/>
      <c r="L6" s="70"/>
      <c r="M6" s="4" t="s">
        <v>15</v>
      </c>
      <c r="N6" s="4"/>
      <c r="O6" s="4" t="s">
        <v>15</v>
      </c>
      <c r="P6" s="52" t="s">
        <v>15</v>
      </c>
      <c r="Q6" s="5"/>
      <c r="R6" s="5"/>
    </row>
    <row r="7" spans="1:18" ht="93.75" customHeight="1" x14ac:dyDescent="0.2">
      <c r="A7" s="51">
        <v>2</v>
      </c>
      <c r="B7" s="120"/>
      <c r="C7" s="3" t="s">
        <v>16</v>
      </c>
      <c r="D7" s="4" t="s">
        <v>13</v>
      </c>
      <c r="E7" s="4" t="s">
        <v>13</v>
      </c>
      <c r="F7" s="127"/>
      <c r="G7" s="128"/>
      <c r="H7" s="128"/>
      <c r="I7" s="129"/>
      <c r="J7" s="69" t="s">
        <v>14</v>
      </c>
      <c r="K7" s="72"/>
      <c r="L7" s="29" t="s">
        <v>17</v>
      </c>
      <c r="M7" s="11" t="s">
        <v>112</v>
      </c>
      <c r="N7" s="38">
        <v>0</v>
      </c>
      <c r="O7" s="21">
        <v>600</v>
      </c>
      <c r="P7" s="115" t="str">
        <f>IF(M7="Maak uw keuze (verplicht!)","Keuze maken in kolom G",IF(M7="Nee, niet verkrijgbaar",0,IF(M7="Ja, optioneel (tegen meerprijs)",0.3*O7,IF(M7="Ja, standaard onderdeel van (prijs) basisuitvoering",O7))))</f>
        <v>Keuze maken in kolom G</v>
      </c>
      <c r="Q7" s="5"/>
      <c r="R7" s="8"/>
    </row>
    <row r="8" spans="1:18" ht="31.5" customHeight="1" x14ac:dyDescent="0.2">
      <c r="A8" s="51">
        <v>3</v>
      </c>
      <c r="B8" s="9"/>
      <c r="C8" s="9" t="s">
        <v>18</v>
      </c>
      <c r="D8" s="4" t="s">
        <v>19</v>
      </c>
      <c r="E8" s="4" t="s">
        <v>13</v>
      </c>
      <c r="F8" s="127"/>
      <c r="G8" s="128"/>
      <c r="H8" s="128"/>
      <c r="I8" s="129"/>
      <c r="J8" s="69" t="s">
        <v>14</v>
      </c>
      <c r="K8" s="72"/>
      <c r="L8" s="70"/>
      <c r="M8" s="4" t="s">
        <v>15</v>
      </c>
      <c r="N8" s="4"/>
      <c r="O8" s="4" t="s">
        <v>15</v>
      </c>
      <c r="P8" s="52" t="s">
        <v>15</v>
      </c>
      <c r="Q8" s="5"/>
      <c r="R8" s="5"/>
    </row>
    <row r="9" spans="1:18" ht="27.75" customHeight="1" x14ac:dyDescent="0.2">
      <c r="A9" s="146" t="s">
        <v>113</v>
      </c>
      <c r="B9" s="147"/>
      <c r="C9" s="147"/>
      <c r="D9" s="147"/>
      <c r="E9" s="148"/>
      <c r="F9" s="148"/>
      <c r="G9" s="148"/>
      <c r="H9" s="148"/>
      <c r="I9" s="149"/>
      <c r="J9" s="150"/>
      <c r="K9" s="39"/>
      <c r="L9" s="151" t="s">
        <v>114</v>
      </c>
      <c r="M9" s="147"/>
      <c r="N9" s="147"/>
      <c r="O9" s="147"/>
      <c r="P9" s="152"/>
    </row>
    <row r="10" spans="1:18" ht="38.25" x14ac:dyDescent="0.2">
      <c r="A10" s="153" t="s">
        <v>20</v>
      </c>
      <c r="B10" s="154"/>
      <c r="C10" s="40" t="s">
        <v>4</v>
      </c>
      <c r="D10" s="34" t="s">
        <v>5</v>
      </c>
      <c r="E10" s="34" t="s">
        <v>6</v>
      </c>
      <c r="F10" s="35" t="s">
        <v>21</v>
      </c>
      <c r="G10" s="35" t="s">
        <v>22</v>
      </c>
      <c r="H10" s="35" t="s">
        <v>23</v>
      </c>
      <c r="I10" s="35" t="s">
        <v>24</v>
      </c>
      <c r="J10" s="35" t="s">
        <v>7</v>
      </c>
      <c r="K10" s="36"/>
      <c r="L10" s="36" t="s">
        <v>110</v>
      </c>
      <c r="M10" s="35" t="s">
        <v>8</v>
      </c>
      <c r="N10" s="36" t="s">
        <v>111</v>
      </c>
      <c r="O10" s="35" t="s">
        <v>9</v>
      </c>
      <c r="P10" s="75" t="s">
        <v>10</v>
      </c>
    </row>
    <row r="11" spans="1:18" x14ac:dyDescent="0.2">
      <c r="A11" s="51">
        <v>3</v>
      </c>
      <c r="B11" s="155" t="s">
        <v>25</v>
      </c>
      <c r="C11" s="1" t="s">
        <v>26</v>
      </c>
      <c r="D11" s="4" t="s">
        <v>13</v>
      </c>
      <c r="E11" s="4" t="s">
        <v>13</v>
      </c>
      <c r="F11" s="4" t="s">
        <v>13</v>
      </c>
      <c r="G11" s="4" t="s">
        <v>13</v>
      </c>
      <c r="H11" s="4" t="s">
        <v>13</v>
      </c>
      <c r="I11" s="6" t="s">
        <v>13</v>
      </c>
      <c r="J11" s="37" t="s">
        <v>14</v>
      </c>
      <c r="K11" s="41"/>
      <c r="L11" s="4" t="s">
        <v>15</v>
      </c>
      <c r="M11" s="4" t="s">
        <v>15</v>
      </c>
      <c r="N11" s="4" t="s">
        <v>15</v>
      </c>
      <c r="O11" s="4" t="s">
        <v>15</v>
      </c>
      <c r="P11" s="52" t="s">
        <v>15</v>
      </c>
    </row>
    <row r="12" spans="1:18" x14ac:dyDescent="0.2">
      <c r="A12" s="51">
        <v>4</v>
      </c>
      <c r="B12" s="156"/>
      <c r="C12" s="1" t="s">
        <v>27</v>
      </c>
      <c r="D12" s="4" t="s">
        <v>13</v>
      </c>
      <c r="E12" s="4" t="s">
        <v>13</v>
      </c>
      <c r="F12" s="4" t="s">
        <v>13</v>
      </c>
      <c r="G12" s="4" t="s">
        <v>13</v>
      </c>
      <c r="H12" s="4" t="s">
        <v>13</v>
      </c>
      <c r="I12" s="6" t="s">
        <v>13</v>
      </c>
      <c r="J12" s="37" t="s">
        <v>14</v>
      </c>
      <c r="K12" s="41"/>
      <c r="L12" s="4" t="s">
        <v>15</v>
      </c>
      <c r="M12" s="4" t="s">
        <v>15</v>
      </c>
      <c r="N12" s="4" t="s">
        <v>15</v>
      </c>
      <c r="O12" s="4" t="s">
        <v>15</v>
      </c>
      <c r="P12" s="52" t="s">
        <v>15</v>
      </c>
    </row>
    <row r="13" spans="1:18" x14ac:dyDescent="0.2">
      <c r="A13" s="51">
        <v>5</v>
      </c>
      <c r="B13" s="156"/>
      <c r="C13" s="1" t="s">
        <v>28</v>
      </c>
      <c r="D13" s="4" t="s">
        <v>13</v>
      </c>
      <c r="E13" s="4" t="s">
        <v>13</v>
      </c>
      <c r="F13" s="4" t="s">
        <v>13</v>
      </c>
      <c r="G13" s="4" t="s">
        <v>13</v>
      </c>
      <c r="H13" s="4" t="s">
        <v>19</v>
      </c>
      <c r="I13" s="6" t="s">
        <v>19</v>
      </c>
      <c r="J13" s="37" t="s">
        <v>14</v>
      </c>
      <c r="K13" s="41"/>
      <c r="L13" s="4" t="s">
        <v>15</v>
      </c>
      <c r="M13" s="4" t="s">
        <v>15</v>
      </c>
      <c r="N13" s="4" t="s">
        <v>15</v>
      </c>
      <c r="O13" s="4" t="s">
        <v>15</v>
      </c>
      <c r="P13" s="52" t="s">
        <v>15</v>
      </c>
    </row>
    <row r="14" spans="1:18" x14ac:dyDescent="0.2">
      <c r="A14" s="51">
        <v>6</v>
      </c>
      <c r="B14" s="156"/>
      <c r="C14" s="1" t="s">
        <v>29</v>
      </c>
      <c r="D14" s="4" t="s">
        <v>13</v>
      </c>
      <c r="E14" s="4"/>
      <c r="F14" s="4"/>
      <c r="G14" s="4" t="s">
        <v>13</v>
      </c>
      <c r="H14" s="4"/>
      <c r="I14" s="6"/>
      <c r="J14" s="37" t="s">
        <v>14</v>
      </c>
      <c r="K14" s="41"/>
      <c r="L14" s="4" t="s">
        <v>15</v>
      </c>
      <c r="M14" s="4" t="s">
        <v>15</v>
      </c>
      <c r="N14" s="4" t="s">
        <v>15</v>
      </c>
      <c r="O14" s="4" t="s">
        <v>15</v>
      </c>
      <c r="P14" s="52" t="s">
        <v>15</v>
      </c>
    </row>
    <row r="15" spans="1:18" x14ac:dyDescent="0.2">
      <c r="A15" s="51">
        <v>7</v>
      </c>
      <c r="B15" s="156"/>
      <c r="C15" s="1" t="s">
        <v>30</v>
      </c>
      <c r="D15" s="4" t="s">
        <v>13</v>
      </c>
      <c r="E15" s="4" t="s">
        <v>13</v>
      </c>
      <c r="F15" s="4" t="s">
        <v>13</v>
      </c>
      <c r="G15" s="4" t="s">
        <v>13</v>
      </c>
      <c r="H15" s="4" t="s">
        <v>19</v>
      </c>
      <c r="I15" s="6" t="s">
        <v>19</v>
      </c>
      <c r="J15" s="37" t="s">
        <v>14</v>
      </c>
      <c r="K15" s="41"/>
      <c r="L15" s="4" t="s">
        <v>15</v>
      </c>
      <c r="M15" s="4" t="s">
        <v>15</v>
      </c>
      <c r="N15" s="4" t="s">
        <v>15</v>
      </c>
      <c r="O15" s="4" t="s">
        <v>15</v>
      </c>
      <c r="P15" s="52" t="s">
        <v>15</v>
      </c>
    </row>
    <row r="16" spans="1:18" x14ac:dyDescent="0.2">
      <c r="A16" s="51">
        <v>8</v>
      </c>
      <c r="B16" s="156"/>
      <c r="C16" s="1" t="s">
        <v>115</v>
      </c>
      <c r="D16" s="4" t="s">
        <v>13</v>
      </c>
      <c r="E16" s="4"/>
      <c r="F16" s="4"/>
      <c r="G16" s="4" t="s">
        <v>13</v>
      </c>
      <c r="H16" s="4"/>
      <c r="I16" s="6"/>
      <c r="J16" s="37" t="s">
        <v>14</v>
      </c>
      <c r="K16" s="41"/>
      <c r="L16" s="4" t="s">
        <v>15</v>
      </c>
      <c r="M16" s="4" t="s">
        <v>15</v>
      </c>
      <c r="N16" s="4" t="s">
        <v>15</v>
      </c>
      <c r="O16" s="4" t="s">
        <v>15</v>
      </c>
      <c r="P16" s="52" t="s">
        <v>15</v>
      </c>
    </row>
    <row r="17" spans="1:16" x14ac:dyDescent="0.2">
      <c r="A17" s="51">
        <v>9</v>
      </c>
      <c r="B17" s="156"/>
      <c r="C17" s="1" t="s">
        <v>31</v>
      </c>
      <c r="D17" s="4" t="s">
        <v>13</v>
      </c>
      <c r="E17" s="4" t="s">
        <v>13</v>
      </c>
      <c r="F17" s="4" t="s">
        <v>13</v>
      </c>
      <c r="G17" s="4" t="s">
        <v>13</v>
      </c>
      <c r="H17" s="4" t="s">
        <v>13</v>
      </c>
      <c r="I17" s="6" t="s">
        <v>13</v>
      </c>
      <c r="J17" s="37" t="s">
        <v>14</v>
      </c>
      <c r="K17" s="41"/>
      <c r="L17" s="4" t="s">
        <v>15</v>
      </c>
      <c r="M17" s="4" t="s">
        <v>15</v>
      </c>
      <c r="N17" s="4" t="s">
        <v>15</v>
      </c>
      <c r="O17" s="4" t="s">
        <v>15</v>
      </c>
      <c r="P17" s="52" t="s">
        <v>15</v>
      </c>
    </row>
    <row r="18" spans="1:16" x14ac:dyDescent="0.2">
      <c r="A18" s="51">
        <v>10</v>
      </c>
      <c r="B18" s="156"/>
      <c r="C18" s="1" t="s">
        <v>116</v>
      </c>
      <c r="D18" s="4" t="s">
        <v>13</v>
      </c>
      <c r="E18" s="4" t="s">
        <v>13</v>
      </c>
      <c r="F18" s="4" t="s">
        <v>13</v>
      </c>
      <c r="G18" s="4" t="s">
        <v>13</v>
      </c>
      <c r="H18" s="4" t="s">
        <v>13</v>
      </c>
      <c r="I18" s="6" t="s">
        <v>13</v>
      </c>
      <c r="J18" s="37" t="s">
        <v>14</v>
      </c>
      <c r="K18" s="41"/>
      <c r="L18" s="4" t="s">
        <v>15</v>
      </c>
      <c r="M18" s="4" t="s">
        <v>15</v>
      </c>
      <c r="N18" s="4" t="s">
        <v>15</v>
      </c>
      <c r="O18" s="4" t="s">
        <v>15</v>
      </c>
      <c r="P18" s="52" t="s">
        <v>15</v>
      </c>
    </row>
    <row r="19" spans="1:16" x14ac:dyDescent="0.2">
      <c r="A19" s="51">
        <v>11</v>
      </c>
      <c r="B19" s="156"/>
      <c r="C19" s="1" t="s">
        <v>117</v>
      </c>
      <c r="D19" s="4" t="s">
        <v>13</v>
      </c>
      <c r="E19" s="4" t="s">
        <v>13</v>
      </c>
      <c r="F19" s="4" t="s">
        <v>13</v>
      </c>
      <c r="G19" s="4" t="s">
        <v>13</v>
      </c>
      <c r="H19" s="4" t="s">
        <v>13</v>
      </c>
      <c r="I19" s="6" t="s">
        <v>13</v>
      </c>
      <c r="J19" s="37" t="s">
        <v>14</v>
      </c>
      <c r="K19" s="41"/>
      <c r="L19" s="4" t="s">
        <v>15</v>
      </c>
      <c r="M19" s="4" t="s">
        <v>15</v>
      </c>
      <c r="N19" s="4" t="s">
        <v>15</v>
      </c>
      <c r="O19" s="4" t="s">
        <v>15</v>
      </c>
      <c r="P19" s="52" t="s">
        <v>15</v>
      </c>
    </row>
    <row r="20" spans="1:16" x14ac:dyDescent="0.2">
      <c r="A20" s="51">
        <v>12</v>
      </c>
      <c r="B20" s="156"/>
      <c r="C20" s="1" t="s">
        <v>118</v>
      </c>
      <c r="D20" s="4" t="s">
        <v>13</v>
      </c>
      <c r="E20" s="4" t="s">
        <v>13</v>
      </c>
      <c r="F20" s="4" t="s">
        <v>13</v>
      </c>
      <c r="G20" s="4" t="s">
        <v>13</v>
      </c>
      <c r="H20" s="4" t="s">
        <v>13</v>
      </c>
      <c r="I20" s="6" t="s">
        <v>13</v>
      </c>
      <c r="J20" s="37" t="s">
        <v>14</v>
      </c>
      <c r="K20" s="41"/>
      <c r="L20" s="4" t="s">
        <v>15</v>
      </c>
      <c r="M20" s="4" t="s">
        <v>15</v>
      </c>
      <c r="N20" s="4" t="s">
        <v>15</v>
      </c>
      <c r="O20" s="4" t="s">
        <v>15</v>
      </c>
      <c r="P20" s="52" t="s">
        <v>15</v>
      </c>
    </row>
    <row r="21" spans="1:16" x14ac:dyDescent="0.2">
      <c r="A21" s="51">
        <v>13</v>
      </c>
      <c r="B21" s="156"/>
      <c r="C21" s="14" t="s">
        <v>119</v>
      </c>
      <c r="D21" s="4" t="s">
        <v>13</v>
      </c>
      <c r="E21" s="4" t="s">
        <v>13</v>
      </c>
      <c r="F21" s="4" t="s">
        <v>13</v>
      </c>
      <c r="G21" s="4" t="s">
        <v>13</v>
      </c>
      <c r="H21" s="4" t="s">
        <v>13</v>
      </c>
      <c r="I21" s="6" t="s">
        <v>13</v>
      </c>
      <c r="J21" s="37" t="s">
        <v>14</v>
      </c>
      <c r="K21" s="41"/>
      <c r="L21" s="4" t="s">
        <v>15</v>
      </c>
      <c r="M21" s="4" t="s">
        <v>15</v>
      </c>
      <c r="N21" s="4" t="s">
        <v>15</v>
      </c>
      <c r="O21" s="4" t="s">
        <v>15</v>
      </c>
      <c r="P21" s="52" t="s">
        <v>15</v>
      </c>
    </row>
    <row r="22" spans="1:16" x14ac:dyDescent="0.2">
      <c r="A22" s="51">
        <v>14</v>
      </c>
      <c r="B22" s="156"/>
      <c r="C22" s="1" t="s">
        <v>120</v>
      </c>
      <c r="D22" s="4" t="s">
        <v>13</v>
      </c>
      <c r="E22" s="4" t="s">
        <v>13</v>
      </c>
      <c r="F22" s="4" t="s">
        <v>13</v>
      </c>
      <c r="G22" s="4"/>
      <c r="H22" s="4" t="s">
        <v>13</v>
      </c>
      <c r="I22" s="6"/>
      <c r="J22" s="37" t="s">
        <v>14</v>
      </c>
      <c r="K22" s="41"/>
      <c r="L22" s="4" t="s">
        <v>15</v>
      </c>
      <c r="M22" s="4" t="s">
        <v>15</v>
      </c>
      <c r="N22" s="4" t="s">
        <v>15</v>
      </c>
      <c r="O22" s="4" t="s">
        <v>15</v>
      </c>
      <c r="P22" s="52" t="s">
        <v>15</v>
      </c>
    </row>
    <row r="23" spans="1:16" x14ac:dyDescent="0.2">
      <c r="A23" s="51">
        <v>15</v>
      </c>
      <c r="B23" s="156"/>
      <c r="C23" s="1" t="s">
        <v>121</v>
      </c>
      <c r="D23" s="4" t="s">
        <v>13</v>
      </c>
      <c r="E23" s="4" t="s">
        <v>19</v>
      </c>
      <c r="F23" s="4" t="s">
        <v>19</v>
      </c>
      <c r="G23" s="4" t="s">
        <v>13</v>
      </c>
      <c r="H23" s="4" t="s">
        <v>19</v>
      </c>
      <c r="I23" s="6" t="s">
        <v>13</v>
      </c>
      <c r="J23" s="37" t="s">
        <v>14</v>
      </c>
      <c r="K23" s="41"/>
      <c r="L23" s="4" t="s">
        <v>15</v>
      </c>
      <c r="M23" s="4" t="s">
        <v>15</v>
      </c>
      <c r="N23" s="4" t="s">
        <v>15</v>
      </c>
      <c r="O23" s="4" t="s">
        <v>15</v>
      </c>
      <c r="P23" s="52" t="s">
        <v>15</v>
      </c>
    </row>
    <row r="24" spans="1:16" ht="25.5" x14ac:dyDescent="0.2">
      <c r="A24" s="51">
        <v>16</v>
      </c>
      <c r="B24" s="156"/>
      <c r="C24" s="1" t="s">
        <v>32</v>
      </c>
      <c r="D24" s="4" t="s">
        <v>13</v>
      </c>
      <c r="E24" s="4" t="s">
        <v>13</v>
      </c>
      <c r="F24" s="4" t="s">
        <v>13</v>
      </c>
      <c r="G24" s="4" t="s">
        <v>13</v>
      </c>
      <c r="H24" s="4" t="s">
        <v>13</v>
      </c>
      <c r="I24" s="6" t="s">
        <v>13</v>
      </c>
      <c r="J24" s="37" t="s">
        <v>14</v>
      </c>
      <c r="K24" s="41"/>
      <c r="L24" s="1" t="s">
        <v>33</v>
      </c>
      <c r="M24" s="11" t="s">
        <v>112</v>
      </c>
      <c r="N24" s="38">
        <v>0</v>
      </c>
      <c r="O24" s="22">
        <v>300</v>
      </c>
      <c r="P24" s="115" t="str">
        <f t="shared" ref="P24:P26" si="0">IF(M24="Maak uw keuze (verplicht!)","Keuze maken in kolom G",IF(M24="Nee, niet verkrijgbaar",0,IF(M24="Ja, optioneel (tegen meerprijs)",0.3*O24,IF(M24="Ja, standaard onderdeel van (prijs) basisuitvoering",O24))))</f>
        <v>Keuze maken in kolom G</v>
      </c>
    </row>
    <row r="25" spans="1:16" ht="25.5" x14ac:dyDescent="0.2">
      <c r="A25" s="51">
        <v>17</v>
      </c>
      <c r="B25" s="156"/>
      <c r="C25" s="158"/>
      <c r="D25" s="4" t="s">
        <v>13</v>
      </c>
      <c r="E25" s="4" t="s">
        <v>13</v>
      </c>
      <c r="F25" s="4" t="s">
        <v>13</v>
      </c>
      <c r="G25" s="4"/>
      <c r="H25" s="4" t="s">
        <v>13</v>
      </c>
      <c r="I25" s="6"/>
      <c r="J25" s="4" t="s">
        <v>34</v>
      </c>
      <c r="K25" s="42"/>
      <c r="L25" s="1" t="s">
        <v>35</v>
      </c>
      <c r="M25" s="11" t="s">
        <v>112</v>
      </c>
      <c r="N25" s="38">
        <v>0</v>
      </c>
      <c r="O25" s="22">
        <v>500</v>
      </c>
      <c r="P25" s="115" t="str">
        <f t="shared" si="0"/>
        <v>Keuze maken in kolom G</v>
      </c>
    </row>
    <row r="26" spans="1:16" ht="25.5" x14ac:dyDescent="0.2">
      <c r="A26" s="51">
        <v>18</v>
      </c>
      <c r="B26" s="157"/>
      <c r="C26" s="159"/>
      <c r="D26" s="4" t="s">
        <v>13</v>
      </c>
      <c r="E26" s="4" t="s">
        <v>13</v>
      </c>
      <c r="F26" s="4" t="s">
        <v>13</v>
      </c>
      <c r="G26" s="4"/>
      <c r="H26" s="4" t="s">
        <v>13</v>
      </c>
      <c r="I26" s="6"/>
      <c r="J26" s="4" t="s">
        <v>34</v>
      </c>
      <c r="K26" s="42"/>
      <c r="L26" s="1" t="s">
        <v>36</v>
      </c>
      <c r="M26" s="11" t="s">
        <v>112</v>
      </c>
      <c r="N26" s="38">
        <v>0</v>
      </c>
      <c r="O26" s="22">
        <v>300</v>
      </c>
      <c r="P26" s="115" t="str">
        <f t="shared" si="0"/>
        <v>Keuze maken in kolom G</v>
      </c>
    </row>
    <row r="27" spans="1:16" ht="25.5" x14ac:dyDescent="0.2">
      <c r="A27" s="51">
        <v>19</v>
      </c>
      <c r="B27" s="166" t="s">
        <v>37</v>
      </c>
      <c r="C27" s="1" t="s">
        <v>122</v>
      </c>
      <c r="D27" s="4" t="s">
        <v>13</v>
      </c>
      <c r="E27" s="4" t="s">
        <v>13</v>
      </c>
      <c r="F27" s="124"/>
      <c r="G27" s="125"/>
      <c r="H27" s="125"/>
      <c r="I27" s="126"/>
      <c r="J27" s="37" t="s">
        <v>14</v>
      </c>
      <c r="K27" s="41"/>
      <c r="L27" s="4" t="s">
        <v>15</v>
      </c>
      <c r="M27" s="4" t="s">
        <v>15</v>
      </c>
      <c r="N27" s="4" t="s">
        <v>15</v>
      </c>
      <c r="O27" s="4" t="s">
        <v>15</v>
      </c>
      <c r="P27" s="52" t="s">
        <v>15</v>
      </c>
    </row>
    <row r="28" spans="1:16" x14ac:dyDescent="0.2">
      <c r="A28" s="51">
        <v>20</v>
      </c>
      <c r="B28" s="167"/>
      <c r="C28" s="1" t="s">
        <v>38</v>
      </c>
      <c r="D28" s="4" t="s">
        <v>13</v>
      </c>
      <c r="E28" s="4" t="s">
        <v>13</v>
      </c>
      <c r="F28" s="127"/>
      <c r="G28" s="128"/>
      <c r="H28" s="128"/>
      <c r="I28" s="129"/>
      <c r="J28" s="37" t="s">
        <v>14</v>
      </c>
      <c r="K28" s="41"/>
      <c r="L28" s="4" t="s">
        <v>15</v>
      </c>
      <c r="M28" s="4" t="s">
        <v>15</v>
      </c>
      <c r="N28" s="4" t="s">
        <v>15</v>
      </c>
      <c r="O28" s="4" t="s">
        <v>15</v>
      </c>
      <c r="P28" s="52" t="s">
        <v>15</v>
      </c>
    </row>
    <row r="29" spans="1:16" ht="25.5" x14ac:dyDescent="0.2">
      <c r="A29" s="51">
        <v>21</v>
      </c>
      <c r="B29" s="167"/>
      <c r="C29" s="1" t="s">
        <v>123</v>
      </c>
      <c r="D29" s="4" t="s">
        <v>13</v>
      </c>
      <c r="E29" s="4" t="s">
        <v>13</v>
      </c>
      <c r="F29" s="127"/>
      <c r="G29" s="128"/>
      <c r="H29" s="128"/>
      <c r="I29" s="129"/>
      <c r="J29" s="37" t="s">
        <v>14</v>
      </c>
      <c r="K29" s="41"/>
      <c r="L29" s="4" t="s">
        <v>15</v>
      </c>
      <c r="M29" s="4" t="s">
        <v>15</v>
      </c>
      <c r="N29" s="4" t="s">
        <v>15</v>
      </c>
      <c r="O29" s="4" t="s">
        <v>15</v>
      </c>
      <c r="P29" s="52" t="s">
        <v>15</v>
      </c>
    </row>
    <row r="30" spans="1:16" ht="38.25" x14ac:dyDescent="0.2">
      <c r="A30" s="51">
        <v>22</v>
      </c>
      <c r="B30" s="167"/>
      <c r="C30" s="1" t="s">
        <v>124</v>
      </c>
      <c r="D30" s="4" t="s">
        <v>13</v>
      </c>
      <c r="E30" s="4" t="s">
        <v>13</v>
      </c>
      <c r="F30" s="127"/>
      <c r="G30" s="128"/>
      <c r="H30" s="128"/>
      <c r="I30" s="129"/>
      <c r="J30" s="37" t="s">
        <v>14</v>
      </c>
      <c r="K30" s="41"/>
      <c r="L30" s="1" t="s">
        <v>39</v>
      </c>
      <c r="M30" s="11" t="s">
        <v>112</v>
      </c>
      <c r="N30" s="38">
        <v>0</v>
      </c>
      <c r="O30" s="22">
        <v>300</v>
      </c>
      <c r="P30" s="115" t="str">
        <f>IF(M30="Maak uw keuze (verplicht!)","Keuze maken in kolom G",IF(M30="Nee, niet verkrijgbaar",0,IF(M30="Ja, optioneel (tegen meerprijs)",0.3*O30,IF(M30="Ja, standaard onderdeel van (prijs) basisuitvoering",O30))))</f>
        <v>Keuze maken in kolom G</v>
      </c>
    </row>
    <row r="31" spans="1:16" x14ac:dyDescent="0.2">
      <c r="A31" s="51">
        <v>23</v>
      </c>
      <c r="B31" s="167"/>
      <c r="C31" s="1" t="s">
        <v>125</v>
      </c>
      <c r="D31" s="4" t="s">
        <v>13</v>
      </c>
      <c r="E31" s="4" t="s">
        <v>13</v>
      </c>
      <c r="F31" s="127"/>
      <c r="G31" s="128"/>
      <c r="H31" s="128"/>
      <c r="I31" s="129"/>
      <c r="J31" s="37" t="s">
        <v>14</v>
      </c>
      <c r="K31" s="41"/>
      <c r="L31" s="4" t="s">
        <v>15</v>
      </c>
      <c r="M31" s="4" t="s">
        <v>15</v>
      </c>
      <c r="N31" s="4" t="s">
        <v>15</v>
      </c>
      <c r="O31" s="4" t="s">
        <v>15</v>
      </c>
      <c r="P31" s="52" t="s">
        <v>15</v>
      </c>
    </row>
    <row r="32" spans="1:16" ht="25.5" x14ac:dyDescent="0.2">
      <c r="A32" s="51">
        <v>24</v>
      </c>
      <c r="B32" s="167"/>
      <c r="C32" s="1" t="s">
        <v>40</v>
      </c>
      <c r="D32" s="4" t="s">
        <v>13</v>
      </c>
      <c r="E32" s="4" t="s">
        <v>13</v>
      </c>
      <c r="F32" s="127"/>
      <c r="G32" s="128"/>
      <c r="H32" s="128"/>
      <c r="I32" s="129"/>
      <c r="J32" s="37" t="s">
        <v>14</v>
      </c>
      <c r="K32" s="41"/>
      <c r="L32" s="4" t="s">
        <v>15</v>
      </c>
      <c r="M32" s="4" t="s">
        <v>15</v>
      </c>
      <c r="N32" s="4" t="s">
        <v>15</v>
      </c>
      <c r="O32" s="4" t="s">
        <v>15</v>
      </c>
      <c r="P32" s="52" t="s">
        <v>15</v>
      </c>
    </row>
    <row r="33" spans="1:21" x14ac:dyDescent="0.2">
      <c r="A33" s="51">
        <v>25</v>
      </c>
      <c r="B33" s="167"/>
      <c r="C33" s="1" t="s">
        <v>126</v>
      </c>
      <c r="D33" s="4" t="s">
        <v>13</v>
      </c>
      <c r="E33" s="4" t="s">
        <v>13</v>
      </c>
      <c r="F33" s="127"/>
      <c r="G33" s="128"/>
      <c r="H33" s="128"/>
      <c r="I33" s="129"/>
      <c r="J33" s="37" t="s">
        <v>14</v>
      </c>
      <c r="K33" s="41"/>
      <c r="L33" s="4" t="s">
        <v>15</v>
      </c>
      <c r="M33" s="4" t="s">
        <v>15</v>
      </c>
      <c r="N33" s="4" t="s">
        <v>15</v>
      </c>
      <c r="O33" s="4" t="s">
        <v>15</v>
      </c>
      <c r="P33" s="52" t="s">
        <v>15</v>
      </c>
    </row>
    <row r="34" spans="1:21" x14ac:dyDescent="0.2">
      <c r="A34" s="51">
        <v>26</v>
      </c>
      <c r="B34" s="168"/>
      <c r="C34" s="1" t="s">
        <v>127</v>
      </c>
      <c r="D34" s="4" t="s">
        <v>13</v>
      </c>
      <c r="E34" s="4" t="s">
        <v>13</v>
      </c>
      <c r="F34" s="169"/>
      <c r="G34" s="138"/>
      <c r="H34" s="138"/>
      <c r="I34" s="170"/>
      <c r="J34" s="37" t="s">
        <v>14</v>
      </c>
      <c r="K34" s="41"/>
      <c r="L34" s="4" t="s">
        <v>15</v>
      </c>
      <c r="M34" s="4" t="s">
        <v>15</v>
      </c>
      <c r="N34" s="4" t="s">
        <v>15</v>
      </c>
      <c r="O34" s="4" t="s">
        <v>15</v>
      </c>
      <c r="P34" s="52" t="s">
        <v>15</v>
      </c>
    </row>
    <row r="35" spans="1:21" ht="25.5" x14ac:dyDescent="0.2">
      <c r="A35" s="51">
        <v>27</v>
      </c>
      <c r="B35" s="155" t="s">
        <v>41</v>
      </c>
      <c r="C35" s="1" t="s">
        <v>122</v>
      </c>
      <c r="D35" s="4" t="s">
        <v>13</v>
      </c>
      <c r="E35" s="4" t="s">
        <v>13</v>
      </c>
      <c r="F35" s="124"/>
      <c r="G35" s="125"/>
      <c r="H35" s="125"/>
      <c r="I35" s="126"/>
      <c r="J35" s="37" t="s">
        <v>14</v>
      </c>
      <c r="K35" s="41"/>
      <c r="L35" s="4" t="s">
        <v>15</v>
      </c>
      <c r="M35" s="4" t="s">
        <v>15</v>
      </c>
      <c r="N35" s="4" t="s">
        <v>15</v>
      </c>
      <c r="O35" s="4" t="s">
        <v>15</v>
      </c>
      <c r="P35" s="52" t="s">
        <v>15</v>
      </c>
    </row>
    <row r="36" spans="1:21" x14ac:dyDescent="0.2">
      <c r="A36" s="51">
        <v>28</v>
      </c>
      <c r="B36" s="156"/>
      <c r="C36" s="1" t="s">
        <v>42</v>
      </c>
      <c r="D36" s="4" t="s">
        <v>13</v>
      </c>
      <c r="E36" s="4" t="s">
        <v>13</v>
      </c>
      <c r="F36" s="127"/>
      <c r="G36" s="128"/>
      <c r="H36" s="128"/>
      <c r="I36" s="129"/>
      <c r="J36" s="37" t="s">
        <v>14</v>
      </c>
      <c r="K36" s="41"/>
      <c r="L36" s="4" t="s">
        <v>15</v>
      </c>
      <c r="M36" s="4" t="s">
        <v>15</v>
      </c>
      <c r="N36" s="4" t="s">
        <v>15</v>
      </c>
      <c r="O36" s="4" t="s">
        <v>15</v>
      </c>
      <c r="P36" s="52" t="s">
        <v>15</v>
      </c>
    </row>
    <row r="37" spans="1:21" x14ac:dyDescent="0.2">
      <c r="A37" s="51">
        <v>29</v>
      </c>
      <c r="B37" s="156"/>
      <c r="C37" s="1" t="s">
        <v>43</v>
      </c>
      <c r="D37" s="4" t="s">
        <v>13</v>
      </c>
      <c r="E37" s="4" t="s">
        <v>13</v>
      </c>
      <c r="F37" s="127"/>
      <c r="G37" s="128"/>
      <c r="H37" s="128"/>
      <c r="I37" s="129"/>
      <c r="J37" s="37" t="s">
        <v>14</v>
      </c>
      <c r="K37" s="41"/>
      <c r="L37" s="4" t="s">
        <v>15</v>
      </c>
      <c r="M37" s="4" t="s">
        <v>15</v>
      </c>
      <c r="N37" s="4" t="s">
        <v>15</v>
      </c>
      <c r="O37" s="4" t="s">
        <v>15</v>
      </c>
      <c r="P37" s="52" t="s">
        <v>15</v>
      </c>
    </row>
    <row r="38" spans="1:21" ht="25.5" x14ac:dyDescent="0.2">
      <c r="A38" s="51">
        <v>30</v>
      </c>
      <c r="B38" s="156"/>
      <c r="C38" s="1" t="s">
        <v>123</v>
      </c>
      <c r="D38" s="4" t="s">
        <v>13</v>
      </c>
      <c r="E38" s="4" t="s">
        <v>13</v>
      </c>
      <c r="F38" s="127"/>
      <c r="G38" s="128"/>
      <c r="H38" s="128"/>
      <c r="I38" s="129"/>
      <c r="J38" s="37" t="s">
        <v>14</v>
      </c>
      <c r="K38" s="41"/>
      <c r="L38" s="4" t="s">
        <v>15</v>
      </c>
      <c r="M38" s="4" t="s">
        <v>15</v>
      </c>
      <c r="N38" s="4" t="s">
        <v>15</v>
      </c>
      <c r="O38" s="4" t="s">
        <v>15</v>
      </c>
      <c r="P38" s="52" t="s">
        <v>15</v>
      </c>
    </row>
    <row r="39" spans="1:21" ht="38.25" x14ac:dyDescent="0.2">
      <c r="A39" s="51">
        <v>31</v>
      </c>
      <c r="B39" s="156"/>
      <c r="C39" s="1" t="s">
        <v>124</v>
      </c>
      <c r="D39" s="4" t="s">
        <v>13</v>
      </c>
      <c r="E39" s="4" t="s">
        <v>13</v>
      </c>
      <c r="F39" s="127"/>
      <c r="G39" s="128"/>
      <c r="H39" s="128"/>
      <c r="I39" s="129"/>
      <c r="J39" s="37" t="s">
        <v>14</v>
      </c>
      <c r="K39" s="41"/>
      <c r="L39" s="1" t="s">
        <v>39</v>
      </c>
      <c r="M39" s="11" t="s">
        <v>112</v>
      </c>
      <c r="N39" s="38">
        <v>0</v>
      </c>
      <c r="O39" s="22">
        <v>300</v>
      </c>
      <c r="P39" s="115" t="str">
        <f>IF(M39="Maak uw keuze (verplicht!)","Keuze maken in kolom G",IF(M39="Nee, niet verkrijgbaar",0,IF(M39="Ja, optioneel (tegen meerprijs)",0.3*O39,IF(M39="Ja, standaard onderdeel van (prijs) basisuitvoering",O39))))</f>
        <v>Keuze maken in kolom G</v>
      </c>
    </row>
    <row r="40" spans="1:21" x14ac:dyDescent="0.2">
      <c r="A40" s="51">
        <v>32</v>
      </c>
      <c r="B40" s="156"/>
      <c r="C40" s="1" t="s">
        <v>126</v>
      </c>
      <c r="D40" s="4" t="s">
        <v>13</v>
      </c>
      <c r="E40" s="4" t="s">
        <v>13</v>
      </c>
      <c r="F40" s="127"/>
      <c r="G40" s="128"/>
      <c r="H40" s="128"/>
      <c r="I40" s="129"/>
      <c r="J40" s="37" t="s">
        <v>14</v>
      </c>
      <c r="K40" s="41"/>
      <c r="L40" s="4" t="s">
        <v>15</v>
      </c>
      <c r="M40" s="4" t="s">
        <v>15</v>
      </c>
      <c r="N40" s="4" t="s">
        <v>15</v>
      </c>
      <c r="O40" s="4" t="s">
        <v>15</v>
      </c>
      <c r="P40" s="52" t="s">
        <v>15</v>
      </c>
    </row>
    <row r="41" spans="1:21" ht="25.5" x14ac:dyDescent="0.2">
      <c r="A41" s="51">
        <v>33</v>
      </c>
      <c r="B41" s="157"/>
      <c r="C41" s="1" t="s">
        <v>128</v>
      </c>
      <c r="D41" s="4" t="s">
        <v>13</v>
      </c>
      <c r="E41" s="4" t="s">
        <v>13</v>
      </c>
      <c r="F41" s="169"/>
      <c r="G41" s="138"/>
      <c r="H41" s="138"/>
      <c r="I41" s="170"/>
      <c r="J41" s="37" t="s">
        <v>14</v>
      </c>
      <c r="K41" s="41"/>
      <c r="L41" s="4" t="s">
        <v>15</v>
      </c>
      <c r="M41" s="4" t="s">
        <v>15</v>
      </c>
      <c r="N41" s="4" t="s">
        <v>15</v>
      </c>
      <c r="O41" s="4" t="s">
        <v>15</v>
      </c>
      <c r="P41" s="52" t="s">
        <v>15</v>
      </c>
    </row>
    <row r="42" spans="1:21" ht="25.5" x14ac:dyDescent="0.2">
      <c r="A42" s="51">
        <v>34</v>
      </c>
      <c r="B42" s="43" t="s">
        <v>44</v>
      </c>
      <c r="C42" s="1" t="s">
        <v>45</v>
      </c>
      <c r="D42" s="4" t="s">
        <v>13</v>
      </c>
      <c r="E42" s="4"/>
      <c r="F42" s="160"/>
      <c r="G42" s="117"/>
      <c r="H42" s="117"/>
      <c r="I42" s="118"/>
      <c r="J42" s="37" t="s">
        <v>14</v>
      </c>
      <c r="K42" s="41"/>
      <c r="L42" s="4" t="s">
        <v>15</v>
      </c>
      <c r="M42" s="4" t="s">
        <v>15</v>
      </c>
      <c r="N42" s="4" t="s">
        <v>15</v>
      </c>
      <c r="O42" s="4" t="s">
        <v>15</v>
      </c>
      <c r="P42" s="52" t="s">
        <v>15</v>
      </c>
    </row>
    <row r="43" spans="1:21" x14ac:dyDescent="0.2">
      <c r="A43" s="51">
        <v>35</v>
      </c>
      <c r="B43" s="44" t="s">
        <v>46</v>
      </c>
      <c r="C43" s="3"/>
      <c r="D43" s="4" t="s">
        <v>13</v>
      </c>
      <c r="E43" s="4"/>
      <c r="F43" s="160"/>
      <c r="G43" s="117"/>
      <c r="H43" s="117"/>
      <c r="I43" s="118"/>
      <c r="J43" s="37" t="s">
        <v>14</v>
      </c>
      <c r="K43" s="41"/>
      <c r="L43" s="4" t="s">
        <v>15</v>
      </c>
      <c r="M43" s="4" t="s">
        <v>15</v>
      </c>
      <c r="N43" s="4" t="s">
        <v>15</v>
      </c>
      <c r="O43" s="4" t="s">
        <v>15</v>
      </c>
      <c r="P43" s="52" t="s">
        <v>15</v>
      </c>
    </row>
    <row r="44" spans="1:21" x14ac:dyDescent="0.2">
      <c r="A44" s="51">
        <v>37</v>
      </c>
      <c r="B44" s="43" t="s">
        <v>47</v>
      </c>
      <c r="C44" s="45" t="s">
        <v>129</v>
      </c>
      <c r="D44" s="12" t="s">
        <v>19</v>
      </c>
      <c r="E44" s="12" t="s">
        <v>13</v>
      </c>
      <c r="F44" s="161"/>
      <c r="G44" s="117"/>
      <c r="H44" s="117"/>
      <c r="I44" s="118"/>
      <c r="J44" s="37" t="s">
        <v>14</v>
      </c>
      <c r="K44" s="41"/>
      <c r="L44" s="4" t="s">
        <v>15</v>
      </c>
      <c r="M44" s="4" t="s">
        <v>15</v>
      </c>
      <c r="N44" s="4" t="s">
        <v>15</v>
      </c>
      <c r="O44" s="4" t="s">
        <v>15</v>
      </c>
      <c r="P44" s="52" t="s">
        <v>15</v>
      </c>
    </row>
    <row r="45" spans="1:21" x14ac:dyDescent="0.2">
      <c r="A45" s="51">
        <v>38</v>
      </c>
      <c r="B45" s="43" t="s">
        <v>48</v>
      </c>
      <c r="C45" s="31" t="s">
        <v>5</v>
      </c>
      <c r="D45" s="15" t="s">
        <v>13</v>
      </c>
      <c r="E45" s="15"/>
      <c r="F45" s="162"/>
      <c r="G45" s="125"/>
      <c r="H45" s="125"/>
      <c r="I45" s="126"/>
      <c r="J45" s="46" t="s">
        <v>14</v>
      </c>
      <c r="K45" s="47"/>
      <c r="L45" s="13" t="s">
        <v>15</v>
      </c>
      <c r="M45" s="13" t="s">
        <v>15</v>
      </c>
      <c r="N45" s="4" t="s">
        <v>15</v>
      </c>
      <c r="O45" s="4" t="s">
        <v>15</v>
      </c>
      <c r="P45" s="52" t="s">
        <v>15</v>
      </c>
    </row>
    <row r="46" spans="1:21" ht="31.5" customHeight="1" x14ac:dyDescent="0.2">
      <c r="A46" s="163" t="s">
        <v>130</v>
      </c>
      <c r="B46" s="164"/>
      <c r="C46" s="164"/>
      <c r="D46" s="164"/>
      <c r="E46" s="165"/>
      <c r="F46" s="65"/>
      <c r="G46" s="65"/>
      <c r="H46" s="65"/>
      <c r="I46" s="65"/>
      <c r="J46" s="48"/>
      <c r="K46" s="47"/>
      <c r="L46" s="183" t="s">
        <v>114</v>
      </c>
      <c r="M46" s="184"/>
      <c r="N46" s="184"/>
      <c r="O46" s="184"/>
      <c r="P46" s="185"/>
      <c r="Q46" s="5"/>
      <c r="R46" s="5"/>
      <c r="S46" s="5"/>
      <c r="T46" s="5"/>
    </row>
    <row r="47" spans="1:21" ht="38.25" x14ac:dyDescent="0.2">
      <c r="A47" s="171" t="s">
        <v>131</v>
      </c>
      <c r="B47" s="172"/>
      <c r="C47" s="49" t="s">
        <v>4</v>
      </c>
      <c r="D47" s="34" t="s">
        <v>6</v>
      </c>
      <c r="E47" s="116"/>
      <c r="F47" s="117"/>
      <c r="G47" s="117"/>
      <c r="H47" s="117"/>
      <c r="I47" s="118"/>
      <c r="J47" s="50" t="s">
        <v>7</v>
      </c>
      <c r="K47" s="35"/>
      <c r="L47" s="36" t="s">
        <v>110</v>
      </c>
      <c r="M47" s="35" t="s">
        <v>8</v>
      </c>
      <c r="N47" s="36" t="s">
        <v>111</v>
      </c>
      <c r="O47" s="35" t="s">
        <v>9</v>
      </c>
      <c r="P47" s="75" t="s">
        <v>10</v>
      </c>
      <c r="Q47" s="5"/>
      <c r="R47" s="5"/>
      <c r="S47" s="5"/>
      <c r="T47" s="5"/>
      <c r="U47" s="5"/>
    </row>
    <row r="48" spans="1:21" ht="25.5" x14ac:dyDescent="0.2">
      <c r="A48" s="51">
        <v>3</v>
      </c>
      <c r="B48" s="173" t="s">
        <v>50</v>
      </c>
      <c r="C48" s="9" t="s">
        <v>51</v>
      </c>
      <c r="D48" s="4" t="s">
        <v>13</v>
      </c>
      <c r="E48" s="116"/>
      <c r="F48" s="117"/>
      <c r="G48" s="117"/>
      <c r="H48" s="117"/>
      <c r="I48" s="118"/>
      <c r="J48" s="63" t="s">
        <v>14</v>
      </c>
      <c r="K48" s="50"/>
      <c r="L48" s="9"/>
      <c r="M48" s="4" t="s">
        <v>15</v>
      </c>
      <c r="N48" s="4"/>
      <c r="O48" s="4" t="s">
        <v>15</v>
      </c>
      <c r="P48" s="52" t="s">
        <v>15</v>
      </c>
      <c r="Q48" s="5"/>
      <c r="R48" s="5"/>
      <c r="S48" s="5"/>
      <c r="T48" s="5"/>
      <c r="U48" s="5"/>
    </row>
    <row r="49" spans="1:21" ht="25.5" x14ac:dyDescent="0.2">
      <c r="A49" s="51">
        <v>4</v>
      </c>
      <c r="B49" s="174"/>
      <c r="C49" s="9" t="s">
        <v>52</v>
      </c>
      <c r="D49" s="4" t="s">
        <v>13</v>
      </c>
      <c r="E49" s="116"/>
      <c r="F49" s="117"/>
      <c r="G49" s="117"/>
      <c r="H49" s="117"/>
      <c r="I49" s="118"/>
      <c r="J49" s="63" t="s">
        <v>14</v>
      </c>
      <c r="K49" s="50"/>
      <c r="L49" s="53" t="s">
        <v>53</v>
      </c>
      <c r="M49" s="11" t="s">
        <v>112</v>
      </c>
      <c r="N49" s="38">
        <v>0</v>
      </c>
      <c r="O49" s="22">
        <v>300</v>
      </c>
      <c r="P49" s="115" t="str">
        <f>IF(M49="Maak uw keuze (verplicht!)","Keuze maken in kolom G",IF(M49="Nee, niet verkrijgbaar",0,IF(M49="Ja, optioneel (tegen meerprijs)",0.3*O49,IF(M49="Ja, standaard onderdeel van (prijs) basisuitvoering",O49))))</f>
        <v>Keuze maken in kolom G</v>
      </c>
      <c r="Q49" s="5"/>
      <c r="R49" s="5"/>
      <c r="S49" s="5"/>
      <c r="T49" s="5"/>
      <c r="U49" s="5"/>
    </row>
    <row r="50" spans="1:21" ht="25.5" x14ac:dyDescent="0.2">
      <c r="A50" s="51">
        <v>5</v>
      </c>
      <c r="B50" s="174"/>
      <c r="C50" s="9" t="s">
        <v>54</v>
      </c>
      <c r="D50" s="4" t="s">
        <v>13</v>
      </c>
      <c r="E50" s="116"/>
      <c r="F50" s="117"/>
      <c r="G50" s="117"/>
      <c r="H50" s="117"/>
      <c r="I50" s="118"/>
      <c r="J50" s="63" t="s">
        <v>14</v>
      </c>
      <c r="K50" s="50"/>
      <c r="L50" s="9"/>
      <c r="M50" s="4" t="s">
        <v>15</v>
      </c>
      <c r="N50" s="4"/>
      <c r="O50" s="4" t="s">
        <v>15</v>
      </c>
      <c r="P50" s="52" t="s">
        <v>15</v>
      </c>
      <c r="Q50" s="5"/>
      <c r="R50" s="5"/>
      <c r="S50" s="5"/>
      <c r="T50" s="5"/>
      <c r="U50" s="5"/>
    </row>
    <row r="51" spans="1:21" ht="25.5" x14ac:dyDescent="0.2">
      <c r="A51" s="51">
        <v>6</v>
      </c>
      <c r="B51" s="174"/>
      <c r="C51" s="9" t="s">
        <v>55</v>
      </c>
      <c r="D51" s="4" t="s">
        <v>13</v>
      </c>
      <c r="E51" s="116"/>
      <c r="F51" s="117"/>
      <c r="G51" s="117"/>
      <c r="H51" s="117"/>
      <c r="I51" s="118"/>
      <c r="J51" s="63" t="s">
        <v>14</v>
      </c>
      <c r="K51" s="50"/>
      <c r="L51" s="9"/>
      <c r="M51" s="4" t="s">
        <v>15</v>
      </c>
      <c r="N51" s="4"/>
      <c r="O51" s="4" t="s">
        <v>15</v>
      </c>
      <c r="P51" s="52" t="s">
        <v>15</v>
      </c>
      <c r="Q51" s="5"/>
      <c r="R51" s="5"/>
      <c r="S51" s="5"/>
      <c r="T51" s="5"/>
      <c r="U51" s="5"/>
    </row>
    <row r="52" spans="1:21" x14ac:dyDescent="0.2">
      <c r="A52" s="51">
        <v>7</v>
      </c>
      <c r="B52" s="174"/>
      <c r="C52" s="25" t="s">
        <v>56</v>
      </c>
      <c r="D52" s="4" t="s">
        <v>13</v>
      </c>
      <c r="E52" s="116"/>
      <c r="F52" s="117"/>
      <c r="G52" s="117"/>
      <c r="H52" s="117"/>
      <c r="I52" s="118"/>
      <c r="J52" s="63" t="s">
        <v>14</v>
      </c>
      <c r="K52" s="50"/>
      <c r="L52" s="25"/>
      <c r="M52" s="4" t="s">
        <v>15</v>
      </c>
      <c r="N52" s="4"/>
      <c r="O52" s="4" t="s">
        <v>15</v>
      </c>
      <c r="P52" s="52" t="s">
        <v>15</v>
      </c>
      <c r="Q52" s="5"/>
      <c r="R52" s="5"/>
      <c r="S52" s="5"/>
      <c r="T52" s="5"/>
      <c r="U52" s="5"/>
    </row>
    <row r="53" spans="1:21" x14ac:dyDescent="0.2">
      <c r="A53" s="51">
        <v>8</v>
      </c>
      <c r="B53" s="174"/>
      <c r="C53" s="25" t="s">
        <v>57</v>
      </c>
      <c r="D53" s="4" t="s">
        <v>13</v>
      </c>
      <c r="E53" s="116"/>
      <c r="F53" s="117"/>
      <c r="G53" s="117"/>
      <c r="H53" s="117"/>
      <c r="I53" s="118"/>
      <c r="J53" s="63" t="s">
        <v>14</v>
      </c>
      <c r="K53" s="50"/>
      <c r="L53" s="25"/>
      <c r="M53" s="4" t="s">
        <v>15</v>
      </c>
      <c r="N53" s="4"/>
      <c r="O53" s="4" t="s">
        <v>15</v>
      </c>
      <c r="P53" s="52" t="s">
        <v>15</v>
      </c>
      <c r="Q53" s="5"/>
      <c r="R53" s="5"/>
      <c r="S53" s="5"/>
      <c r="T53" s="5"/>
      <c r="U53" s="5"/>
    </row>
    <row r="54" spans="1:21" x14ac:dyDescent="0.2">
      <c r="A54" s="51">
        <v>9</v>
      </c>
      <c r="B54" s="175"/>
      <c r="C54" s="9" t="s">
        <v>58</v>
      </c>
      <c r="D54" s="4" t="s">
        <v>13</v>
      </c>
      <c r="E54" s="116"/>
      <c r="F54" s="117"/>
      <c r="G54" s="117"/>
      <c r="H54" s="117"/>
      <c r="I54" s="118"/>
      <c r="J54" s="63" t="s">
        <v>14</v>
      </c>
      <c r="K54" s="50"/>
      <c r="L54" s="9"/>
      <c r="M54" s="4" t="s">
        <v>15</v>
      </c>
      <c r="N54" s="4"/>
      <c r="O54" s="4" t="s">
        <v>15</v>
      </c>
      <c r="P54" s="52" t="s">
        <v>15</v>
      </c>
      <c r="Q54" s="5"/>
      <c r="R54" s="5"/>
      <c r="S54" s="5"/>
      <c r="T54" s="5"/>
      <c r="U54" s="5"/>
    </row>
    <row r="55" spans="1:21" ht="38.25" x14ac:dyDescent="0.2">
      <c r="A55" s="51">
        <v>10</v>
      </c>
      <c r="B55" s="31" t="s">
        <v>59</v>
      </c>
      <c r="C55" s="9" t="s">
        <v>60</v>
      </c>
      <c r="D55" s="4" t="s">
        <v>13</v>
      </c>
      <c r="E55" s="116"/>
      <c r="F55" s="117"/>
      <c r="G55" s="117"/>
      <c r="H55" s="117"/>
      <c r="I55" s="118"/>
      <c r="J55" s="63" t="s">
        <v>14</v>
      </c>
      <c r="K55" s="50"/>
      <c r="L55" s="9"/>
      <c r="M55" s="4" t="s">
        <v>15</v>
      </c>
      <c r="N55" s="4"/>
      <c r="O55" s="4" t="s">
        <v>15</v>
      </c>
      <c r="P55" s="52" t="s">
        <v>15</v>
      </c>
      <c r="Q55" s="5"/>
      <c r="R55" s="5"/>
      <c r="S55" s="5"/>
      <c r="T55" s="5"/>
      <c r="U55" s="5"/>
    </row>
    <row r="56" spans="1:21" ht="25.5" x14ac:dyDescent="0.2">
      <c r="A56" s="51">
        <v>11</v>
      </c>
      <c r="B56" s="32"/>
      <c r="C56" s="24" t="s">
        <v>54</v>
      </c>
      <c r="D56" s="4" t="s">
        <v>13</v>
      </c>
      <c r="E56" s="116"/>
      <c r="F56" s="117"/>
      <c r="G56" s="117"/>
      <c r="H56" s="117"/>
      <c r="I56" s="118"/>
      <c r="J56" s="63" t="s">
        <v>14</v>
      </c>
      <c r="K56" s="50"/>
      <c r="L56" s="29"/>
      <c r="M56" s="4" t="s">
        <v>15</v>
      </c>
      <c r="N56" s="4"/>
      <c r="O56" s="4" t="s">
        <v>15</v>
      </c>
      <c r="P56" s="52" t="s">
        <v>15</v>
      </c>
      <c r="Q56" s="5"/>
      <c r="R56" s="5"/>
      <c r="S56" s="5"/>
      <c r="T56" s="5"/>
      <c r="U56" s="5"/>
    </row>
    <row r="57" spans="1:21" ht="38.25" x14ac:dyDescent="0.2">
      <c r="A57" s="51">
        <v>12</v>
      </c>
      <c r="B57" s="32"/>
      <c r="C57" s="9" t="s">
        <v>132</v>
      </c>
      <c r="D57" s="4" t="s">
        <v>13</v>
      </c>
      <c r="E57" s="116"/>
      <c r="F57" s="117"/>
      <c r="G57" s="117"/>
      <c r="H57" s="117"/>
      <c r="I57" s="118"/>
      <c r="J57" s="63" t="s">
        <v>14</v>
      </c>
      <c r="K57" s="50"/>
      <c r="L57" s="9" t="s">
        <v>133</v>
      </c>
      <c r="M57" s="11" t="s">
        <v>112</v>
      </c>
      <c r="N57" s="38">
        <v>0</v>
      </c>
      <c r="O57" s="22">
        <v>400</v>
      </c>
      <c r="P57" s="115" t="str">
        <f>IF(M57="Maak uw keuze (verplicht!)","Keuze maken in kolom G",IF(M57="Nee, niet verkrijgbaar",0,IF(M57="Ja, optioneel (tegen meerprijs)",0.3*O57,IF(M57="Ja, standaard onderdeel van (prijs) basisuitvoering",O57))))</f>
        <v>Keuze maken in kolom G</v>
      </c>
      <c r="Q57" s="5"/>
      <c r="R57" s="5"/>
      <c r="S57" s="5"/>
      <c r="T57" s="5"/>
      <c r="U57" s="5"/>
    </row>
    <row r="58" spans="1:21" x14ac:dyDescent="0.2">
      <c r="A58" s="51">
        <v>13</v>
      </c>
      <c r="B58" s="32" t="s">
        <v>19</v>
      </c>
      <c r="C58" s="9" t="s">
        <v>62</v>
      </c>
      <c r="D58" s="4" t="s">
        <v>13</v>
      </c>
      <c r="E58" s="116"/>
      <c r="F58" s="117"/>
      <c r="G58" s="117"/>
      <c r="H58" s="117"/>
      <c r="I58" s="118"/>
      <c r="J58" s="63" t="s">
        <v>14</v>
      </c>
      <c r="K58" s="50"/>
      <c r="L58" s="9"/>
      <c r="M58" s="4" t="s">
        <v>15</v>
      </c>
      <c r="N58" s="4"/>
      <c r="O58" s="4" t="s">
        <v>15</v>
      </c>
      <c r="P58" s="52" t="s">
        <v>15</v>
      </c>
      <c r="Q58" s="5"/>
      <c r="R58" s="5"/>
      <c r="S58" s="5"/>
      <c r="T58" s="5"/>
      <c r="U58" s="5"/>
    </row>
    <row r="59" spans="1:21" ht="25.5" x14ac:dyDescent="0.2">
      <c r="A59" s="51">
        <v>14</v>
      </c>
      <c r="B59" s="32"/>
      <c r="C59" s="9" t="s">
        <v>63</v>
      </c>
      <c r="D59" s="4" t="s">
        <v>13</v>
      </c>
      <c r="E59" s="116"/>
      <c r="F59" s="117"/>
      <c r="G59" s="117"/>
      <c r="H59" s="117"/>
      <c r="I59" s="118"/>
      <c r="J59" s="63" t="s">
        <v>14</v>
      </c>
      <c r="K59" s="50"/>
      <c r="L59" s="9"/>
      <c r="M59" s="4" t="s">
        <v>15</v>
      </c>
      <c r="N59" s="4"/>
      <c r="O59" s="4" t="s">
        <v>15</v>
      </c>
      <c r="P59" s="52" t="s">
        <v>15</v>
      </c>
      <c r="Q59" s="5"/>
      <c r="R59" s="5"/>
      <c r="S59" s="5"/>
      <c r="T59" s="5"/>
      <c r="U59" s="5"/>
    </row>
    <row r="60" spans="1:21" x14ac:dyDescent="0.2">
      <c r="A60" s="51">
        <v>15</v>
      </c>
      <c r="B60" s="176"/>
      <c r="C60" s="9" t="s">
        <v>64</v>
      </c>
      <c r="D60" s="4" t="s">
        <v>13</v>
      </c>
      <c r="E60" s="116"/>
      <c r="F60" s="117"/>
      <c r="G60" s="117"/>
      <c r="H60" s="117"/>
      <c r="I60" s="118"/>
      <c r="J60" s="63" t="s">
        <v>14</v>
      </c>
      <c r="K60" s="50"/>
      <c r="L60" s="9"/>
      <c r="M60" s="4" t="s">
        <v>15</v>
      </c>
      <c r="N60" s="4"/>
      <c r="O60" s="4" t="s">
        <v>15</v>
      </c>
      <c r="P60" s="52" t="s">
        <v>15</v>
      </c>
      <c r="Q60" s="5"/>
      <c r="R60" s="5"/>
      <c r="S60" s="5"/>
      <c r="T60" s="5"/>
      <c r="U60" s="5"/>
    </row>
    <row r="61" spans="1:21" x14ac:dyDescent="0.2">
      <c r="A61" s="51">
        <v>16</v>
      </c>
      <c r="B61" s="177"/>
      <c r="C61" s="9" t="s">
        <v>65</v>
      </c>
      <c r="D61" s="4" t="s">
        <v>13</v>
      </c>
      <c r="E61" s="116"/>
      <c r="F61" s="117"/>
      <c r="G61" s="117"/>
      <c r="H61" s="117"/>
      <c r="I61" s="118"/>
      <c r="J61" s="63" t="s">
        <v>14</v>
      </c>
      <c r="K61" s="50"/>
      <c r="L61" s="9"/>
      <c r="M61" s="4" t="s">
        <v>15</v>
      </c>
      <c r="N61" s="4"/>
      <c r="O61" s="4" t="s">
        <v>15</v>
      </c>
      <c r="P61" s="52" t="s">
        <v>15</v>
      </c>
      <c r="Q61" s="5"/>
      <c r="R61" s="5"/>
      <c r="S61" s="5"/>
      <c r="T61" s="5"/>
      <c r="U61" s="5"/>
    </row>
    <row r="62" spans="1:21" x14ac:dyDescent="0.2">
      <c r="A62" s="51">
        <v>17</v>
      </c>
      <c r="B62" s="177"/>
      <c r="C62" s="9" t="s">
        <v>66</v>
      </c>
      <c r="D62" s="4" t="s">
        <v>13</v>
      </c>
      <c r="E62" s="116"/>
      <c r="F62" s="117"/>
      <c r="G62" s="117"/>
      <c r="H62" s="117"/>
      <c r="I62" s="118"/>
      <c r="J62" s="63" t="s">
        <v>14</v>
      </c>
      <c r="K62" s="50"/>
      <c r="L62" s="9"/>
      <c r="M62" s="4" t="s">
        <v>15</v>
      </c>
      <c r="N62" s="4"/>
      <c r="O62" s="4" t="s">
        <v>15</v>
      </c>
      <c r="P62" s="52" t="s">
        <v>15</v>
      </c>
      <c r="Q62" s="5"/>
      <c r="R62" s="5"/>
      <c r="S62" s="5"/>
      <c r="T62" s="5"/>
      <c r="U62" s="5"/>
    </row>
    <row r="63" spans="1:21" x14ac:dyDescent="0.2">
      <c r="A63" s="51">
        <v>18</v>
      </c>
      <c r="B63" s="177"/>
      <c r="C63" s="9" t="s">
        <v>67</v>
      </c>
      <c r="D63" s="4" t="s">
        <v>13</v>
      </c>
      <c r="E63" s="116"/>
      <c r="F63" s="117"/>
      <c r="G63" s="117"/>
      <c r="H63" s="117"/>
      <c r="I63" s="118"/>
      <c r="J63" s="63" t="s">
        <v>14</v>
      </c>
      <c r="K63" s="50"/>
      <c r="L63" s="9"/>
      <c r="M63" s="4" t="s">
        <v>15</v>
      </c>
      <c r="N63" s="4"/>
      <c r="O63" s="4" t="s">
        <v>15</v>
      </c>
      <c r="P63" s="52" t="s">
        <v>15</v>
      </c>
      <c r="Q63" s="5"/>
      <c r="R63" s="5"/>
      <c r="S63" s="5"/>
      <c r="T63" s="5"/>
      <c r="U63" s="5"/>
    </row>
    <row r="64" spans="1:21" x14ac:dyDescent="0.2">
      <c r="A64" s="51">
        <v>19</v>
      </c>
      <c r="B64" s="178"/>
      <c r="C64" s="9" t="s">
        <v>68</v>
      </c>
      <c r="D64" s="4" t="s">
        <v>13</v>
      </c>
      <c r="E64" s="116"/>
      <c r="F64" s="117"/>
      <c r="G64" s="117"/>
      <c r="H64" s="117"/>
      <c r="I64" s="118"/>
      <c r="J64" s="63" t="s">
        <v>14</v>
      </c>
      <c r="K64" s="50"/>
      <c r="L64" s="9"/>
      <c r="M64" s="4" t="s">
        <v>15</v>
      </c>
      <c r="N64" s="4"/>
      <c r="O64" s="4" t="s">
        <v>15</v>
      </c>
      <c r="P64" s="52" t="s">
        <v>15</v>
      </c>
      <c r="Q64" s="5"/>
      <c r="R64" s="5"/>
      <c r="S64" s="5"/>
      <c r="T64" s="5"/>
      <c r="U64" s="5"/>
    </row>
    <row r="65" spans="1:21" ht="25.5" x14ac:dyDescent="0.2">
      <c r="A65" s="51">
        <v>20</v>
      </c>
      <c r="B65" s="32"/>
      <c r="C65" s="26"/>
      <c r="D65" s="4" t="s">
        <v>13</v>
      </c>
      <c r="E65" s="116"/>
      <c r="F65" s="117"/>
      <c r="G65" s="117"/>
      <c r="H65" s="117"/>
      <c r="I65" s="118"/>
      <c r="J65" s="64" t="s">
        <v>15</v>
      </c>
      <c r="K65" s="50"/>
      <c r="L65" s="9" t="s">
        <v>69</v>
      </c>
      <c r="M65" s="11" t="s">
        <v>112</v>
      </c>
      <c r="N65" s="38">
        <v>0</v>
      </c>
      <c r="O65" s="22">
        <v>500</v>
      </c>
      <c r="P65" s="115" t="str">
        <f>IF(M65="Maak uw keuze (verplicht!)","Keuze maken in kolom G",IF(M65="Nee, niet verkrijgbaar",0,IF(M65="Ja, optioneel (tegen meerprijs)",0.3*O65,IF(M65="Ja, standaard onderdeel van (prijs) basisuitvoering",O65))))</f>
        <v>Keuze maken in kolom G</v>
      </c>
      <c r="Q65" s="5"/>
      <c r="R65" s="5"/>
      <c r="S65" s="5"/>
      <c r="T65" s="5"/>
      <c r="U65" s="5"/>
    </row>
    <row r="66" spans="1:21" x14ac:dyDescent="0.2">
      <c r="A66" s="51">
        <v>21</v>
      </c>
      <c r="B66" s="32"/>
      <c r="C66" s="9" t="s">
        <v>70</v>
      </c>
      <c r="D66" s="4" t="s">
        <v>13</v>
      </c>
      <c r="E66" s="116"/>
      <c r="F66" s="117"/>
      <c r="G66" s="117"/>
      <c r="H66" s="117"/>
      <c r="I66" s="118"/>
      <c r="J66" s="63" t="s">
        <v>14</v>
      </c>
      <c r="K66" s="50"/>
      <c r="L66" s="9"/>
      <c r="M66" s="4" t="s">
        <v>15</v>
      </c>
      <c r="N66" s="4"/>
      <c r="O66" s="4" t="s">
        <v>15</v>
      </c>
      <c r="P66" s="52" t="s">
        <v>15</v>
      </c>
      <c r="Q66" s="5"/>
      <c r="R66" s="5"/>
      <c r="S66" s="5"/>
      <c r="T66" s="5"/>
      <c r="U66" s="5"/>
    </row>
    <row r="67" spans="1:21" x14ac:dyDescent="0.2">
      <c r="A67" s="51">
        <v>22</v>
      </c>
      <c r="B67" s="32"/>
      <c r="C67" s="9" t="s">
        <v>71</v>
      </c>
      <c r="D67" s="4" t="s">
        <v>13</v>
      </c>
      <c r="E67" s="116"/>
      <c r="F67" s="117"/>
      <c r="G67" s="117"/>
      <c r="H67" s="117"/>
      <c r="I67" s="118"/>
      <c r="J67" s="63" t="s">
        <v>14</v>
      </c>
      <c r="K67" s="50"/>
      <c r="L67" s="9"/>
      <c r="M67" s="4" t="s">
        <v>15</v>
      </c>
      <c r="N67" s="4"/>
      <c r="O67" s="4" t="s">
        <v>15</v>
      </c>
      <c r="P67" s="52" t="s">
        <v>15</v>
      </c>
      <c r="Q67" s="5"/>
      <c r="R67" s="5"/>
      <c r="S67" s="5"/>
      <c r="T67" s="5"/>
      <c r="U67" s="5"/>
    </row>
    <row r="68" spans="1:21" x14ac:dyDescent="0.2">
      <c r="A68" s="51">
        <v>23</v>
      </c>
      <c r="B68" s="32"/>
      <c r="C68" s="9" t="s">
        <v>72</v>
      </c>
      <c r="D68" s="4" t="s">
        <v>13</v>
      </c>
      <c r="E68" s="116"/>
      <c r="F68" s="117"/>
      <c r="G68" s="117"/>
      <c r="H68" s="117"/>
      <c r="I68" s="118"/>
      <c r="J68" s="63" t="s">
        <v>14</v>
      </c>
      <c r="K68" s="50"/>
      <c r="L68" s="9"/>
      <c r="M68" s="4" t="s">
        <v>15</v>
      </c>
      <c r="N68" s="4"/>
      <c r="O68" s="4" t="s">
        <v>15</v>
      </c>
      <c r="P68" s="52" t="s">
        <v>15</v>
      </c>
      <c r="Q68" s="5"/>
      <c r="R68" s="5"/>
      <c r="S68" s="5"/>
      <c r="T68" s="5"/>
      <c r="U68" s="5"/>
    </row>
    <row r="69" spans="1:21" x14ac:dyDescent="0.2">
      <c r="A69" s="51">
        <v>24</v>
      </c>
      <c r="B69" s="32"/>
      <c r="C69" s="27" t="s">
        <v>134</v>
      </c>
      <c r="D69" s="4" t="s">
        <v>13</v>
      </c>
      <c r="E69" s="116"/>
      <c r="F69" s="117"/>
      <c r="G69" s="117"/>
      <c r="H69" s="117"/>
      <c r="I69" s="118"/>
      <c r="J69" s="63" t="s">
        <v>14</v>
      </c>
      <c r="K69" s="50"/>
      <c r="L69" s="9"/>
      <c r="M69" s="4" t="s">
        <v>15</v>
      </c>
      <c r="N69" s="4"/>
      <c r="O69" s="4" t="s">
        <v>15</v>
      </c>
      <c r="P69" s="52" t="s">
        <v>15</v>
      </c>
      <c r="Q69" s="5"/>
      <c r="R69" s="5"/>
      <c r="S69" s="5"/>
      <c r="T69" s="5"/>
      <c r="U69" s="5"/>
    </row>
    <row r="70" spans="1:21" x14ac:dyDescent="0.2">
      <c r="A70" s="51">
        <v>25</v>
      </c>
      <c r="B70" s="32"/>
      <c r="C70" s="9" t="s">
        <v>73</v>
      </c>
      <c r="D70" s="4" t="s">
        <v>13</v>
      </c>
      <c r="E70" s="116"/>
      <c r="F70" s="117"/>
      <c r="G70" s="117"/>
      <c r="H70" s="117"/>
      <c r="I70" s="118"/>
      <c r="J70" s="63" t="s">
        <v>14</v>
      </c>
      <c r="K70" s="50"/>
      <c r="L70" s="9"/>
      <c r="M70" s="4" t="s">
        <v>15</v>
      </c>
      <c r="N70" s="4"/>
      <c r="O70" s="4" t="s">
        <v>15</v>
      </c>
      <c r="P70" s="52" t="s">
        <v>15</v>
      </c>
      <c r="Q70" s="5"/>
      <c r="R70" s="5"/>
      <c r="S70" s="5"/>
      <c r="T70" s="5"/>
      <c r="U70" s="5"/>
    </row>
    <row r="71" spans="1:21" x14ac:dyDescent="0.2">
      <c r="A71" s="51">
        <v>26</v>
      </c>
      <c r="B71" s="32"/>
      <c r="C71" s="9" t="s">
        <v>56</v>
      </c>
      <c r="D71" s="4" t="s">
        <v>13</v>
      </c>
      <c r="E71" s="116"/>
      <c r="F71" s="117"/>
      <c r="G71" s="117"/>
      <c r="H71" s="117"/>
      <c r="I71" s="118"/>
      <c r="J71" s="63" t="s">
        <v>14</v>
      </c>
      <c r="K71" s="50"/>
      <c r="L71" s="9"/>
      <c r="M71" s="4" t="s">
        <v>15</v>
      </c>
      <c r="N71" s="4"/>
      <c r="O71" s="4" t="s">
        <v>15</v>
      </c>
      <c r="P71" s="52" t="s">
        <v>15</v>
      </c>
      <c r="Q71" s="5"/>
      <c r="R71" s="5"/>
      <c r="S71" s="5"/>
      <c r="T71" s="5"/>
      <c r="U71" s="5"/>
    </row>
    <row r="72" spans="1:21" x14ac:dyDescent="0.2">
      <c r="A72" s="51">
        <v>27</v>
      </c>
      <c r="B72" s="32"/>
      <c r="C72" s="24" t="s">
        <v>74</v>
      </c>
      <c r="D72" s="4" t="s">
        <v>13</v>
      </c>
      <c r="E72" s="116"/>
      <c r="F72" s="117"/>
      <c r="G72" s="117"/>
      <c r="H72" s="117"/>
      <c r="I72" s="118"/>
      <c r="J72" s="63" t="s">
        <v>14</v>
      </c>
      <c r="K72" s="50"/>
      <c r="L72" s="24"/>
      <c r="M72" s="4" t="s">
        <v>15</v>
      </c>
      <c r="N72" s="4"/>
      <c r="O72" s="4" t="s">
        <v>15</v>
      </c>
      <c r="P72" s="52" t="s">
        <v>15</v>
      </c>
      <c r="Q72" s="5"/>
      <c r="R72" s="5"/>
      <c r="S72" s="5"/>
      <c r="T72" s="5"/>
      <c r="U72" s="5"/>
    </row>
    <row r="73" spans="1:21" x14ac:dyDescent="0.2">
      <c r="A73" s="51">
        <v>28</v>
      </c>
      <c r="B73" s="33"/>
      <c r="C73" s="24" t="s">
        <v>58</v>
      </c>
      <c r="D73" s="4" t="s">
        <v>13</v>
      </c>
      <c r="E73" s="116"/>
      <c r="F73" s="117"/>
      <c r="G73" s="117"/>
      <c r="H73" s="117"/>
      <c r="I73" s="118"/>
      <c r="J73" s="63" t="s">
        <v>14</v>
      </c>
      <c r="K73" s="50"/>
      <c r="L73" s="24"/>
      <c r="M73" s="4" t="s">
        <v>15</v>
      </c>
      <c r="N73" s="4"/>
      <c r="O73" s="4" t="s">
        <v>15</v>
      </c>
      <c r="P73" s="52" t="s">
        <v>15</v>
      </c>
      <c r="Q73" s="5"/>
      <c r="R73" s="5"/>
      <c r="S73" s="5"/>
      <c r="T73" s="5"/>
      <c r="U73" s="5"/>
    </row>
    <row r="74" spans="1:21" ht="25.5" x14ac:dyDescent="0.2">
      <c r="A74" s="51">
        <v>29</v>
      </c>
      <c r="B74" s="119" t="s">
        <v>75</v>
      </c>
      <c r="C74" s="9" t="s">
        <v>60</v>
      </c>
      <c r="D74" s="4" t="s">
        <v>13</v>
      </c>
      <c r="E74" s="116"/>
      <c r="F74" s="117"/>
      <c r="G74" s="117"/>
      <c r="H74" s="117"/>
      <c r="I74" s="118"/>
      <c r="J74" s="63" t="s">
        <v>14</v>
      </c>
      <c r="K74" s="50"/>
      <c r="L74" s="9"/>
      <c r="M74" s="4" t="s">
        <v>15</v>
      </c>
      <c r="N74" s="4"/>
      <c r="O74" s="4" t="s">
        <v>15</v>
      </c>
      <c r="P74" s="52" t="s">
        <v>15</v>
      </c>
      <c r="Q74" s="5"/>
      <c r="R74" s="5"/>
      <c r="S74" s="5"/>
      <c r="T74" s="5"/>
      <c r="U74" s="5"/>
    </row>
    <row r="75" spans="1:21" x14ac:dyDescent="0.2">
      <c r="A75" s="51">
        <v>30</v>
      </c>
      <c r="B75" s="179"/>
      <c r="C75" s="54" t="s">
        <v>135</v>
      </c>
      <c r="D75" s="4" t="s">
        <v>13</v>
      </c>
      <c r="E75" s="116"/>
      <c r="F75" s="117"/>
      <c r="G75" s="117"/>
      <c r="H75" s="117"/>
      <c r="I75" s="118"/>
      <c r="J75" s="63" t="s">
        <v>14</v>
      </c>
      <c r="K75" s="50"/>
      <c r="L75" s="29"/>
      <c r="M75" s="4" t="s">
        <v>15</v>
      </c>
      <c r="N75" s="4"/>
      <c r="O75" s="4" t="s">
        <v>15</v>
      </c>
      <c r="P75" s="52" t="s">
        <v>15</v>
      </c>
      <c r="Q75" s="5"/>
      <c r="R75" s="5"/>
      <c r="S75" s="5"/>
      <c r="T75" s="5"/>
      <c r="U75" s="5"/>
    </row>
    <row r="76" spans="1:21" ht="25.5" x14ac:dyDescent="0.2">
      <c r="A76" s="51">
        <v>31</v>
      </c>
      <c r="B76" s="179"/>
      <c r="C76" s="9" t="s">
        <v>76</v>
      </c>
      <c r="D76" s="4" t="s">
        <v>13</v>
      </c>
      <c r="E76" s="116"/>
      <c r="F76" s="117"/>
      <c r="G76" s="117"/>
      <c r="H76" s="117"/>
      <c r="I76" s="118"/>
      <c r="J76" s="63" t="s">
        <v>14</v>
      </c>
      <c r="K76" s="50"/>
      <c r="L76" s="9" t="s">
        <v>61</v>
      </c>
      <c r="M76" s="11" t="s">
        <v>112</v>
      </c>
      <c r="N76" s="38">
        <v>0</v>
      </c>
      <c r="O76" s="22">
        <v>300</v>
      </c>
      <c r="P76" s="115" t="str">
        <f>IF(M76="Maak uw keuze (verplicht!)","Keuze maken in kolom G",IF(M76="Nee, niet verkrijgbaar",0,IF(M76="Ja, optioneel (tegen meerprijs)",0.3*O76,IF(M76="Ja, standaard onderdeel van (prijs) basisuitvoering",O76))))</f>
        <v>Keuze maken in kolom G</v>
      </c>
      <c r="Q76" s="5"/>
      <c r="R76" s="5"/>
      <c r="S76" s="5"/>
      <c r="T76" s="5"/>
      <c r="U76" s="5"/>
    </row>
    <row r="77" spans="1:21" x14ac:dyDescent="0.2">
      <c r="A77" s="51">
        <v>32</v>
      </c>
      <c r="B77" s="179"/>
      <c r="C77" s="9" t="s">
        <v>62</v>
      </c>
      <c r="D77" s="4" t="s">
        <v>13</v>
      </c>
      <c r="E77" s="116"/>
      <c r="F77" s="117"/>
      <c r="G77" s="117"/>
      <c r="H77" s="117"/>
      <c r="I77" s="118"/>
      <c r="J77" s="63" t="s">
        <v>14</v>
      </c>
      <c r="K77" s="50"/>
      <c r="L77" s="9"/>
      <c r="M77" s="4" t="s">
        <v>15</v>
      </c>
      <c r="N77" s="4"/>
      <c r="O77" s="4" t="s">
        <v>15</v>
      </c>
      <c r="P77" s="52" t="s">
        <v>15</v>
      </c>
      <c r="Q77" s="5"/>
      <c r="R77" s="5"/>
      <c r="S77" s="5"/>
      <c r="T77" s="5"/>
      <c r="U77" s="5"/>
    </row>
    <row r="78" spans="1:21" ht="25.5" x14ac:dyDescent="0.2">
      <c r="A78" s="51">
        <v>33</v>
      </c>
      <c r="B78" s="179"/>
      <c r="C78" s="9" t="s">
        <v>63</v>
      </c>
      <c r="D78" s="4" t="s">
        <v>13</v>
      </c>
      <c r="E78" s="116"/>
      <c r="F78" s="117"/>
      <c r="G78" s="117"/>
      <c r="H78" s="117"/>
      <c r="I78" s="118"/>
      <c r="J78" s="63" t="s">
        <v>14</v>
      </c>
      <c r="K78" s="50"/>
      <c r="L78" s="9"/>
      <c r="M78" s="4" t="s">
        <v>15</v>
      </c>
      <c r="N78" s="4"/>
      <c r="O78" s="4" t="s">
        <v>15</v>
      </c>
      <c r="P78" s="52" t="s">
        <v>15</v>
      </c>
      <c r="Q78" s="5"/>
      <c r="R78" s="5"/>
      <c r="S78" s="5"/>
      <c r="T78" s="5"/>
      <c r="U78" s="5"/>
    </row>
    <row r="79" spans="1:21" ht="25.5" x14ac:dyDescent="0.2">
      <c r="A79" s="51">
        <v>34</v>
      </c>
      <c r="B79" s="179"/>
      <c r="C79" s="26"/>
      <c r="D79" s="4" t="s">
        <v>13</v>
      </c>
      <c r="E79" s="116"/>
      <c r="F79" s="117"/>
      <c r="G79" s="117"/>
      <c r="H79" s="117"/>
      <c r="I79" s="118"/>
      <c r="J79" s="64" t="s">
        <v>15</v>
      </c>
      <c r="K79" s="50"/>
      <c r="L79" s="9" t="s">
        <v>69</v>
      </c>
      <c r="M79" s="11" t="s">
        <v>112</v>
      </c>
      <c r="N79" s="38">
        <v>0</v>
      </c>
      <c r="O79" s="22">
        <v>300</v>
      </c>
      <c r="P79" s="115" t="str">
        <f>IF(M79="Maak uw keuze (verplicht!)","Keuze maken in kolom G",IF(M79="Nee, niet verkrijgbaar",0,IF(M79="Ja, optioneel (tegen meerprijs)",0.3*O79,IF(M79="Ja, standaard onderdeel van (prijs) basisuitvoering",O79))))</f>
        <v>Keuze maken in kolom G</v>
      </c>
      <c r="Q79" s="5"/>
      <c r="R79" s="5"/>
      <c r="S79" s="5"/>
      <c r="T79" s="5"/>
      <c r="U79" s="5"/>
    </row>
    <row r="80" spans="1:21" x14ac:dyDescent="0.2">
      <c r="A80" s="51">
        <v>35</v>
      </c>
      <c r="B80" s="179"/>
      <c r="C80" s="9" t="s">
        <v>64</v>
      </c>
      <c r="D80" s="4" t="s">
        <v>13</v>
      </c>
      <c r="E80" s="116"/>
      <c r="F80" s="117"/>
      <c r="G80" s="117"/>
      <c r="H80" s="117"/>
      <c r="I80" s="118"/>
      <c r="J80" s="63" t="s">
        <v>14</v>
      </c>
      <c r="K80" s="50"/>
      <c r="L80" s="9"/>
      <c r="M80" s="4" t="s">
        <v>15</v>
      </c>
      <c r="N80" s="4"/>
      <c r="O80" s="4" t="s">
        <v>15</v>
      </c>
      <c r="P80" s="52" t="s">
        <v>15</v>
      </c>
      <c r="Q80" s="5"/>
      <c r="R80" s="5"/>
      <c r="S80" s="5"/>
      <c r="T80" s="5"/>
      <c r="U80" s="5"/>
    </row>
    <row r="81" spans="1:21" x14ac:dyDescent="0.2">
      <c r="A81" s="51">
        <v>36</v>
      </c>
      <c r="B81" s="179"/>
      <c r="C81" s="9" t="s">
        <v>65</v>
      </c>
      <c r="D81" s="4" t="s">
        <v>13</v>
      </c>
      <c r="E81" s="116"/>
      <c r="F81" s="117"/>
      <c r="G81" s="117"/>
      <c r="H81" s="117"/>
      <c r="I81" s="118"/>
      <c r="J81" s="63" t="s">
        <v>14</v>
      </c>
      <c r="K81" s="50"/>
      <c r="L81" s="9"/>
      <c r="M81" s="4" t="s">
        <v>15</v>
      </c>
      <c r="N81" s="4"/>
      <c r="O81" s="4" t="s">
        <v>15</v>
      </c>
      <c r="P81" s="52" t="s">
        <v>15</v>
      </c>
      <c r="Q81" s="5"/>
      <c r="R81" s="5"/>
      <c r="S81" s="5"/>
      <c r="T81" s="5"/>
      <c r="U81" s="5"/>
    </row>
    <row r="82" spans="1:21" x14ac:dyDescent="0.2">
      <c r="A82" s="51">
        <v>37</v>
      </c>
      <c r="B82" s="179"/>
      <c r="C82" s="9" t="s">
        <v>66</v>
      </c>
      <c r="D82" s="4" t="s">
        <v>13</v>
      </c>
      <c r="E82" s="116"/>
      <c r="F82" s="117"/>
      <c r="G82" s="117"/>
      <c r="H82" s="117"/>
      <c r="I82" s="118"/>
      <c r="J82" s="63" t="s">
        <v>14</v>
      </c>
      <c r="K82" s="50"/>
      <c r="L82" s="9"/>
      <c r="M82" s="4" t="s">
        <v>15</v>
      </c>
      <c r="N82" s="4"/>
      <c r="O82" s="4" t="s">
        <v>15</v>
      </c>
      <c r="P82" s="52" t="s">
        <v>15</v>
      </c>
      <c r="Q82" s="5"/>
      <c r="R82" s="5"/>
      <c r="S82" s="5"/>
      <c r="T82" s="5"/>
      <c r="U82" s="5"/>
    </row>
    <row r="83" spans="1:21" x14ac:dyDescent="0.2">
      <c r="A83" s="51">
        <v>38</v>
      </c>
      <c r="B83" s="179"/>
      <c r="C83" s="9" t="s">
        <v>67</v>
      </c>
      <c r="D83" s="4" t="s">
        <v>13</v>
      </c>
      <c r="E83" s="116"/>
      <c r="F83" s="117"/>
      <c r="G83" s="117"/>
      <c r="H83" s="117"/>
      <c r="I83" s="118"/>
      <c r="J83" s="63" t="s">
        <v>14</v>
      </c>
      <c r="K83" s="50"/>
      <c r="L83" s="9"/>
      <c r="M83" s="4" t="s">
        <v>15</v>
      </c>
      <c r="N83" s="4"/>
      <c r="O83" s="4" t="s">
        <v>15</v>
      </c>
      <c r="P83" s="52" t="s">
        <v>15</v>
      </c>
      <c r="Q83" s="5"/>
      <c r="R83" s="5"/>
      <c r="S83" s="5"/>
      <c r="T83" s="5"/>
      <c r="U83" s="5"/>
    </row>
    <row r="84" spans="1:21" x14ac:dyDescent="0.2">
      <c r="A84" s="51">
        <v>39</v>
      </c>
      <c r="B84" s="179"/>
      <c r="C84" s="9" t="s">
        <v>68</v>
      </c>
      <c r="D84" s="4" t="s">
        <v>13</v>
      </c>
      <c r="E84" s="116"/>
      <c r="F84" s="117"/>
      <c r="G84" s="117"/>
      <c r="H84" s="117"/>
      <c r="I84" s="118"/>
      <c r="J84" s="63" t="s">
        <v>14</v>
      </c>
      <c r="K84" s="50"/>
      <c r="L84" s="9"/>
      <c r="M84" s="4" t="s">
        <v>15</v>
      </c>
      <c r="N84" s="4"/>
      <c r="O84" s="4" t="s">
        <v>15</v>
      </c>
      <c r="P84" s="52" t="s">
        <v>15</v>
      </c>
      <c r="Q84" s="5"/>
      <c r="R84" s="5"/>
      <c r="S84" s="5"/>
      <c r="T84" s="5"/>
      <c r="U84" s="5"/>
    </row>
    <row r="85" spans="1:21" x14ac:dyDescent="0.2">
      <c r="A85" s="51">
        <v>40</v>
      </c>
      <c r="B85" s="179"/>
      <c r="C85" s="9" t="s">
        <v>70</v>
      </c>
      <c r="D85" s="4" t="s">
        <v>13</v>
      </c>
      <c r="E85" s="116"/>
      <c r="F85" s="117"/>
      <c r="G85" s="117"/>
      <c r="H85" s="117"/>
      <c r="I85" s="118"/>
      <c r="J85" s="63" t="s">
        <v>14</v>
      </c>
      <c r="K85" s="50"/>
      <c r="L85" s="9"/>
      <c r="M85" s="4" t="s">
        <v>15</v>
      </c>
      <c r="N85" s="4"/>
      <c r="O85" s="4" t="s">
        <v>15</v>
      </c>
      <c r="P85" s="52" t="s">
        <v>15</v>
      </c>
      <c r="Q85" s="5"/>
      <c r="R85" s="5"/>
      <c r="S85" s="5"/>
      <c r="T85" s="5"/>
      <c r="U85" s="5"/>
    </row>
    <row r="86" spans="1:21" x14ac:dyDescent="0.2">
      <c r="A86" s="51">
        <v>41</v>
      </c>
      <c r="B86" s="179"/>
      <c r="C86" s="9" t="s">
        <v>71</v>
      </c>
      <c r="D86" s="4" t="s">
        <v>13</v>
      </c>
      <c r="E86" s="116"/>
      <c r="F86" s="117"/>
      <c r="G86" s="117"/>
      <c r="H86" s="117"/>
      <c r="I86" s="118"/>
      <c r="J86" s="63" t="s">
        <v>14</v>
      </c>
      <c r="K86" s="50"/>
      <c r="L86" s="9"/>
      <c r="M86" s="4" t="s">
        <v>15</v>
      </c>
      <c r="N86" s="4"/>
      <c r="O86" s="4" t="s">
        <v>15</v>
      </c>
      <c r="P86" s="52" t="s">
        <v>15</v>
      </c>
      <c r="Q86" s="5"/>
      <c r="R86" s="5"/>
      <c r="S86" s="5"/>
      <c r="T86" s="5"/>
      <c r="U86" s="5"/>
    </row>
    <row r="87" spans="1:21" x14ac:dyDescent="0.2">
      <c r="A87" s="51">
        <v>42</v>
      </c>
      <c r="B87" s="179"/>
      <c r="C87" s="9" t="s">
        <v>72</v>
      </c>
      <c r="D87" s="4" t="s">
        <v>13</v>
      </c>
      <c r="E87" s="116"/>
      <c r="F87" s="117"/>
      <c r="G87" s="117"/>
      <c r="H87" s="117"/>
      <c r="I87" s="118"/>
      <c r="J87" s="63" t="s">
        <v>14</v>
      </c>
      <c r="K87" s="50"/>
      <c r="L87" s="9"/>
      <c r="M87" s="4" t="s">
        <v>15</v>
      </c>
      <c r="N87" s="4"/>
      <c r="O87" s="4" t="s">
        <v>15</v>
      </c>
      <c r="P87" s="52" t="s">
        <v>15</v>
      </c>
      <c r="Q87" s="5"/>
      <c r="R87" s="5"/>
      <c r="S87" s="5"/>
      <c r="T87" s="5"/>
      <c r="U87" s="5"/>
    </row>
    <row r="88" spans="1:21" x14ac:dyDescent="0.2">
      <c r="A88" s="51">
        <v>43</v>
      </c>
      <c r="B88" s="179"/>
      <c r="C88" s="27" t="s">
        <v>136</v>
      </c>
      <c r="D88" s="4" t="s">
        <v>13</v>
      </c>
      <c r="E88" s="116"/>
      <c r="F88" s="117"/>
      <c r="G88" s="117"/>
      <c r="H88" s="117"/>
      <c r="I88" s="118"/>
      <c r="J88" s="63" t="s">
        <v>14</v>
      </c>
      <c r="K88" s="50"/>
      <c r="L88" s="9"/>
      <c r="M88" s="4" t="s">
        <v>15</v>
      </c>
      <c r="N88" s="4"/>
      <c r="O88" s="4" t="s">
        <v>15</v>
      </c>
      <c r="P88" s="52" t="s">
        <v>15</v>
      </c>
      <c r="Q88" s="5"/>
      <c r="R88" s="5"/>
      <c r="S88" s="5"/>
      <c r="T88" s="5"/>
      <c r="U88" s="5"/>
    </row>
    <row r="89" spans="1:21" ht="12.75" customHeight="1" x14ac:dyDescent="0.2">
      <c r="A89" s="51">
        <v>44</v>
      </c>
      <c r="B89" s="179"/>
      <c r="C89" s="9" t="s">
        <v>73</v>
      </c>
      <c r="D89" s="4" t="s">
        <v>13</v>
      </c>
      <c r="E89" s="116"/>
      <c r="F89" s="117"/>
      <c r="G89" s="117"/>
      <c r="H89" s="117"/>
      <c r="I89" s="118"/>
      <c r="J89" s="63" t="s">
        <v>14</v>
      </c>
      <c r="K89" s="50"/>
      <c r="L89" s="9"/>
      <c r="M89" s="4" t="s">
        <v>15</v>
      </c>
      <c r="N89" s="4"/>
      <c r="O89" s="4" t="s">
        <v>15</v>
      </c>
      <c r="P89" s="52" t="s">
        <v>15</v>
      </c>
      <c r="Q89" s="5"/>
      <c r="R89" s="5"/>
      <c r="S89" s="5"/>
      <c r="T89" s="5"/>
      <c r="U89" s="5"/>
    </row>
    <row r="90" spans="1:21" ht="12.75" customHeight="1" x14ac:dyDescent="0.2">
      <c r="A90" s="51">
        <v>45</v>
      </c>
      <c r="B90" s="179"/>
      <c r="C90" s="9" t="s">
        <v>56</v>
      </c>
      <c r="D90" s="4" t="s">
        <v>13</v>
      </c>
      <c r="E90" s="116"/>
      <c r="F90" s="117"/>
      <c r="G90" s="117"/>
      <c r="H90" s="117"/>
      <c r="I90" s="118"/>
      <c r="J90" s="63" t="s">
        <v>14</v>
      </c>
      <c r="K90" s="50"/>
      <c r="L90" s="9"/>
      <c r="M90" s="4" t="s">
        <v>15</v>
      </c>
      <c r="N90" s="4"/>
      <c r="O90" s="4" t="s">
        <v>15</v>
      </c>
      <c r="P90" s="52" t="s">
        <v>15</v>
      </c>
      <c r="Q90" s="5"/>
      <c r="R90" s="5"/>
      <c r="S90" s="5"/>
      <c r="T90" s="5"/>
      <c r="U90" s="5"/>
    </row>
    <row r="91" spans="1:21" ht="12.75" customHeight="1" x14ac:dyDescent="0.2">
      <c r="A91" s="51">
        <v>46</v>
      </c>
      <c r="B91" s="179"/>
      <c r="C91" s="24" t="s">
        <v>74</v>
      </c>
      <c r="D91" s="4" t="s">
        <v>13</v>
      </c>
      <c r="E91" s="116"/>
      <c r="F91" s="117"/>
      <c r="G91" s="117"/>
      <c r="H91" s="117"/>
      <c r="I91" s="118"/>
      <c r="J91" s="63" t="s">
        <v>14</v>
      </c>
      <c r="K91" s="50"/>
      <c r="L91" s="24"/>
      <c r="M91" s="4" t="s">
        <v>15</v>
      </c>
      <c r="N91" s="4"/>
      <c r="O91" s="4" t="s">
        <v>15</v>
      </c>
      <c r="P91" s="52" t="s">
        <v>15</v>
      </c>
      <c r="Q91" s="5"/>
      <c r="R91" s="5"/>
      <c r="S91" s="5"/>
      <c r="T91" s="5"/>
      <c r="U91" s="5"/>
    </row>
    <row r="92" spans="1:21" ht="12.75" customHeight="1" x14ac:dyDescent="0.2">
      <c r="A92" s="51">
        <v>47</v>
      </c>
      <c r="B92" s="120"/>
      <c r="C92" s="24" t="s">
        <v>58</v>
      </c>
      <c r="D92" s="4" t="s">
        <v>13</v>
      </c>
      <c r="E92" s="116"/>
      <c r="F92" s="117"/>
      <c r="G92" s="117"/>
      <c r="H92" s="117"/>
      <c r="I92" s="118"/>
      <c r="J92" s="63" t="s">
        <v>14</v>
      </c>
      <c r="K92" s="50"/>
      <c r="L92" s="24"/>
      <c r="M92" s="4" t="s">
        <v>15</v>
      </c>
      <c r="N92" s="4"/>
      <c r="O92" s="4" t="s">
        <v>15</v>
      </c>
      <c r="P92" s="52" t="s">
        <v>15</v>
      </c>
      <c r="Q92" s="5"/>
      <c r="R92" s="5"/>
      <c r="S92" s="5"/>
      <c r="T92" s="5"/>
      <c r="U92" s="5"/>
    </row>
    <row r="93" spans="1:21" ht="12.75" customHeight="1" x14ac:dyDescent="0.2">
      <c r="A93" s="51">
        <v>48</v>
      </c>
      <c r="B93" s="119" t="s">
        <v>77</v>
      </c>
      <c r="C93" s="9" t="s">
        <v>78</v>
      </c>
      <c r="D93" s="4" t="s">
        <v>13</v>
      </c>
      <c r="E93" s="116"/>
      <c r="F93" s="117"/>
      <c r="G93" s="117"/>
      <c r="H93" s="117"/>
      <c r="I93" s="118"/>
      <c r="J93" s="63" t="s">
        <v>14</v>
      </c>
      <c r="K93" s="50"/>
      <c r="L93" s="9"/>
      <c r="M93" s="4" t="s">
        <v>15</v>
      </c>
      <c r="N93" s="4"/>
      <c r="O93" s="4" t="s">
        <v>15</v>
      </c>
      <c r="P93" s="52" t="s">
        <v>15</v>
      </c>
      <c r="Q93" s="5"/>
      <c r="R93" s="5"/>
      <c r="S93" s="5"/>
      <c r="T93" s="5"/>
      <c r="U93" s="5"/>
    </row>
    <row r="94" spans="1:21" ht="30.75" customHeight="1" x14ac:dyDescent="0.2">
      <c r="A94" s="51">
        <v>49</v>
      </c>
      <c r="B94" s="179"/>
      <c r="C94" s="9" t="s">
        <v>79</v>
      </c>
      <c r="D94" s="4" t="s">
        <v>13</v>
      </c>
      <c r="E94" s="116"/>
      <c r="F94" s="117"/>
      <c r="G94" s="117"/>
      <c r="H94" s="117"/>
      <c r="I94" s="118"/>
      <c r="J94" s="63" t="s">
        <v>14</v>
      </c>
      <c r="K94" s="50"/>
      <c r="L94" s="9" t="s">
        <v>80</v>
      </c>
      <c r="M94" s="11" t="s">
        <v>112</v>
      </c>
      <c r="N94" s="38">
        <v>0</v>
      </c>
      <c r="O94" s="22">
        <v>300</v>
      </c>
      <c r="P94" s="115" t="str">
        <f>IF(M94="Maak uw keuze (verplicht!)","Keuze maken in kolom G",IF(M94="Nee, niet verkrijgbaar",0,IF(M94="Ja, optioneel (tegen meerprijs)",0.3*O94,IF(M94="Ja, standaard onderdeel van (prijs) basisuitvoering",O94))))</f>
        <v>Keuze maken in kolom G</v>
      </c>
      <c r="Q94" s="5"/>
      <c r="R94" s="5"/>
      <c r="S94" s="5"/>
      <c r="T94" s="5"/>
      <c r="U94" s="5"/>
    </row>
    <row r="95" spans="1:21" ht="12.75" customHeight="1" x14ac:dyDescent="0.2">
      <c r="A95" s="51">
        <v>50</v>
      </c>
      <c r="B95" s="179"/>
      <c r="C95" s="9" t="s">
        <v>81</v>
      </c>
      <c r="D95" s="4" t="s">
        <v>13</v>
      </c>
      <c r="E95" s="116"/>
      <c r="F95" s="117"/>
      <c r="G95" s="117"/>
      <c r="H95" s="117"/>
      <c r="I95" s="118"/>
      <c r="J95" s="63" t="s">
        <v>14</v>
      </c>
      <c r="K95" s="50"/>
      <c r="L95" s="9"/>
      <c r="M95" s="4" t="s">
        <v>15</v>
      </c>
      <c r="N95" s="4"/>
      <c r="O95" s="4" t="s">
        <v>15</v>
      </c>
      <c r="P95" s="52" t="s">
        <v>15</v>
      </c>
      <c r="Q95" s="5"/>
      <c r="R95" s="5"/>
      <c r="S95" s="5"/>
      <c r="T95" s="5"/>
      <c r="U95" s="5"/>
    </row>
    <row r="96" spans="1:21" ht="24" customHeight="1" x14ac:dyDescent="0.2">
      <c r="A96" s="51">
        <v>51</v>
      </c>
      <c r="B96" s="179"/>
      <c r="C96" s="9" t="s">
        <v>137</v>
      </c>
      <c r="D96" s="4" t="s">
        <v>13</v>
      </c>
      <c r="E96" s="116"/>
      <c r="F96" s="117"/>
      <c r="G96" s="117"/>
      <c r="H96" s="117"/>
      <c r="I96" s="118"/>
      <c r="J96" s="63" t="s">
        <v>14</v>
      </c>
      <c r="K96" s="50"/>
      <c r="L96" s="9" t="s">
        <v>82</v>
      </c>
      <c r="M96" s="11" t="s">
        <v>112</v>
      </c>
      <c r="N96" s="38">
        <v>0</v>
      </c>
      <c r="O96" s="22">
        <v>300</v>
      </c>
      <c r="P96" s="115" t="str">
        <f>IF(M96="Maak uw keuze (verplicht!)","Keuze maken in kolom G",IF(M96="Nee, niet verkrijgbaar",0,IF(M96="Ja, optioneel (tegen meerprijs)",0.3*O96,IF(M96="Ja, standaard onderdeel van (prijs) basisuitvoering",O96))))</f>
        <v>Keuze maken in kolom G</v>
      </c>
      <c r="Q96" s="5"/>
      <c r="R96" s="5"/>
      <c r="S96" s="5"/>
      <c r="T96" s="5"/>
      <c r="U96" s="5"/>
    </row>
    <row r="97" spans="1:21" ht="12.75" customHeight="1" x14ac:dyDescent="0.2">
      <c r="A97" s="51">
        <v>52</v>
      </c>
      <c r="B97" s="179"/>
      <c r="C97" s="9" t="s">
        <v>56</v>
      </c>
      <c r="D97" s="4" t="s">
        <v>13</v>
      </c>
      <c r="E97" s="116"/>
      <c r="F97" s="117"/>
      <c r="G97" s="117"/>
      <c r="H97" s="117"/>
      <c r="I97" s="118"/>
      <c r="J97" s="63" t="s">
        <v>14</v>
      </c>
      <c r="K97" s="50"/>
      <c r="L97" s="9"/>
      <c r="M97" s="4" t="s">
        <v>15</v>
      </c>
      <c r="N97" s="4"/>
      <c r="O97" s="4" t="s">
        <v>15</v>
      </c>
      <c r="P97" s="52" t="s">
        <v>15</v>
      </c>
      <c r="Q97" s="5"/>
      <c r="R97" s="5"/>
      <c r="S97" s="5"/>
      <c r="T97" s="5"/>
      <c r="U97" s="5"/>
    </row>
    <row r="98" spans="1:21" ht="32.25" customHeight="1" x14ac:dyDescent="0.2">
      <c r="A98" s="51">
        <v>53</v>
      </c>
      <c r="B98" s="120"/>
      <c r="C98" s="28" t="s">
        <v>83</v>
      </c>
      <c r="D98" s="4" t="s">
        <v>13</v>
      </c>
      <c r="E98" s="116"/>
      <c r="F98" s="117"/>
      <c r="G98" s="117"/>
      <c r="H98" s="117"/>
      <c r="I98" s="118"/>
      <c r="J98" s="63" t="s">
        <v>14</v>
      </c>
      <c r="K98" s="50"/>
      <c r="L98" s="23" t="s">
        <v>84</v>
      </c>
      <c r="M98" s="11" t="s">
        <v>112</v>
      </c>
      <c r="N98" s="38">
        <v>0</v>
      </c>
      <c r="O98" s="22">
        <v>300</v>
      </c>
      <c r="P98" s="115" t="str">
        <f>IF(M98="Maak uw keuze (verplicht!)","Keuze maken in kolom G",IF(M98="Nee, niet verkrijgbaar",0,IF(M98="Ja, optioneel (tegen meerprijs)",0.3*O98,IF(M98="Ja, standaard onderdeel van (prijs) basisuitvoering",O98))))</f>
        <v>Keuze maken in kolom G</v>
      </c>
      <c r="Q98" s="5"/>
      <c r="R98" s="5"/>
      <c r="S98" s="5"/>
      <c r="T98" s="5"/>
      <c r="U98" s="5"/>
    </row>
    <row r="99" spans="1:21" ht="36.75" customHeight="1" x14ac:dyDescent="0.25">
      <c r="A99" s="180" t="s">
        <v>141</v>
      </c>
      <c r="B99" s="181"/>
      <c r="C99" s="181"/>
      <c r="D99" s="181"/>
      <c r="E99" s="182"/>
      <c r="F99" s="182"/>
      <c r="G99" s="182"/>
      <c r="H99" s="66"/>
      <c r="I99" s="76"/>
      <c r="J99" s="76"/>
      <c r="K99" s="77"/>
      <c r="L99" s="76"/>
      <c r="M99" s="76"/>
      <c r="N99" s="67" t="s">
        <v>138</v>
      </c>
      <c r="O99" s="55" t="s">
        <v>139</v>
      </c>
      <c r="P99" s="56" t="s">
        <v>140</v>
      </c>
    </row>
    <row r="100" spans="1:21" ht="37.5" customHeight="1" thickBot="1" x14ac:dyDescent="0.25">
      <c r="A100" s="57"/>
      <c r="B100" s="58"/>
      <c r="C100" s="59"/>
      <c r="D100" s="60"/>
      <c r="E100" s="60"/>
      <c r="F100" s="59"/>
      <c r="G100" s="60"/>
      <c r="H100" s="60"/>
      <c r="I100" s="60"/>
      <c r="J100" s="60"/>
      <c r="K100" s="59"/>
      <c r="L100" s="60"/>
      <c r="M100" s="60"/>
      <c r="N100" s="61">
        <f>SUM(N6:N99)</f>
        <v>0</v>
      </c>
      <c r="O100" s="61">
        <f t="shared" ref="O100:P100" si="1">SUM(O6:O99)</f>
        <v>5000</v>
      </c>
      <c r="P100" s="62">
        <f t="shared" si="1"/>
        <v>0</v>
      </c>
    </row>
  </sheetData>
  <mergeCells count="81">
    <mergeCell ref="E95:I95"/>
    <mergeCell ref="E96:I96"/>
    <mergeCell ref="E97:I97"/>
    <mergeCell ref="E98:I98"/>
    <mergeCell ref="L46:P46"/>
    <mergeCell ref="E90:I90"/>
    <mergeCell ref="E91:I91"/>
    <mergeCell ref="E92:I92"/>
    <mergeCell ref="E93:I93"/>
    <mergeCell ref="E94:I94"/>
    <mergeCell ref="E85:I85"/>
    <mergeCell ref="E86:I86"/>
    <mergeCell ref="E87:I87"/>
    <mergeCell ref="E88:I88"/>
    <mergeCell ref="E89:I89"/>
    <mergeCell ref="E80:I80"/>
    <mergeCell ref="E81:I81"/>
    <mergeCell ref="E82:I82"/>
    <mergeCell ref="E83:I83"/>
    <mergeCell ref="E84:I84"/>
    <mergeCell ref="E75:I75"/>
    <mergeCell ref="E76:I76"/>
    <mergeCell ref="E77:I77"/>
    <mergeCell ref="E78:I78"/>
    <mergeCell ref="E79:I79"/>
    <mergeCell ref="E70:I70"/>
    <mergeCell ref="E71:I71"/>
    <mergeCell ref="E72:I72"/>
    <mergeCell ref="E73:I73"/>
    <mergeCell ref="E74:I74"/>
    <mergeCell ref="A99:G99"/>
    <mergeCell ref="E47:I47"/>
    <mergeCell ref="E48:I48"/>
    <mergeCell ref="E49:I49"/>
    <mergeCell ref="E50:I50"/>
    <mergeCell ref="E51:I51"/>
    <mergeCell ref="E52:I52"/>
    <mergeCell ref="E53:I53"/>
    <mergeCell ref="E54:I54"/>
    <mergeCell ref="E55:I55"/>
    <mergeCell ref="E56:I56"/>
    <mergeCell ref="E57:I57"/>
    <mergeCell ref="E58:I58"/>
    <mergeCell ref="E59:I59"/>
    <mergeCell ref="E60:I60"/>
    <mergeCell ref="E61:I61"/>
    <mergeCell ref="A47:B47"/>
    <mergeCell ref="B48:B54"/>
    <mergeCell ref="B60:B64"/>
    <mergeCell ref="B74:B92"/>
    <mergeCell ref="B93:B98"/>
    <mergeCell ref="F43:I43"/>
    <mergeCell ref="F44:I44"/>
    <mergeCell ref="F45:I45"/>
    <mergeCell ref="A46:E46"/>
    <mergeCell ref="B27:B34"/>
    <mergeCell ref="F27:I34"/>
    <mergeCell ref="B35:B41"/>
    <mergeCell ref="F35:I41"/>
    <mergeCell ref="F42:I42"/>
    <mergeCell ref="A9:J9"/>
    <mergeCell ref="L9:P9"/>
    <mergeCell ref="A10:B10"/>
    <mergeCell ref="B11:B26"/>
    <mergeCell ref="C25:C26"/>
    <mergeCell ref="B6:B7"/>
    <mergeCell ref="F5:I5"/>
    <mergeCell ref="F6:I8"/>
    <mergeCell ref="A5:B5"/>
    <mergeCell ref="A1:P1"/>
    <mergeCell ref="A2:P2"/>
    <mergeCell ref="A3:P3"/>
    <mergeCell ref="A4:P4"/>
    <mergeCell ref="E67:I67"/>
    <mergeCell ref="E68:I68"/>
    <mergeCell ref="E69:I69"/>
    <mergeCell ref="E62:I62"/>
    <mergeCell ref="E63:I63"/>
    <mergeCell ref="E64:I64"/>
    <mergeCell ref="E65:I65"/>
    <mergeCell ref="E66:I66"/>
  </mergeCells>
  <conditionalFormatting sqref="J27:K45 K11:K24 K46">
    <cfRule type="cellIs" dxfId="9" priority="10" operator="equal">
      <formula>"Nee"</formula>
    </cfRule>
  </conditionalFormatting>
  <conditionalFormatting sqref="J27:K45 K11:K24 K46">
    <cfRule type="cellIs" dxfId="8" priority="9" operator="equal">
      <formula>"Ja"</formula>
    </cfRule>
  </conditionalFormatting>
  <conditionalFormatting sqref="J11:J24">
    <cfRule type="cellIs" dxfId="7" priority="8" operator="equal">
      <formula>"Nee"</formula>
    </cfRule>
  </conditionalFormatting>
  <conditionalFormatting sqref="J11:J24">
    <cfRule type="cellIs" dxfId="6" priority="7" operator="equal">
      <formula>"Ja"</formula>
    </cfRule>
  </conditionalFormatting>
  <conditionalFormatting sqref="J48:J64">
    <cfRule type="cellIs" dxfId="5" priority="6" operator="equal">
      <formula>"Nee"</formula>
    </cfRule>
  </conditionalFormatting>
  <conditionalFormatting sqref="J48:J64">
    <cfRule type="cellIs" dxfId="4" priority="5" operator="equal">
      <formula>"Ja"</formula>
    </cfRule>
  </conditionalFormatting>
  <conditionalFormatting sqref="J66:J78">
    <cfRule type="cellIs" dxfId="3" priority="4" operator="equal">
      <formula>"Nee"</formula>
    </cfRule>
  </conditionalFormatting>
  <conditionalFormatting sqref="J66:J78">
    <cfRule type="cellIs" dxfId="2" priority="3" operator="equal">
      <formula>"Ja"</formula>
    </cfRule>
  </conditionalFormatting>
  <conditionalFormatting sqref="J80:J98">
    <cfRule type="cellIs" dxfId="1" priority="2" operator="equal">
      <formula>"Nee"</formula>
    </cfRule>
  </conditionalFormatting>
  <conditionalFormatting sqref="J80:J98">
    <cfRule type="cellIs" dxfId="0" priority="1" operator="equal">
      <formula>"Ja"</formula>
    </cfRule>
  </conditionalFormatting>
  <dataValidations count="2">
    <dataValidation type="list" allowBlank="1" showInputMessage="1" showErrorMessage="1" sqref="L24 L30 L39 J27:K45 J11:K24 J6:J8 L6:L8 L48:L64 L66:L78 J66:J78 J48:J64 J80:J98 L80:L98 K46" xr:uid="{00000000-0002-0000-0000-000000000000}">
      <formula1>"Maak uw keuze, Ja, Nee"</formula1>
    </dataValidation>
    <dataValidation type="list" allowBlank="1" showInputMessage="1" showErrorMessage="1" sqref="M7 M24:M26 M30 M39 M49 M57 M65 M76 M79 M94 M96 M98" xr:uid="{00000000-0002-0000-0000-000001000000}">
      <formula1>$Q$1:$Q$4</formula1>
    </dataValidation>
  </dataValidations>
  <pageMargins left="0.23622047244094491" right="0.23622047244094491" top="0.74803149606299213" bottom="0.74803149606299213" header="0.31496062992125984"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1"/>
  <sheetViews>
    <sheetView tabSelected="1" zoomScale="85" zoomScaleNormal="85" workbookViewId="0">
      <selection activeCell="A3" sqref="A3:L3"/>
    </sheetView>
  </sheetViews>
  <sheetFormatPr defaultColWidth="0" defaultRowHeight="12.75" x14ac:dyDescent="0.2"/>
  <cols>
    <col min="1" max="1" width="28.85546875" style="7" customWidth="1"/>
    <col min="2" max="2" width="12.85546875" style="7" customWidth="1"/>
    <col min="3" max="3" width="19.85546875" style="7" customWidth="1"/>
    <col min="4" max="4" width="22.5703125" style="7" customWidth="1"/>
    <col min="5" max="6" width="20.85546875" style="7" customWidth="1"/>
    <col min="7" max="11" width="17.85546875" style="7" customWidth="1"/>
    <col min="12" max="12" width="24.85546875" style="7" customWidth="1"/>
    <col min="13" max="16384" width="9.140625" style="7" hidden="1"/>
  </cols>
  <sheetData>
    <row r="1" spans="1:12" ht="54" customHeight="1" x14ac:dyDescent="0.2">
      <c r="A1" s="193" t="str">
        <f>'P5 EisenWensen - TB1'!A1:N1</f>
        <v xml:space="preserve">Bijlage 5 - Programma van prijzen, eisen en wensen Combinatie Perceel 5
Hooibouw- en Oogstwerktuigen (aanbouw- en getrokken) </v>
      </c>
      <c r="B1" s="194"/>
      <c r="C1" s="194"/>
      <c r="D1" s="194"/>
      <c r="E1" s="194"/>
      <c r="F1" s="194"/>
      <c r="G1" s="194"/>
      <c r="H1" s="194"/>
      <c r="I1" s="194"/>
      <c r="J1" s="194"/>
      <c r="K1" s="194"/>
      <c r="L1" s="195"/>
    </row>
    <row r="2" spans="1:12" ht="31.5" customHeight="1" x14ac:dyDescent="0.2">
      <c r="A2" s="196" t="s">
        <v>174</v>
      </c>
      <c r="B2" s="197"/>
      <c r="C2" s="197"/>
      <c r="D2" s="197"/>
      <c r="E2" s="197"/>
      <c r="F2" s="197"/>
      <c r="G2" s="197"/>
      <c r="H2" s="197"/>
      <c r="I2" s="197"/>
      <c r="J2" s="197"/>
      <c r="K2" s="197"/>
      <c r="L2" s="198"/>
    </row>
    <row r="3" spans="1:12" ht="66" customHeight="1" x14ac:dyDescent="0.2">
      <c r="A3" s="199" t="s">
        <v>85</v>
      </c>
      <c r="B3" s="200"/>
      <c r="C3" s="200"/>
      <c r="D3" s="200"/>
      <c r="E3" s="200"/>
      <c r="F3" s="200"/>
      <c r="G3" s="200"/>
      <c r="H3" s="200"/>
      <c r="I3" s="200"/>
      <c r="J3" s="200"/>
      <c r="K3" s="200"/>
      <c r="L3" s="201"/>
    </row>
    <row r="4" spans="1:12" ht="74.25" customHeight="1" x14ac:dyDescent="0.2">
      <c r="A4" s="111" t="s">
        <v>86</v>
      </c>
      <c r="B4" s="112" t="s">
        <v>87</v>
      </c>
      <c r="C4" s="112" t="s">
        <v>88</v>
      </c>
      <c r="D4" s="112" t="s">
        <v>89</v>
      </c>
      <c r="E4" s="112" t="s">
        <v>90</v>
      </c>
      <c r="F4" s="112" t="s">
        <v>91</v>
      </c>
      <c r="G4" s="113" t="s">
        <v>161</v>
      </c>
      <c r="H4" s="71" t="s">
        <v>162</v>
      </c>
      <c r="I4" s="71" t="s">
        <v>163</v>
      </c>
      <c r="J4" s="71" t="s">
        <v>164</v>
      </c>
      <c r="K4" s="71" t="s">
        <v>165</v>
      </c>
      <c r="L4" s="114" t="s">
        <v>166</v>
      </c>
    </row>
    <row r="5" spans="1:12" ht="21" customHeight="1" x14ac:dyDescent="0.2">
      <c r="A5" s="202" t="s">
        <v>92</v>
      </c>
      <c r="B5" s="3" t="s">
        <v>93</v>
      </c>
      <c r="C5" s="3"/>
      <c r="D5" s="3" t="s">
        <v>94</v>
      </c>
      <c r="E5" s="17"/>
      <c r="F5" s="17"/>
      <c r="G5" s="18">
        <v>0</v>
      </c>
      <c r="H5" s="85" t="s">
        <v>34</v>
      </c>
      <c r="I5" s="86">
        <v>0.1</v>
      </c>
      <c r="J5" s="87">
        <f>G5*(100%-I5)</f>
        <v>0</v>
      </c>
      <c r="K5" s="18">
        <v>0</v>
      </c>
      <c r="L5" s="94">
        <f>J5-K5</f>
        <v>0</v>
      </c>
    </row>
    <row r="6" spans="1:12" ht="21" customHeight="1" x14ac:dyDescent="0.2">
      <c r="A6" s="190"/>
      <c r="B6" s="3" t="s">
        <v>93</v>
      </c>
      <c r="C6" s="3"/>
      <c r="D6" s="3" t="s">
        <v>95</v>
      </c>
      <c r="E6" s="17"/>
      <c r="F6" s="17"/>
      <c r="G6" s="18">
        <v>0</v>
      </c>
      <c r="H6" s="85" t="s">
        <v>34</v>
      </c>
      <c r="I6" s="86">
        <v>0</v>
      </c>
      <c r="J6" s="87">
        <f>G6*(100%-I6)</f>
        <v>0</v>
      </c>
      <c r="K6" s="18">
        <v>0</v>
      </c>
      <c r="L6" s="94">
        <f t="shared" ref="L6:L18" si="0">J6-K6</f>
        <v>0</v>
      </c>
    </row>
    <row r="7" spans="1:12" ht="21" customHeight="1" x14ac:dyDescent="0.2">
      <c r="A7" s="203" t="s">
        <v>167</v>
      </c>
      <c r="B7" s="204"/>
      <c r="C7" s="204"/>
      <c r="D7" s="204"/>
      <c r="E7" s="204"/>
      <c r="F7" s="204"/>
      <c r="G7" s="205"/>
      <c r="H7" s="88">
        <f>'P5 EisenWensen - TB1'!N7+'P5 EisenWensen - TB1'!N24+'P5 EisenWensen - TB1'!N25+'P5 EisenWensen - TB1'!N26</f>
        <v>0</v>
      </c>
      <c r="I7" s="86">
        <v>0</v>
      </c>
      <c r="J7" s="87">
        <f>H7*(100%-I7)</f>
        <v>0</v>
      </c>
      <c r="K7" s="18">
        <v>0</v>
      </c>
      <c r="L7" s="94">
        <f t="shared" si="0"/>
        <v>0</v>
      </c>
    </row>
    <row r="8" spans="1:12" ht="21" customHeight="1" x14ac:dyDescent="0.2">
      <c r="A8" s="202" t="s">
        <v>97</v>
      </c>
      <c r="B8" s="3" t="s">
        <v>49</v>
      </c>
      <c r="C8" s="3"/>
      <c r="D8" s="14" t="s">
        <v>96</v>
      </c>
      <c r="E8" s="17"/>
      <c r="F8" s="17"/>
      <c r="G8" s="18">
        <v>0</v>
      </c>
      <c r="H8" s="85" t="s">
        <v>34</v>
      </c>
      <c r="I8" s="86">
        <v>0</v>
      </c>
      <c r="J8" s="87">
        <f t="shared" ref="J8:J9" si="1">G8*(100%-I8)</f>
        <v>0</v>
      </c>
      <c r="K8" s="18">
        <v>0</v>
      </c>
      <c r="L8" s="94">
        <f t="shared" si="0"/>
        <v>0</v>
      </c>
    </row>
    <row r="9" spans="1:12" ht="21" customHeight="1" x14ac:dyDescent="0.2">
      <c r="A9" s="190"/>
      <c r="B9" s="3" t="s">
        <v>49</v>
      </c>
      <c r="C9" s="3"/>
      <c r="D9" s="3" t="s">
        <v>98</v>
      </c>
      <c r="E9" s="17"/>
      <c r="F9" s="17"/>
      <c r="G9" s="18">
        <v>0</v>
      </c>
      <c r="H9" s="85" t="s">
        <v>34</v>
      </c>
      <c r="I9" s="86">
        <v>0</v>
      </c>
      <c r="J9" s="87">
        <f t="shared" si="1"/>
        <v>0</v>
      </c>
      <c r="K9" s="18">
        <v>0</v>
      </c>
      <c r="L9" s="94">
        <f t="shared" si="0"/>
        <v>0</v>
      </c>
    </row>
    <row r="10" spans="1:12" ht="21" customHeight="1" x14ac:dyDescent="0.2">
      <c r="A10" s="203" t="s">
        <v>168</v>
      </c>
      <c r="B10" s="204"/>
      <c r="C10" s="204"/>
      <c r="D10" s="204"/>
      <c r="E10" s="204"/>
      <c r="F10" s="204"/>
      <c r="G10" s="205"/>
      <c r="H10" s="88">
        <f>'P5 EisenWensen - TB1'!N7+'P5 EisenWensen - TB1'!N24</f>
        <v>0</v>
      </c>
      <c r="I10" s="86">
        <v>0</v>
      </c>
      <c r="J10" s="87">
        <f>H10*(100%-I10)</f>
        <v>0</v>
      </c>
      <c r="K10" s="18">
        <v>0</v>
      </c>
      <c r="L10" s="94">
        <f t="shared" si="0"/>
        <v>0</v>
      </c>
    </row>
    <row r="11" spans="1:12" ht="21" customHeight="1" x14ac:dyDescent="0.2">
      <c r="A11" s="189" t="s">
        <v>37</v>
      </c>
      <c r="B11" s="16" t="s">
        <v>49</v>
      </c>
      <c r="C11" s="16"/>
      <c r="D11" s="16" t="s">
        <v>99</v>
      </c>
      <c r="E11" s="19"/>
      <c r="F11" s="19"/>
      <c r="G11" s="18">
        <v>0</v>
      </c>
      <c r="H11" s="88">
        <f>'P5 EisenWensen - TB1'!N7+'P5 EisenWensen - TB1'!N30</f>
        <v>0</v>
      </c>
      <c r="I11" s="86">
        <v>0</v>
      </c>
      <c r="J11" s="87">
        <f t="shared" ref="J11:J22" si="2">(G11+H11)*(100%-I11)</f>
        <v>0</v>
      </c>
      <c r="K11" s="18">
        <v>0</v>
      </c>
      <c r="L11" s="94">
        <f t="shared" si="0"/>
        <v>0</v>
      </c>
    </row>
    <row r="12" spans="1:12" ht="21" customHeight="1" x14ac:dyDescent="0.2">
      <c r="A12" s="190"/>
      <c r="B12" s="16" t="s">
        <v>49</v>
      </c>
      <c r="C12" s="16"/>
      <c r="D12" s="16" t="s">
        <v>100</v>
      </c>
      <c r="E12" s="19"/>
      <c r="F12" s="19"/>
      <c r="G12" s="18">
        <v>0</v>
      </c>
      <c r="H12" s="88">
        <f>'P5 EisenWensen - TB1'!N7+'P5 EisenWensen - TB1'!N30</f>
        <v>0</v>
      </c>
      <c r="I12" s="86">
        <v>0</v>
      </c>
      <c r="J12" s="87">
        <f t="shared" si="2"/>
        <v>0</v>
      </c>
      <c r="K12" s="18">
        <v>0</v>
      </c>
      <c r="L12" s="94">
        <f t="shared" si="0"/>
        <v>0</v>
      </c>
    </row>
    <row r="13" spans="1:12" ht="21" customHeight="1" x14ac:dyDescent="0.2">
      <c r="A13" s="189" t="s">
        <v>101</v>
      </c>
      <c r="B13" s="16" t="s">
        <v>49</v>
      </c>
      <c r="C13" s="16"/>
      <c r="D13" s="16" t="s">
        <v>102</v>
      </c>
      <c r="E13" s="19"/>
      <c r="F13" s="19"/>
      <c r="G13" s="18">
        <v>0</v>
      </c>
      <c r="H13" s="88">
        <f>'P5 EisenWensen - TB1'!N7+'P5 EisenWensen - TB1'!N39</f>
        <v>0</v>
      </c>
      <c r="I13" s="86">
        <v>0</v>
      </c>
      <c r="J13" s="87">
        <f t="shared" si="2"/>
        <v>0</v>
      </c>
      <c r="K13" s="18">
        <v>0</v>
      </c>
      <c r="L13" s="94">
        <f t="shared" si="0"/>
        <v>0</v>
      </c>
    </row>
    <row r="14" spans="1:12" ht="21" customHeight="1" x14ac:dyDescent="0.2">
      <c r="A14" s="190"/>
      <c r="B14" s="16" t="s">
        <v>6</v>
      </c>
      <c r="C14" s="16"/>
      <c r="D14" s="16" t="s">
        <v>103</v>
      </c>
      <c r="E14" s="19"/>
      <c r="F14" s="19"/>
      <c r="G14" s="18">
        <v>0</v>
      </c>
      <c r="H14" s="88">
        <f>'P5 EisenWensen - TB1'!N7+'P5 EisenWensen - TB1'!N39</f>
        <v>0</v>
      </c>
      <c r="I14" s="86">
        <v>0</v>
      </c>
      <c r="J14" s="87">
        <f t="shared" si="2"/>
        <v>0</v>
      </c>
      <c r="K14" s="18">
        <v>0</v>
      </c>
      <c r="L14" s="94">
        <f t="shared" si="0"/>
        <v>0</v>
      </c>
    </row>
    <row r="15" spans="1:12" ht="55.5" customHeight="1" x14ac:dyDescent="0.2">
      <c r="A15" s="95" t="s">
        <v>44</v>
      </c>
      <c r="B15" s="16" t="s">
        <v>49</v>
      </c>
      <c r="C15" s="1" t="s">
        <v>45</v>
      </c>
      <c r="D15" s="89"/>
      <c r="E15" s="19"/>
      <c r="F15" s="19"/>
      <c r="G15" s="18">
        <v>0</v>
      </c>
      <c r="H15" s="88">
        <f>'[1]P3 EisenWensen - TB1'!N53</f>
        <v>0</v>
      </c>
      <c r="I15" s="86">
        <v>0</v>
      </c>
      <c r="J15" s="87">
        <f t="shared" si="2"/>
        <v>0</v>
      </c>
      <c r="K15" s="18">
        <v>0</v>
      </c>
      <c r="L15" s="94">
        <f t="shared" si="0"/>
        <v>0</v>
      </c>
    </row>
    <row r="16" spans="1:12" ht="21" customHeight="1" x14ac:dyDescent="0.2">
      <c r="A16" s="96" t="s">
        <v>46</v>
      </c>
      <c r="B16" s="16" t="s">
        <v>49</v>
      </c>
      <c r="C16" s="89"/>
      <c r="D16" s="89"/>
      <c r="E16" s="19"/>
      <c r="F16" s="19"/>
      <c r="G16" s="18">
        <v>0</v>
      </c>
      <c r="H16" s="88">
        <f>'P5 EisenWensen - TB1'!N$7</f>
        <v>0</v>
      </c>
      <c r="I16" s="86">
        <v>0</v>
      </c>
      <c r="J16" s="87">
        <f t="shared" si="2"/>
        <v>0</v>
      </c>
      <c r="K16" s="18">
        <v>0</v>
      </c>
      <c r="L16" s="94">
        <f t="shared" si="0"/>
        <v>0</v>
      </c>
    </row>
    <row r="17" spans="1:13" ht="25.5" x14ac:dyDescent="0.2">
      <c r="A17" s="91" t="s">
        <v>47</v>
      </c>
      <c r="B17" s="16" t="s">
        <v>6</v>
      </c>
      <c r="C17" s="45" t="s">
        <v>129</v>
      </c>
      <c r="D17" s="89"/>
      <c r="E17" s="19"/>
      <c r="F17" s="19"/>
      <c r="G17" s="18">
        <v>0</v>
      </c>
      <c r="H17" s="88">
        <f>'P5 EisenWensen - TB1'!N$7</f>
        <v>0</v>
      </c>
      <c r="I17" s="86">
        <v>0</v>
      </c>
      <c r="J17" s="87">
        <f t="shared" si="2"/>
        <v>0</v>
      </c>
      <c r="K17" s="18">
        <v>0</v>
      </c>
      <c r="L17" s="94">
        <f t="shared" si="0"/>
        <v>0</v>
      </c>
    </row>
    <row r="18" spans="1:13" ht="21" customHeight="1" x14ac:dyDescent="0.2">
      <c r="A18" s="91" t="s">
        <v>48</v>
      </c>
      <c r="B18" s="16" t="s">
        <v>49</v>
      </c>
      <c r="C18" s="89"/>
      <c r="D18" s="89"/>
      <c r="E18" s="19"/>
      <c r="F18" s="19"/>
      <c r="G18" s="18">
        <v>0</v>
      </c>
      <c r="H18" s="88">
        <f>'P5 EisenWensen - TB1'!N$7</f>
        <v>0</v>
      </c>
      <c r="I18" s="86">
        <v>0</v>
      </c>
      <c r="J18" s="87">
        <f t="shared" si="2"/>
        <v>0</v>
      </c>
      <c r="K18" s="18">
        <v>0</v>
      </c>
      <c r="L18" s="97">
        <f t="shared" si="0"/>
        <v>0</v>
      </c>
    </row>
    <row r="19" spans="1:13" ht="25.5" x14ac:dyDescent="0.2">
      <c r="A19" s="91" t="s">
        <v>169</v>
      </c>
      <c r="B19" s="92"/>
      <c r="C19" s="16"/>
      <c r="D19" s="16" t="s">
        <v>104</v>
      </c>
      <c r="E19" s="19"/>
      <c r="F19" s="19"/>
      <c r="G19" s="18">
        <v>0</v>
      </c>
      <c r="H19" s="88">
        <f>'P5 EisenWensen - TB1'!N$7+'P5 EisenWensen - TB1'!N49</f>
        <v>0</v>
      </c>
      <c r="I19" s="86">
        <v>0</v>
      </c>
      <c r="J19" s="87">
        <f t="shared" si="2"/>
        <v>0</v>
      </c>
      <c r="K19" s="18">
        <v>0</v>
      </c>
      <c r="L19" s="94">
        <f>J19-K19</f>
        <v>0</v>
      </c>
      <c r="M19" s="20"/>
    </row>
    <row r="20" spans="1:13" ht="25.5" x14ac:dyDescent="0.2">
      <c r="A20" s="91" t="s">
        <v>105</v>
      </c>
      <c r="B20" s="92"/>
      <c r="C20" s="16"/>
      <c r="D20" s="16" t="s">
        <v>106</v>
      </c>
      <c r="E20" s="19"/>
      <c r="F20" s="19"/>
      <c r="G20" s="18">
        <v>0</v>
      </c>
      <c r="H20" s="88">
        <f>'P5 EisenWensen - TB1'!N$7+'P5 EisenWensen - TB1'!N57+'P5 EisenWensen - TB1'!N65</f>
        <v>0</v>
      </c>
      <c r="I20" s="86">
        <v>0</v>
      </c>
      <c r="J20" s="87">
        <f t="shared" si="2"/>
        <v>0</v>
      </c>
      <c r="K20" s="18">
        <v>0</v>
      </c>
      <c r="L20" s="94">
        <f t="shared" ref="L20:L22" si="3">J20-K20</f>
        <v>0</v>
      </c>
      <c r="M20" s="20"/>
    </row>
    <row r="21" spans="1:13" ht="25.5" x14ac:dyDescent="0.2">
      <c r="A21" s="91" t="s">
        <v>107</v>
      </c>
      <c r="B21" s="92"/>
      <c r="C21" s="16"/>
      <c r="D21" s="16" t="s">
        <v>108</v>
      </c>
      <c r="E21" s="19"/>
      <c r="F21" s="19"/>
      <c r="G21" s="18">
        <v>0</v>
      </c>
      <c r="H21" s="88">
        <f>'P5 EisenWensen - TB1'!N$7+'P5 EisenWensen - TB1'!N76+'P5 EisenWensen - TB1'!N79</f>
        <v>0</v>
      </c>
      <c r="I21" s="86">
        <v>0</v>
      </c>
      <c r="J21" s="87">
        <f t="shared" si="2"/>
        <v>0</v>
      </c>
      <c r="K21" s="18">
        <v>0</v>
      </c>
      <c r="L21" s="94">
        <f t="shared" si="3"/>
        <v>0</v>
      </c>
      <c r="M21" s="20"/>
    </row>
    <row r="22" spans="1:13" ht="21" customHeight="1" thickBot="1" x14ac:dyDescent="0.25">
      <c r="A22" s="91" t="s">
        <v>77</v>
      </c>
      <c r="B22" s="92"/>
      <c r="C22" s="16"/>
      <c r="D22" s="16" t="s">
        <v>109</v>
      </c>
      <c r="E22" s="19"/>
      <c r="F22" s="19"/>
      <c r="G22" s="18">
        <v>1000</v>
      </c>
      <c r="H22" s="88">
        <f>'P5 EisenWensen - TB1'!N$7+'P5 EisenWensen - TB1'!N94+'P5 EisenWensen - TB1'!N96+'P5 EisenWensen - TB1'!N98</f>
        <v>0</v>
      </c>
      <c r="I22" s="86">
        <v>0</v>
      </c>
      <c r="J22" s="87">
        <f t="shared" si="2"/>
        <v>1000</v>
      </c>
      <c r="K22" s="18">
        <v>0</v>
      </c>
      <c r="L22" s="97">
        <f t="shared" si="3"/>
        <v>1000</v>
      </c>
      <c r="M22" s="20"/>
    </row>
    <row r="23" spans="1:13" ht="25.5" customHeight="1" thickBot="1" x14ac:dyDescent="0.25">
      <c r="A23" s="191" t="s">
        <v>170</v>
      </c>
      <c r="B23" s="192"/>
      <c r="C23" s="192"/>
      <c r="D23" s="192"/>
      <c r="E23" s="192"/>
      <c r="F23" s="192"/>
      <c r="G23" s="192"/>
      <c r="H23" s="192"/>
      <c r="I23" s="192"/>
      <c r="J23" s="192"/>
      <c r="K23" s="143"/>
      <c r="L23" s="90">
        <f>SUM(L5:L18)</f>
        <v>0</v>
      </c>
    </row>
    <row r="24" spans="1:13" ht="21" customHeight="1" x14ac:dyDescent="0.2">
      <c r="A24" s="98"/>
      <c r="B24" s="99"/>
      <c r="C24" s="99"/>
      <c r="D24" s="99"/>
      <c r="E24" s="99"/>
      <c r="F24" s="99"/>
      <c r="G24" s="100"/>
      <c r="H24" s="100"/>
      <c r="I24" s="100"/>
      <c r="J24" s="100"/>
      <c r="K24" s="100"/>
      <c r="L24" s="101"/>
      <c r="M24" s="20"/>
    </row>
    <row r="25" spans="1:13" ht="36" customHeight="1" x14ac:dyDescent="0.2">
      <c r="A25" s="102" t="s">
        <v>142</v>
      </c>
      <c r="B25" s="93"/>
      <c r="C25" s="93"/>
      <c r="D25" s="93"/>
      <c r="E25" s="103"/>
      <c r="F25" s="206" t="s">
        <v>143</v>
      </c>
      <c r="G25" s="207"/>
      <c r="H25" s="208" t="s">
        <v>144</v>
      </c>
      <c r="I25" s="208"/>
      <c r="J25" s="208"/>
      <c r="K25" s="208"/>
      <c r="L25" s="209"/>
      <c r="M25" s="20"/>
    </row>
    <row r="26" spans="1:13" ht="21" customHeight="1" x14ac:dyDescent="0.2">
      <c r="A26" s="104" t="s">
        <v>145</v>
      </c>
      <c r="B26" s="78" t="s">
        <v>146</v>
      </c>
      <c r="C26" s="79"/>
      <c r="D26" s="18">
        <v>0</v>
      </c>
      <c r="E26" s="105"/>
      <c r="F26" s="206" t="s">
        <v>147</v>
      </c>
      <c r="G26" s="207"/>
      <c r="H26" s="208" t="s">
        <v>148</v>
      </c>
      <c r="I26" s="208"/>
      <c r="J26" s="208"/>
      <c r="K26" s="208"/>
      <c r="L26" s="209"/>
      <c r="M26" s="20"/>
    </row>
    <row r="27" spans="1:13" ht="21" customHeight="1" x14ac:dyDescent="0.2">
      <c r="A27" s="96"/>
      <c r="B27" s="80" t="s">
        <v>149</v>
      </c>
      <c r="C27" s="79"/>
      <c r="D27" s="18">
        <v>0</v>
      </c>
      <c r="E27" s="105"/>
      <c r="F27" s="206" t="s">
        <v>150</v>
      </c>
      <c r="G27" s="207"/>
      <c r="H27" s="208" t="s">
        <v>151</v>
      </c>
      <c r="I27" s="208"/>
      <c r="J27" s="208"/>
      <c r="K27" s="208"/>
      <c r="L27" s="209"/>
      <c r="M27" s="20"/>
    </row>
    <row r="28" spans="1:13" ht="21" customHeight="1" x14ac:dyDescent="0.2">
      <c r="A28" s="96"/>
      <c r="B28" s="81" t="s">
        <v>152</v>
      </c>
      <c r="C28" s="82"/>
      <c r="D28" s="18">
        <v>0</v>
      </c>
      <c r="E28" s="105"/>
      <c r="F28" s="206" t="s">
        <v>153</v>
      </c>
      <c r="G28" s="207"/>
      <c r="H28" s="208" t="s">
        <v>154</v>
      </c>
      <c r="I28" s="208"/>
      <c r="J28" s="208"/>
      <c r="K28" s="208"/>
      <c r="L28" s="209"/>
      <c r="M28" s="20"/>
    </row>
    <row r="29" spans="1:13" ht="33" customHeight="1" x14ac:dyDescent="0.2">
      <c r="A29" s="106" t="s">
        <v>155</v>
      </c>
      <c r="B29" s="83" t="s">
        <v>156</v>
      </c>
      <c r="C29" s="79"/>
      <c r="D29" s="84">
        <v>0</v>
      </c>
      <c r="E29" s="105"/>
      <c r="F29" s="206" t="s">
        <v>157</v>
      </c>
      <c r="G29" s="207"/>
      <c r="H29" s="208" t="s">
        <v>158</v>
      </c>
      <c r="I29" s="208"/>
      <c r="J29" s="208"/>
      <c r="K29" s="208"/>
      <c r="L29" s="209"/>
      <c r="M29" s="20"/>
    </row>
    <row r="30" spans="1:13" x14ac:dyDescent="0.2">
      <c r="A30" s="98"/>
      <c r="B30" s="99"/>
      <c r="C30" s="99"/>
      <c r="D30" s="99"/>
      <c r="E30" s="99"/>
      <c r="F30" s="99"/>
      <c r="G30" s="99"/>
      <c r="H30" s="99"/>
      <c r="I30" s="99"/>
      <c r="J30" s="99"/>
      <c r="K30" s="99"/>
      <c r="L30" s="107"/>
    </row>
    <row r="31" spans="1:13" ht="27" customHeight="1" thickBot="1" x14ac:dyDescent="0.25">
      <c r="A31" s="108" t="s">
        <v>159</v>
      </c>
      <c r="B31" s="186" t="s">
        <v>160</v>
      </c>
      <c r="C31" s="187"/>
      <c r="D31" s="187"/>
      <c r="E31" s="188"/>
      <c r="F31" s="109"/>
      <c r="G31" s="109"/>
      <c r="H31" s="109"/>
      <c r="I31" s="109"/>
      <c r="J31" s="109"/>
      <c r="K31" s="109"/>
      <c r="L31" s="110"/>
    </row>
  </sheetData>
  <mergeCells count="21">
    <mergeCell ref="H25:L25"/>
    <mergeCell ref="F26:G26"/>
    <mergeCell ref="H26:L26"/>
    <mergeCell ref="F27:G27"/>
    <mergeCell ref="H27:L27"/>
    <mergeCell ref="B31:E31"/>
    <mergeCell ref="A13:A14"/>
    <mergeCell ref="A23:K23"/>
    <mergeCell ref="A1:L1"/>
    <mergeCell ref="A2:L2"/>
    <mergeCell ref="A3:L3"/>
    <mergeCell ref="A5:A6"/>
    <mergeCell ref="A7:G7"/>
    <mergeCell ref="A8:A9"/>
    <mergeCell ref="A10:G10"/>
    <mergeCell ref="A11:A12"/>
    <mergeCell ref="F28:G28"/>
    <mergeCell ref="H28:L28"/>
    <mergeCell ref="F29:G29"/>
    <mergeCell ref="H29:L29"/>
    <mergeCell ref="F25:G25"/>
  </mergeCells>
  <pageMargins left="0.23622047244094491" right="0.23622047244094491" top="0.74803149606299213" bottom="0.74803149606299213" header="0.31496062992125984" footer="0.31496062992125984"/>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E1B5FD32F44B42AD79BD9D95596375" ma:contentTypeVersion="13" ma:contentTypeDescription="Een nieuw document maken." ma:contentTypeScope="" ma:versionID="26be1dd85f52b4e5da76f0f84c8dc328">
  <xsd:schema xmlns:xsd="http://www.w3.org/2001/XMLSchema" xmlns:xs="http://www.w3.org/2001/XMLSchema" xmlns:p="http://schemas.microsoft.com/office/2006/metadata/properties" xmlns:ns2="7118b4b7-3eda-4e1c-81b4-98bf5b2c6241" xmlns:ns3="ffb566e3-d5a7-4854-bfc5-8e7eea72c956" targetNamespace="http://schemas.microsoft.com/office/2006/metadata/properties" ma:root="true" ma:fieldsID="03941b05abb6922d17bd532ac4178651" ns2:_="" ns3:_="">
    <xsd:import namespace="7118b4b7-3eda-4e1c-81b4-98bf5b2c6241"/>
    <xsd:import namespace="ffb566e3-d5a7-4854-bfc5-8e7eea72c9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8b4b7-3eda-4e1c-81b4-98bf5b2c6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566e3-d5a7-4854-bfc5-8e7eea72c956"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118b4b7-3eda-4e1c-81b4-98bf5b2c624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2577D-CF14-48C3-AAE9-B885666D9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8b4b7-3eda-4e1c-81b4-98bf5b2c6241"/>
    <ds:schemaRef ds:uri="ffb566e3-d5a7-4854-bfc5-8e7eea72c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8FA815-7FC7-482E-A381-F286603A866B}">
  <ds:schemaRefs>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ffb566e3-d5a7-4854-bfc5-8e7eea72c956"/>
    <ds:schemaRef ds:uri="http://purl.org/dc/terms/"/>
    <ds:schemaRef ds:uri="http://schemas.microsoft.com/office/infopath/2007/PartnerControls"/>
    <ds:schemaRef ds:uri="7118b4b7-3eda-4e1c-81b4-98bf5b2c6241"/>
  </ds:schemaRefs>
</ds:datastoreItem>
</file>

<file path=customXml/itemProps3.xml><?xml version="1.0" encoding="utf-8"?>
<ds:datastoreItem xmlns:ds="http://schemas.openxmlformats.org/officeDocument/2006/customXml" ds:itemID="{7267E337-0A2C-4042-988A-5C623DF996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P5 EisenWensen - TB1</vt:lpstr>
      <vt:lpstr>P5 Prijzen - TB2</vt:lpstr>
      <vt:lpstr>'P5 EisenWensen - TB1'!Afdrukbereik</vt:lpstr>
      <vt:lpstr>'P5 EisenWensen - TB1'!Afdruktitels</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Harmsma, Jaco</dc:creator>
  <cp:keywords/>
  <dc:description/>
  <cp:lastModifiedBy>Riphagen, Herman</cp:lastModifiedBy>
  <cp:revision/>
  <dcterms:created xsi:type="dcterms:W3CDTF">2017-11-14T15:17:01Z</dcterms:created>
  <dcterms:modified xsi:type="dcterms:W3CDTF">2024-08-09T09:57:15Z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0x0101009AE1B5FD32F44B42AD79BD9D95596375</vt:lpwstr>
  </property>
  <property fmtid="{D5CDD505-2E9C-101B-9397-08002B2CF9AE}" pid="3" name="Order">
    <vt:r8>10254000</vt:r8>
  </property>
  <property fmtid="{D5CDD505-2E9C-101B-9397-08002B2CF9AE}" pid="4" name="MediaServiceImageTags">
    <vt:lpwstr/>
  </property>
</Properties>
</file>