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https://bicbv.sharepoint.com/sites/BiC-aanbestedingen/Gedeelde documenten/Lopende aanbestedingen/ZAAM/ICT beheer netwerkinfrasttructuur 2024/Aanbestedingsdocument en bijlagen/Concept/"/>
    </mc:Choice>
  </mc:AlternateContent>
  <xr:revisionPtr revIDLastSave="2348" documentId="8_{FCE0EA36-F9B3-2A4D-B3C6-66CFC85B6198}" xr6:coauthVersionLast="47" xr6:coauthVersionMax="47" xr10:uidLastSave="{D408B39A-8473-9C48-9BFB-36EC43637EDA}"/>
  <bookViews>
    <workbookView xWindow="29540" yWindow="500" windowWidth="43900" windowHeight="19500" activeTab="7" xr2:uid="{E3F4428C-27B3-5448-BD5C-A273154A4F40}"/>
  </bookViews>
  <sheets>
    <sheet name="Beantwoording inschrijver" sheetId="1" r:id="rId1"/>
    <sheet name="Beoordelaar 1" sheetId="8" r:id="rId2"/>
    <sheet name="Beoordelaar 2" sheetId="2" r:id="rId3"/>
    <sheet name="Beoordelaar 3" sheetId="3" r:id="rId4"/>
    <sheet name="Beoordelaar 4" sheetId="4" r:id="rId5"/>
    <sheet name="Beoordelaar 5" sheetId="5" r:id="rId6"/>
    <sheet name="Beoordelaar 6" sheetId="6" r:id="rId7"/>
    <sheet name="Consensus" sheetId="7" r:id="rId8"/>
  </sheets>
  <definedNames>
    <definedName name="Hersteltijd">'Beantwoording inschrijver'!$F$36:$I$36</definedName>
    <definedName name="Score">'Beantwoording inschrijver'!$F$6:$I$6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6" i="7" l="1"/>
  <c r="C94" i="7"/>
  <c r="C92" i="7"/>
  <c r="C90" i="7"/>
  <c r="C88" i="7"/>
  <c r="C86" i="7"/>
  <c r="C84" i="7"/>
  <c r="C82" i="7"/>
  <c r="C80" i="7"/>
  <c r="C78" i="7"/>
  <c r="C76" i="7"/>
  <c r="C74" i="7"/>
  <c r="C72" i="7"/>
  <c r="C70" i="7"/>
  <c r="C68" i="7"/>
  <c r="C66" i="7"/>
  <c r="C64" i="7"/>
  <c r="C62" i="7"/>
  <c r="C60" i="7"/>
  <c r="C58" i="7"/>
  <c r="C56" i="7"/>
  <c r="C54" i="7"/>
  <c r="C52" i="7"/>
  <c r="C50" i="7"/>
  <c r="C48" i="7"/>
  <c r="C46" i="7"/>
  <c r="C44" i="7"/>
  <c r="C42" i="7"/>
  <c r="C40" i="7"/>
  <c r="C34" i="7"/>
  <c r="C31" i="7"/>
  <c r="C29" i="7"/>
  <c r="C27" i="7"/>
  <c r="C25" i="7"/>
  <c r="C23" i="7"/>
  <c r="C21" i="7"/>
  <c r="C19" i="7"/>
  <c r="C17" i="7"/>
  <c r="C15" i="7"/>
  <c r="C13" i="7"/>
  <c r="C11" i="7"/>
  <c r="C9" i="7"/>
  <c r="C7" i="7"/>
  <c r="C96" i="6"/>
  <c r="C94" i="6"/>
  <c r="C92" i="6"/>
  <c r="C90" i="6"/>
  <c r="C88" i="6"/>
  <c r="C86" i="6"/>
  <c r="C84" i="6"/>
  <c r="C82" i="6"/>
  <c r="C80" i="6"/>
  <c r="C78" i="6"/>
  <c r="C76" i="6"/>
  <c r="C74" i="6"/>
  <c r="C72" i="6"/>
  <c r="C70" i="6"/>
  <c r="C68" i="6"/>
  <c r="C66" i="6"/>
  <c r="C64" i="6"/>
  <c r="C62" i="6"/>
  <c r="C60" i="6"/>
  <c r="C58" i="6"/>
  <c r="C56" i="6"/>
  <c r="C54" i="6"/>
  <c r="C52" i="6"/>
  <c r="C50" i="6"/>
  <c r="C48" i="6"/>
  <c r="C46" i="6"/>
  <c r="C44" i="6"/>
  <c r="C42" i="6"/>
  <c r="C40" i="6"/>
  <c r="C34" i="6"/>
  <c r="C31" i="6"/>
  <c r="C29" i="6"/>
  <c r="C27" i="6"/>
  <c r="C25" i="6"/>
  <c r="C23" i="6"/>
  <c r="C21" i="6"/>
  <c r="C19" i="6"/>
  <c r="C17" i="6"/>
  <c r="C15" i="6"/>
  <c r="C13" i="6"/>
  <c r="C11" i="6"/>
  <c r="C9" i="6"/>
  <c r="C7" i="6"/>
  <c r="C96" i="5"/>
  <c r="C94" i="5"/>
  <c r="C92" i="5"/>
  <c r="C90" i="5"/>
  <c r="C88" i="5"/>
  <c r="C86" i="5"/>
  <c r="C84" i="5"/>
  <c r="C82" i="5"/>
  <c r="C80" i="5"/>
  <c r="C78" i="5"/>
  <c r="C76" i="5"/>
  <c r="C74" i="5"/>
  <c r="C72" i="5"/>
  <c r="C70" i="5"/>
  <c r="C68" i="5"/>
  <c r="C66" i="5"/>
  <c r="C64" i="5"/>
  <c r="C62" i="5"/>
  <c r="C60" i="5"/>
  <c r="C58" i="5"/>
  <c r="C56" i="5"/>
  <c r="C54" i="5"/>
  <c r="C52" i="5"/>
  <c r="C50" i="5"/>
  <c r="C48" i="5"/>
  <c r="C46" i="5"/>
  <c r="C44" i="5"/>
  <c r="C42" i="5"/>
  <c r="C40" i="5"/>
  <c r="C34" i="5"/>
  <c r="C31" i="5"/>
  <c r="C29" i="5"/>
  <c r="C27" i="5"/>
  <c r="C25" i="5"/>
  <c r="C23" i="5"/>
  <c r="C21" i="5"/>
  <c r="C19" i="5"/>
  <c r="C17" i="5"/>
  <c r="C15" i="5"/>
  <c r="C13" i="5"/>
  <c r="C11" i="5"/>
  <c r="C9" i="5"/>
  <c r="C7" i="5"/>
  <c r="C96" i="4"/>
  <c r="C94" i="4"/>
  <c r="C92" i="4"/>
  <c r="C90" i="4"/>
  <c r="C88" i="4"/>
  <c r="C86" i="4"/>
  <c r="C84" i="4"/>
  <c r="C82" i="4"/>
  <c r="C80" i="4"/>
  <c r="C78" i="4"/>
  <c r="C76" i="4"/>
  <c r="C74" i="4"/>
  <c r="C72" i="4"/>
  <c r="C70" i="4"/>
  <c r="C68" i="4"/>
  <c r="C66" i="4"/>
  <c r="C64" i="4"/>
  <c r="C62" i="4"/>
  <c r="C60" i="4"/>
  <c r="C58" i="4"/>
  <c r="C56" i="4"/>
  <c r="C54" i="4"/>
  <c r="C52" i="4"/>
  <c r="C50" i="4"/>
  <c r="C48" i="4"/>
  <c r="C46" i="4"/>
  <c r="C44" i="4"/>
  <c r="C42" i="4"/>
  <c r="C40" i="4"/>
  <c r="C34" i="4"/>
  <c r="C31" i="4"/>
  <c r="C29" i="4"/>
  <c r="C27" i="4"/>
  <c r="C25" i="4"/>
  <c r="C23" i="4"/>
  <c r="C21" i="4"/>
  <c r="C19" i="4"/>
  <c r="C17" i="4"/>
  <c r="C15" i="4"/>
  <c r="C13" i="4"/>
  <c r="C11" i="4"/>
  <c r="C9" i="4"/>
  <c r="C7" i="4"/>
  <c r="C96" i="3"/>
  <c r="C94" i="3"/>
  <c r="C92" i="3"/>
  <c r="C90" i="3"/>
  <c r="C88" i="3"/>
  <c r="C86" i="3"/>
  <c r="C84" i="3"/>
  <c r="C82" i="3"/>
  <c r="C80" i="3"/>
  <c r="C78" i="3"/>
  <c r="C76" i="3"/>
  <c r="C74" i="3"/>
  <c r="C72" i="3"/>
  <c r="C70" i="3"/>
  <c r="C68" i="3"/>
  <c r="C66" i="3"/>
  <c r="C64" i="3"/>
  <c r="C62" i="3"/>
  <c r="C60" i="3"/>
  <c r="C58" i="3"/>
  <c r="C56" i="3"/>
  <c r="C54" i="3"/>
  <c r="C52" i="3"/>
  <c r="C50" i="3"/>
  <c r="C48" i="3"/>
  <c r="C46" i="3"/>
  <c r="C44" i="3"/>
  <c r="C42" i="3"/>
  <c r="C40" i="3"/>
  <c r="C34" i="3"/>
  <c r="C31" i="3"/>
  <c r="C29" i="3"/>
  <c r="C27" i="3"/>
  <c r="C25" i="3"/>
  <c r="C23" i="3"/>
  <c r="C21" i="3"/>
  <c r="C19" i="3"/>
  <c r="C17" i="3"/>
  <c r="C15" i="3"/>
  <c r="C13" i="3"/>
  <c r="C11" i="3"/>
  <c r="C9" i="3"/>
  <c r="C7" i="3"/>
  <c r="C96" i="2"/>
  <c r="C94" i="2"/>
  <c r="C92" i="2"/>
  <c r="C90" i="2"/>
  <c r="C88" i="2"/>
  <c r="C86" i="2"/>
  <c r="C84" i="2"/>
  <c r="C82" i="2"/>
  <c r="C80" i="2"/>
  <c r="C78" i="2"/>
  <c r="C76" i="2"/>
  <c r="C74" i="2"/>
  <c r="C72" i="2"/>
  <c r="C70" i="2"/>
  <c r="C68" i="2"/>
  <c r="C66" i="2"/>
  <c r="C64" i="2"/>
  <c r="C62" i="2"/>
  <c r="C60" i="2"/>
  <c r="C58" i="2"/>
  <c r="C56" i="2"/>
  <c r="C54" i="2"/>
  <c r="C52" i="2"/>
  <c r="C50" i="2"/>
  <c r="C48" i="2"/>
  <c r="C46" i="2"/>
  <c r="C44" i="2"/>
  <c r="C42" i="2"/>
  <c r="C40" i="2"/>
  <c r="C34" i="2"/>
  <c r="C31" i="2"/>
  <c r="C29" i="2"/>
  <c r="C27" i="2"/>
  <c r="C25" i="2"/>
  <c r="C23" i="2"/>
  <c r="C21" i="2"/>
  <c r="C19" i="2"/>
  <c r="C17" i="2"/>
  <c r="C15" i="2"/>
  <c r="C13" i="2"/>
  <c r="C11" i="2"/>
  <c r="C9" i="2"/>
  <c r="C7" i="2"/>
  <c r="C7" i="8"/>
  <c r="C76" i="8"/>
  <c r="C96" i="8"/>
  <c r="C94" i="8"/>
  <c r="C92" i="8"/>
  <c r="C90" i="8"/>
  <c r="C88" i="8"/>
  <c r="C86" i="8"/>
  <c r="C84" i="8"/>
  <c r="C82" i="8"/>
  <c r="C80" i="8"/>
  <c r="C78" i="8"/>
  <c r="C74" i="8"/>
  <c r="C72" i="8"/>
  <c r="C70" i="8"/>
  <c r="C68" i="8"/>
  <c r="C66" i="8"/>
  <c r="C64" i="8"/>
  <c r="C62" i="8"/>
  <c r="C60" i="8"/>
  <c r="C58" i="8"/>
  <c r="C56" i="8"/>
  <c r="C54" i="8"/>
  <c r="C52" i="8"/>
  <c r="C50" i="8"/>
  <c r="C48" i="8"/>
  <c r="C46" i="8"/>
  <c r="C44" i="8"/>
  <c r="C42" i="8"/>
  <c r="C40" i="8"/>
  <c r="C34" i="8"/>
  <c r="C31" i="8"/>
  <c r="C29" i="8"/>
  <c r="C27" i="8"/>
  <c r="C25" i="8"/>
  <c r="C23" i="8"/>
  <c r="C21" i="8"/>
  <c r="C19" i="8"/>
  <c r="C17" i="8"/>
  <c r="C15" i="8"/>
  <c r="C13" i="8"/>
  <c r="C11" i="8"/>
  <c r="C9" i="8"/>
  <c r="N96" i="7"/>
  <c r="N94" i="7"/>
  <c r="N92" i="7"/>
  <c r="N90" i="7"/>
  <c r="N88" i="7"/>
  <c r="N86" i="7"/>
  <c r="N84" i="7"/>
  <c r="N82" i="7"/>
  <c r="N80" i="7"/>
  <c r="N78" i="7"/>
  <c r="N76" i="7"/>
  <c r="N74" i="7"/>
  <c r="N72" i="7"/>
  <c r="N70" i="7"/>
  <c r="N68" i="7"/>
  <c r="N66" i="7"/>
  <c r="N64" i="7"/>
  <c r="N62" i="7"/>
  <c r="N60" i="7"/>
  <c r="N58" i="7"/>
  <c r="N56" i="7"/>
  <c r="N54" i="7"/>
  <c r="N52" i="7"/>
  <c r="N50" i="7"/>
  <c r="N48" i="7"/>
  <c r="N46" i="7"/>
  <c r="N44" i="7"/>
  <c r="N42" i="7"/>
  <c r="N40" i="7"/>
  <c r="N37" i="7"/>
  <c r="N34" i="7"/>
  <c r="N31" i="7"/>
  <c r="N29" i="7"/>
  <c r="N27" i="7"/>
  <c r="N25" i="7"/>
  <c r="N23" i="7"/>
  <c r="N21" i="7"/>
  <c r="N19" i="7"/>
  <c r="N17" i="7"/>
  <c r="N15" i="7"/>
  <c r="N13" i="7"/>
  <c r="N11" i="7"/>
  <c r="N9" i="7"/>
  <c r="N7" i="7"/>
  <c r="J7" i="7"/>
  <c r="G100" i="7"/>
  <c r="G104" i="7"/>
  <c r="G108" i="7"/>
  <c r="H109" i="7"/>
  <c r="E96" i="7"/>
  <c r="E94" i="7"/>
  <c r="E92" i="7"/>
  <c r="E90" i="7"/>
  <c r="E88" i="7"/>
  <c r="E86" i="7"/>
  <c r="E84" i="7"/>
  <c r="E82" i="7"/>
  <c r="E80" i="7"/>
  <c r="E78" i="7"/>
  <c r="E76" i="7"/>
  <c r="E74" i="7"/>
  <c r="E72" i="7"/>
  <c r="E70" i="7"/>
  <c r="E68" i="7"/>
  <c r="E66" i="7"/>
  <c r="E64" i="7"/>
  <c r="E62" i="7"/>
  <c r="E60" i="7"/>
  <c r="E58" i="7"/>
  <c r="E56" i="7"/>
  <c r="E54" i="7"/>
  <c r="E52" i="7"/>
  <c r="E50" i="7"/>
  <c r="E48" i="7"/>
  <c r="E46" i="7"/>
  <c r="E44" i="7"/>
  <c r="E42" i="7"/>
  <c r="E40" i="7"/>
  <c r="E34" i="7"/>
  <c r="E31" i="7"/>
  <c r="E29" i="7"/>
  <c r="E27" i="7"/>
  <c r="E25" i="7"/>
  <c r="E23" i="7"/>
  <c r="E21" i="7"/>
  <c r="E19" i="7"/>
  <c r="E17" i="7"/>
  <c r="E15" i="7"/>
  <c r="E13" i="7"/>
  <c r="E11" i="7"/>
  <c r="E9" i="7"/>
  <c r="E37" i="7"/>
  <c r="N98" i="7"/>
  <c r="K100" i="7"/>
  <c r="J100" i="7"/>
  <c r="I100" i="7"/>
  <c r="H100" i="7"/>
  <c r="J96" i="7"/>
  <c r="J94" i="7"/>
  <c r="J92" i="7"/>
  <c r="J90" i="7"/>
  <c r="J88" i="7"/>
  <c r="J86" i="7"/>
  <c r="J84" i="7"/>
  <c r="J82" i="7"/>
  <c r="J80" i="7"/>
  <c r="J78" i="7"/>
  <c r="J76" i="7"/>
  <c r="J74" i="7"/>
  <c r="J72" i="7"/>
  <c r="J70" i="7"/>
  <c r="J68" i="7"/>
  <c r="J66" i="7"/>
  <c r="J64" i="7"/>
  <c r="J62" i="7"/>
  <c r="J60" i="7"/>
  <c r="J58" i="7"/>
  <c r="J56" i="7"/>
  <c r="J54" i="7"/>
  <c r="J52" i="7"/>
  <c r="J50" i="7"/>
  <c r="J48" i="7"/>
  <c r="J46" i="7"/>
  <c r="J44" i="7"/>
  <c r="J42" i="7"/>
  <c r="J40" i="7"/>
  <c r="J37" i="7"/>
  <c r="J34" i="7"/>
  <c r="J31" i="7"/>
  <c r="J29" i="7"/>
  <c r="J27" i="7"/>
  <c r="J25" i="7"/>
  <c r="J23" i="7"/>
  <c r="J21" i="7"/>
  <c r="J19" i="7"/>
  <c r="J17" i="7"/>
  <c r="J15" i="7"/>
  <c r="J13" i="7"/>
  <c r="J11" i="7"/>
  <c r="J9" i="7"/>
  <c r="I96" i="7"/>
  <c r="I94" i="7"/>
  <c r="I92" i="7"/>
  <c r="I90" i="7"/>
  <c r="I88" i="7"/>
  <c r="I86" i="7"/>
  <c r="I84" i="7"/>
  <c r="I82" i="7"/>
  <c r="I80" i="7"/>
  <c r="I78" i="7"/>
  <c r="I76" i="7"/>
  <c r="I74" i="7"/>
  <c r="I72" i="7"/>
  <c r="I70" i="7"/>
  <c r="I68" i="7"/>
  <c r="I66" i="7"/>
  <c r="I64" i="7"/>
  <c r="I62" i="7"/>
  <c r="I60" i="7"/>
  <c r="I58" i="7"/>
  <c r="I56" i="7"/>
  <c r="I54" i="7"/>
  <c r="I52" i="7"/>
  <c r="I50" i="7"/>
  <c r="I48" i="7"/>
  <c r="I46" i="7"/>
  <c r="I44" i="7"/>
  <c r="I42" i="7"/>
  <c r="I40" i="7"/>
  <c r="I37" i="7"/>
  <c r="I34" i="7"/>
  <c r="I31" i="7"/>
  <c r="I29" i="7"/>
  <c r="I27" i="7"/>
  <c r="I25" i="7"/>
  <c r="I23" i="7"/>
  <c r="I21" i="7"/>
  <c r="I19" i="7"/>
  <c r="I17" i="7"/>
  <c r="I15" i="7"/>
  <c r="I13" i="7"/>
  <c r="I11" i="7"/>
  <c r="I9" i="7"/>
  <c r="I7" i="7"/>
  <c r="H96" i="7"/>
  <c r="H94" i="7"/>
  <c r="H92" i="7"/>
  <c r="H90" i="7"/>
  <c r="H88" i="7"/>
  <c r="H86" i="7"/>
  <c r="H84" i="7"/>
  <c r="H82" i="7"/>
  <c r="H80" i="7"/>
  <c r="H78" i="7"/>
  <c r="H76" i="7"/>
  <c r="H74" i="7"/>
  <c r="H72" i="7"/>
  <c r="H70" i="7"/>
  <c r="H68" i="7"/>
  <c r="H66" i="7"/>
  <c r="H64" i="7"/>
  <c r="H62" i="7"/>
  <c r="H60" i="7"/>
  <c r="H58" i="7"/>
  <c r="H56" i="7"/>
  <c r="H54" i="7"/>
  <c r="H52" i="7"/>
  <c r="H50" i="7"/>
  <c r="H48" i="7"/>
  <c r="H46" i="7"/>
  <c r="H44" i="7"/>
  <c r="H42" i="7"/>
  <c r="H40" i="7"/>
  <c r="H37" i="7"/>
  <c r="H34" i="7"/>
  <c r="H31" i="7"/>
  <c r="H29" i="7"/>
  <c r="H27" i="7"/>
  <c r="H25" i="7"/>
  <c r="H23" i="7"/>
  <c r="H21" i="7"/>
  <c r="H19" i="7"/>
  <c r="H17" i="7"/>
  <c r="H15" i="7"/>
  <c r="H13" i="7"/>
  <c r="H11" i="7"/>
  <c r="H9" i="7"/>
  <c r="H7" i="7"/>
  <c r="G96" i="7"/>
  <c r="G94" i="7"/>
  <c r="G92" i="7"/>
  <c r="G90" i="7"/>
  <c r="G88" i="7"/>
  <c r="G86" i="7"/>
  <c r="G84" i="7"/>
  <c r="G82" i="7"/>
  <c r="G80" i="7"/>
  <c r="G78" i="7"/>
  <c r="G76" i="7"/>
  <c r="G74" i="7"/>
  <c r="G72" i="7"/>
  <c r="G70" i="7"/>
  <c r="G68" i="7"/>
  <c r="G66" i="7"/>
  <c r="G64" i="7"/>
  <c r="G62" i="7"/>
  <c r="G60" i="7"/>
  <c r="G58" i="7"/>
  <c r="G56" i="7"/>
  <c r="G54" i="7"/>
  <c r="G52" i="7"/>
  <c r="G50" i="7"/>
  <c r="G48" i="7"/>
  <c r="G46" i="7"/>
  <c r="G44" i="7"/>
  <c r="G42" i="7"/>
  <c r="G40" i="7"/>
  <c r="G37" i="7"/>
  <c r="G34" i="7"/>
  <c r="G31" i="7"/>
  <c r="G29" i="7"/>
  <c r="G27" i="7"/>
  <c r="G25" i="7"/>
  <c r="G23" i="7"/>
  <c r="G21" i="7"/>
  <c r="G19" i="7"/>
  <c r="G17" i="7"/>
  <c r="G15" i="7"/>
  <c r="G13" i="7"/>
  <c r="G11" i="7"/>
  <c r="G9" i="7"/>
  <c r="G7" i="7"/>
  <c r="F96" i="7"/>
  <c r="F94" i="7"/>
  <c r="F92" i="7"/>
  <c r="F90" i="7"/>
  <c r="F88" i="7"/>
  <c r="F86" i="7"/>
  <c r="F84" i="7"/>
  <c r="F82" i="7"/>
  <c r="F80" i="7"/>
  <c r="F78" i="7"/>
  <c r="F76" i="7"/>
  <c r="F74" i="7"/>
  <c r="F72" i="7"/>
  <c r="F70" i="7"/>
  <c r="F68" i="7"/>
  <c r="F66" i="7"/>
  <c r="F64" i="7"/>
  <c r="F62" i="7"/>
  <c r="F60" i="7"/>
  <c r="F58" i="7"/>
  <c r="F56" i="7"/>
  <c r="F54" i="7"/>
  <c r="F52" i="7"/>
  <c r="F50" i="7"/>
  <c r="F48" i="7"/>
  <c r="F46" i="7"/>
  <c r="F44" i="7"/>
  <c r="F42" i="7"/>
  <c r="F40" i="7"/>
  <c r="F37" i="7"/>
  <c r="F34" i="7"/>
  <c r="F31" i="7"/>
  <c r="F29" i="7"/>
  <c r="F27" i="7"/>
  <c r="F25" i="7"/>
  <c r="F23" i="7"/>
  <c r="F21" i="7"/>
  <c r="F19" i="7"/>
  <c r="F17" i="7"/>
  <c r="F15" i="7"/>
  <c r="F13" i="7"/>
  <c r="F11" i="7"/>
  <c r="F9" i="7"/>
  <c r="F7" i="7"/>
  <c r="E7" i="7"/>
  <c r="I109" i="7"/>
  <c r="I110" i="7"/>
  <c r="D96" i="7"/>
  <c r="D94" i="7"/>
  <c r="D92" i="7"/>
  <c r="D90" i="7"/>
  <c r="D88" i="7"/>
  <c r="D86" i="7"/>
  <c r="D84" i="7"/>
  <c r="D82" i="7"/>
  <c r="D80" i="7"/>
  <c r="D78" i="7"/>
  <c r="D76" i="7"/>
  <c r="D74" i="7"/>
  <c r="D72" i="7"/>
  <c r="D70" i="7"/>
  <c r="D68" i="7"/>
  <c r="D66" i="7"/>
  <c r="D64" i="7"/>
  <c r="D62" i="7"/>
  <c r="D60" i="7"/>
  <c r="D58" i="7"/>
  <c r="D56" i="7"/>
  <c r="D54" i="7"/>
  <c r="D52" i="7"/>
  <c r="D50" i="7"/>
  <c r="D48" i="7"/>
  <c r="D46" i="7"/>
  <c r="D44" i="7"/>
  <c r="D42" i="7"/>
  <c r="D40" i="7"/>
  <c r="D37" i="7"/>
  <c r="D34" i="7"/>
  <c r="D31" i="7"/>
  <c r="D29" i="7"/>
  <c r="D27" i="7"/>
  <c r="D25" i="7"/>
  <c r="D23" i="7"/>
  <c r="D21" i="7"/>
  <c r="D19" i="7"/>
  <c r="D17" i="7"/>
  <c r="D15" i="7"/>
  <c r="D13" i="7"/>
  <c r="D11" i="7"/>
  <c r="D9" i="7"/>
  <c r="D7" i="7"/>
  <c r="I94" i="6"/>
  <c r="I92" i="6"/>
  <c r="I90" i="6"/>
  <c r="I84" i="6"/>
  <c r="I82" i="6"/>
  <c r="I78" i="6"/>
  <c r="I76" i="6"/>
  <c r="I68" i="6"/>
  <c r="I64" i="6"/>
  <c r="I58" i="6"/>
  <c r="I56" i="6"/>
  <c r="I44" i="6"/>
  <c r="I27" i="6"/>
  <c r="L96" i="6"/>
  <c r="L94" i="6"/>
  <c r="L92" i="6"/>
  <c r="L90" i="6"/>
  <c r="L88" i="6"/>
  <c r="L86" i="6"/>
  <c r="L84" i="6"/>
  <c r="L82" i="6"/>
  <c r="L80" i="6"/>
  <c r="L78" i="6"/>
  <c r="L76" i="6"/>
  <c r="L74" i="6"/>
  <c r="L72" i="6"/>
  <c r="L70" i="6"/>
  <c r="L68" i="6"/>
  <c r="L66" i="6"/>
  <c r="L64" i="6"/>
  <c r="L62" i="6"/>
  <c r="L60" i="6"/>
  <c r="L58" i="6"/>
  <c r="L56" i="6"/>
  <c r="L54" i="6"/>
  <c r="L52" i="6"/>
  <c r="L50" i="6"/>
  <c r="L48" i="6"/>
  <c r="L46" i="6"/>
  <c r="L44" i="6"/>
  <c r="L42" i="6"/>
  <c r="L40" i="6"/>
  <c r="L34" i="6"/>
  <c r="L31" i="6"/>
  <c r="L29" i="6"/>
  <c r="L27" i="6"/>
  <c r="L25" i="6"/>
  <c r="L23" i="6"/>
  <c r="L21" i="6"/>
  <c r="L19" i="6"/>
  <c r="L17" i="6"/>
  <c r="L15" i="6"/>
  <c r="L13" i="6"/>
  <c r="L11" i="6"/>
  <c r="L9" i="6"/>
  <c r="L7" i="6"/>
  <c r="K96" i="6"/>
  <c r="K94" i="6"/>
  <c r="K92" i="6"/>
  <c r="K90" i="6"/>
  <c r="K88" i="6"/>
  <c r="K86" i="6"/>
  <c r="K84" i="6"/>
  <c r="K82" i="6"/>
  <c r="K80" i="6"/>
  <c r="K78" i="6"/>
  <c r="K76" i="6"/>
  <c r="K74" i="6"/>
  <c r="K72" i="6"/>
  <c r="K70" i="6"/>
  <c r="K68" i="6"/>
  <c r="K66" i="6"/>
  <c r="K64" i="6"/>
  <c r="K62" i="6"/>
  <c r="K60" i="6"/>
  <c r="K58" i="6"/>
  <c r="K56" i="6"/>
  <c r="K54" i="6"/>
  <c r="K52" i="6"/>
  <c r="K50" i="6"/>
  <c r="K48" i="6"/>
  <c r="K46" i="6"/>
  <c r="K44" i="6"/>
  <c r="K42" i="6"/>
  <c r="K40" i="6"/>
  <c r="K34" i="6"/>
  <c r="K31" i="6"/>
  <c r="K29" i="6"/>
  <c r="K27" i="6"/>
  <c r="K25" i="6"/>
  <c r="K23" i="6"/>
  <c r="K21" i="6"/>
  <c r="K19" i="6"/>
  <c r="K17" i="6"/>
  <c r="K15" i="6"/>
  <c r="K13" i="6"/>
  <c r="K11" i="6"/>
  <c r="K9" i="6"/>
  <c r="K7" i="6"/>
  <c r="J96" i="6"/>
  <c r="D96" i="6"/>
  <c r="J94" i="6"/>
  <c r="D94" i="6"/>
  <c r="J92" i="6"/>
  <c r="D92" i="6"/>
  <c r="J90" i="6"/>
  <c r="D90" i="6"/>
  <c r="J88" i="6"/>
  <c r="D88" i="6"/>
  <c r="J86" i="6"/>
  <c r="D86" i="6"/>
  <c r="J84" i="6"/>
  <c r="D84" i="6"/>
  <c r="J82" i="6"/>
  <c r="D82" i="6"/>
  <c r="J80" i="6"/>
  <c r="D80" i="6"/>
  <c r="J78" i="6"/>
  <c r="D78" i="6"/>
  <c r="J76" i="6"/>
  <c r="D76" i="6"/>
  <c r="J74" i="6"/>
  <c r="D74" i="6"/>
  <c r="J72" i="6"/>
  <c r="D72" i="6"/>
  <c r="J70" i="6"/>
  <c r="D70" i="6"/>
  <c r="J68" i="6"/>
  <c r="D68" i="6"/>
  <c r="J66" i="6"/>
  <c r="D66" i="6"/>
  <c r="J64" i="6"/>
  <c r="D64" i="6"/>
  <c r="J62" i="6"/>
  <c r="D62" i="6"/>
  <c r="J60" i="6"/>
  <c r="D60" i="6"/>
  <c r="J58" i="6"/>
  <c r="D58" i="6"/>
  <c r="J56" i="6"/>
  <c r="D56" i="6"/>
  <c r="J54" i="6"/>
  <c r="D54" i="6"/>
  <c r="J52" i="6"/>
  <c r="D52" i="6"/>
  <c r="J50" i="6"/>
  <c r="D50" i="6"/>
  <c r="D48" i="6"/>
  <c r="J46" i="6"/>
  <c r="D46" i="6"/>
  <c r="J44" i="6"/>
  <c r="D44" i="6"/>
  <c r="J42" i="6"/>
  <c r="D42" i="6"/>
  <c r="J40" i="6"/>
  <c r="D40" i="6"/>
  <c r="D37" i="6"/>
  <c r="J34" i="6"/>
  <c r="D34" i="6"/>
  <c r="J31" i="6"/>
  <c r="D31" i="6"/>
  <c r="J29" i="6"/>
  <c r="D29" i="6"/>
  <c r="J27" i="6"/>
  <c r="D27" i="6"/>
  <c r="J25" i="6"/>
  <c r="D25" i="6"/>
  <c r="J23" i="6"/>
  <c r="D23" i="6"/>
  <c r="J21" i="6"/>
  <c r="D21" i="6"/>
  <c r="J19" i="6"/>
  <c r="D19" i="6"/>
  <c r="J17" i="6"/>
  <c r="D17" i="6"/>
  <c r="J15" i="6"/>
  <c r="D15" i="6"/>
  <c r="J13" i="6"/>
  <c r="D13" i="6"/>
  <c r="J11" i="6"/>
  <c r="D11" i="6"/>
  <c r="J9" i="6"/>
  <c r="D9" i="6"/>
  <c r="J7" i="6"/>
  <c r="D7" i="6"/>
  <c r="I94" i="5"/>
  <c r="I92" i="5"/>
  <c r="I90" i="5"/>
  <c r="I84" i="5"/>
  <c r="I82" i="5"/>
  <c r="I78" i="5"/>
  <c r="I76" i="5"/>
  <c r="I68" i="5"/>
  <c r="I64" i="5"/>
  <c r="I58" i="5"/>
  <c r="I56" i="5"/>
  <c r="I44" i="5"/>
  <c r="I27" i="5"/>
  <c r="L96" i="5"/>
  <c r="L94" i="5"/>
  <c r="L92" i="5"/>
  <c r="L90" i="5"/>
  <c r="L88" i="5"/>
  <c r="L86" i="5"/>
  <c r="L84" i="5"/>
  <c r="L82" i="5"/>
  <c r="L80" i="5"/>
  <c r="L78" i="5"/>
  <c r="L76" i="5"/>
  <c r="L74" i="5"/>
  <c r="L72" i="5"/>
  <c r="L70" i="5"/>
  <c r="L68" i="5"/>
  <c r="L66" i="5"/>
  <c r="L64" i="5"/>
  <c r="L62" i="5"/>
  <c r="L60" i="5"/>
  <c r="L58" i="5"/>
  <c r="L56" i="5"/>
  <c r="L54" i="5"/>
  <c r="L52" i="5"/>
  <c r="L50" i="5"/>
  <c r="L48" i="5"/>
  <c r="L46" i="5"/>
  <c r="L44" i="5"/>
  <c r="L42" i="5"/>
  <c r="L40" i="5"/>
  <c r="L34" i="5"/>
  <c r="L31" i="5"/>
  <c r="L29" i="5"/>
  <c r="L27" i="5"/>
  <c r="L25" i="5"/>
  <c r="L23" i="5"/>
  <c r="L21" i="5"/>
  <c r="L19" i="5"/>
  <c r="L17" i="5"/>
  <c r="L15" i="5"/>
  <c r="L13" i="5"/>
  <c r="L11" i="5"/>
  <c r="L9" i="5"/>
  <c r="L7" i="5"/>
  <c r="K96" i="5"/>
  <c r="K94" i="5"/>
  <c r="K92" i="5"/>
  <c r="K90" i="5"/>
  <c r="K88" i="5"/>
  <c r="K86" i="5"/>
  <c r="K84" i="5"/>
  <c r="K82" i="5"/>
  <c r="K80" i="5"/>
  <c r="K78" i="5"/>
  <c r="K76" i="5"/>
  <c r="K74" i="5"/>
  <c r="K72" i="5"/>
  <c r="K70" i="5"/>
  <c r="K68" i="5"/>
  <c r="K66" i="5"/>
  <c r="K64" i="5"/>
  <c r="K62" i="5"/>
  <c r="K60" i="5"/>
  <c r="K58" i="5"/>
  <c r="K56" i="5"/>
  <c r="K54" i="5"/>
  <c r="K52" i="5"/>
  <c r="K50" i="5"/>
  <c r="K48" i="5"/>
  <c r="K46" i="5"/>
  <c r="K44" i="5"/>
  <c r="K42" i="5"/>
  <c r="K40" i="5"/>
  <c r="K34" i="5"/>
  <c r="K31" i="5"/>
  <c r="K29" i="5"/>
  <c r="K27" i="5"/>
  <c r="K25" i="5"/>
  <c r="K23" i="5"/>
  <c r="K21" i="5"/>
  <c r="K19" i="5"/>
  <c r="K17" i="5"/>
  <c r="K15" i="5"/>
  <c r="K13" i="5"/>
  <c r="K11" i="5"/>
  <c r="K9" i="5"/>
  <c r="K7" i="5"/>
  <c r="J96" i="5"/>
  <c r="D96" i="5"/>
  <c r="J94" i="5"/>
  <c r="D94" i="5"/>
  <c r="J92" i="5"/>
  <c r="D92" i="5"/>
  <c r="J90" i="5"/>
  <c r="D90" i="5"/>
  <c r="J88" i="5"/>
  <c r="D88" i="5"/>
  <c r="J86" i="5"/>
  <c r="D86" i="5"/>
  <c r="J84" i="5"/>
  <c r="D84" i="5"/>
  <c r="J82" i="5"/>
  <c r="D82" i="5"/>
  <c r="J80" i="5"/>
  <c r="D80" i="5"/>
  <c r="J78" i="5"/>
  <c r="D78" i="5"/>
  <c r="J76" i="5"/>
  <c r="D76" i="5"/>
  <c r="J74" i="5"/>
  <c r="D74" i="5"/>
  <c r="J72" i="5"/>
  <c r="D72" i="5"/>
  <c r="J70" i="5"/>
  <c r="D70" i="5"/>
  <c r="J68" i="5"/>
  <c r="D68" i="5"/>
  <c r="J66" i="5"/>
  <c r="D66" i="5"/>
  <c r="J64" i="5"/>
  <c r="D64" i="5"/>
  <c r="J62" i="5"/>
  <c r="D62" i="5"/>
  <c r="J60" i="5"/>
  <c r="D60" i="5"/>
  <c r="J58" i="5"/>
  <c r="D58" i="5"/>
  <c r="J56" i="5"/>
  <c r="D56" i="5"/>
  <c r="J54" i="5"/>
  <c r="D54" i="5"/>
  <c r="J52" i="5"/>
  <c r="D52" i="5"/>
  <c r="J50" i="5"/>
  <c r="D50" i="5"/>
  <c r="D48" i="5"/>
  <c r="J46" i="5"/>
  <c r="D46" i="5"/>
  <c r="J44" i="5"/>
  <c r="D44" i="5"/>
  <c r="J42" i="5"/>
  <c r="D42" i="5"/>
  <c r="J40" i="5"/>
  <c r="D40" i="5"/>
  <c r="D37" i="5"/>
  <c r="J34" i="5"/>
  <c r="D34" i="5"/>
  <c r="J31" i="5"/>
  <c r="D31" i="5"/>
  <c r="J29" i="5"/>
  <c r="D29" i="5"/>
  <c r="J27" i="5"/>
  <c r="D27" i="5"/>
  <c r="J25" i="5"/>
  <c r="D25" i="5"/>
  <c r="J23" i="5"/>
  <c r="D23" i="5"/>
  <c r="J21" i="5"/>
  <c r="D21" i="5"/>
  <c r="J19" i="5"/>
  <c r="D19" i="5"/>
  <c r="J17" i="5"/>
  <c r="D17" i="5"/>
  <c r="J15" i="5"/>
  <c r="D15" i="5"/>
  <c r="J13" i="5"/>
  <c r="D13" i="5"/>
  <c r="J11" i="5"/>
  <c r="D11" i="5"/>
  <c r="J9" i="5"/>
  <c r="D9" i="5"/>
  <c r="J7" i="5"/>
  <c r="D7" i="5"/>
  <c r="I94" i="4"/>
  <c r="I92" i="4"/>
  <c r="I90" i="4"/>
  <c r="I84" i="4"/>
  <c r="I82" i="4"/>
  <c r="I78" i="4"/>
  <c r="I76" i="4"/>
  <c r="I68" i="4"/>
  <c r="I64" i="4"/>
  <c r="I58" i="4"/>
  <c r="I56" i="4"/>
  <c r="I44" i="4"/>
  <c r="I27" i="4"/>
  <c r="L96" i="4"/>
  <c r="L94" i="4"/>
  <c r="L92" i="4"/>
  <c r="L90" i="4"/>
  <c r="L88" i="4"/>
  <c r="L86" i="4"/>
  <c r="L84" i="4"/>
  <c r="L82" i="4"/>
  <c r="L80" i="4"/>
  <c r="L78" i="4"/>
  <c r="L76" i="4"/>
  <c r="L74" i="4"/>
  <c r="L72" i="4"/>
  <c r="L70" i="4"/>
  <c r="L68" i="4"/>
  <c r="L66" i="4"/>
  <c r="L64" i="4"/>
  <c r="L62" i="4"/>
  <c r="L60" i="4"/>
  <c r="L58" i="4"/>
  <c r="L56" i="4"/>
  <c r="L54" i="4"/>
  <c r="L52" i="4"/>
  <c r="L50" i="4"/>
  <c r="L48" i="4"/>
  <c r="L46" i="4"/>
  <c r="L44" i="4"/>
  <c r="L42" i="4"/>
  <c r="L40" i="4"/>
  <c r="L34" i="4"/>
  <c r="L31" i="4"/>
  <c r="L29" i="4"/>
  <c r="L27" i="4"/>
  <c r="L25" i="4"/>
  <c r="L23" i="4"/>
  <c r="L21" i="4"/>
  <c r="L19" i="4"/>
  <c r="L17" i="4"/>
  <c r="L15" i="4"/>
  <c r="L13" i="4"/>
  <c r="L11" i="4"/>
  <c r="L9" i="4"/>
  <c r="L7" i="4"/>
  <c r="K96" i="4"/>
  <c r="K94" i="4"/>
  <c r="K92" i="4"/>
  <c r="K90" i="4"/>
  <c r="K88" i="4"/>
  <c r="K86" i="4"/>
  <c r="K84" i="4"/>
  <c r="K82" i="4"/>
  <c r="K80" i="4"/>
  <c r="K78" i="4"/>
  <c r="K76" i="4"/>
  <c r="K74" i="4"/>
  <c r="K72" i="4"/>
  <c r="K70" i="4"/>
  <c r="K68" i="4"/>
  <c r="K66" i="4"/>
  <c r="K64" i="4"/>
  <c r="K62" i="4"/>
  <c r="K60" i="4"/>
  <c r="K58" i="4"/>
  <c r="K56" i="4"/>
  <c r="K54" i="4"/>
  <c r="K52" i="4"/>
  <c r="K50" i="4"/>
  <c r="K48" i="4"/>
  <c r="K46" i="4"/>
  <c r="K44" i="4"/>
  <c r="K42" i="4"/>
  <c r="K40" i="4"/>
  <c r="K34" i="4"/>
  <c r="K31" i="4"/>
  <c r="K29" i="4"/>
  <c r="K27" i="4"/>
  <c r="K25" i="4"/>
  <c r="K23" i="4"/>
  <c r="K21" i="4"/>
  <c r="K19" i="4"/>
  <c r="K17" i="4"/>
  <c r="K15" i="4"/>
  <c r="K13" i="4"/>
  <c r="K11" i="4"/>
  <c r="K9" i="4"/>
  <c r="K7" i="4"/>
  <c r="J96" i="4"/>
  <c r="D96" i="4"/>
  <c r="J94" i="4"/>
  <c r="D94" i="4"/>
  <c r="J92" i="4"/>
  <c r="D92" i="4"/>
  <c r="J90" i="4"/>
  <c r="D90" i="4"/>
  <c r="J88" i="4"/>
  <c r="D88" i="4"/>
  <c r="J86" i="4"/>
  <c r="D86" i="4"/>
  <c r="J84" i="4"/>
  <c r="D84" i="4"/>
  <c r="J82" i="4"/>
  <c r="D82" i="4"/>
  <c r="J80" i="4"/>
  <c r="D80" i="4"/>
  <c r="J78" i="4"/>
  <c r="D78" i="4"/>
  <c r="J76" i="4"/>
  <c r="D76" i="4"/>
  <c r="J74" i="4"/>
  <c r="D74" i="4"/>
  <c r="J72" i="4"/>
  <c r="D72" i="4"/>
  <c r="J70" i="4"/>
  <c r="D70" i="4"/>
  <c r="J68" i="4"/>
  <c r="D68" i="4"/>
  <c r="J66" i="4"/>
  <c r="D66" i="4"/>
  <c r="J64" i="4"/>
  <c r="D64" i="4"/>
  <c r="J62" i="4"/>
  <c r="D62" i="4"/>
  <c r="J60" i="4"/>
  <c r="D60" i="4"/>
  <c r="J58" i="4"/>
  <c r="D58" i="4"/>
  <c r="J56" i="4"/>
  <c r="D56" i="4"/>
  <c r="J54" i="4"/>
  <c r="D54" i="4"/>
  <c r="J52" i="4"/>
  <c r="D52" i="4"/>
  <c r="J50" i="4"/>
  <c r="D50" i="4"/>
  <c r="D48" i="4"/>
  <c r="J46" i="4"/>
  <c r="D46" i="4"/>
  <c r="J44" i="4"/>
  <c r="D44" i="4"/>
  <c r="J42" i="4"/>
  <c r="D42" i="4"/>
  <c r="J40" i="4"/>
  <c r="D40" i="4"/>
  <c r="D37" i="4"/>
  <c r="J34" i="4"/>
  <c r="D34" i="4"/>
  <c r="J31" i="4"/>
  <c r="D31" i="4"/>
  <c r="J29" i="4"/>
  <c r="D29" i="4"/>
  <c r="J27" i="4"/>
  <c r="D27" i="4"/>
  <c r="J25" i="4"/>
  <c r="D25" i="4"/>
  <c r="J23" i="4"/>
  <c r="D23" i="4"/>
  <c r="J21" i="4"/>
  <c r="D21" i="4"/>
  <c r="J19" i="4"/>
  <c r="D19" i="4"/>
  <c r="J17" i="4"/>
  <c r="D17" i="4"/>
  <c r="J15" i="4"/>
  <c r="D15" i="4"/>
  <c r="J13" i="4"/>
  <c r="D13" i="4"/>
  <c r="J11" i="4"/>
  <c r="D11" i="4"/>
  <c r="J9" i="4"/>
  <c r="D9" i="4"/>
  <c r="J7" i="4"/>
  <c r="D7" i="4"/>
  <c r="I94" i="3"/>
  <c r="I92" i="3"/>
  <c r="I90" i="3"/>
  <c r="I84" i="3"/>
  <c r="I82" i="3"/>
  <c r="I78" i="3"/>
  <c r="I76" i="3"/>
  <c r="I68" i="3"/>
  <c r="I64" i="3"/>
  <c r="I58" i="3"/>
  <c r="I56" i="3"/>
  <c r="I44" i="3"/>
  <c r="I27" i="3"/>
  <c r="L96" i="3"/>
  <c r="L94" i="3"/>
  <c r="L92" i="3"/>
  <c r="L90" i="3"/>
  <c r="L88" i="3"/>
  <c r="L86" i="3"/>
  <c r="L84" i="3"/>
  <c r="L82" i="3"/>
  <c r="L80" i="3"/>
  <c r="L78" i="3"/>
  <c r="L76" i="3"/>
  <c r="L74" i="3"/>
  <c r="L72" i="3"/>
  <c r="L70" i="3"/>
  <c r="L68" i="3"/>
  <c r="L66" i="3"/>
  <c r="L64" i="3"/>
  <c r="L62" i="3"/>
  <c r="L60" i="3"/>
  <c r="L58" i="3"/>
  <c r="L56" i="3"/>
  <c r="L54" i="3"/>
  <c r="L52" i="3"/>
  <c r="L50" i="3"/>
  <c r="L48" i="3"/>
  <c r="L46" i="3"/>
  <c r="L44" i="3"/>
  <c r="L42" i="3"/>
  <c r="L40" i="3"/>
  <c r="L34" i="3"/>
  <c r="L31" i="3"/>
  <c r="L29" i="3"/>
  <c r="L27" i="3"/>
  <c r="L25" i="3"/>
  <c r="L23" i="3"/>
  <c r="L21" i="3"/>
  <c r="L19" i="3"/>
  <c r="L17" i="3"/>
  <c r="L15" i="3"/>
  <c r="L13" i="3"/>
  <c r="L11" i="3"/>
  <c r="L9" i="3"/>
  <c r="L7" i="3"/>
  <c r="K96" i="3"/>
  <c r="K94" i="3"/>
  <c r="K92" i="3"/>
  <c r="K90" i="3"/>
  <c r="K88" i="3"/>
  <c r="K86" i="3"/>
  <c r="K84" i="3"/>
  <c r="K82" i="3"/>
  <c r="K80" i="3"/>
  <c r="K78" i="3"/>
  <c r="K76" i="3"/>
  <c r="K74" i="3"/>
  <c r="K72" i="3"/>
  <c r="K70" i="3"/>
  <c r="K68" i="3"/>
  <c r="K66" i="3"/>
  <c r="K64" i="3"/>
  <c r="K62" i="3"/>
  <c r="K60" i="3"/>
  <c r="K58" i="3"/>
  <c r="K56" i="3"/>
  <c r="K54" i="3"/>
  <c r="K52" i="3"/>
  <c r="K50" i="3"/>
  <c r="K48" i="3"/>
  <c r="K46" i="3"/>
  <c r="K44" i="3"/>
  <c r="K42" i="3"/>
  <c r="K40" i="3"/>
  <c r="K34" i="3"/>
  <c r="K31" i="3"/>
  <c r="K29" i="3"/>
  <c r="K27" i="3"/>
  <c r="K25" i="3"/>
  <c r="K23" i="3"/>
  <c r="K21" i="3"/>
  <c r="K19" i="3"/>
  <c r="K17" i="3"/>
  <c r="K15" i="3"/>
  <c r="K13" i="3"/>
  <c r="K11" i="3"/>
  <c r="K9" i="3"/>
  <c r="K7" i="3"/>
  <c r="J96" i="3"/>
  <c r="D96" i="3"/>
  <c r="J94" i="3"/>
  <c r="D94" i="3"/>
  <c r="J92" i="3"/>
  <c r="D92" i="3"/>
  <c r="J90" i="3"/>
  <c r="D90" i="3"/>
  <c r="J88" i="3"/>
  <c r="D88" i="3"/>
  <c r="J86" i="3"/>
  <c r="D86" i="3"/>
  <c r="J84" i="3"/>
  <c r="D84" i="3"/>
  <c r="J82" i="3"/>
  <c r="D82" i="3"/>
  <c r="J80" i="3"/>
  <c r="D80" i="3"/>
  <c r="J78" i="3"/>
  <c r="D78" i="3"/>
  <c r="J76" i="3"/>
  <c r="D76" i="3"/>
  <c r="J74" i="3"/>
  <c r="D74" i="3"/>
  <c r="J72" i="3"/>
  <c r="D72" i="3"/>
  <c r="J70" i="3"/>
  <c r="D70" i="3"/>
  <c r="J68" i="3"/>
  <c r="D68" i="3"/>
  <c r="J66" i="3"/>
  <c r="D66" i="3"/>
  <c r="J64" i="3"/>
  <c r="D64" i="3"/>
  <c r="J62" i="3"/>
  <c r="D62" i="3"/>
  <c r="J60" i="3"/>
  <c r="D60" i="3"/>
  <c r="J58" i="3"/>
  <c r="D58" i="3"/>
  <c r="J56" i="3"/>
  <c r="D56" i="3"/>
  <c r="J54" i="3"/>
  <c r="D54" i="3"/>
  <c r="J52" i="3"/>
  <c r="D52" i="3"/>
  <c r="J50" i="3"/>
  <c r="D50" i="3"/>
  <c r="D48" i="3"/>
  <c r="J46" i="3"/>
  <c r="D46" i="3"/>
  <c r="J44" i="3"/>
  <c r="D44" i="3"/>
  <c r="J42" i="3"/>
  <c r="D42" i="3"/>
  <c r="J40" i="3"/>
  <c r="D40" i="3"/>
  <c r="D37" i="3"/>
  <c r="J34" i="3"/>
  <c r="D34" i="3"/>
  <c r="J31" i="3"/>
  <c r="D31" i="3"/>
  <c r="J29" i="3"/>
  <c r="D29" i="3"/>
  <c r="J27" i="3"/>
  <c r="D27" i="3"/>
  <c r="J25" i="3"/>
  <c r="D25" i="3"/>
  <c r="J23" i="3"/>
  <c r="D23" i="3"/>
  <c r="J21" i="3"/>
  <c r="D21" i="3"/>
  <c r="J19" i="3"/>
  <c r="D19" i="3"/>
  <c r="J17" i="3"/>
  <c r="D17" i="3"/>
  <c r="J15" i="3"/>
  <c r="D15" i="3"/>
  <c r="J13" i="3"/>
  <c r="D13" i="3"/>
  <c r="J11" i="3"/>
  <c r="D11" i="3"/>
  <c r="J9" i="3"/>
  <c r="D9" i="3"/>
  <c r="J7" i="3"/>
  <c r="D7" i="3"/>
  <c r="I94" i="8"/>
  <c r="I92" i="8"/>
  <c r="I90" i="8"/>
  <c r="I84" i="8"/>
  <c r="I82" i="8"/>
  <c r="I78" i="8"/>
  <c r="I76" i="8"/>
  <c r="I68" i="8"/>
  <c r="I64" i="8"/>
  <c r="I58" i="8"/>
  <c r="I56" i="8"/>
  <c r="I44" i="8"/>
  <c r="I27" i="8"/>
  <c r="L96" i="8"/>
  <c r="L94" i="8"/>
  <c r="L92" i="8"/>
  <c r="L90" i="8"/>
  <c r="L88" i="8"/>
  <c r="L86" i="8"/>
  <c r="L84" i="8"/>
  <c r="L82" i="8"/>
  <c r="L80" i="8"/>
  <c r="L78" i="8"/>
  <c r="L76" i="8"/>
  <c r="L74" i="8"/>
  <c r="L72" i="8"/>
  <c r="L70" i="8"/>
  <c r="L68" i="8"/>
  <c r="L66" i="8"/>
  <c r="L64" i="8"/>
  <c r="L62" i="8"/>
  <c r="L60" i="8"/>
  <c r="L58" i="8"/>
  <c r="L56" i="8"/>
  <c r="L54" i="8"/>
  <c r="L52" i="8"/>
  <c r="L50" i="8"/>
  <c r="L48" i="8"/>
  <c r="L46" i="8"/>
  <c r="L44" i="8"/>
  <c r="L42" i="8"/>
  <c r="L40" i="8"/>
  <c r="L34" i="8"/>
  <c r="L31" i="8"/>
  <c r="L29" i="8"/>
  <c r="L27" i="8"/>
  <c r="L25" i="8"/>
  <c r="L23" i="8"/>
  <c r="L21" i="8"/>
  <c r="L19" i="8"/>
  <c r="L17" i="8"/>
  <c r="L15" i="8"/>
  <c r="L13" i="8"/>
  <c r="L11" i="8"/>
  <c r="L9" i="8"/>
  <c r="L7" i="8"/>
  <c r="K96" i="8"/>
  <c r="K94" i="8"/>
  <c r="K92" i="8"/>
  <c r="K90" i="8"/>
  <c r="K88" i="8"/>
  <c r="K86" i="8"/>
  <c r="K84" i="8"/>
  <c r="K82" i="8"/>
  <c r="K80" i="8"/>
  <c r="K78" i="8"/>
  <c r="K76" i="8"/>
  <c r="K74" i="8"/>
  <c r="K72" i="8"/>
  <c r="K70" i="8"/>
  <c r="K68" i="8"/>
  <c r="K66" i="8"/>
  <c r="K64" i="8"/>
  <c r="K62" i="8"/>
  <c r="K60" i="8"/>
  <c r="K58" i="8"/>
  <c r="K56" i="8"/>
  <c r="K54" i="8"/>
  <c r="K52" i="8"/>
  <c r="K50" i="8"/>
  <c r="K48" i="8"/>
  <c r="K46" i="8"/>
  <c r="K44" i="8"/>
  <c r="K42" i="8"/>
  <c r="K40" i="8"/>
  <c r="K34" i="8"/>
  <c r="K31" i="8"/>
  <c r="K29" i="8"/>
  <c r="K27" i="8"/>
  <c r="K25" i="8"/>
  <c r="K23" i="8"/>
  <c r="K21" i="8"/>
  <c r="K19" i="8"/>
  <c r="K17" i="8"/>
  <c r="K15" i="8"/>
  <c r="K13" i="8"/>
  <c r="K11" i="8"/>
  <c r="K9" i="8"/>
  <c r="K7" i="8"/>
  <c r="J96" i="8"/>
  <c r="D96" i="8"/>
  <c r="J94" i="8"/>
  <c r="D94" i="8"/>
  <c r="J92" i="8"/>
  <c r="D92" i="8"/>
  <c r="J90" i="8"/>
  <c r="D90" i="8"/>
  <c r="J88" i="8"/>
  <c r="D88" i="8"/>
  <c r="J86" i="8"/>
  <c r="D86" i="8"/>
  <c r="J84" i="8"/>
  <c r="D84" i="8"/>
  <c r="J82" i="8"/>
  <c r="D82" i="8"/>
  <c r="J80" i="8"/>
  <c r="D80" i="8"/>
  <c r="J78" i="8"/>
  <c r="D78" i="8"/>
  <c r="J76" i="8"/>
  <c r="D76" i="8"/>
  <c r="J74" i="8"/>
  <c r="D74" i="8"/>
  <c r="J72" i="8"/>
  <c r="D72" i="8"/>
  <c r="J70" i="8"/>
  <c r="D70" i="8"/>
  <c r="J68" i="8"/>
  <c r="D68" i="8"/>
  <c r="J66" i="8"/>
  <c r="D66" i="8"/>
  <c r="J64" i="8"/>
  <c r="D64" i="8"/>
  <c r="J62" i="8"/>
  <c r="D62" i="8"/>
  <c r="J60" i="8"/>
  <c r="D60" i="8"/>
  <c r="J58" i="8"/>
  <c r="D58" i="8"/>
  <c r="J56" i="8"/>
  <c r="D56" i="8"/>
  <c r="J54" i="8"/>
  <c r="D54" i="8"/>
  <c r="J52" i="8"/>
  <c r="D52" i="8"/>
  <c r="J50" i="8"/>
  <c r="D50" i="8"/>
  <c r="D48" i="8"/>
  <c r="J46" i="8"/>
  <c r="D46" i="8"/>
  <c r="J44" i="8"/>
  <c r="D44" i="8"/>
  <c r="J42" i="8"/>
  <c r="D42" i="8"/>
  <c r="J40" i="8"/>
  <c r="D40" i="8"/>
  <c r="D37" i="8"/>
  <c r="J34" i="8"/>
  <c r="D34" i="8"/>
  <c r="J31" i="8"/>
  <c r="D31" i="8"/>
  <c r="J29" i="8"/>
  <c r="D29" i="8"/>
  <c r="J27" i="8"/>
  <c r="D27" i="8"/>
  <c r="J25" i="8"/>
  <c r="D25" i="8"/>
  <c r="J23" i="8"/>
  <c r="D23" i="8"/>
  <c r="J21" i="8"/>
  <c r="D21" i="8"/>
  <c r="J19" i="8"/>
  <c r="D19" i="8"/>
  <c r="J17" i="8"/>
  <c r="D17" i="8"/>
  <c r="J15" i="8"/>
  <c r="D15" i="8"/>
  <c r="J13" i="8"/>
  <c r="D13" i="8"/>
  <c r="J11" i="8"/>
  <c r="D11" i="8"/>
  <c r="J9" i="8"/>
  <c r="D9" i="8"/>
  <c r="J7" i="8"/>
  <c r="D7" i="8"/>
  <c r="D96" i="2"/>
  <c r="D94" i="2"/>
  <c r="D92" i="2"/>
  <c r="D90" i="2"/>
  <c r="D88" i="2"/>
  <c r="D86" i="2"/>
  <c r="D84" i="2"/>
  <c r="D82" i="2"/>
  <c r="D80" i="2"/>
  <c r="D78" i="2"/>
  <c r="D76" i="2"/>
  <c r="D74" i="2"/>
  <c r="D72" i="2"/>
  <c r="D70" i="2"/>
  <c r="D68" i="2"/>
  <c r="D66" i="2"/>
  <c r="D64" i="2"/>
  <c r="D62" i="2"/>
  <c r="D60" i="2"/>
  <c r="D58" i="2"/>
  <c r="D56" i="2"/>
  <c r="D54" i="2"/>
  <c r="D52" i="2"/>
  <c r="D50" i="2"/>
  <c r="D48" i="2"/>
  <c r="D46" i="2"/>
  <c r="D44" i="2"/>
  <c r="D42" i="2"/>
  <c r="D40" i="2"/>
  <c r="D37" i="2"/>
  <c r="D34" i="2"/>
  <c r="D31" i="2"/>
  <c r="D29" i="2"/>
  <c r="D27" i="2"/>
  <c r="D25" i="2"/>
  <c r="D23" i="2"/>
  <c r="D21" i="2"/>
  <c r="D19" i="2"/>
  <c r="D17" i="2"/>
  <c r="D15" i="2"/>
  <c r="D13" i="2"/>
  <c r="D11" i="2"/>
  <c r="D9" i="2"/>
  <c r="D7" i="2"/>
  <c r="I94" i="2"/>
  <c r="I92" i="2"/>
  <c r="I90" i="2"/>
  <c r="I84" i="2"/>
  <c r="I82" i="2"/>
  <c r="I78" i="2"/>
  <c r="I76" i="2"/>
  <c r="I68" i="2"/>
  <c r="I64" i="2"/>
  <c r="I58" i="2"/>
  <c r="I56" i="2"/>
  <c r="I44" i="2"/>
  <c r="I27" i="2"/>
  <c r="L96" i="2"/>
  <c r="L94" i="2"/>
  <c r="L92" i="2"/>
  <c r="L90" i="2"/>
  <c r="L88" i="2"/>
  <c r="L86" i="2"/>
  <c r="L84" i="2"/>
  <c r="L82" i="2"/>
  <c r="L80" i="2"/>
  <c r="L78" i="2"/>
  <c r="L76" i="2"/>
  <c r="L74" i="2"/>
  <c r="L72" i="2"/>
  <c r="L70" i="2"/>
  <c r="L68" i="2"/>
  <c r="L66" i="2"/>
  <c r="L64" i="2"/>
  <c r="L62" i="2"/>
  <c r="L60" i="2"/>
  <c r="L58" i="2"/>
  <c r="L56" i="2"/>
  <c r="L54" i="2"/>
  <c r="L52" i="2"/>
  <c r="L50" i="2"/>
  <c r="L48" i="2"/>
  <c r="L46" i="2"/>
  <c r="L44" i="2"/>
  <c r="L42" i="2"/>
  <c r="L40" i="2"/>
  <c r="L34" i="2"/>
  <c r="L31" i="2"/>
  <c r="L29" i="2"/>
  <c r="L27" i="2"/>
  <c r="L25" i="2"/>
  <c r="L23" i="2"/>
  <c r="L21" i="2"/>
  <c r="L19" i="2"/>
  <c r="L17" i="2"/>
  <c r="L15" i="2"/>
  <c r="L13" i="2"/>
  <c r="L11" i="2"/>
  <c r="L9" i="2"/>
  <c r="L7" i="2"/>
  <c r="K96" i="2"/>
  <c r="K94" i="2"/>
  <c r="K92" i="2"/>
  <c r="K90" i="2"/>
  <c r="K88" i="2"/>
  <c r="K86" i="2"/>
  <c r="K84" i="2"/>
  <c r="K82" i="2"/>
  <c r="K80" i="2"/>
  <c r="K78" i="2"/>
  <c r="K76" i="2"/>
  <c r="K74" i="2"/>
  <c r="K72" i="2"/>
  <c r="K70" i="2"/>
  <c r="K68" i="2"/>
  <c r="K66" i="2"/>
  <c r="K64" i="2"/>
  <c r="K62" i="2"/>
  <c r="K60" i="2"/>
  <c r="K58" i="2"/>
  <c r="K56" i="2"/>
  <c r="K54" i="2"/>
  <c r="K52" i="2"/>
  <c r="K50" i="2"/>
  <c r="K48" i="2"/>
  <c r="K46" i="2"/>
  <c r="K44" i="2"/>
  <c r="K42" i="2"/>
  <c r="K40" i="2"/>
  <c r="K34" i="2"/>
  <c r="K31" i="2"/>
  <c r="K29" i="2"/>
  <c r="K27" i="2"/>
  <c r="K25" i="2"/>
  <c r="K23" i="2"/>
  <c r="K21" i="2"/>
  <c r="K19" i="2"/>
  <c r="K17" i="2"/>
  <c r="K15" i="2"/>
  <c r="K13" i="2"/>
  <c r="K11" i="2"/>
  <c r="K9" i="2"/>
  <c r="K7" i="2"/>
  <c r="J96" i="2"/>
  <c r="J94" i="2"/>
  <c r="J92" i="2"/>
  <c r="J90" i="2"/>
  <c r="J88" i="2"/>
  <c r="J86" i="2"/>
  <c r="J84" i="2"/>
  <c r="J82" i="2"/>
  <c r="J80" i="2"/>
  <c r="J78" i="2"/>
  <c r="J76" i="2"/>
  <c r="J74" i="2"/>
  <c r="J72" i="2"/>
  <c r="J70" i="2"/>
  <c r="J68" i="2"/>
  <c r="J66" i="2"/>
  <c r="J64" i="2"/>
  <c r="J62" i="2"/>
  <c r="J60" i="2"/>
  <c r="J58" i="2"/>
  <c r="J56" i="2"/>
  <c r="J54" i="2"/>
  <c r="J52" i="2"/>
  <c r="J50" i="2"/>
  <c r="J46" i="2"/>
  <c r="J44" i="2"/>
  <c r="J42" i="2"/>
  <c r="J40" i="2"/>
  <c r="J34" i="2"/>
  <c r="J31" i="2"/>
  <c r="J29" i="2"/>
  <c r="J27" i="2"/>
  <c r="J25" i="2"/>
  <c r="J23" i="2"/>
  <c r="J21" i="2"/>
  <c r="J19" i="2"/>
  <c r="J17" i="2"/>
  <c r="J15" i="2"/>
  <c r="J13" i="2"/>
  <c r="J11" i="2"/>
  <c r="J9" i="2"/>
  <c r="J7" i="2"/>
  <c r="F99" i="1"/>
  <c r="J7" i="1"/>
  <c r="J96" i="1"/>
  <c r="J94" i="1"/>
  <c r="J92" i="1"/>
  <c r="J90" i="1"/>
  <c r="J88" i="1"/>
  <c r="J86" i="1"/>
  <c r="J84" i="1"/>
  <c r="J82" i="1"/>
  <c r="J80" i="1"/>
  <c r="J78" i="1"/>
  <c r="J76" i="1"/>
  <c r="J74" i="1"/>
  <c r="J72" i="1"/>
  <c r="J70" i="1"/>
  <c r="J68" i="1"/>
  <c r="J66" i="1"/>
  <c r="J64" i="1"/>
  <c r="J62" i="1"/>
  <c r="J60" i="1"/>
  <c r="J58" i="1"/>
  <c r="J56" i="1"/>
  <c r="J54" i="1"/>
  <c r="J52" i="1"/>
  <c r="J50" i="1"/>
  <c r="J48" i="1"/>
  <c r="J46" i="1"/>
  <c r="J44" i="1"/>
  <c r="J42" i="1"/>
  <c r="J40" i="1"/>
  <c r="J34" i="1"/>
  <c r="J31" i="1"/>
  <c r="J29" i="1"/>
  <c r="J27" i="1"/>
  <c r="J25" i="1"/>
  <c r="J23" i="1"/>
  <c r="J21" i="1"/>
  <c r="J19" i="1"/>
  <c r="J17" i="1"/>
  <c r="J15" i="1"/>
  <c r="J13" i="1"/>
  <c r="J11" i="1"/>
  <c r="J9" i="1"/>
  <c r="J99" i="1"/>
  <c r="I96" i="1"/>
  <c r="G94" i="1"/>
  <c r="I94" i="1"/>
  <c r="G92" i="1"/>
  <c r="I92" i="1"/>
  <c r="G90" i="1"/>
  <c r="I90" i="1"/>
  <c r="I88" i="1"/>
  <c r="I86" i="1"/>
  <c r="G84" i="1"/>
  <c r="I84" i="1"/>
  <c r="G82" i="1"/>
  <c r="I82" i="1"/>
  <c r="I80" i="1"/>
  <c r="G78" i="1"/>
  <c r="I78" i="1"/>
  <c r="G76" i="1"/>
  <c r="I76" i="1"/>
  <c r="I74" i="1"/>
  <c r="I72" i="1"/>
  <c r="I70" i="1"/>
  <c r="G68" i="1"/>
  <c r="I68" i="1"/>
  <c r="I66" i="1"/>
  <c r="G64" i="1"/>
  <c r="I64" i="1"/>
  <c r="I62" i="1"/>
  <c r="I60" i="1"/>
  <c r="G58" i="1"/>
  <c r="I58" i="1"/>
  <c r="G56" i="1"/>
  <c r="I56" i="1"/>
  <c r="I54" i="1"/>
  <c r="I52" i="1"/>
  <c r="I50" i="1"/>
  <c r="I48" i="1"/>
  <c r="I46" i="1"/>
  <c r="G44" i="1"/>
  <c r="I44" i="1"/>
  <c r="I42" i="1"/>
  <c r="I40" i="1"/>
  <c r="I34" i="1"/>
  <c r="I31" i="1"/>
  <c r="I29" i="1"/>
  <c r="G27" i="1"/>
  <c r="I27" i="1"/>
  <c r="I25" i="1"/>
  <c r="I23" i="1"/>
  <c r="I21" i="1"/>
  <c r="I19" i="1"/>
  <c r="I17" i="1"/>
  <c r="I15" i="1"/>
  <c r="I13" i="1"/>
  <c r="I11" i="1"/>
  <c r="I9" i="1"/>
  <c r="I7" i="1"/>
  <c r="I99" i="1"/>
  <c r="H99" i="1"/>
  <c r="G99" i="1"/>
  <c r="H19" i="1"/>
  <c r="H21" i="1"/>
  <c r="H96" i="1"/>
  <c r="H94" i="1"/>
  <c r="H92" i="1"/>
  <c r="H90" i="1"/>
  <c r="H88" i="1"/>
  <c r="H86" i="1"/>
  <c r="H84" i="1"/>
  <c r="H82" i="1"/>
  <c r="H80" i="1"/>
  <c r="H78" i="1"/>
  <c r="H76" i="1"/>
  <c r="H74" i="1"/>
  <c r="H72" i="1"/>
  <c r="H70" i="1"/>
  <c r="H68" i="1"/>
  <c r="H66" i="1"/>
  <c r="H64" i="1"/>
  <c r="H62" i="1"/>
  <c r="H60" i="1"/>
  <c r="H58" i="1"/>
  <c r="H56" i="1"/>
  <c r="H54" i="1"/>
  <c r="H52" i="1"/>
  <c r="H50" i="1"/>
  <c r="H46" i="1"/>
  <c r="H44" i="1"/>
  <c r="H42" i="1"/>
  <c r="H40" i="1"/>
  <c r="H34" i="1"/>
  <c r="H31" i="1"/>
  <c r="H29" i="1"/>
  <c r="H27" i="1"/>
  <c r="H25" i="1"/>
  <c r="H23" i="1"/>
  <c r="H17" i="1"/>
  <c r="H15" i="1"/>
  <c r="H13" i="1"/>
  <c r="H11" i="1"/>
  <c r="H9" i="1"/>
  <c r="H7" i="1"/>
</calcChain>
</file>

<file path=xl/sharedStrings.xml><?xml version="1.0" encoding="utf-8"?>
<sst xmlns="http://schemas.openxmlformats.org/spreadsheetml/2006/main" count="1108" uniqueCount="109">
  <si>
    <t>1. algemeen</t>
  </si>
  <si>
    <t>nummer</t>
  </si>
  <si>
    <t>Antwoord inschrijver</t>
  </si>
  <si>
    <t>maximaal aantal woorden</t>
  </si>
  <si>
    <t>maximale waarde uitmuntend</t>
  </si>
  <si>
    <t>waarde goed</t>
  </si>
  <si>
    <t>waarde voldoende</t>
  </si>
  <si>
    <t>waarde matig</t>
  </si>
  <si>
    <t>waarde onvoldoende</t>
  </si>
  <si>
    <t>score beoordelaar</t>
  </si>
  <si>
    <t>De inschrijver heeft aantoonbare expertise met betrekking tot alle hardware en functionaliteit die hieraan ten grondslag ligt (in deze aanbesteding) en beschrijft waar deze ervaring uit bestaat, relevant voor ZAAM.</t>
  </si>
  <si>
    <t>2a</t>
  </si>
  <si>
    <t>2b</t>
  </si>
  <si>
    <t>2c</t>
  </si>
  <si>
    <t>2d</t>
  </si>
  <si>
    <t xml:space="preserve">De inschrijver hanteert voor de eigen organisatie met betrekking tot omgang met klantsystemen de ISO27001 normering en beschrijft hoe dit toegepast wordt. </t>
  </si>
  <si>
    <t>Welke ervaring heeft de inschrijver met de volgende relevante componenten of functionaliteiten: 
•	 DHCP en DNS appliances</t>
  </si>
  <si>
    <t>Welke ervaring heeft de inschrijver met de volgende relevante componenten of functionaliteiten:
•	 Intrusion detection &amp; prevention</t>
  </si>
  <si>
    <t>De inschrijver is bekend met de eisen die aan het voortgezet onderwijs worden gesteld met het normenkader IBP. Beschrijf de visie van inschrijver op de toepassing van het normenkader IBP in het onderwijs.</t>
  </si>
  <si>
    <t>De inschrijver heeft een dienst/ mogelijkheid waarbij zij haar klanten adviseert over nieuwe of relevante ontwikkelingen met betrekking tot het beheerde en de mogelijke impact of meerwaarde voor de organisatie. Inschrijver beschrijft welke mogelijkheid zij biedt.</t>
  </si>
  <si>
    <t>De inschrijver heeft een duidelijke visie op het beheer van netwerkinfrastructuur in het onderwijs als één ecosysteem waarbinnen diverse componenten en functies vanuit dit ecosysteem worden gemonitord en geanalyseerd. Beschrijf deze visie.</t>
  </si>
  <si>
    <t>De inschrijver is in staat om bij calamiteiten te schakelen met leveranciers van de Aruba hardware voor support als standaard mogelijkheid binnen het eigen escalatieproces en beschrijft dit proces.</t>
  </si>
  <si>
    <t>Inschrijver heeft een beleid en doelstellingen ten aanzien van duurzaamheid, diversiteit en inclusie geformuleerd en geïmplementeerd binnen de eigen organisatie en beschrijft dit.</t>
  </si>
  <si>
    <t>De Inschrijver heeft ervaring met het vertalen van de doelstellingen ten aanzien van duurzaamheid, diversiteit en inclusie naar uitvoering van opdrachten en beschrijft dit.</t>
  </si>
  <si>
    <t>2. service management</t>
  </si>
  <si>
    <t>De inschrijver werkt met een XLA om te streven naar maximale klanttevredenheid. Inschrijver voegt een concept XLA toe.</t>
  </si>
  <si>
    <t>3. servicedesk</t>
  </si>
  <si>
    <t>Voldoet hier aan</t>
  </si>
  <si>
    <t>snellere responsetijd</t>
  </si>
  <si>
    <t>snellere oplostijd</t>
  </si>
  <si>
    <t>voldoet hier niet aan</t>
  </si>
  <si>
    <t>Voldoet hier aan JA/NEE. Responsetijd sneller JA/NEE hersteltijd sneller JA/NEE</t>
  </si>
  <si>
    <t>De servicedesk opdrachtnemer fungeert als SPOC (Single Point of contact) voor alle interne dienstgebieden die vallen onder de operationele continuïteit van netwerkinfrastructuur en ontsluiting daarvan. Inschrijver beschrijft dit proces.</t>
  </si>
  <si>
    <t>De servicedesk opdrachtnemer is 24/7 beschikbaar bij acute risico’s die voortkomen uit een melding van het Nationaal Cyber Security Centrum waarbij afstemming over patch management elk moment kan plaatsvinden. Inschrijver beschrijft hoe dit georganiseerd is.</t>
  </si>
  <si>
    <t>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t>
  </si>
  <si>
    <t>4. probleembeheer</t>
  </si>
  <si>
    <t>Probleembeheer signaleert trends in de aangemelde incidenten en vragen die kunnen wijzen op structurele problemen. Inschrijver beschrijft hoe dit georganiseerd is.</t>
  </si>
  <si>
    <t>Probleembeheer levert een vast aanspreekpunt bij calamiteiten. Het aanspreekpunt is te allen tijde bekend met de casus. Inschrijver beschrijft hoe dit georganiseerd is.</t>
  </si>
  <si>
    <t>Probleembeheer onderzoekt de oorzaak van de ontstane structurele problemen. Inschrijver beschrijft hoe dit georganiseerd is.</t>
  </si>
  <si>
    <t>Probleembeheer adviseert over mogelijke oplossingen van gesignaleerde structurele problemen. Inschrijver beschrijft hoe dit georganiseerd is.</t>
  </si>
  <si>
    <t>5. informatie veiligheid</t>
  </si>
  <si>
    <t>Voor het toepassen en bewaken van informatieveiligheid is een aparte functionaris aangesteld of afdeling ingericht voor het afhandelen van incidenten met betrekking tot informatieveiligheid. Inschrijver beschrijft hoe dit georganiseerd is.</t>
  </si>
  <si>
    <t>De afdeling of functionaris of informatieveiligheid adviseert zelfstandig over mogelijke verbeteringen om de integriteit en veiligheidswaarborgen te verbeteren. Inschrijver beschrijft hoe dit georganiseerd is.</t>
  </si>
  <si>
    <t>Inschrijver is vertrouwd met Zero Trust Security en de implementatie van SASE-oplossingen en kan aantonen hoe deze beveiligingsprincipes worden toegepast binnen het netwerkbeheer om geavanceerde bedreigingen en aanvallen te voorkomen. Inschrijver beschrijft hoe zij dit organiseert.</t>
  </si>
  <si>
    <t>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t>
  </si>
  <si>
    <t>6a. technologie HP Aruba/ Procurve hardware</t>
  </si>
  <si>
    <t>6b. HPE Comware hardware</t>
  </si>
  <si>
    <t>6c. BYOD</t>
  </si>
  <si>
    <t>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t>
  </si>
  <si>
    <t>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t>
  </si>
  <si>
    <t>6d. Security &amp; compliance</t>
  </si>
  <si>
    <t>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t>
  </si>
  <si>
    <t>Inschrijver heeft medewerkers die beschikken over relevante Fortinet-certificeringen (bijv. NSE 4 of hoger). Inschrijver beschrijft dit.</t>
  </si>
  <si>
    <t>Inschrijver heeft een duidelijke visie op de implementatie en het onderhoud van firewallbeleid en -regels om te voldoen aan de specifieke beveiligingsbehoeften van het voortgezet onderwijs. Beschrijf deze visie.</t>
  </si>
  <si>
    <t>Inschrijver voert regelmatige beveiligingsaudits en -assessments uit om de effectiviteit van het firewallbeleid te evalueren en aan te passen. Inschrijver beschrijft dit proces.</t>
  </si>
  <si>
    <t>Inschrijver voert monitoring en optimalisatie door van de firewallprestaties om hoge beschikbaarheid en efficiënte doorvoer te garanderen en beschrijft dit proces.</t>
  </si>
  <si>
    <t>Inschrijver heeft een disaster recovery plan specifiek voor de firewallinfrastructuur en beschrijft deze.</t>
  </si>
  <si>
    <t>7 projecten</t>
  </si>
  <si>
    <t>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t>
  </si>
  <si>
    <t>Inschrijver is in staat om zonder actuele documentatie van de omgeving de volledige netwerkinfrastructuur over te nemen van de huidige dienstverlener. Inschrijver zal ontbrekende documentatie opstellen en delen met Stichting ZAAM en beschrijft hoe zij dit gaat borgen.</t>
  </si>
  <si>
    <t>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t>
  </si>
  <si>
    <t>nvt, in te vullen in de groene cel</t>
  </si>
  <si>
    <t>Inschrijver dient alle groene cellen in te vullen (ofwel de betreffende vraag te beantwoorden).</t>
  </si>
  <si>
    <t>De afdeling of functionaris voor informatieveiligheid signaleert proactief afwijkingen in inlogpatronen, detectie van malware en aanvallen op systemen. Inschrijver beschrijft hoe dit georganiseerd is.</t>
  </si>
  <si>
    <t>maximaal te behalen punten</t>
  </si>
  <si>
    <t>waarde weging</t>
  </si>
  <si>
    <t>maximaal te behalen waarde ten behoeve van de kwalitetsbeoordeling</t>
  </si>
  <si>
    <t>raming</t>
  </si>
  <si>
    <t>maximale verschil waarde</t>
  </si>
  <si>
    <t>geen limiet, mag als bijlage bij de inschrijving worden ingediend onder vermelding van wens 2.1</t>
  </si>
  <si>
    <t xml:space="preserve"> </t>
  </si>
  <si>
    <t xml:space="preserve">De inschrijver hanteert voor de eigen organisatie met betrekking tot omgang met klantsystemen de NEN 7510 normering en beschrijft hoe dit toegepast wordt. </t>
  </si>
  <si>
    <t>Inschrijver is toegerust voor het ondersteunen en onderhouden van HPE Comware apparatuur zoals beschreven bij ‘Algemeen’ en kan aantonen dat personeel beschikt over de benodigde technische expertise hiervoor. Beschrijf hiervoor een korte referentiecasus.</t>
  </si>
  <si>
    <t>Inschrijver heeft een oplossing om via een gastenportaal toegang te verstrekken aan bezoekers. Dit portaal kan eenvoudig beheerd worden door een Servicedesk. Beschrijf deze oplossing</t>
  </si>
  <si>
    <t>Inschrijver heeft een oplossing om een relatie te leggen tussen gebruikers en hun activiteiten, ook wanneer deze wisselende IP adressen toegewezen heeft gekregen in het kader van het traceren van malversaties. Beschrijf deze oplossing.</t>
  </si>
  <si>
    <t>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t>
  </si>
  <si>
    <t xml:space="preserve">Welke ervaring heeft de inschrijver met de volgende relevante componenten of functionaliteiten:
•	 Een concept om BYOD op gecontroleerde wijze toegang tot het netwerk te geven. 
</t>
  </si>
  <si>
    <t xml:space="preserve">Welke ervaring heeft de inschrijver met de volgende relevante componenten of functionaliteiten:
•	 WLAN toegangssysteem voor gastgebruik. </t>
  </si>
  <si>
    <t>De inschrijver moet voldoen aan relevante beveiligingsstandaarden en -praktijken, en in staat zijn om te werken binnen de compliance-vereisten van stichting ZAAM, specifiek het normenkader IBP voor onderwijs en de GDPR/AVG. Inschrijver beschrijft hoe dit georganiseerd is.</t>
  </si>
  <si>
    <t>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t>
  </si>
  <si>
    <t>Uitmuntend</t>
  </si>
  <si>
    <t>Goed</t>
  </si>
  <si>
    <t>Voldoende</t>
  </si>
  <si>
    <t>Matig</t>
  </si>
  <si>
    <t>Onvoldoende</t>
  </si>
  <si>
    <t>Score:</t>
  </si>
  <si>
    <t>motivatie beoordelaar</t>
  </si>
  <si>
    <t>&lt;&lt;MOTIVATIE&gt;&gt;</t>
  </si>
  <si>
    <t>Behaalde waarde</t>
  </si>
  <si>
    <t>Indien inschrijver 4 maal of meer matig scoort zal deze worden uitgesloten van verdere deelname.</t>
  </si>
  <si>
    <t>Indien inschrijver 2 maal of meer onvoldoende scoort zal deze worden uitgesloten van verdere deelname.</t>
  </si>
  <si>
    <t>Bijlage 7 ZAAM beheer netwerk infrastructuur ZMICT-CH24</t>
  </si>
  <si>
    <t>Naam beoordelaar 2:</t>
  </si>
  <si>
    <t>Naam beoordelaar 1:</t>
  </si>
  <si>
    <t>Naam inschrijver:</t>
  </si>
  <si>
    <t>Naam beoordelaar 3:</t>
  </si>
  <si>
    <t>Naam beoordelaar 4:</t>
  </si>
  <si>
    <t>Naam beoordelaar 5:</t>
  </si>
  <si>
    <t>Naam beoordelaar 6:</t>
  </si>
  <si>
    <t>Motivatie consensus</t>
  </si>
  <si>
    <t>score beoordelaar 1</t>
  </si>
  <si>
    <t>score beoordelaar 2</t>
  </si>
  <si>
    <t>score beoordelaar 3</t>
  </si>
  <si>
    <t>score beoordelaar 4</t>
  </si>
  <si>
    <t>score beoordelaar 5</t>
  </si>
  <si>
    <t>score beoordelaar 6</t>
  </si>
  <si>
    <t>Consensus scofre</t>
  </si>
  <si>
    <t>Totaal behaalde eindscore (behaalde waarde * wegingsfactor (=€ 500)):</t>
  </si>
  <si>
    <t>Indien inschrijver 4 maal of meer matig scoort zal deze worden uitgesloten van verdere deelname.
Indien inschrijver 2 maal of meer onvoldoende scoort zal deze worden uitgesloten van verdere deelname.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</si>
</sst>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
  </numFmts>
  <fonts count="18" x14ac:knownFonts="1">
    <font>
      <sz val="12"/>
      <color theme="1"/>
      <name val="Aptos Narrow"/>
      <family val="2"/>
      <scheme val="minor"/>
    </font>
    <font>
      <sz val="12"/>
      <color theme="1"/>
      <name val="Aptos Narrow"/>
      <family val="2"/>
      <scheme val="minor"/>
    </font>
    <font>
      <b/>
      <sz val="12"/>
      <color theme="1"/>
      <name val="Aptos Narrow"/>
      <family val="2"/>
      <scheme val="minor"/>
    </font>
    <font>
      <sz val="10"/>
      <color theme="1"/>
      <name val="Verdana"/>
      <family val="2"/>
    </font>
    <font>
      <b/>
      <sz val="12"/>
      <color theme="1"/>
      <name val="Verdana"/>
      <family val="2"/>
    </font>
    <font>
      <sz val="12"/>
      <color theme="1"/>
      <name val="Verdana"/>
      <family val="2"/>
    </font>
    <font>
      <b/>
      <sz val="24"/>
      <color theme="0"/>
      <name val="Verdana"/>
      <family val="2"/>
    </font>
    <font>
      <sz val="12"/>
      <color rgb="FFFF0000"/>
      <name val="Verdana"/>
      <family val="2"/>
    </font>
    <font>
      <sz val="26"/>
      <color theme="1"/>
      <name val="Aptos Narrow"/>
      <family val="2"/>
      <scheme val="minor"/>
    </font>
    <font>
      <sz val="26"/>
      <color rgb="FFFF0000"/>
      <name val="Aptos Narrow"/>
      <family val="2"/>
      <scheme val="minor"/>
    </font>
    <font>
      <sz val="12"/>
      <color theme="0"/>
      <name val="Verdana"/>
      <family val="2"/>
    </font>
    <font>
      <sz val="10"/>
      <color theme="0"/>
      <name val="Verdana"/>
      <family val="2"/>
    </font>
    <font>
      <b/>
      <sz val="12"/>
      <color theme="0"/>
      <name val="Verdana"/>
      <family val="2"/>
    </font>
    <font>
      <sz val="16"/>
      <color theme="1"/>
      <name val="Aptos Narrow"/>
      <family val="2"/>
      <scheme val="minor"/>
    </font>
    <font>
      <b/>
      <sz val="16"/>
      <color theme="1"/>
      <name val="Verdana"/>
      <family val="2"/>
    </font>
    <font>
      <sz val="12"/>
      <color rgb="FFFF0000"/>
      <name val="Aptos Narrow"/>
      <family val="2"/>
      <scheme val="minor"/>
    </font>
    <font>
      <sz val="10"/>
      <color rgb="FFFF0000"/>
      <name val="Verdana"/>
      <family val="2"/>
    </font>
    <font>
      <i/>
      <sz val="12"/>
      <color rgb="FFFF0000"/>
      <name val="Aptos Narrow"/>
      <scheme val="minor"/>
    </font>
  </fonts>
  <fills count="13">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3" tint="0.49998474074526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wrapText="1"/>
    </xf>
    <xf numFmtId="0" fontId="5" fillId="0" borderId="0" xfId="0" applyFont="1"/>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4"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44" fontId="3" fillId="0" borderId="1" xfId="1" applyFont="1" applyBorder="1" applyAlignment="1">
      <alignment horizontal="center" vertical="center"/>
    </xf>
    <xf numFmtId="0" fontId="3" fillId="0" borderId="0" xfId="0" applyFont="1" applyAlignment="1">
      <alignment horizontal="right" vertical="center"/>
    </xf>
    <xf numFmtId="44" fontId="3" fillId="6" borderId="1" xfId="0" applyNumberFormat="1" applyFont="1" applyFill="1" applyBorder="1" applyAlignment="1">
      <alignment horizontal="center" vertical="center"/>
    </xf>
    <xf numFmtId="44" fontId="0" fillId="0" borderId="0" xfId="0" applyNumberFormat="1" applyAlignment="1">
      <alignment horizontal="center" vertical="center"/>
    </xf>
    <xf numFmtId="9" fontId="0" fillId="0" borderId="0" xfId="2" applyFont="1" applyAlignment="1">
      <alignment horizontal="center" vertical="center"/>
    </xf>
    <xf numFmtId="0" fontId="5" fillId="8" borderId="1" xfId="0" applyFont="1" applyFill="1" applyBorder="1" applyAlignment="1">
      <alignment horizontal="center" vertical="center"/>
    </xf>
    <xf numFmtId="0" fontId="5" fillId="8" borderId="6" xfId="0" applyFont="1" applyFill="1" applyBorder="1" applyAlignment="1">
      <alignment wrapText="1"/>
    </xf>
    <xf numFmtId="0" fontId="5" fillId="8" borderId="6" xfId="0" applyFont="1" applyFill="1" applyBorder="1"/>
    <xf numFmtId="0" fontId="5" fillId="8" borderId="7" xfId="0" applyFont="1" applyFill="1" applyBorder="1" applyAlignment="1">
      <alignment horizontal="center" vertical="center"/>
    </xf>
    <xf numFmtId="0" fontId="5" fillId="8" borderId="0" xfId="0" applyFont="1" applyFill="1" applyAlignment="1">
      <alignment horizontal="center" vertical="center"/>
    </xf>
    <xf numFmtId="0" fontId="5" fillId="8" borderId="1" xfId="0" applyFont="1" applyFill="1" applyBorder="1" applyAlignment="1">
      <alignment horizontal="center" vertical="center" wrapText="1"/>
    </xf>
    <xf numFmtId="0" fontId="0" fillId="8" borderId="0" xfId="0" applyFill="1" applyAlignment="1">
      <alignment horizontal="center" vertical="center"/>
    </xf>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10" fillId="0" borderId="0" xfId="0" applyFont="1"/>
    <xf numFmtId="0" fontId="10" fillId="0" borderId="0" xfId="0" applyFont="1" applyAlignment="1">
      <alignment horizontal="center" vertical="center"/>
    </xf>
    <xf numFmtId="0" fontId="5"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9" borderId="3" xfId="0" applyFont="1" applyFill="1" applyBorder="1" applyAlignment="1">
      <alignment horizontal="center" vertical="center" wrapText="1"/>
    </xf>
    <xf numFmtId="44" fontId="3" fillId="0" borderId="0" xfId="1" applyFont="1" applyAlignment="1">
      <alignment horizontal="center" vertical="center"/>
    </xf>
    <xf numFmtId="44" fontId="11" fillId="7" borderId="0" xfId="0" applyNumberFormat="1" applyFont="1" applyFill="1" applyAlignment="1">
      <alignment horizontal="center" vertical="center"/>
    </xf>
    <xf numFmtId="0" fontId="11" fillId="0" borderId="0" xfId="0" applyFont="1"/>
    <xf numFmtId="0" fontId="13" fillId="0" borderId="0" xfId="0" applyFont="1" applyAlignment="1">
      <alignment horizontal="center" vertical="center"/>
    </xf>
    <xf numFmtId="2" fontId="12" fillId="10" borderId="3" xfId="0" applyNumberFormat="1" applyFont="1" applyFill="1" applyBorder="1" applyAlignment="1">
      <alignment horizontal="center" vertical="center"/>
    </xf>
    <xf numFmtId="2" fontId="5" fillId="0" borderId="0" xfId="0" applyNumberFormat="1" applyFont="1"/>
    <xf numFmtId="0" fontId="0" fillId="0" borderId="0" xfId="0" applyAlignment="1">
      <alignment vertical="center" wrapText="1"/>
    </xf>
    <xf numFmtId="0" fontId="0" fillId="0" borderId="0" xfId="0" applyAlignment="1">
      <alignment vertical="center"/>
    </xf>
    <xf numFmtId="164" fontId="14" fillId="11" borderId="3" xfId="0" applyNumberFormat="1" applyFont="1" applyFill="1" applyBorder="1" applyAlignment="1">
      <alignment vertical="center"/>
    </xf>
    <xf numFmtId="0" fontId="5" fillId="3" borderId="3" xfId="0" applyFont="1" applyFill="1" applyBorder="1" applyAlignment="1" applyProtection="1">
      <alignment horizontal="center" vertical="center"/>
      <protection locked="0"/>
    </xf>
    <xf numFmtId="0" fontId="3" fillId="9" borderId="3" xfId="0" applyFont="1" applyFill="1" applyBorder="1" applyAlignment="1" applyProtection="1">
      <alignment horizontal="center" vertical="center" wrapText="1"/>
      <protection locked="0"/>
    </xf>
    <xf numFmtId="0" fontId="5" fillId="2" borderId="3" xfId="0" applyFont="1" applyFill="1" applyBorder="1" applyAlignment="1" applyProtection="1">
      <alignment wrapText="1"/>
      <protection locked="0"/>
    </xf>
    <xf numFmtId="0" fontId="5" fillId="2" borderId="3" xfId="0" applyFont="1" applyFill="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1" fontId="3" fillId="0" borderId="0" xfId="0" applyNumberFormat="1" applyFont="1" applyAlignment="1">
      <alignment horizontal="center" vertical="center"/>
    </xf>
    <xf numFmtId="0" fontId="15" fillId="0" borderId="0" xfId="0" applyFont="1" applyAlignment="1">
      <alignment horizontal="left" wrapText="1"/>
    </xf>
    <xf numFmtId="0" fontId="15"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left"/>
    </xf>
    <xf numFmtId="0" fontId="5" fillId="0" borderId="5" xfId="0" applyFont="1" applyBorder="1" applyAlignment="1">
      <alignment horizontal="center" vertical="center" wrapText="1"/>
    </xf>
    <xf numFmtId="0" fontId="15" fillId="0" borderId="0" xfId="0" applyFont="1" applyAlignment="1">
      <alignment wrapText="1"/>
    </xf>
    <xf numFmtId="0" fontId="15" fillId="0" borderId="0" xfId="0" applyFont="1" applyAlignment="1">
      <alignment horizontal="center" vertical="center"/>
    </xf>
    <xf numFmtId="0" fontId="15" fillId="0" borderId="0" xfId="0" applyFont="1"/>
    <xf numFmtId="0" fontId="16" fillId="0" borderId="0" xfId="0" applyFont="1"/>
    <xf numFmtId="0" fontId="5" fillId="12" borderId="1" xfId="0" applyFont="1" applyFill="1" applyBorder="1" applyAlignment="1">
      <alignment horizontal="center" vertical="center" wrapText="1"/>
    </xf>
    <xf numFmtId="1" fontId="3" fillId="12" borderId="1" xfId="0" applyNumberFormat="1" applyFont="1" applyFill="1" applyBorder="1" applyAlignment="1">
      <alignment horizontal="center" vertical="center"/>
    </xf>
    <xf numFmtId="1" fontId="5" fillId="12" borderId="1" xfId="0" applyNumberFormat="1" applyFont="1" applyFill="1" applyBorder="1" applyAlignment="1">
      <alignment horizontal="center" vertical="center"/>
    </xf>
    <xf numFmtId="0" fontId="3" fillId="0" borderId="0" xfId="0" applyFont="1" applyAlignment="1">
      <alignment horizontal="center"/>
    </xf>
    <xf numFmtId="0" fontId="5" fillId="0" borderId="0" xfId="0" applyFont="1" applyAlignment="1">
      <alignment horizontal="center" vertical="center" wrapText="1"/>
    </xf>
    <xf numFmtId="0" fontId="0" fillId="0" borderId="0" xfId="0" applyAlignment="1">
      <alignment horizont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4" borderId="0" xfId="0" applyFont="1" applyFill="1" applyAlignment="1">
      <alignment horizontal="center" vertical="center"/>
    </xf>
    <xf numFmtId="0" fontId="5" fillId="2" borderId="8" xfId="0" applyFont="1" applyFill="1" applyBorder="1" applyAlignment="1" applyProtection="1">
      <alignment horizontal="center" wrapText="1"/>
      <protection locked="0"/>
    </xf>
    <xf numFmtId="0" fontId="5" fillId="2" borderId="9" xfId="0" applyFont="1" applyFill="1" applyBorder="1" applyAlignment="1" applyProtection="1">
      <alignment horizontal="center" wrapText="1"/>
      <protection locked="0"/>
    </xf>
    <xf numFmtId="0" fontId="3" fillId="9" borderId="8" xfId="0" applyFont="1" applyFill="1" applyBorder="1" applyAlignment="1" applyProtection="1">
      <alignment horizontal="center" vertical="center" wrapText="1"/>
      <protection locked="0"/>
    </xf>
    <xf numFmtId="0" fontId="3" fillId="9" borderId="9" xfId="0" applyFont="1" applyFill="1" applyBorder="1" applyAlignment="1" applyProtection="1">
      <alignment horizontal="center" vertical="center" wrapText="1"/>
      <protection locked="0"/>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14" fillId="11" borderId="8" xfId="0" applyFont="1" applyFill="1" applyBorder="1" applyAlignment="1">
      <alignment horizontal="right" vertical="center"/>
    </xf>
    <xf numFmtId="0" fontId="14" fillId="11" borderId="6" xfId="0" applyFont="1" applyFill="1" applyBorder="1" applyAlignment="1">
      <alignment horizontal="right" vertical="center"/>
    </xf>
    <xf numFmtId="0" fontId="14" fillId="11" borderId="9" xfId="0" applyFont="1" applyFill="1" applyBorder="1" applyAlignment="1">
      <alignment horizontal="right"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1088570</xdr:colOff>
      <xdr:row>36</xdr:row>
      <xdr:rowOff>78619</xdr:rowOff>
    </xdr:from>
    <xdr:to>
      <xdr:col>2</xdr:col>
      <xdr:colOff>5370285</xdr:colOff>
      <xdr:row>36</xdr:row>
      <xdr:rowOff>5143795</xdr:rowOff>
    </xdr:to>
    <xdr:pic>
      <xdr:nvPicPr>
        <xdr:cNvPr id="27" name="Afbeelding 11">
          <a:extLst>
            <a:ext uri="{FF2B5EF4-FFF2-40B4-BE49-F238E27FC236}">
              <a16:creationId xmlns:a16="http://schemas.microsoft.com/office/drawing/2014/main" id="{C20EE125-C5C7-685A-B35B-D271DF2D0FAE}"/>
            </a:ext>
          </a:extLst>
        </xdr:cNvPr>
        <xdr:cNvPicPr>
          <a:picLocks noChangeAspect="1"/>
        </xdr:cNvPicPr>
      </xdr:nvPicPr>
      <xdr:blipFill rotWithShape="1">
        <a:blip xmlns:r="http://schemas.openxmlformats.org/officeDocument/2006/relationships" r:embed="rId1"/>
        <a:srcRect b="1418"/>
        <a:stretch/>
      </xdr:blipFill>
      <xdr:spPr>
        <a:xfrm>
          <a:off x="3575653" y="20366869"/>
          <a:ext cx="4281715" cy="5065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36</xdr:row>
      <xdr:rowOff>76200</xdr:rowOff>
    </xdr:from>
    <xdr:to>
      <xdr:col>2</xdr:col>
      <xdr:colOff>4281715</xdr:colOff>
      <xdr:row>36</xdr:row>
      <xdr:rowOff>5141376</xdr:rowOff>
    </xdr:to>
    <xdr:pic>
      <xdr:nvPicPr>
        <xdr:cNvPr id="4" name="Afbeelding 11">
          <a:extLst>
            <a:ext uri="{FF2B5EF4-FFF2-40B4-BE49-F238E27FC236}">
              <a16:creationId xmlns:a16="http://schemas.microsoft.com/office/drawing/2014/main" id="{DEBB59D6-5434-144A-BD0C-8B351182D962}"/>
            </a:ext>
          </a:extLst>
        </xdr:cNvPr>
        <xdr:cNvPicPr>
          <a:picLocks noChangeAspect="1"/>
        </xdr:cNvPicPr>
      </xdr:nvPicPr>
      <xdr:blipFill rotWithShape="1">
        <a:blip xmlns:r="http://schemas.openxmlformats.org/officeDocument/2006/relationships" r:embed="rId1"/>
        <a:srcRect b="1418"/>
        <a:stretch/>
      </xdr:blipFill>
      <xdr:spPr>
        <a:xfrm>
          <a:off x="2489200" y="20459700"/>
          <a:ext cx="4281715" cy="5065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36</xdr:row>
      <xdr:rowOff>63500</xdr:rowOff>
    </xdr:from>
    <xdr:to>
      <xdr:col>2</xdr:col>
      <xdr:colOff>4281715</xdr:colOff>
      <xdr:row>36</xdr:row>
      <xdr:rowOff>5128676</xdr:rowOff>
    </xdr:to>
    <xdr:pic>
      <xdr:nvPicPr>
        <xdr:cNvPr id="4" name="Afbeelding 11">
          <a:extLst>
            <a:ext uri="{FF2B5EF4-FFF2-40B4-BE49-F238E27FC236}">
              <a16:creationId xmlns:a16="http://schemas.microsoft.com/office/drawing/2014/main" id="{24C619C8-911B-4B40-82B8-F2B06D79BFA4}"/>
            </a:ext>
          </a:extLst>
        </xdr:cNvPr>
        <xdr:cNvPicPr>
          <a:picLocks noChangeAspect="1"/>
        </xdr:cNvPicPr>
      </xdr:nvPicPr>
      <xdr:blipFill rotWithShape="1">
        <a:blip xmlns:r="http://schemas.openxmlformats.org/officeDocument/2006/relationships" r:embed="rId1"/>
        <a:srcRect b="1418"/>
        <a:stretch/>
      </xdr:blipFill>
      <xdr:spPr>
        <a:xfrm>
          <a:off x="2489200" y="20447000"/>
          <a:ext cx="4281715" cy="50651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6" name="Afbeelding 11">
          <a:extLst>
            <a:ext uri="{FF2B5EF4-FFF2-40B4-BE49-F238E27FC236}">
              <a16:creationId xmlns:a16="http://schemas.microsoft.com/office/drawing/2014/main" id="{59E4906B-9EB2-C74E-AE23-6BCCA8D5BD36}"/>
            </a:ext>
          </a:extLst>
        </xdr:cNvPr>
        <xdr:cNvPicPr>
          <a:picLocks noChangeAspect="1"/>
        </xdr:cNvPicPr>
      </xdr:nvPicPr>
      <xdr:blipFill rotWithShape="1">
        <a:blip xmlns:r="http://schemas.openxmlformats.org/officeDocument/2006/relationships" r:embed="rId1"/>
        <a:srcRect b="1418"/>
        <a:stretch/>
      </xdr:blipFill>
      <xdr:spPr>
        <a:xfrm>
          <a:off x="2489200" y="20447000"/>
          <a:ext cx="4281715" cy="506517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DC255ACC-7F87-5848-B3ED-64A49BB1A2DA}"/>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C2238F57-CA63-3C49-9921-BC8A73FDD7B7}"/>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0DABB75C-A49B-4E40-AA6E-27F14507F32A}"/>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36</xdr:row>
      <xdr:rowOff>63500</xdr:rowOff>
    </xdr:from>
    <xdr:ext cx="4281715" cy="5065176"/>
    <xdr:pic>
      <xdr:nvPicPr>
        <xdr:cNvPr id="2" name="Afbeelding 11">
          <a:extLst>
            <a:ext uri="{FF2B5EF4-FFF2-40B4-BE49-F238E27FC236}">
              <a16:creationId xmlns:a16="http://schemas.microsoft.com/office/drawing/2014/main" id="{DFC34B9A-1C75-1747-AA29-86D184039162}"/>
            </a:ext>
          </a:extLst>
        </xdr:cNvPr>
        <xdr:cNvPicPr>
          <a:picLocks noChangeAspect="1"/>
        </xdr:cNvPicPr>
      </xdr:nvPicPr>
      <xdr:blipFill rotWithShape="1">
        <a:blip xmlns:r="http://schemas.openxmlformats.org/officeDocument/2006/relationships" r:embed="rId1"/>
        <a:srcRect b="1418"/>
        <a:stretch/>
      </xdr:blipFill>
      <xdr:spPr>
        <a:xfrm>
          <a:off x="2489200" y="18897600"/>
          <a:ext cx="4281715" cy="5065176"/>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E18B-1E1E-CA4B-BEA3-DCBD8AFD7529}">
  <dimension ref="A1:N110"/>
  <sheetViews>
    <sheetView showGridLines="0" zoomScale="120" zoomScaleNormal="120" workbookViewId="0">
      <selection activeCell="G2" sqref="G2:H2"/>
    </sheetView>
  </sheetViews>
  <sheetFormatPr baseColWidth="10" defaultColWidth="10.83203125"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27" style="2" customWidth="1"/>
    <col min="8" max="8" width="18.1640625" style="12" customWidth="1"/>
    <col min="9" max="11" width="15" style="12" customWidth="1"/>
    <col min="12" max="12" width="17.6640625" style="12" customWidth="1"/>
    <col min="13" max="13" width="2.83203125" style="12" customWidth="1"/>
    <col min="14" max="14" width="21.5" style="6" bestFit="1" customWidth="1"/>
  </cols>
  <sheetData>
    <row r="1" spans="1:14" ht="120" customHeight="1" thickBot="1" x14ac:dyDescent="0.25">
      <c r="A1" s="76" t="s">
        <v>91</v>
      </c>
      <c r="B1" s="76"/>
      <c r="C1" s="76"/>
      <c r="D1" s="76"/>
      <c r="E1" s="76"/>
      <c r="F1" s="76"/>
      <c r="G1" s="76"/>
      <c r="H1" s="76"/>
      <c r="I1" s="76"/>
      <c r="J1" s="76"/>
      <c r="K1" s="76"/>
      <c r="L1" s="76"/>
      <c r="M1" s="76"/>
      <c r="N1" s="76"/>
    </row>
    <row r="2" spans="1:14" ht="68" customHeight="1" thickBot="1" x14ac:dyDescent="0.25">
      <c r="A2" s="4"/>
      <c r="B2" s="4"/>
      <c r="C2" s="74" t="s">
        <v>62</v>
      </c>
      <c r="D2" s="75"/>
      <c r="E2" s="4"/>
      <c r="F2" s="9" t="s">
        <v>94</v>
      </c>
      <c r="G2" s="77"/>
      <c r="H2" s="78"/>
      <c r="I2" s="4"/>
      <c r="J2" s="4"/>
      <c r="K2" s="4"/>
      <c r="L2" s="4"/>
    </row>
    <row r="3" spans="1:14" ht="17" thickBot="1" x14ac:dyDescent="0.25">
      <c r="A3" s="4"/>
      <c r="B3" s="4"/>
      <c r="C3" s="72" t="s">
        <v>89</v>
      </c>
      <c r="D3" s="73"/>
      <c r="E3" s="4"/>
      <c r="F3" s="6"/>
      <c r="H3" s="4"/>
      <c r="I3" s="4"/>
      <c r="J3" s="4"/>
      <c r="K3" s="4"/>
      <c r="L3" s="4"/>
    </row>
    <row r="4" spans="1:14" ht="17" thickBot="1" x14ac:dyDescent="0.25">
      <c r="A4" s="4"/>
      <c r="B4" s="4"/>
      <c r="C4" s="72" t="s">
        <v>90</v>
      </c>
      <c r="D4" s="73"/>
      <c r="E4" s="4"/>
      <c r="F4" s="6"/>
      <c r="H4" s="4"/>
      <c r="I4" s="4"/>
      <c r="J4" s="4"/>
      <c r="K4" s="4"/>
      <c r="L4" s="4"/>
      <c r="N4"/>
    </row>
    <row r="5" spans="1:14" ht="51" x14ac:dyDescent="0.2">
      <c r="A5" s="15" t="s">
        <v>0</v>
      </c>
      <c r="B5" s="8" t="s">
        <v>1</v>
      </c>
      <c r="C5" s="61"/>
      <c r="D5" s="61" t="s">
        <v>2</v>
      </c>
      <c r="E5" s="9" t="s">
        <v>3</v>
      </c>
      <c r="F5" s="9" t="s">
        <v>4</v>
      </c>
      <c r="G5" s="9" t="s">
        <v>5</v>
      </c>
      <c r="H5" s="9" t="s">
        <v>6</v>
      </c>
      <c r="I5" s="9" t="s">
        <v>7</v>
      </c>
      <c r="J5" s="9" t="s">
        <v>8</v>
      </c>
      <c r="K5" s="13"/>
      <c r="L5"/>
      <c r="M5"/>
      <c r="N5"/>
    </row>
    <row r="6" spans="1:14" ht="17" thickBot="1" x14ac:dyDescent="0.25">
      <c r="A6" s="4"/>
      <c r="B6" s="4"/>
      <c r="C6" s="5"/>
      <c r="D6" s="5"/>
      <c r="E6" s="4"/>
      <c r="F6" s="36" t="s">
        <v>81</v>
      </c>
      <c r="G6" s="36" t="s">
        <v>82</v>
      </c>
      <c r="H6" s="36" t="s">
        <v>83</v>
      </c>
      <c r="I6" s="36" t="s">
        <v>84</v>
      </c>
      <c r="K6" s="6"/>
      <c r="L6"/>
      <c r="M6"/>
      <c r="N6"/>
    </row>
    <row r="7" spans="1:14" ht="157" customHeight="1" thickBot="1" x14ac:dyDescent="0.25">
      <c r="A7" s="4"/>
      <c r="B7" s="8">
        <v>1</v>
      </c>
      <c r="C7" s="53" t="s">
        <v>10</v>
      </c>
      <c r="D7" s="51"/>
      <c r="E7" s="54">
        <v>400</v>
      </c>
      <c r="F7" s="7">
        <v>30</v>
      </c>
      <c r="G7" s="8">
        <v>20</v>
      </c>
      <c r="H7" s="8">
        <f>F7*0</f>
        <v>0</v>
      </c>
      <c r="I7" s="8">
        <f>-G7/2</f>
        <v>-10</v>
      </c>
      <c r="J7" s="25">
        <f>(0-F7)</f>
        <v>-30</v>
      </c>
      <c r="L7"/>
      <c r="M7"/>
      <c r="N7"/>
    </row>
    <row r="8" spans="1:14" ht="17" thickBot="1" x14ac:dyDescent="0.25">
      <c r="A8" s="4"/>
      <c r="B8" s="4"/>
      <c r="C8" s="5"/>
      <c r="D8" s="5"/>
      <c r="E8" s="4"/>
      <c r="F8" s="4"/>
      <c r="G8" s="4"/>
      <c r="H8" s="4"/>
      <c r="I8" s="4"/>
      <c r="J8" s="29"/>
      <c r="L8"/>
      <c r="M8"/>
      <c r="N8"/>
    </row>
    <row r="9" spans="1:14" ht="80" customHeight="1" thickBot="1" x14ac:dyDescent="0.25">
      <c r="A9" s="4"/>
      <c r="B9" s="8" t="s">
        <v>11</v>
      </c>
      <c r="C9" s="53" t="s">
        <v>17</v>
      </c>
      <c r="D9" s="51"/>
      <c r="E9" s="54">
        <v>200</v>
      </c>
      <c r="F9" s="7">
        <v>15</v>
      </c>
      <c r="G9" s="8">
        <v>10</v>
      </c>
      <c r="H9" s="8">
        <f>F9*0</f>
        <v>0</v>
      </c>
      <c r="I9" s="8">
        <f>-G9/2</f>
        <v>-5</v>
      </c>
      <c r="J9" s="25">
        <f>(0-F9)</f>
        <v>-15</v>
      </c>
      <c r="L9"/>
      <c r="M9"/>
      <c r="N9"/>
    </row>
    <row r="10" spans="1:14" ht="17" customHeight="1" thickBot="1" x14ac:dyDescent="0.25">
      <c r="A10" s="4"/>
      <c r="B10" s="4"/>
      <c r="C10" s="5"/>
      <c r="D10" s="5"/>
      <c r="E10" s="4"/>
      <c r="F10" s="4"/>
      <c r="G10" s="4"/>
      <c r="H10" s="4"/>
      <c r="I10" s="4"/>
      <c r="J10" s="29"/>
      <c r="L10"/>
      <c r="M10"/>
      <c r="N10"/>
    </row>
    <row r="11" spans="1:14" ht="107" customHeight="1" thickBot="1" x14ac:dyDescent="0.25">
      <c r="A11" s="4"/>
      <c r="B11" s="8" t="s">
        <v>12</v>
      </c>
      <c r="C11" s="53" t="s">
        <v>76</v>
      </c>
      <c r="D11" s="51"/>
      <c r="E11" s="54">
        <v>300</v>
      </c>
      <c r="F11" s="7">
        <v>15</v>
      </c>
      <c r="G11" s="8">
        <v>10</v>
      </c>
      <c r="H11" s="8">
        <f>F11*0</f>
        <v>0</v>
      </c>
      <c r="I11" s="8">
        <f>-G11/2</f>
        <v>-5</v>
      </c>
      <c r="J11" s="25">
        <f>(0-F11)</f>
        <v>-15</v>
      </c>
      <c r="L11"/>
      <c r="M11"/>
      <c r="N11"/>
    </row>
    <row r="12" spans="1:14" ht="17" thickBot="1" x14ac:dyDescent="0.25">
      <c r="A12" s="4"/>
      <c r="B12" s="4"/>
      <c r="C12" s="5"/>
      <c r="D12" s="5"/>
      <c r="E12" s="4"/>
      <c r="F12" s="4"/>
      <c r="G12" s="4"/>
      <c r="H12" s="4"/>
      <c r="I12" s="4"/>
      <c r="J12" s="29"/>
      <c r="L12"/>
      <c r="M12"/>
      <c r="N12"/>
    </row>
    <row r="13" spans="1:14" ht="52" thickBot="1" x14ac:dyDescent="0.25">
      <c r="A13" s="4"/>
      <c r="B13" s="8" t="s">
        <v>13</v>
      </c>
      <c r="C13" s="53" t="s">
        <v>16</v>
      </c>
      <c r="D13" s="51"/>
      <c r="E13" s="54">
        <v>200</v>
      </c>
      <c r="F13" s="7">
        <v>15</v>
      </c>
      <c r="G13" s="8">
        <v>10</v>
      </c>
      <c r="H13" s="8">
        <f>F13*0</f>
        <v>0</v>
      </c>
      <c r="I13" s="8">
        <f>-G13/2</f>
        <v>-5</v>
      </c>
      <c r="J13" s="25">
        <f>(0-F13)</f>
        <v>-15</v>
      </c>
      <c r="L13"/>
      <c r="M13"/>
      <c r="N13"/>
    </row>
    <row r="14" spans="1:14" ht="17" thickBot="1" x14ac:dyDescent="0.25">
      <c r="A14" s="4"/>
      <c r="B14" s="4"/>
      <c r="C14" s="5"/>
      <c r="D14" s="5"/>
      <c r="E14" s="4"/>
      <c r="F14" s="4"/>
      <c r="G14" s="4"/>
      <c r="H14" s="4"/>
      <c r="I14" s="4"/>
      <c r="J14" s="29"/>
      <c r="L14"/>
      <c r="M14"/>
      <c r="N14"/>
    </row>
    <row r="15" spans="1:14" ht="52" thickBot="1" x14ac:dyDescent="0.25">
      <c r="A15" s="4"/>
      <c r="B15" s="8" t="s">
        <v>14</v>
      </c>
      <c r="C15" s="53" t="s">
        <v>77</v>
      </c>
      <c r="D15" s="51"/>
      <c r="E15" s="54">
        <v>200</v>
      </c>
      <c r="F15" s="7">
        <v>15</v>
      </c>
      <c r="G15" s="8">
        <v>10</v>
      </c>
      <c r="H15" s="8">
        <f>F15*0</f>
        <v>0</v>
      </c>
      <c r="I15" s="8">
        <f>-G15/2</f>
        <v>-5</v>
      </c>
      <c r="J15" s="25">
        <f>(0-F15)</f>
        <v>-15</v>
      </c>
      <c r="L15"/>
      <c r="M15"/>
      <c r="N15"/>
    </row>
    <row r="16" spans="1:14" ht="17" thickBot="1" x14ac:dyDescent="0.25">
      <c r="A16" s="4"/>
      <c r="B16" s="4"/>
      <c r="C16" s="5"/>
      <c r="D16" s="5"/>
      <c r="E16" s="4"/>
      <c r="F16" s="4"/>
      <c r="G16" s="4"/>
      <c r="H16" s="4"/>
      <c r="I16" s="4"/>
      <c r="J16" s="29"/>
      <c r="L16"/>
      <c r="M16"/>
      <c r="N16"/>
    </row>
    <row r="17" spans="1:14" ht="59" customHeight="1" thickBot="1" x14ac:dyDescent="0.25">
      <c r="A17" s="4"/>
      <c r="B17" s="8">
        <v>3</v>
      </c>
      <c r="C17" s="53" t="s">
        <v>15</v>
      </c>
      <c r="D17" s="51"/>
      <c r="E17" s="54">
        <v>200</v>
      </c>
      <c r="F17" s="7">
        <v>30</v>
      </c>
      <c r="G17" s="8">
        <v>20</v>
      </c>
      <c r="H17" s="8">
        <f>F17*0</f>
        <v>0</v>
      </c>
      <c r="I17" s="8">
        <f>-G17/2</f>
        <v>-10</v>
      </c>
      <c r="J17" s="25">
        <f>(0-F17)</f>
        <v>-30</v>
      </c>
      <c r="L17"/>
      <c r="M17"/>
      <c r="N17"/>
    </row>
    <row r="18" spans="1:14" ht="17" thickBot="1" x14ac:dyDescent="0.25">
      <c r="A18" s="4"/>
      <c r="B18" s="4"/>
      <c r="C18" s="5"/>
      <c r="D18" s="5"/>
      <c r="E18" s="4"/>
      <c r="F18" s="4"/>
      <c r="G18" s="4"/>
      <c r="H18" s="4"/>
      <c r="I18" s="4"/>
      <c r="J18" s="29"/>
      <c r="L18"/>
      <c r="M18"/>
      <c r="N18"/>
    </row>
    <row r="19" spans="1:14" ht="59" customHeight="1" thickBot="1" x14ac:dyDescent="0.25">
      <c r="A19" s="4"/>
      <c r="B19" s="8">
        <v>4</v>
      </c>
      <c r="C19" s="53" t="s">
        <v>71</v>
      </c>
      <c r="D19" s="51"/>
      <c r="E19" s="54">
        <v>200</v>
      </c>
      <c r="F19" s="7">
        <v>30</v>
      </c>
      <c r="G19" s="8">
        <v>20</v>
      </c>
      <c r="H19" s="8">
        <f>F19*0</f>
        <v>0</v>
      </c>
      <c r="I19" s="8">
        <f>-G19/2</f>
        <v>-10</v>
      </c>
      <c r="J19" s="25">
        <f>(0-F19)</f>
        <v>-30</v>
      </c>
      <c r="L19"/>
      <c r="M19"/>
      <c r="N19"/>
    </row>
    <row r="20" spans="1:14" ht="12.75" customHeight="1" thickBot="1" x14ac:dyDescent="0.25">
      <c r="A20" s="4"/>
      <c r="B20" s="4"/>
      <c r="C20" s="5"/>
      <c r="D20" s="26"/>
      <c r="E20" s="4"/>
      <c r="F20" s="28"/>
      <c r="G20" s="28"/>
      <c r="H20" s="28"/>
      <c r="I20" s="28"/>
      <c r="J20" s="28"/>
      <c r="L20"/>
      <c r="M20"/>
      <c r="N20"/>
    </row>
    <row r="21" spans="1:14" ht="52" thickBot="1" x14ac:dyDescent="0.25">
      <c r="A21" s="4"/>
      <c r="B21" s="8">
        <v>5</v>
      </c>
      <c r="C21" s="53" t="s">
        <v>18</v>
      </c>
      <c r="D21" s="51"/>
      <c r="E21" s="54">
        <v>400</v>
      </c>
      <c r="F21" s="7">
        <v>40</v>
      </c>
      <c r="G21" s="8">
        <v>30</v>
      </c>
      <c r="H21" s="8">
        <f>F21*0</f>
        <v>0</v>
      </c>
      <c r="I21" s="8">
        <f>-G21/2</f>
        <v>-15</v>
      </c>
      <c r="J21" s="25">
        <f>(0-F21)</f>
        <v>-40</v>
      </c>
      <c r="L21"/>
      <c r="M21"/>
      <c r="N21"/>
    </row>
    <row r="22" spans="1:14" ht="17" thickBot="1" x14ac:dyDescent="0.25">
      <c r="A22" s="4"/>
      <c r="B22" s="4"/>
      <c r="C22" s="5"/>
      <c r="D22" s="5"/>
      <c r="E22" s="4"/>
      <c r="F22" s="4"/>
      <c r="G22" s="4"/>
      <c r="H22" s="4"/>
      <c r="I22" s="4"/>
      <c r="J22" s="29"/>
      <c r="L22"/>
      <c r="M22"/>
      <c r="N22"/>
    </row>
    <row r="23" spans="1:14" ht="69" thickBot="1" x14ac:dyDescent="0.25">
      <c r="A23" s="4"/>
      <c r="B23" s="8">
        <v>6</v>
      </c>
      <c r="C23" s="53" t="s">
        <v>19</v>
      </c>
      <c r="D23" s="51"/>
      <c r="E23" s="54">
        <v>200</v>
      </c>
      <c r="F23" s="7">
        <v>10</v>
      </c>
      <c r="G23" s="8">
        <v>6</v>
      </c>
      <c r="H23" s="8">
        <f>F23*0</f>
        <v>0</v>
      </c>
      <c r="I23" s="8">
        <f>-G23/2</f>
        <v>-3</v>
      </c>
      <c r="J23" s="25">
        <f>(0-F23)</f>
        <v>-10</v>
      </c>
      <c r="L23"/>
      <c r="M23"/>
      <c r="N23"/>
    </row>
    <row r="24" spans="1:14" ht="17" thickBot="1" x14ac:dyDescent="0.25">
      <c r="A24" s="4"/>
      <c r="B24" s="4"/>
      <c r="C24" s="5"/>
      <c r="D24" s="5"/>
      <c r="E24" s="4"/>
      <c r="F24" s="4"/>
      <c r="G24" s="4"/>
      <c r="H24" s="4"/>
      <c r="I24" s="4"/>
      <c r="J24" s="29"/>
      <c r="L24"/>
      <c r="M24"/>
      <c r="N24"/>
    </row>
    <row r="25" spans="1:14" ht="69" thickBot="1" x14ac:dyDescent="0.25">
      <c r="A25" s="4"/>
      <c r="B25" s="8">
        <v>7</v>
      </c>
      <c r="C25" s="53" t="s">
        <v>20</v>
      </c>
      <c r="D25" s="51"/>
      <c r="E25" s="54">
        <v>200</v>
      </c>
      <c r="F25" s="7">
        <v>25</v>
      </c>
      <c r="G25" s="8">
        <v>18</v>
      </c>
      <c r="H25" s="8">
        <f>F25*0</f>
        <v>0</v>
      </c>
      <c r="I25" s="8">
        <f>-G25/2</f>
        <v>-9</v>
      </c>
      <c r="J25" s="25">
        <f>(0-F25)</f>
        <v>-25</v>
      </c>
      <c r="L25"/>
      <c r="M25"/>
      <c r="N25"/>
    </row>
    <row r="26" spans="1:14" ht="17" thickBot="1" x14ac:dyDescent="0.25">
      <c r="A26" s="4"/>
      <c r="B26" s="4"/>
      <c r="C26" s="5"/>
      <c r="D26" s="5"/>
      <c r="E26" s="4"/>
      <c r="F26" s="4"/>
      <c r="G26" s="4"/>
      <c r="H26" s="4"/>
      <c r="I26" s="4"/>
      <c r="J26" s="29"/>
      <c r="L26"/>
      <c r="M26"/>
      <c r="N26"/>
    </row>
    <row r="27" spans="1:14" ht="52" thickBot="1" x14ac:dyDescent="0.25">
      <c r="A27" s="4"/>
      <c r="B27" s="8">
        <v>8</v>
      </c>
      <c r="C27" s="53" t="s">
        <v>21</v>
      </c>
      <c r="D27" s="51"/>
      <c r="E27" s="54">
        <v>200</v>
      </c>
      <c r="F27" s="7">
        <v>20</v>
      </c>
      <c r="G27" s="8">
        <f>F27*0.7</f>
        <v>14</v>
      </c>
      <c r="H27" s="8">
        <f>F27*0</f>
        <v>0</v>
      </c>
      <c r="I27" s="8">
        <f>-G27/2</f>
        <v>-7</v>
      </c>
      <c r="J27" s="25">
        <f>(0-F27)</f>
        <v>-20</v>
      </c>
      <c r="L27"/>
      <c r="M27"/>
      <c r="N27"/>
    </row>
    <row r="28" spans="1:14" ht="17" thickBot="1" x14ac:dyDescent="0.25">
      <c r="A28" s="4"/>
      <c r="B28" s="4"/>
      <c r="C28" s="5"/>
      <c r="D28" s="5"/>
      <c r="E28" s="4"/>
      <c r="F28" s="4"/>
      <c r="G28" s="4"/>
      <c r="H28" s="4"/>
      <c r="I28" s="4"/>
      <c r="J28" s="29"/>
      <c r="L28"/>
      <c r="M28"/>
      <c r="N28"/>
    </row>
    <row r="29" spans="1:14" ht="52" thickBot="1" x14ac:dyDescent="0.25">
      <c r="A29" s="4"/>
      <c r="B29" s="8">
        <v>9</v>
      </c>
      <c r="C29" s="53" t="s">
        <v>22</v>
      </c>
      <c r="D29" s="51"/>
      <c r="E29" s="54">
        <v>200</v>
      </c>
      <c r="F29" s="7">
        <v>10</v>
      </c>
      <c r="G29" s="8">
        <v>6</v>
      </c>
      <c r="H29" s="8">
        <f>F29*0</f>
        <v>0</v>
      </c>
      <c r="I29" s="8">
        <f>-G29/2</f>
        <v>-3</v>
      </c>
      <c r="J29" s="25">
        <f>(0-F29)</f>
        <v>-10</v>
      </c>
      <c r="L29"/>
      <c r="M29"/>
      <c r="N29"/>
    </row>
    <row r="30" spans="1:14" ht="17" thickBot="1" x14ac:dyDescent="0.25">
      <c r="A30" s="4"/>
      <c r="B30" s="4"/>
      <c r="C30" s="5"/>
      <c r="D30" s="5"/>
      <c r="E30" s="4"/>
      <c r="F30" s="4"/>
      <c r="G30" s="4"/>
      <c r="H30" s="4"/>
      <c r="I30" s="4"/>
      <c r="J30" s="29"/>
      <c r="L30"/>
      <c r="M30"/>
      <c r="N30"/>
    </row>
    <row r="31" spans="1:14" ht="52" thickBot="1" x14ac:dyDescent="0.25">
      <c r="A31" s="4"/>
      <c r="B31" s="8">
        <v>10</v>
      </c>
      <c r="C31" s="53" t="s">
        <v>23</v>
      </c>
      <c r="D31" s="51"/>
      <c r="E31" s="54">
        <v>200</v>
      </c>
      <c r="F31" s="7">
        <v>10</v>
      </c>
      <c r="G31" s="8">
        <v>6</v>
      </c>
      <c r="H31" s="8">
        <f>F31*0</f>
        <v>0</v>
      </c>
      <c r="I31" s="8">
        <f>-G31/2</f>
        <v>-3</v>
      </c>
      <c r="J31" s="25">
        <f>(0-F31)</f>
        <v>-10</v>
      </c>
      <c r="L31"/>
      <c r="M31"/>
      <c r="N31"/>
    </row>
    <row r="32" spans="1:14" x14ac:dyDescent="0.2">
      <c r="A32" s="4"/>
      <c r="B32" s="4"/>
      <c r="C32" s="5"/>
      <c r="D32" s="5"/>
      <c r="E32" s="4"/>
      <c r="F32" s="4"/>
      <c r="G32" s="4"/>
      <c r="H32" s="4"/>
      <c r="I32" s="4"/>
      <c r="J32" s="29"/>
      <c r="L32"/>
      <c r="M32"/>
      <c r="N32"/>
    </row>
    <row r="33" spans="1:14" ht="17" thickBot="1" x14ac:dyDescent="0.25">
      <c r="A33" s="3" t="s">
        <v>24</v>
      </c>
      <c r="B33" s="4"/>
      <c r="C33" s="5"/>
      <c r="D33" s="5"/>
      <c r="E33" s="4"/>
      <c r="F33" s="4"/>
      <c r="G33" s="4"/>
      <c r="H33" s="4"/>
      <c r="I33" s="4"/>
      <c r="J33" s="29"/>
      <c r="L33"/>
      <c r="M33"/>
      <c r="N33"/>
    </row>
    <row r="34" spans="1:14" ht="120" thickBot="1" x14ac:dyDescent="0.25">
      <c r="A34" s="4"/>
      <c r="B34" s="8">
        <v>1</v>
      </c>
      <c r="C34" s="53" t="s">
        <v>25</v>
      </c>
      <c r="D34" s="51"/>
      <c r="E34" s="55" t="s">
        <v>69</v>
      </c>
      <c r="F34" s="7">
        <v>30</v>
      </c>
      <c r="G34" s="8">
        <v>20</v>
      </c>
      <c r="H34" s="8">
        <f>F34*0</f>
        <v>0</v>
      </c>
      <c r="I34" s="8">
        <f>-G34/2</f>
        <v>-10</v>
      </c>
      <c r="J34" s="25">
        <f>(0-F34)</f>
        <v>-30</v>
      </c>
      <c r="L34"/>
      <c r="M34"/>
      <c r="N34"/>
    </row>
    <row r="35" spans="1:14" x14ac:dyDescent="0.2">
      <c r="A35" s="4"/>
      <c r="B35" s="4"/>
      <c r="C35" s="5"/>
      <c r="D35" s="5"/>
      <c r="E35" s="4"/>
      <c r="F35" s="4"/>
      <c r="G35" s="4"/>
      <c r="H35" s="4"/>
      <c r="I35" s="4"/>
      <c r="J35" s="4"/>
      <c r="L35"/>
      <c r="M35"/>
      <c r="N35"/>
    </row>
    <row r="36" spans="1:14" ht="35" thickBot="1" x14ac:dyDescent="0.25">
      <c r="A36" s="4"/>
      <c r="B36" s="4"/>
      <c r="C36" s="5"/>
      <c r="D36" s="5"/>
      <c r="E36" s="4"/>
      <c r="F36" s="18" t="s">
        <v>27</v>
      </c>
      <c r="G36" s="18" t="s">
        <v>28</v>
      </c>
      <c r="H36" s="18" t="s">
        <v>29</v>
      </c>
      <c r="I36" s="18" t="s">
        <v>30</v>
      </c>
      <c r="L36"/>
      <c r="M36"/>
      <c r="N36"/>
    </row>
    <row r="37" spans="1:14" ht="409" customHeight="1" thickBot="1" x14ac:dyDescent="0.25">
      <c r="A37" s="3" t="s">
        <v>26</v>
      </c>
      <c r="B37" s="8">
        <v>1</v>
      </c>
      <c r="C37" s="53"/>
      <c r="D37" s="52" t="s">
        <v>31</v>
      </c>
      <c r="E37" s="55" t="s">
        <v>61</v>
      </c>
      <c r="F37" s="19">
        <v>20</v>
      </c>
      <c r="G37" s="19">
        <v>15</v>
      </c>
      <c r="H37" s="19">
        <v>15</v>
      </c>
      <c r="I37" s="19">
        <v>0</v>
      </c>
      <c r="L37"/>
      <c r="M37"/>
      <c r="N37"/>
    </row>
    <row r="38" spans="1:14" ht="52" customHeight="1" x14ac:dyDescent="0.2">
      <c r="A38" s="4"/>
      <c r="B38" s="4"/>
      <c r="C38" s="5"/>
      <c r="D38" s="5"/>
      <c r="E38" s="4"/>
      <c r="F38" s="12"/>
      <c r="G38" s="12"/>
      <c r="J38" s="29"/>
      <c r="L38"/>
      <c r="M38"/>
      <c r="N38"/>
    </row>
    <row r="39" spans="1:14" ht="52" thickBot="1" x14ac:dyDescent="0.25">
      <c r="A39" s="4"/>
      <c r="B39" s="4"/>
      <c r="C39" s="5"/>
      <c r="D39" s="5"/>
      <c r="E39" s="9" t="s">
        <v>3</v>
      </c>
      <c r="F39" s="9" t="s">
        <v>4</v>
      </c>
      <c r="G39" s="9" t="s">
        <v>5</v>
      </c>
      <c r="H39" s="9" t="s">
        <v>6</v>
      </c>
      <c r="I39" s="9" t="s">
        <v>7</v>
      </c>
      <c r="J39" s="30" t="s">
        <v>8</v>
      </c>
      <c r="L39"/>
      <c r="M39"/>
      <c r="N39"/>
    </row>
    <row r="40" spans="1:14" ht="69" thickBot="1" x14ac:dyDescent="0.25">
      <c r="A40" s="4"/>
      <c r="B40" s="8">
        <v>2</v>
      </c>
      <c r="C40" s="53" t="s">
        <v>32</v>
      </c>
      <c r="D40" s="51"/>
      <c r="E40" s="55">
        <v>200</v>
      </c>
      <c r="F40" s="16">
        <v>30</v>
      </c>
      <c r="G40" s="17">
        <v>20</v>
      </c>
      <c r="H40" s="17">
        <f>F40*0</f>
        <v>0</v>
      </c>
      <c r="I40" s="8">
        <f>-G40/2</f>
        <v>-10</v>
      </c>
      <c r="J40" s="25">
        <f>(0-F40)</f>
        <v>-30</v>
      </c>
      <c r="L40"/>
      <c r="M40"/>
      <c r="N40"/>
    </row>
    <row r="41" spans="1:14" ht="17" thickBot="1" x14ac:dyDescent="0.25">
      <c r="A41" s="4"/>
      <c r="B41" s="4"/>
      <c r="C41" s="5"/>
      <c r="D41" s="5"/>
      <c r="E41" s="4"/>
      <c r="F41" s="4"/>
      <c r="G41" s="4"/>
      <c r="H41" s="4"/>
      <c r="I41" s="4"/>
      <c r="J41" s="29"/>
      <c r="L41"/>
      <c r="M41"/>
      <c r="N41"/>
    </row>
    <row r="42" spans="1:14" ht="69" thickBot="1" x14ac:dyDescent="0.25">
      <c r="A42" s="4"/>
      <c r="B42" s="8">
        <v>3</v>
      </c>
      <c r="C42" s="53" t="s">
        <v>33</v>
      </c>
      <c r="D42" s="51"/>
      <c r="E42" s="55">
        <v>200</v>
      </c>
      <c r="F42" s="7">
        <v>30</v>
      </c>
      <c r="G42" s="8">
        <v>20</v>
      </c>
      <c r="H42" s="8">
        <f>F42*0</f>
        <v>0</v>
      </c>
      <c r="I42" s="8">
        <f>-G42/2</f>
        <v>-10</v>
      </c>
      <c r="J42" s="25">
        <f>(0-F42)</f>
        <v>-30</v>
      </c>
      <c r="L42"/>
      <c r="M42"/>
      <c r="N42"/>
    </row>
    <row r="43" spans="1:14" ht="17" thickBot="1" x14ac:dyDescent="0.25">
      <c r="A43" s="4"/>
      <c r="B43" s="4"/>
      <c r="C43" s="5"/>
      <c r="D43" s="5"/>
      <c r="E43" s="4"/>
      <c r="F43" s="4"/>
      <c r="G43" s="4"/>
      <c r="H43" s="4"/>
      <c r="I43" s="4"/>
      <c r="J43" s="29"/>
      <c r="L43"/>
      <c r="M43"/>
      <c r="N43"/>
    </row>
    <row r="44" spans="1:14" ht="86" thickBot="1" x14ac:dyDescent="0.25">
      <c r="A44" s="4"/>
      <c r="B44" s="8">
        <v>4</v>
      </c>
      <c r="C44" s="53" t="s">
        <v>79</v>
      </c>
      <c r="D44" s="51"/>
      <c r="E44" s="55">
        <v>200</v>
      </c>
      <c r="F44" s="7">
        <v>20</v>
      </c>
      <c r="G44" s="8">
        <f>F44*0.7</f>
        <v>14</v>
      </c>
      <c r="H44" s="8">
        <f>F44*0</f>
        <v>0</v>
      </c>
      <c r="I44" s="8">
        <f>-G44/2</f>
        <v>-7</v>
      </c>
      <c r="J44" s="25">
        <f>(0-F44)</f>
        <v>-20</v>
      </c>
      <c r="L44"/>
      <c r="M44"/>
      <c r="N44"/>
    </row>
    <row r="45" spans="1:14" ht="17" thickBot="1" x14ac:dyDescent="0.25">
      <c r="A45" s="4"/>
      <c r="B45" s="4"/>
      <c r="C45" s="5"/>
      <c r="D45" s="5"/>
      <c r="E45" s="4"/>
      <c r="F45" s="4"/>
      <c r="G45" s="4"/>
      <c r="H45" s="4"/>
      <c r="I45" s="4"/>
      <c r="J45" s="29"/>
      <c r="L45"/>
      <c r="M45"/>
      <c r="N45"/>
    </row>
    <row r="46" spans="1:14" ht="86" thickBot="1" x14ac:dyDescent="0.25">
      <c r="A46" s="4"/>
      <c r="B46" s="8">
        <v>5</v>
      </c>
      <c r="C46" s="53" t="s">
        <v>34</v>
      </c>
      <c r="D46" s="51"/>
      <c r="E46" s="55">
        <v>200</v>
      </c>
      <c r="F46" s="7">
        <v>35</v>
      </c>
      <c r="G46" s="8">
        <v>24</v>
      </c>
      <c r="H46" s="8">
        <f>F46*0</f>
        <v>0</v>
      </c>
      <c r="I46" s="8">
        <f>-G46/2</f>
        <v>-12</v>
      </c>
      <c r="J46" s="25">
        <f>(0-F46)</f>
        <v>-35</v>
      </c>
      <c r="L46"/>
      <c r="M46"/>
      <c r="N46"/>
    </row>
    <row r="47" spans="1:14" ht="17" thickBot="1" x14ac:dyDescent="0.25">
      <c r="A47" s="4"/>
      <c r="B47" s="4"/>
      <c r="C47" s="5"/>
      <c r="D47" s="5"/>
      <c r="E47" s="4"/>
      <c r="F47" s="4"/>
      <c r="G47" s="4"/>
      <c r="H47" s="4"/>
      <c r="I47" s="4"/>
      <c r="J47" s="29"/>
      <c r="L47"/>
      <c r="M47"/>
      <c r="N47"/>
    </row>
    <row r="48" spans="1:14" ht="52" thickBot="1" x14ac:dyDescent="0.25">
      <c r="A48" s="3" t="s">
        <v>35</v>
      </c>
      <c r="B48" s="8">
        <v>1</v>
      </c>
      <c r="C48" s="53" t="s">
        <v>36</v>
      </c>
      <c r="D48" s="51"/>
      <c r="E48" s="55">
        <v>200</v>
      </c>
      <c r="F48" s="7">
        <v>15</v>
      </c>
      <c r="G48" s="8">
        <v>10</v>
      </c>
      <c r="H48" s="8">
        <v>0</v>
      </c>
      <c r="I48" s="8">
        <f>-G48/2</f>
        <v>-5</v>
      </c>
      <c r="J48" s="25">
        <f>(0-F48)</f>
        <v>-15</v>
      </c>
      <c r="L48"/>
      <c r="M48"/>
      <c r="N48"/>
    </row>
    <row r="49" spans="1:14" ht="17" thickBot="1" x14ac:dyDescent="0.25">
      <c r="A49" s="4"/>
      <c r="B49" s="4"/>
      <c r="C49" s="5"/>
      <c r="D49" s="5"/>
      <c r="E49" s="4"/>
      <c r="F49" s="4"/>
      <c r="G49" s="4"/>
      <c r="H49" s="4"/>
      <c r="I49" s="4"/>
      <c r="J49" s="29"/>
      <c r="L49"/>
      <c r="M49"/>
      <c r="N49"/>
    </row>
    <row r="50" spans="1:14" ht="52" thickBot="1" x14ac:dyDescent="0.25">
      <c r="A50" s="4"/>
      <c r="B50" s="8">
        <v>2</v>
      </c>
      <c r="C50" s="53" t="s">
        <v>37</v>
      </c>
      <c r="D50" s="51"/>
      <c r="E50" s="55">
        <v>200</v>
      </c>
      <c r="F50" s="7">
        <v>15</v>
      </c>
      <c r="G50" s="8">
        <v>10</v>
      </c>
      <c r="H50" s="8">
        <f>F50*0</f>
        <v>0</v>
      </c>
      <c r="I50" s="8">
        <f>-G50/2</f>
        <v>-5</v>
      </c>
      <c r="J50" s="25">
        <f>(0-F50)</f>
        <v>-15</v>
      </c>
      <c r="L50"/>
      <c r="M50"/>
      <c r="N50"/>
    </row>
    <row r="51" spans="1:14" ht="17" thickBot="1" x14ac:dyDescent="0.25">
      <c r="A51" s="4"/>
      <c r="B51" s="4"/>
      <c r="C51" s="5"/>
      <c r="D51" s="5"/>
      <c r="E51" s="4"/>
      <c r="F51" s="4"/>
      <c r="G51" s="4"/>
      <c r="H51" s="4"/>
      <c r="I51" s="4"/>
      <c r="J51" s="29"/>
      <c r="L51"/>
      <c r="M51"/>
      <c r="N51"/>
    </row>
    <row r="52" spans="1:14" ht="35" thickBot="1" x14ac:dyDescent="0.25">
      <c r="A52" s="4"/>
      <c r="B52" s="8">
        <v>3</v>
      </c>
      <c r="C52" s="53" t="s">
        <v>38</v>
      </c>
      <c r="D52" s="51"/>
      <c r="E52" s="55">
        <v>200</v>
      </c>
      <c r="F52" s="7">
        <v>15</v>
      </c>
      <c r="G52" s="8">
        <v>10</v>
      </c>
      <c r="H52" s="8">
        <f>F52*0</f>
        <v>0</v>
      </c>
      <c r="I52" s="8">
        <f>-G52/2</f>
        <v>-5</v>
      </c>
      <c r="J52" s="25">
        <f>(0-F52)</f>
        <v>-15</v>
      </c>
      <c r="L52"/>
      <c r="M52"/>
      <c r="N52"/>
    </row>
    <row r="53" spans="1:14" ht="17" thickBot="1" x14ac:dyDescent="0.25">
      <c r="A53" s="4"/>
      <c r="B53" s="4"/>
      <c r="C53" s="5"/>
      <c r="D53" s="5"/>
      <c r="E53" s="4"/>
      <c r="F53" s="4"/>
      <c r="G53" s="4"/>
      <c r="H53" s="4"/>
      <c r="I53" s="4"/>
      <c r="J53" s="29"/>
      <c r="L53"/>
      <c r="M53"/>
      <c r="N53"/>
    </row>
    <row r="54" spans="1:14" ht="35" thickBot="1" x14ac:dyDescent="0.25">
      <c r="A54" s="4"/>
      <c r="B54" s="8">
        <v>4</v>
      </c>
      <c r="C54" s="53" t="s">
        <v>39</v>
      </c>
      <c r="D54" s="51"/>
      <c r="E54" s="55">
        <v>200</v>
      </c>
      <c r="F54" s="7">
        <v>15</v>
      </c>
      <c r="G54" s="8">
        <v>10</v>
      </c>
      <c r="H54" s="8">
        <f>F54*0</f>
        <v>0</v>
      </c>
      <c r="I54" s="8">
        <f>-G54/2</f>
        <v>-5</v>
      </c>
      <c r="J54" s="25">
        <f>(0-F54)</f>
        <v>-15</v>
      </c>
      <c r="L54"/>
      <c r="M54"/>
      <c r="N54"/>
    </row>
    <row r="55" spans="1:14" ht="17" thickBot="1" x14ac:dyDescent="0.25">
      <c r="A55" s="4"/>
      <c r="B55" s="4"/>
      <c r="C55" s="5"/>
      <c r="D55" s="5"/>
      <c r="E55" s="4"/>
      <c r="F55" s="4"/>
      <c r="G55" s="4"/>
      <c r="H55" s="4"/>
      <c r="I55" s="4"/>
      <c r="J55" s="29"/>
      <c r="L55"/>
      <c r="M55"/>
      <c r="N55"/>
    </row>
    <row r="56" spans="1:14" ht="69" thickBot="1" x14ac:dyDescent="0.25">
      <c r="A56" s="3" t="s">
        <v>40</v>
      </c>
      <c r="B56" s="8">
        <v>1</v>
      </c>
      <c r="C56" s="53" t="s">
        <v>41</v>
      </c>
      <c r="D56" s="51"/>
      <c r="E56" s="55">
        <v>400</v>
      </c>
      <c r="F56" s="7">
        <v>20</v>
      </c>
      <c r="G56" s="8">
        <f>F56*0.7</f>
        <v>14</v>
      </c>
      <c r="H56" s="8">
        <f>F56*0</f>
        <v>0</v>
      </c>
      <c r="I56" s="8">
        <f>-G56/2</f>
        <v>-7</v>
      </c>
      <c r="J56" s="25">
        <f>(0-F56)</f>
        <v>-20</v>
      </c>
      <c r="L56"/>
      <c r="M56"/>
      <c r="N56"/>
    </row>
    <row r="57" spans="1:14" ht="17" thickBot="1" x14ac:dyDescent="0.25">
      <c r="A57" s="4"/>
      <c r="B57" s="4"/>
      <c r="C57" s="5"/>
      <c r="D57" s="5"/>
      <c r="E57" s="4"/>
      <c r="F57" s="4"/>
      <c r="G57" s="4"/>
      <c r="H57" s="4"/>
      <c r="I57" s="4"/>
      <c r="J57" s="29"/>
      <c r="L57"/>
      <c r="M57"/>
      <c r="N57"/>
    </row>
    <row r="58" spans="1:14" ht="52" thickBot="1" x14ac:dyDescent="0.25">
      <c r="A58" s="4"/>
      <c r="B58" s="8">
        <v>2</v>
      </c>
      <c r="C58" s="53" t="s">
        <v>63</v>
      </c>
      <c r="D58" s="51"/>
      <c r="E58" s="55">
        <v>200</v>
      </c>
      <c r="F58" s="7">
        <v>20</v>
      </c>
      <c r="G58" s="8">
        <f>F58*0.7</f>
        <v>14</v>
      </c>
      <c r="H58" s="8">
        <f>F58*0</f>
        <v>0</v>
      </c>
      <c r="I58" s="8">
        <f>-G58/2</f>
        <v>-7</v>
      </c>
      <c r="J58" s="25">
        <f>(0-F58)</f>
        <v>-20</v>
      </c>
      <c r="L58"/>
      <c r="M58"/>
      <c r="N58"/>
    </row>
    <row r="59" spans="1:14" ht="17" thickBot="1" x14ac:dyDescent="0.25">
      <c r="A59" s="4"/>
      <c r="B59" s="4"/>
      <c r="C59" s="5"/>
      <c r="D59" s="5"/>
      <c r="E59" s="4"/>
      <c r="F59" s="4"/>
      <c r="G59" s="4"/>
      <c r="H59" s="4"/>
      <c r="I59" s="4"/>
      <c r="J59" s="29"/>
      <c r="L59"/>
      <c r="M59"/>
      <c r="N59"/>
    </row>
    <row r="60" spans="1:14" ht="52" thickBot="1" x14ac:dyDescent="0.25">
      <c r="A60" s="4"/>
      <c r="B60" s="8">
        <v>3</v>
      </c>
      <c r="C60" s="53" t="s">
        <v>42</v>
      </c>
      <c r="D60" s="51"/>
      <c r="E60" s="55">
        <v>200</v>
      </c>
      <c r="F60" s="7">
        <v>25</v>
      </c>
      <c r="G60" s="8">
        <v>16</v>
      </c>
      <c r="H60" s="8">
        <f>F60*0</f>
        <v>0</v>
      </c>
      <c r="I60" s="8">
        <f>-G60/2</f>
        <v>-8</v>
      </c>
      <c r="J60" s="25">
        <f>(0-F60)</f>
        <v>-25</v>
      </c>
      <c r="L60"/>
      <c r="M60"/>
      <c r="N60"/>
    </row>
    <row r="61" spans="1:14" ht="17" thickBot="1" x14ac:dyDescent="0.25">
      <c r="A61" s="4"/>
      <c r="B61" s="4"/>
      <c r="C61" s="5"/>
      <c r="D61" s="5"/>
      <c r="E61" s="4"/>
      <c r="F61" s="4"/>
      <c r="G61" s="4"/>
      <c r="H61" s="4"/>
      <c r="I61" s="4"/>
      <c r="J61" s="29"/>
      <c r="L61"/>
      <c r="M61"/>
      <c r="N61"/>
    </row>
    <row r="62" spans="1:14" ht="69" thickBot="1" x14ac:dyDescent="0.25">
      <c r="A62" s="4"/>
      <c r="B62" s="8">
        <v>4</v>
      </c>
      <c r="C62" s="53" t="s">
        <v>78</v>
      </c>
      <c r="D62" s="51"/>
      <c r="E62" s="55">
        <v>400</v>
      </c>
      <c r="F62" s="7">
        <v>30</v>
      </c>
      <c r="G62" s="8">
        <v>20</v>
      </c>
      <c r="H62" s="8">
        <f>F62*0</f>
        <v>0</v>
      </c>
      <c r="I62" s="8">
        <f>-G62/2</f>
        <v>-10</v>
      </c>
      <c r="J62" s="25">
        <f>(0-F62)</f>
        <v>-30</v>
      </c>
      <c r="L62"/>
      <c r="M62"/>
      <c r="N62"/>
    </row>
    <row r="63" spans="1:14" ht="17" thickBot="1" x14ac:dyDescent="0.25">
      <c r="A63" s="4"/>
      <c r="B63" s="4"/>
      <c r="C63" s="5"/>
      <c r="D63" s="5"/>
      <c r="E63" s="4"/>
      <c r="F63" s="4"/>
      <c r="G63" s="4"/>
      <c r="H63" s="4"/>
      <c r="I63" s="4"/>
      <c r="J63" s="29"/>
      <c r="L63"/>
      <c r="M63"/>
      <c r="N63"/>
    </row>
    <row r="64" spans="1:14" ht="69" thickBot="1" x14ac:dyDescent="0.25">
      <c r="A64" s="10" t="s">
        <v>45</v>
      </c>
      <c r="B64" s="8">
        <v>1</v>
      </c>
      <c r="C64" s="53" t="s">
        <v>43</v>
      </c>
      <c r="D64" s="51"/>
      <c r="E64" s="55">
        <v>200</v>
      </c>
      <c r="F64" s="7">
        <v>20</v>
      </c>
      <c r="G64" s="8">
        <f>F64*0.7</f>
        <v>14</v>
      </c>
      <c r="H64" s="8">
        <f>F64*0</f>
        <v>0</v>
      </c>
      <c r="I64" s="8">
        <f>-G64/2</f>
        <v>-7</v>
      </c>
      <c r="J64" s="25">
        <f>(0-F64)</f>
        <v>-20</v>
      </c>
      <c r="L64"/>
      <c r="M64"/>
      <c r="N64"/>
    </row>
    <row r="65" spans="1:14" ht="17" thickBot="1" x14ac:dyDescent="0.25">
      <c r="A65" s="4"/>
      <c r="B65" s="4"/>
      <c r="C65" s="5"/>
      <c r="D65" s="5"/>
      <c r="E65" s="4"/>
      <c r="F65" s="4"/>
      <c r="G65" s="4"/>
      <c r="H65" s="4"/>
      <c r="I65" s="4"/>
      <c r="J65" s="29"/>
      <c r="L65"/>
      <c r="M65"/>
      <c r="N65"/>
    </row>
    <row r="66" spans="1:14" ht="86" thickBot="1" x14ac:dyDescent="0.25">
      <c r="A66" s="4"/>
      <c r="B66" s="8">
        <v>2</v>
      </c>
      <c r="C66" s="53" t="s">
        <v>44</v>
      </c>
      <c r="D66" s="51"/>
      <c r="E66" s="55">
        <v>200</v>
      </c>
      <c r="F66" s="7">
        <v>25</v>
      </c>
      <c r="G66" s="8">
        <v>16</v>
      </c>
      <c r="H66" s="8">
        <f>F66*0</f>
        <v>0</v>
      </c>
      <c r="I66" s="8">
        <f>-G66/2</f>
        <v>-8</v>
      </c>
      <c r="J66" s="25">
        <f>(0-F66)</f>
        <v>-25</v>
      </c>
      <c r="L66"/>
      <c r="M66"/>
      <c r="N66"/>
    </row>
    <row r="67" spans="1:14" ht="17" thickBot="1" x14ac:dyDescent="0.25">
      <c r="B67" s="4"/>
      <c r="C67" s="5"/>
      <c r="E67" s="4"/>
      <c r="F67" s="12"/>
      <c r="G67" s="12"/>
      <c r="J67" s="31"/>
      <c r="L67"/>
      <c r="M67"/>
      <c r="N67"/>
    </row>
    <row r="68" spans="1:14" ht="69" thickBot="1" x14ac:dyDescent="0.25">
      <c r="A68" s="10" t="s">
        <v>46</v>
      </c>
      <c r="B68" s="8">
        <v>1</v>
      </c>
      <c r="C68" s="53" t="s">
        <v>72</v>
      </c>
      <c r="D68" s="51"/>
      <c r="E68" s="55">
        <v>300</v>
      </c>
      <c r="F68" s="7">
        <v>40</v>
      </c>
      <c r="G68" s="8">
        <f>F68*0.7</f>
        <v>28</v>
      </c>
      <c r="H68" s="8">
        <f>F68*0</f>
        <v>0</v>
      </c>
      <c r="I68" s="8">
        <f>-G68/2</f>
        <v>-14</v>
      </c>
      <c r="J68" s="25">
        <f>(0-F68)</f>
        <v>-40</v>
      </c>
      <c r="L68"/>
      <c r="M68"/>
      <c r="N68"/>
    </row>
    <row r="69" spans="1:14" ht="17" thickBot="1" x14ac:dyDescent="0.25">
      <c r="B69" s="4"/>
      <c r="C69" s="5"/>
      <c r="E69" s="4"/>
      <c r="F69" s="12"/>
      <c r="G69" s="12"/>
      <c r="J69" s="31"/>
      <c r="L69"/>
      <c r="M69"/>
      <c r="N69"/>
    </row>
    <row r="70" spans="1:14" ht="103" thickBot="1" x14ac:dyDescent="0.25">
      <c r="A70" s="10" t="s">
        <v>47</v>
      </c>
      <c r="B70" s="8">
        <v>1</v>
      </c>
      <c r="C70" s="53" t="s">
        <v>48</v>
      </c>
      <c r="D70" s="51"/>
      <c r="E70" s="55">
        <v>400</v>
      </c>
      <c r="F70" s="7">
        <v>30</v>
      </c>
      <c r="G70" s="8">
        <v>20</v>
      </c>
      <c r="H70" s="8">
        <f>F70*0</f>
        <v>0</v>
      </c>
      <c r="I70" s="8">
        <f>-G70/2</f>
        <v>-10</v>
      </c>
      <c r="J70" s="25">
        <f>(0-F70)</f>
        <v>-30</v>
      </c>
      <c r="L70"/>
      <c r="M70"/>
      <c r="N70"/>
    </row>
    <row r="71" spans="1:14" ht="17" thickBot="1" x14ac:dyDescent="0.25">
      <c r="B71" s="4"/>
      <c r="C71" s="5"/>
      <c r="E71" s="4"/>
      <c r="F71" s="12"/>
      <c r="G71" s="12"/>
      <c r="J71" s="31"/>
      <c r="L71"/>
      <c r="M71"/>
      <c r="N71"/>
    </row>
    <row r="72" spans="1:14" ht="86" thickBot="1" x14ac:dyDescent="0.25">
      <c r="B72" s="8">
        <v>2</v>
      </c>
      <c r="C72" s="53" t="s">
        <v>49</v>
      </c>
      <c r="D72" s="51"/>
      <c r="E72" s="55">
        <v>200</v>
      </c>
      <c r="F72" s="7">
        <v>35</v>
      </c>
      <c r="G72" s="8">
        <v>24</v>
      </c>
      <c r="H72" s="8">
        <f>F72*0</f>
        <v>0</v>
      </c>
      <c r="I72" s="8">
        <f>-G72/2</f>
        <v>-12</v>
      </c>
      <c r="J72" s="25">
        <f>(0-F72)</f>
        <v>-35</v>
      </c>
      <c r="L72"/>
      <c r="M72"/>
      <c r="N72"/>
    </row>
    <row r="73" spans="1:14" ht="17" thickBot="1" x14ac:dyDescent="0.25">
      <c r="B73" s="4"/>
      <c r="C73" s="5"/>
      <c r="E73" s="4"/>
      <c r="F73" s="12"/>
      <c r="G73" s="12"/>
      <c r="J73" s="31"/>
      <c r="L73"/>
      <c r="M73"/>
      <c r="N73"/>
    </row>
    <row r="74" spans="1:14" ht="52" thickBot="1" x14ac:dyDescent="0.25">
      <c r="B74" s="8">
        <v>3</v>
      </c>
      <c r="C74" s="53" t="s">
        <v>73</v>
      </c>
      <c r="D74" s="51"/>
      <c r="E74" s="55">
        <v>200</v>
      </c>
      <c r="F74" s="7">
        <v>25</v>
      </c>
      <c r="G74" s="8">
        <v>16</v>
      </c>
      <c r="H74" s="8">
        <f>F74*0</f>
        <v>0</v>
      </c>
      <c r="I74" s="8">
        <f>-G74/2</f>
        <v>-8</v>
      </c>
      <c r="J74" s="25">
        <f>(0-F74)</f>
        <v>-25</v>
      </c>
      <c r="L74"/>
      <c r="M74"/>
      <c r="N74"/>
    </row>
    <row r="75" spans="1:14" ht="17" thickBot="1" x14ac:dyDescent="0.25">
      <c r="B75" s="4"/>
      <c r="C75" s="5"/>
      <c r="E75" s="4"/>
      <c r="F75" s="12"/>
      <c r="G75" s="12"/>
      <c r="J75" s="31"/>
      <c r="L75"/>
      <c r="M75"/>
      <c r="N75"/>
    </row>
    <row r="76" spans="1:14" ht="86" thickBot="1" x14ac:dyDescent="0.25">
      <c r="A76" s="10" t="s">
        <v>50</v>
      </c>
      <c r="B76" s="8">
        <v>1</v>
      </c>
      <c r="C76" s="53" t="s">
        <v>51</v>
      </c>
      <c r="D76" s="51"/>
      <c r="E76" s="55">
        <v>300</v>
      </c>
      <c r="F76" s="7">
        <v>20</v>
      </c>
      <c r="G76" s="8">
        <f>F76*0.7</f>
        <v>14</v>
      </c>
      <c r="H76" s="8">
        <f>F76*0</f>
        <v>0</v>
      </c>
      <c r="I76" s="8">
        <f>-G76/2</f>
        <v>-7</v>
      </c>
      <c r="J76" s="25">
        <f>(0-F76)</f>
        <v>-20</v>
      </c>
      <c r="L76"/>
      <c r="M76"/>
      <c r="N76"/>
    </row>
    <row r="77" spans="1:14" ht="17" thickBot="1" x14ac:dyDescent="0.25">
      <c r="B77" s="4"/>
      <c r="C77" s="5"/>
      <c r="E77" s="4"/>
      <c r="F77" s="12"/>
      <c r="G77" s="12"/>
      <c r="J77" s="31"/>
      <c r="L77"/>
      <c r="M77"/>
      <c r="N77"/>
    </row>
    <row r="78" spans="1:14" ht="35" thickBot="1" x14ac:dyDescent="0.25">
      <c r="B78" s="8">
        <v>2</v>
      </c>
      <c r="C78" s="53" t="s">
        <v>52</v>
      </c>
      <c r="D78" s="51"/>
      <c r="E78" s="55">
        <v>200</v>
      </c>
      <c r="F78" s="7">
        <v>20</v>
      </c>
      <c r="G78" s="8">
        <f>F78*0.7</f>
        <v>14</v>
      </c>
      <c r="H78" s="8">
        <f>F78*0</f>
        <v>0</v>
      </c>
      <c r="I78" s="8">
        <f>-G78/2</f>
        <v>-7</v>
      </c>
      <c r="J78" s="25">
        <f>(0-F78)</f>
        <v>-20</v>
      </c>
      <c r="L78"/>
      <c r="M78"/>
      <c r="N78"/>
    </row>
    <row r="79" spans="1:14" ht="17" thickBot="1" x14ac:dyDescent="0.25">
      <c r="B79" s="4"/>
      <c r="C79" s="5"/>
      <c r="E79" s="4"/>
      <c r="F79" s="12"/>
      <c r="G79" s="12"/>
      <c r="J79" s="31"/>
      <c r="L79"/>
      <c r="M79"/>
      <c r="N79"/>
    </row>
    <row r="80" spans="1:14" ht="52" thickBot="1" x14ac:dyDescent="0.25">
      <c r="B80" s="8">
        <v>3</v>
      </c>
      <c r="C80" s="53" t="s">
        <v>53</v>
      </c>
      <c r="D80" s="51"/>
      <c r="E80" s="55">
        <v>300</v>
      </c>
      <c r="F80" s="7">
        <v>35</v>
      </c>
      <c r="G80" s="8">
        <v>24</v>
      </c>
      <c r="H80" s="8">
        <f>F80*0</f>
        <v>0</v>
      </c>
      <c r="I80" s="8">
        <f>-G80/2</f>
        <v>-12</v>
      </c>
      <c r="J80" s="25">
        <f>(0-F80)</f>
        <v>-35</v>
      </c>
      <c r="L80"/>
      <c r="M80"/>
      <c r="N80"/>
    </row>
    <row r="81" spans="1:14" ht="17" thickBot="1" x14ac:dyDescent="0.25">
      <c r="B81" s="4"/>
      <c r="C81" s="5"/>
      <c r="E81" s="4"/>
      <c r="F81" s="12"/>
      <c r="G81" s="12"/>
      <c r="J81" s="31"/>
      <c r="L81"/>
      <c r="M81"/>
      <c r="N81"/>
    </row>
    <row r="82" spans="1:14" ht="52" thickBot="1" x14ac:dyDescent="0.25">
      <c r="B82" s="8">
        <v>4</v>
      </c>
      <c r="C82" s="53" t="s">
        <v>54</v>
      </c>
      <c r="D82" s="51"/>
      <c r="E82" s="55">
        <v>200</v>
      </c>
      <c r="F82" s="7">
        <v>20</v>
      </c>
      <c r="G82" s="8">
        <f>F82*0.7</f>
        <v>14</v>
      </c>
      <c r="H82" s="8">
        <f>F82*0</f>
        <v>0</v>
      </c>
      <c r="I82" s="8">
        <f>-G82/2</f>
        <v>-7</v>
      </c>
      <c r="J82" s="25">
        <f>(0-F82)</f>
        <v>-20</v>
      </c>
      <c r="L82"/>
      <c r="M82"/>
      <c r="N82"/>
    </row>
    <row r="83" spans="1:14" ht="17" thickBot="1" x14ac:dyDescent="0.25">
      <c r="B83" s="4"/>
      <c r="C83" s="5"/>
      <c r="E83" s="4"/>
      <c r="F83" s="12"/>
      <c r="G83" s="12"/>
      <c r="J83" s="31"/>
      <c r="L83"/>
      <c r="M83"/>
      <c r="N83"/>
    </row>
    <row r="84" spans="1:14" ht="52" thickBot="1" x14ac:dyDescent="0.25">
      <c r="B84" s="8">
        <v>5</v>
      </c>
      <c r="C84" s="53" t="s">
        <v>55</v>
      </c>
      <c r="D84" s="51"/>
      <c r="E84" s="55">
        <v>200</v>
      </c>
      <c r="F84" s="7">
        <v>20</v>
      </c>
      <c r="G84" s="8">
        <f>F84*0.7</f>
        <v>14</v>
      </c>
      <c r="H84" s="8">
        <f>F84*0</f>
        <v>0</v>
      </c>
      <c r="I84" s="8">
        <f>-G84/2</f>
        <v>-7</v>
      </c>
      <c r="J84" s="25">
        <f>(0-F84)</f>
        <v>-20</v>
      </c>
      <c r="L84"/>
      <c r="M84"/>
      <c r="N84"/>
    </row>
    <row r="85" spans="1:14" ht="17" thickBot="1" x14ac:dyDescent="0.25">
      <c r="B85" s="4"/>
      <c r="C85" s="5"/>
      <c r="E85" s="4"/>
      <c r="F85" s="12"/>
      <c r="G85" s="12"/>
      <c r="J85" s="31"/>
      <c r="L85"/>
      <c r="M85"/>
      <c r="N85"/>
    </row>
    <row r="86" spans="1:14" ht="35" thickBot="1" x14ac:dyDescent="0.25">
      <c r="B86" s="8">
        <v>6</v>
      </c>
      <c r="C86" s="53" t="s">
        <v>56</v>
      </c>
      <c r="D86" s="51"/>
      <c r="E86" s="55">
        <v>300</v>
      </c>
      <c r="F86" s="7">
        <v>15</v>
      </c>
      <c r="G86" s="8">
        <v>10</v>
      </c>
      <c r="H86" s="8">
        <f>F86*0</f>
        <v>0</v>
      </c>
      <c r="I86" s="8">
        <f>-G86/2</f>
        <v>-5</v>
      </c>
      <c r="J86" s="25">
        <f>(0-F86)</f>
        <v>-15</v>
      </c>
      <c r="L86"/>
      <c r="M86"/>
      <c r="N86"/>
    </row>
    <row r="87" spans="1:14" ht="17" thickBot="1" x14ac:dyDescent="0.25">
      <c r="B87" s="4"/>
      <c r="C87" s="5"/>
      <c r="E87" s="4"/>
      <c r="F87" s="12"/>
      <c r="G87" s="12"/>
      <c r="J87" s="31"/>
      <c r="L87"/>
      <c r="M87"/>
      <c r="N87"/>
    </row>
    <row r="88" spans="1:14" ht="69" thickBot="1" x14ac:dyDescent="0.25">
      <c r="B88" s="8">
        <v>7</v>
      </c>
      <c r="C88" s="53" t="s">
        <v>74</v>
      </c>
      <c r="D88" s="51"/>
      <c r="E88" s="55">
        <v>300</v>
      </c>
      <c r="F88" s="7">
        <v>25</v>
      </c>
      <c r="G88" s="8">
        <v>16</v>
      </c>
      <c r="H88" s="8">
        <f>F88*0</f>
        <v>0</v>
      </c>
      <c r="I88" s="8">
        <f>-G88/2</f>
        <v>-8</v>
      </c>
      <c r="J88" s="25">
        <f>(0-F88)</f>
        <v>-25</v>
      </c>
      <c r="L88"/>
      <c r="M88"/>
      <c r="N88"/>
    </row>
    <row r="89" spans="1:14" ht="17" thickBot="1" x14ac:dyDescent="0.25">
      <c r="B89" s="4"/>
      <c r="C89" s="5"/>
      <c r="E89" s="4"/>
      <c r="F89" s="12"/>
      <c r="G89" s="12"/>
      <c r="J89" s="31"/>
      <c r="L89"/>
      <c r="M89"/>
      <c r="N89"/>
    </row>
    <row r="90" spans="1:14" ht="120" thickBot="1" x14ac:dyDescent="0.25">
      <c r="A90" s="3" t="s">
        <v>57</v>
      </c>
      <c r="B90" s="8">
        <v>1</v>
      </c>
      <c r="C90" s="53" t="s">
        <v>58</v>
      </c>
      <c r="D90" s="51"/>
      <c r="E90" s="55">
        <v>400</v>
      </c>
      <c r="F90" s="7">
        <v>40</v>
      </c>
      <c r="G90" s="8">
        <f>F90*0.7</f>
        <v>28</v>
      </c>
      <c r="H90" s="8">
        <f>F90*0</f>
        <v>0</v>
      </c>
      <c r="I90" s="8">
        <f>-G90/2</f>
        <v>-14</v>
      </c>
      <c r="J90" s="25">
        <f>(0-F90)</f>
        <v>-40</v>
      </c>
      <c r="L90"/>
      <c r="M90"/>
      <c r="N90"/>
    </row>
    <row r="91" spans="1:14" ht="17" thickBot="1" x14ac:dyDescent="0.25">
      <c r="A91" s="4"/>
      <c r="B91" s="4"/>
      <c r="C91" s="5"/>
      <c r="E91" s="4"/>
      <c r="F91" s="12"/>
      <c r="G91" s="12"/>
      <c r="J91" s="31"/>
      <c r="L91"/>
      <c r="M91"/>
      <c r="N91"/>
    </row>
    <row r="92" spans="1:14" ht="69" thickBot="1" x14ac:dyDescent="0.25">
      <c r="A92" s="4"/>
      <c r="B92" s="8">
        <v>2</v>
      </c>
      <c r="C92" s="53" t="s">
        <v>59</v>
      </c>
      <c r="D92" s="51"/>
      <c r="E92" s="55">
        <v>200</v>
      </c>
      <c r="F92" s="7">
        <v>20</v>
      </c>
      <c r="G92" s="8">
        <f>F92*0.7</f>
        <v>14</v>
      </c>
      <c r="H92" s="8">
        <f>F92*0</f>
        <v>0</v>
      </c>
      <c r="I92" s="8">
        <f>-G92/2</f>
        <v>-7</v>
      </c>
      <c r="J92" s="25">
        <f>(0-F92)</f>
        <v>-20</v>
      </c>
      <c r="L92"/>
      <c r="M92"/>
      <c r="N92"/>
    </row>
    <row r="93" spans="1:14" ht="17" thickBot="1" x14ac:dyDescent="0.25">
      <c r="B93" s="4"/>
      <c r="C93" s="5"/>
      <c r="E93" s="4"/>
      <c r="F93" s="12"/>
      <c r="G93" s="12"/>
      <c r="J93" s="31"/>
      <c r="L93"/>
      <c r="M93"/>
      <c r="N93"/>
    </row>
    <row r="94" spans="1:14" ht="103" thickBot="1" x14ac:dyDescent="0.25">
      <c r="B94" s="8">
        <v>3</v>
      </c>
      <c r="C94" s="53" t="s">
        <v>75</v>
      </c>
      <c r="D94" s="51"/>
      <c r="E94" s="55">
        <v>400</v>
      </c>
      <c r="F94" s="7">
        <v>100</v>
      </c>
      <c r="G94" s="8">
        <f>F94*0.7</f>
        <v>70</v>
      </c>
      <c r="H94" s="8">
        <f>F94*0</f>
        <v>0</v>
      </c>
      <c r="I94" s="8">
        <f>-G94/2</f>
        <v>-35</v>
      </c>
      <c r="J94" s="25">
        <f>(0-F94)</f>
        <v>-100</v>
      </c>
      <c r="L94"/>
      <c r="M94"/>
      <c r="N94"/>
    </row>
    <row r="95" spans="1:14" ht="17" thickBot="1" x14ac:dyDescent="0.25">
      <c r="B95" s="4"/>
      <c r="C95" s="5"/>
      <c r="E95" s="4"/>
      <c r="F95" s="12"/>
      <c r="G95" s="12"/>
      <c r="J95" s="31"/>
      <c r="L95"/>
      <c r="M95"/>
      <c r="N95"/>
    </row>
    <row r="96" spans="1:14" ht="95" customHeight="1" thickBot="1" x14ac:dyDescent="0.25">
      <c r="B96" s="8">
        <v>4</v>
      </c>
      <c r="C96" s="53" t="s">
        <v>60</v>
      </c>
      <c r="D96" s="51"/>
      <c r="E96" s="55">
        <v>200</v>
      </c>
      <c r="F96" s="7">
        <v>25</v>
      </c>
      <c r="G96" s="8">
        <v>16</v>
      </c>
      <c r="H96" s="8">
        <f>F96*0</f>
        <v>0</v>
      </c>
      <c r="I96" s="8">
        <f>-G96/2</f>
        <v>-8</v>
      </c>
      <c r="J96" s="25">
        <f>(0-F96)</f>
        <v>-25</v>
      </c>
      <c r="L96"/>
      <c r="M96"/>
      <c r="N96"/>
    </row>
    <row r="97" spans="4:14" x14ac:dyDescent="0.2">
      <c r="N97"/>
    </row>
    <row r="98" spans="4:14" ht="37" customHeight="1" x14ac:dyDescent="0.2">
      <c r="F98" s="71" t="s">
        <v>80</v>
      </c>
      <c r="G98" s="69" t="s">
        <v>81</v>
      </c>
      <c r="H98" s="71" t="s">
        <v>82</v>
      </c>
      <c r="I98" s="71" t="s">
        <v>83</v>
      </c>
      <c r="J98" s="71" t="s">
        <v>84</v>
      </c>
      <c r="N98" s="45"/>
    </row>
    <row r="99" spans="4:14" ht="67" customHeight="1" x14ac:dyDescent="0.2">
      <c r="E99" s="66" t="s">
        <v>64</v>
      </c>
      <c r="F99" s="67">
        <f>F96+F94+F92+F90+F88+F86+F84+F82+F80+F78+F76+F74+F72+F70+F68+F66+F64+F62+F60+F58+F56+F54+F52+F50+F48+F46+F44+F42+F40+F34+F31+F29+F27+F25+F23+F21+F19+F17+F15+F13+F11+F9+F7+F37</f>
        <v>1100</v>
      </c>
      <c r="G99" s="68">
        <f>G96+G94+G92+G90+G88+G86+G84+G82+G80+G78+G76+G74+G72+G70+G68+G66+G64+G64+G62+G60+G58+G56+G56+G54+G52+G50+G48+G46+G44+G42+G40+G34+G31+G29+G27+G25+G23+G21+G19+G17+G15+G13+G11+G9+G7+G37</f>
        <v>777</v>
      </c>
      <c r="H99" s="68">
        <f>H37</f>
        <v>15</v>
      </c>
      <c r="I99" s="68">
        <f>I96+I94+I92+I90+I88+I86+I84+I82+I80+I78+I76+I74+I72+I70+I68+I66+I64+I64+I62+I60+I58+I56+I56+I54+I52+I50+I48+I46+I44+I42+I40+I34+I31+I29+I27+I25+I23+I21+I19+I17+I15+I13+I11+I9+I7+I37</f>
        <v>-381</v>
      </c>
      <c r="J99" s="68">
        <f>J96+J94+J92+J90+J88+J86+J84+J82+J80+J78+J76+J74+J72+J70+J68+J66+J64+J64+J62+J60+J58+J56+J56+J54+J52+J50+J48+J46+J44+J42+J40+J34+J31+J29+J27+J25+J23+J21+J19+J17+J15+J13+J11+J9+J7+J38</f>
        <v>-1120</v>
      </c>
      <c r="L99" s="56"/>
      <c r="M99"/>
      <c r="N99"/>
    </row>
    <row r="100" spans="4:14" ht="34" x14ac:dyDescent="0.4">
      <c r="F100" s="32"/>
      <c r="H100" s="33" t="s">
        <v>70</v>
      </c>
      <c r="I100" s="34"/>
      <c r="M100"/>
      <c r="N100"/>
    </row>
    <row r="101" spans="4:14" x14ac:dyDescent="0.2">
      <c r="M101"/>
      <c r="N101"/>
    </row>
    <row r="102" spans="4:14" x14ac:dyDescent="0.2">
      <c r="M102"/>
      <c r="N102"/>
    </row>
    <row r="103" spans="4:14" ht="17" x14ac:dyDescent="0.2">
      <c r="D103" s="62" t="s">
        <v>70</v>
      </c>
      <c r="E103" s="63" t="s">
        <v>70</v>
      </c>
      <c r="F103" s="64" t="s">
        <v>70</v>
      </c>
      <c r="G103" s="65"/>
      <c r="M103"/>
      <c r="N103"/>
    </row>
    <row r="104" spans="4:14" ht="17" x14ac:dyDescent="0.2">
      <c r="D104" s="62" t="s">
        <v>70</v>
      </c>
      <c r="E104" s="63" t="s">
        <v>70</v>
      </c>
      <c r="F104" s="64"/>
      <c r="G104" s="65"/>
      <c r="M104"/>
      <c r="N104"/>
    </row>
    <row r="105" spans="4:14" x14ac:dyDescent="0.2">
      <c r="M105"/>
    </row>
    <row r="106" spans="4:14" x14ac:dyDescent="0.2">
      <c r="M106"/>
    </row>
    <row r="107" spans="4:14" x14ac:dyDescent="0.2">
      <c r="M107"/>
    </row>
    <row r="108" spans="4:14" x14ac:dyDescent="0.2">
      <c r="M108"/>
    </row>
    <row r="109" spans="4:14" x14ac:dyDescent="0.2">
      <c r="M109"/>
    </row>
    <row r="110" spans="4:14" x14ac:dyDescent="0.2">
      <c r="M110"/>
    </row>
  </sheetData>
  <sheetProtection algorithmName="SHA-512" hashValue="K3djqw5ddH1mtkL0yWzR6StOG8bFZ8tT9bwSvVorJOS7nSzrLL99eGTE9l0t5eJqoucf01j/jXwkNy9Y+lgIAw==" saltValue="hEYdLC6slrFh5HFL0pyPCA==" spinCount="100000" sheet="1" objects="1" scenarios="1"/>
  <mergeCells count="5">
    <mergeCell ref="C3:D3"/>
    <mergeCell ref="C4:D4"/>
    <mergeCell ref="C2:D2"/>
    <mergeCell ref="A1:N1"/>
    <mergeCell ref="G2:H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5EE0-EAD6-A041-9177-216576C4FAE4}">
  <dimension ref="A1:M101"/>
  <sheetViews>
    <sheetView showGridLines="0" workbookViewId="0">
      <selection activeCell="C7" sqref="C7"/>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120" customHeight="1" thickBot="1" x14ac:dyDescent="0.25">
      <c r="A1" s="76" t="s">
        <v>91</v>
      </c>
      <c r="B1" s="76"/>
      <c r="C1" s="76"/>
      <c r="D1" s="76"/>
      <c r="E1" s="76"/>
      <c r="F1" s="76"/>
      <c r="G1" s="76"/>
      <c r="H1" s="76"/>
      <c r="I1" s="76"/>
      <c r="J1" s="76"/>
      <c r="K1" s="76"/>
      <c r="L1" s="76"/>
      <c r="M1" s="76"/>
    </row>
    <row r="2" spans="1:13" ht="68" customHeight="1" thickBot="1" x14ac:dyDescent="0.25">
      <c r="A2" s="4"/>
      <c r="B2" s="4"/>
      <c r="C2" s="74" t="s">
        <v>62</v>
      </c>
      <c r="D2" s="75"/>
      <c r="E2" s="4"/>
      <c r="F2" s="9" t="s">
        <v>93</v>
      </c>
      <c r="G2" s="79"/>
      <c r="H2" s="80"/>
      <c r="I2" s="4"/>
      <c r="J2" s="4"/>
      <c r="K2" s="4"/>
      <c r="L2" s="4"/>
    </row>
    <row r="3" spans="1:13" ht="17" thickBot="1" x14ac:dyDescent="0.25">
      <c r="A3" s="4"/>
      <c r="B3" s="4"/>
      <c r="C3" s="72" t="s">
        <v>89</v>
      </c>
      <c r="D3" s="73"/>
      <c r="E3" s="4"/>
      <c r="F3" s="6"/>
      <c r="H3" s="4"/>
      <c r="I3" s="4"/>
      <c r="J3" s="4"/>
      <c r="K3" s="4"/>
      <c r="L3" s="4"/>
    </row>
    <row r="4" spans="1:13" ht="17" thickBot="1" x14ac:dyDescent="0.25">
      <c r="A4" s="4"/>
      <c r="B4" s="4"/>
      <c r="C4" s="72" t="s">
        <v>90</v>
      </c>
      <c r="D4" s="73"/>
      <c r="E4" s="4"/>
      <c r="F4" s="6"/>
      <c r="H4" s="4"/>
      <c r="I4" s="4"/>
      <c r="J4" s="4"/>
      <c r="K4" s="4"/>
      <c r="L4" s="4"/>
    </row>
    <row r="5" spans="1:13" ht="51" x14ac:dyDescent="0.2">
      <c r="A5" s="15" t="s">
        <v>0</v>
      </c>
      <c r="B5" s="8" t="s">
        <v>1</v>
      </c>
      <c r="C5" s="61"/>
      <c r="D5" s="61" t="s">
        <v>2</v>
      </c>
      <c r="E5" s="9" t="s">
        <v>3</v>
      </c>
      <c r="F5" s="9" t="s">
        <v>9</v>
      </c>
      <c r="G5" s="38" t="s">
        <v>86</v>
      </c>
      <c r="H5" s="9" t="s">
        <v>4</v>
      </c>
      <c r="I5" s="9" t="s">
        <v>5</v>
      </c>
      <c r="J5" s="9" t="s">
        <v>6</v>
      </c>
      <c r="K5" s="9" t="s">
        <v>7</v>
      </c>
      <c r="L5" s="9" t="s">
        <v>8</v>
      </c>
      <c r="M5" s="13"/>
    </row>
    <row r="6" spans="1:13" ht="17" thickBot="1" x14ac:dyDescent="0.25">
      <c r="A6" s="4"/>
      <c r="B6" s="4"/>
      <c r="C6" s="5"/>
      <c r="D6" s="5"/>
      <c r="E6" s="4"/>
      <c r="F6" s="35" t="s">
        <v>85</v>
      </c>
      <c r="G6" s="36" t="s">
        <v>80</v>
      </c>
      <c r="H6" s="36" t="s">
        <v>81</v>
      </c>
      <c r="I6" s="36" t="s">
        <v>82</v>
      </c>
      <c r="J6" s="36" t="s">
        <v>83</v>
      </c>
      <c r="K6" s="36" t="s">
        <v>84</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row>
    <row r="8" spans="1:13" ht="17" thickBot="1" x14ac:dyDescent="0.25">
      <c r="A8" s="4"/>
      <c r="B8" s="4"/>
      <c r="C8" s="5"/>
      <c r="D8" s="5"/>
      <c r="E8" s="4"/>
      <c r="F8" s="6"/>
      <c r="H8" s="4"/>
      <c r="I8" s="4"/>
      <c r="J8" s="4"/>
      <c r="K8" s="4"/>
      <c r="L8" s="29"/>
    </row>
    <row r="9" spans="1:13"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row>
    <row r="10" spans="1:13" ht="17" customHeight="1" thickBot="1" x14ac:dyDescent="0.25">
      <c r="A10" s="4"/>
      <c r="B10" s="4"/>
      <c r="C10" s="5"/>
      <c r="D10" s="5"/>
      <c r="E10" s="4"/>
      <c r="F10" s="6"/>
      <c r="H10" s="4"/>
      <c r="I10" s="4"/>
      <c r="J10" s="4"/>
      <c r="K10" s="4"/>
      <c r="L10" s="29"/>
    </row>
    <row r="11" spans="1:13"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row>
    <row r="12" spans="1:13" ht="17" thickBot="1" x14ac:dyDescent="0.25">
      <c r="A12" s="4"/>
      <c r="B12" s="4"/>
      <c r="C12" s="5"/>
      <c r="D12" s="5"/>
      <c r="E12" s="4"/>
      <c r="F12" s="6"/>
      <c r="H12" s="4"/>
      <c r="I12" s="4"/>
      <c r="J12" s="4"/>
      <c r="K12" s="4"/>
      <c r="L12" s="29"/>
    </row>
    <row r="13" spans="1:13"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row>
    <row r="14" spans="1:13" ht="17" thickBot="1" x14ac:dyDescent="0.25">
      <c r="A14" s="4"/>
      <c r="B14" s="4"/>
      <c r="C14" s="5"/>
      <c r="D14" s="5"/>
      <c r="E14" s="4"/>
      <c r="F14" s="6"/>
      <c r="H14" s="4"/>
      <c r="I14" s="4"/>
      <c r="J14" s="4"/>
      <c r="K14" s="4"/>
      <c r="L14" s="29"/>
    </row>
    <row r="15" spans="1:13"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row>
    <row r="16" spans="1:13" ht="17" thickBot="1" x14ac:dyDescent="0.25">
      <c r="A16" s="4"/>
      <c r="B16" s="4"/>
      <c r="C16" s="5"/>
      <c r="D16" s="5"/>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row>
    <row r="18" spans="1:12" ht="17" thickBot="1" x14ac:dyDescent="0.25">
      <c r="A18" s="4"/>
      <c r="B18" s="4"/>
      <c r="C18" s="5"/>
      <c r="D18" s="5"/>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row>
    <row r="20" spans="1:12" ht="12.75" customHeight="1" thickBot="1" x14ac:dyDescent="0.25">
      <c r="A20" s="4"/>
      <c r="B20" s="4"/>
      <c r="C20" s="5"/>
      <c r="D20" s="26"/>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row>
    <row r="22" spans="1:12" ht="17" thickBot="1" x14ac:dyDescent="0.25">
      <c r="A22" s="4"/>
      <c r="B22" s="4"/>
      <c r="C22" s="5"/>
      <c r="D22" s="5"/>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row>
    <row r="24" spans="1:12" ht="17" thickBot="1" x14ac:dyDescent="0.25">
      <c r="A24" s="4"/>
      <c r="B24" s="4"/>
      <c r="C24" s="5"/>
      <c r="D24" s="5"/>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row>
    <row r="26" spans="1:12" ht="17" thickBot="1" x14ac:dyDescent="0.25">
      <c r="A26" s="4"/>
      <c r="B26" s="4"/>
      <c r="C26" s="5"/>
      <c r="D26" s="5"/>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row>
    <row r="28" spans="1:12" ht="17" thickBot="1" x14ac:dyDescent="0.25">
      <c r="A28" s="4"/>
      <c r="B28" s="4"/>
      <c r="C28" s="5"/>
      <c r="D28" s="5"/>
      <c r="E28" s="4"/>
      <c r="F28" s="6"/>
      <c r="H28" s="4"/>
      <c r="I28" s="4"/>
      <c r="J28" s="4"/>
      <c r="K28" s="4"/>
      <c r="L28" s="29"/>
    </row>
    <row r="29" spans="1:12"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row>
    <row r="30" spans="1:12" ht="17" thickBot="1" x14ac:dyDescent="0.25">
      <c r="A30" s="4"/>
      <c r="B30" s="4"/>
      <c r="C30" s="5"/>
      <c r="D30" s="5"/>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row>
    <row r="32" spans="1:12" x14ac:dyDescent="0.2">
      <c r="A32" s="4"/>
      <c r="B32" s="4"/>
      <c r="C32" s="5"/>
      <c r="D32" s="5"/>
      <c r="E32" s="4"/>
      <c r="F32" s="6"/>
      <c r="H32" s="4"/>
      <c r="I32" s="4"/>
      <c r="J32" s="4"/>
      <c r="K32" s="4"/>
      <c r="L32" s="29"/>
    </row>
    <row r="33" spans="1:12" ht="17" thickBot="1" x14ac:dyDescent="0.25">
      <c r="A33" s="3" t="s">
        <v>24</v>
      </c>
      <c r="B33" s="4"/>
      <c r="C33" s="5"/>
      <c r="D33" s="5"/>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row>
    <row r="35" spans="1:12" x14ac:dyDescent="0.2">
      <c r="A35" s="4"/>
      <c r="B35" s="4"/>
      <c r="C35" s="5"/>
      <c r="D35" s="5"/>
      <c r="E35" s="4"/>
      <c r="F35" s="6"/>
      <c r="H35" s="4"/>
      <c r="I35" s="4"/>
      <c r="J35" s="4"/>
      <c r="K35" s="4"/>
      <c r="L35" s="4"/>
    </row>
    <row r="36" spans="1:12" ht="35" thickBot="1" x14ac:dyDescent="0.25">
      <c r="A36" s="4"/>
      <c r="B36" s="4"/>
      <c r="C36" s="5"/>
      <c r="D36" s="5"/>
      <c r="E36" s="4"/>
      <c r="F36" s="6"/>
      <c r="G36" s="42" t="s">
        <v>85</v>
      </c>
      <c r="H36" s="18" t="s">
        <v>27</v>
      </c>
      <c r="I36" s="18" t="s">
        <v>28</v>
      </c>
      <c r="J36" s="18" t="s">
        <v>29</v>
      </c>
      <c r="K36" s="18" t="s">
        <v>30</v>
      </c>
    </row>
    <row r="37" spans="1:12"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row>
    <row r="38" spans="1:12" ht="52" customHeight="1" x14ac:dyDescent="0.2">
      <c r="A38" s="4"/>
      <c r="B38" s="4"/>
      <c r="C38" s="5"/>
      <c r="D38" s="5"/>
      <c r="E38" s="4"/>
      <c r="F38" s="6"/>
      <c r="L38" s="29"/>
    </row>
    <row r="39" spans="1:12" ht="52" thickBot="1" x14ac:dyDescent="0.25">
      <c r="A39" s="4"/>
      <c r="B39" s="4"/>
      <c r="C39" s="5"/>
      <c r="D39" s="5"/>
      <c r="E39" s="9" t="s">
        <v>3</v>
      </c>
      <c r="F39" s="9" t="s">
        <v>9</v>
      </c>
      <c r="H39" s="9" t="s">
        <v>4</v>
      </c>
      <c r="I39" s="9" t="s">
        <v>5</v>
      </c>
      <c r="J39" s="9" t="s">
        <v>6</v>
      </c>
      <c r="K39" s="9" t="s">
        <v>7</v>
      </c>
      <c r="L39" s="30" t="s">
        <v>8</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row>
    <row r="41" spans="1:12" ht="17" thickBot="1" x14ac:dyDescent="0.25">
      <c r="A41" s="4"/>
      <c r="B41" s="4"/>
      <c r="C41" s="5"/>
      <c r="D41" s="5"/>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row>
    <row r="43" spans="1:12" ht="17" thickBot="1" x14ac:dyDescent="0.25">
      <c r="A43" s="4"/>
      <c r="B43" s="4"/>
      <c r="C43" s="5"/>
      <c r="D43" s="5"/>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row>
    <row r="45" spans="1:12" ht="17" thickBot="1" x14ac:dyDescent="0.25">
      <c r="A45" s="4"/>
      <c r="B45" s="4"/>
      <c r="C45" s="5"/>
      <c r="D45" s="5"/>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row>
    <row r="47" spans="1:12" ht="17" thickBot="1" x14ac:dyDescent="0.25">
      <c r="A47" s="4"/>
      <c r="B47" s="4"/>
      <c r="C47" s="5"/>
      <c r="D47" s="5"/>
      <c r="E47" s="4"/>
      <c r="F47" s="6"/>
      <c r="H47" s="4"/>
      <c r="I47" s="4"/>
      <c r="J47" s="4"/>
      <c r="K47" s="4"/>
      <c r="L47" s="29"/>
    </row>
    <row r="48" spans="1:12"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row>
    <row r="49" spans="1:12" ht="17" thickBot="1" x14ac:dyDescent="0.25">
      <c r="A49" s="4"/>
      <c r="B49" s="4"/>
      <c r="C49" s="5"/>
      <c r="D49" s="5"/>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row>
    <row r="51" spans="1:12" ht="17" thickBot="1" x14ac:dyDescent="0.25">
      <c r="A51" s="4"/>
      <c r="B51" s="4"/>
      <c r="C51" s="5"/>
      <c r="D51" s="5"/>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row>
    <row r="53" spans="1:12" ht="17" thickBot="1" x14ac:dyDescent="0.25">
      <c r="A53" s="4"/>
      <c r="B53" s="4"/>
      <c r="C53" s="5"/>
      <c r="D53" s="5"/>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row>
    <row r="55" spans="1:12" ht="17" thickBot="1" x14ac:dyDescent="0.25">
      <c r="A55" s="4"/>
      <c r="B55" s="4"/>
      <c r="C55" s="5"/>
      <c r="D55" s="5"/>
      <c r="E55" s="4"/>
      <c r="F55" s="6"/>
      <c r="H55" s="4"/>
      <c r="I55" s="4"/>
      <c r="J55" s="4"/>
      <c r="K55" s="4"/>
      <c r="L55" s="29"/>
    </row>
    <row r="56" spans="1:12"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row>
    <row r="57" spans="1:12" ht="17" thickBot="1" x14ac:dyDescent="0.25">
      <c r="A57" s="4"/>
      <c r="B57" s="4"/>
      <c r="C57" s="5"/>
      <c r="D57" s="5"/>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row>
    <row r="59" spans="1:12" ht="17" thickBot="1" x14ac:dyDescent="0.25">
      <c r="A59" s="4"/>
      <c r="B59" s="4"/>
      <c r="C59" s="5"/>
      <c r="D59" s="5"/>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row>
    <row r="61" spans="1:12" ht="17" thickBot="1" x14ac:dyDescent="0.25">
      <c r="A61" s="4"/>
      <c r="B61" s="4"/>
      <c r="C61" s="5"/>
      <c r="D61" s="5"/>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row>
    <row r="63" spans="1:12" ht="17" thickBot="1" x14ac:dyDescent="0.25">
      <c r="A63" s="4"/>
      <c r="B63" s="4"/>
      <c r="C63" s="5"/>
      <c r="D63" s="5"/>
      <c r="E63" s="4"/>
      <c r="F63" s="6"/>
      <c r="H63" s="4"/>
      <c r="I63" s="4"/>
      <c r="J63" s="4"/>
      <c r="K63" s="4"/>
      <c r="L63" s="29"/>
    </row>
    <row r="64" spans="1:12"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row>
    <row r="65" spans="1:12" ht="17" thickBot="1" x14ac:dyDescent="0.25">
      <c r="A65" s="4"/>
      <c r="B65" s="4"/>
      <c r="C65" s="5"/>
      <c r="D65" s="5"/>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row>
    <row r="67" spans="1:12" ht="17" thickBot="1" x14ac:dyDescent="0.25">
      <c r="B67" s="4"/>
      <c r="C67" s="5"/>
      <c r="E67" s="4"/>
      <c r="L67" s="31"/>
    </row>
    <row r="68" spans="1:12"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row>
    <row r="69" spans="1:12" ht="17" thickBot="1" x14ac:dyDescent="0.25">
      <c r="B69" s="4"/>
      <c r="C69" s="5"/>
      <c r="E69" s="4"/>
      <c r="L69" s="31"/>
    </row>
    <row r="70" spans="1:12"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row>
    <row r="71" spans="1:12" ht="17" thickBot="1" x14ac:dyDescent="0.25">
      <c r="B71" s="4"/>
      <c r="C71" s="5"/>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row>
    <row r="73" spans="1:12" ht="17" thickBot="1" x14ac:dyDescent="0.25">
      <c r="B73" s="4"/>
      <c r="C73" s="5"/>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row>
    <row r="75" spans="1:12" ht="17" thickBot="1" x14ac:dyDescent="0.25">
      <c r="B75" s="4"/>
      <c r="C75" s="5"/>
      <c r="E75" s="4"/>
      <c r="L75" s="31"/>
    </row>
    <row r="76" spans="1:12"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row>
    <row r="77" spans="1:12" ht="17" thickBot="1" x14ac:dyDescent="0.25">
      <c r="B77" s="4"/>
      <c r="C77" s="5"/>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row>
    <row r="79" spans="1:12" ht="17" thickBot="1" x14ac:dyDescent="0.25">
      <c r="B79" s="4"/>
      <c r="C79" s="5"/>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row>
    <row r="81" spans="1:12" ht="17" thickBot="1" x14ac:dyDescent="0.25">
      <c r="B81" s="4"/>
      <c r="C81" s="5"/>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row>
    <row r="83" spans="1:12" ht="17" thickBot="1" x14ac:dyDescent="0.25">
      <c r="B83" s="4"/>
      <c r="C83" s="5"/>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row>
    <row r="85" spans="1:12" ht="17" thickBot="1" x14ac:dyDescent="0.25">
      <c r="B85" s="4"/>
      <c r="C85" s="5"/>
      <c r="E85" s="4"/>
      <c r="L85" s="31"/>
    </row>
    <row r="86" spans="1:12"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row>
    <row r="87" spans="1:12" ht="17" thickBot="1" x14ac:dyDescent="0.25">
      <c r="B87" s="4"/>
      <c r="C87" s="5"/>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row>
    <row r="89" spans="1:12" ht="17" thickBot="1" x14ac:dyDescent="0.25">
      <c r="B89" s="4"/>
      <c r="C89" s="5"/>
      <c r="E89" s="4"/>
      <c r="L89" s="31"/>
    </row>
    <row r="90" spans="1:12"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row>
    <row r="91" spans="1:12" ht="17" thickBot="1" x14ac:dyDescent="0.25">
      <c r="A91" s="4"/>
      <c r="B91" s="4"/>
      <c r="C91" s="5"/>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row>
    <row r="93" spans="1:12" ht="17" thickBot="1" x14ac:dyDescent="0.25">
      <c r="B93" s="4"/>
      <c r="C93" s="5"/>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row>
    <row r="95" spans="1:12" ht="17" thickBot="1" x14ac:dyDescent="0.25">
      <c r="B95" s="4"/>
      <c r="C95" s="5"/>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row>
    <row r="100" spans="4:7" ht="17" x14ac:dyDescent="0.2">
      <c r="D100" s="62" t="s">
        <v>70</v>
      </c>
      <c r="E100" s="63" t="s">
        <v>70</v>
      </c>
      <c r="F100" s="64" t="s">
        <v>70</v>
      </c>
      <c r="G100" s="65"/>
    </row>
    <row r="101" spans="4:7" ht="17" x14ac:dyDescent="0.2">
      <c r="D101" s="62" t="s">
        <v>70</v>
      </c>
      <c r="E101" s="63" t="s">
        <v>70</v>
      </c>
      <c r="F101" s="64"/>
      <c r="G101" s="65"/>
    </row>
  </sheetData>
  <sheetProtection algorithmName="SHA-512" hashValue="9IoljKXFGcftGSVp83f0OTfMekdch7PMK8gC0OFHWaCJSgLKXlyOomFNp4nrMe952f1OeBrvcaEMzv13986aIg==" saltValue="nG9f5Ryl7YL+Z3zmrDa06w=="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3EE64DBF-C0E9-344C-9344-A34A6BDB5271}">
      <formula1>Score</formula1>
    </dataValidation>
    <dataValidation type="list" allowBlank="1" showInputMessage="1" showErrorMessage="1" sqref="F37" xr:uid="{5F30CD3B-E2A5-AA4F-AB16-1A2744A6A66E}">
      <formula1>Hersteltijd</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4E46-A38E-2242-A66C-19115E790094}">
  <dimension ref="A1:M102"/>
  <sheetViews>
    <sheetView showGridLines="0" topLeftCell="A35" workbookViewId="0">
      <selection activeCell="C40" sqref="C40"/>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120" customHeight="1" thickBot="1" x14ac:dyDescent="0.25">
      <c r="A1" s="76" t="s">
        <v>91</v>
      </c>
      <c r="B1" s="76"/>
      <c r="C1" s="76"/>
      <c r="D1" s="76"/>
      <c r="E1" s="76"/>
      <c r="F1" s="76"/>
      <c r="G1" s="76"/>
      <c r="H1" s="76"/>
      <c r="I1" s="76"/>
      <c r="J1" s="76"/>
      <c r="K1" s="76"/>
      <c r="L1" s="76"/>
      <c r="M1" s="76"/>
    </row>
    <row r="2" spans="1:13" ht="68" customHeight="1" thickBot="1" x14ac:dyDescent="0.25">
      <c r="A2" s="4"/>
      <c r="B2" s="4"/>
      <c r="C2" s="74" t="s">
        <v>62</v>
      </c>
      <c r="D2" s="75"/>
      <c r="E2" s="4"/>
      <c r="F2" s="9" t="s">
        <v>92</v>
      </c>
      <c r="G2" s="79"/>
      <c r="H2" s="80"/>
      <c r="I2" s="4"/>
      <c r="J2" s="4"/>
      <c r="K2" s="4"/>
      <c r="L2" s="4"/>
    </row>
    <row r="3" spans="1:13" ht="17" thickBot="1" x14ac:dyDescent="0.25">
      <c r="A3" s="4"/>
      <c r="B3" s="4"/>
      <c r="C3" s="72" t="s">
        <v>89</v>
      </c>
      <c r="D3" s="73"/>
      <c r="E3" s="4"/>
      <c r="F3" s="6"/>
      <c r="H3" s="4"/>
      <c r="I3" s="4"/>
      <c r="J3" s="4"/>
      <c r="K3" s="4"/>
      <c r="L3" s="4"/>
    </row>
    <row r="4" spans="1:13" ht="17" thickBot="1" x14ac:dyDescent="0.25">
      <c r="A4" s="4"/>
      <c r="B4" s="4"/>
      <c r="C4" s="72" t="s">
        <v>90</v>
      </c>
      <c r="D4" s="73"/>
      <c r="E4" s="4"/>
      <c r="F4" s="6"/>
      <c r="H4" s="4"/>
      <c r="I4" s="4"/>
      <c r="J4" s="4"/>
      <c r="K4" s="4"/>
      <c r="L4" s="4"/>
    </row>
    <row r="5" spans="1:13" ht="51" x14ac:dyDescent="0.2">
      <c r="A5" s="15" t="s">
        <v>0</v>
      </c>
      <c r="B5" s="8" t="s">
        <v>1</v>
      </c>
      <c r="C5" s="61"/>
      <c r="D5" s="61" t="s">
        <v>2</v>
      </c>
      <c r="E5" s="9" t="s">
        <v>3</v>
      </c>
      <c r="F5" s="9" t="s">
        <v>9</v>
      </c>
      <c r="G5" s="38" t="s">
        <v>86</v>
      </c>
      <c r="H5" s="9" t="s">
        <v>4</v>
      </c>
      <c r="I5" s="9" t="s">
        <v>5</v>
      </c>
      <c r="J5" s="9" t="s">
        <v>6</v>
      </c>
      <c r="K5" s="9" t="s">
        <v>7</v>
      </c>
      <c r="L5" s="9" t="s">
        <v>8</v>
      </c>
      <c r="M5" s="13"/>
    </row>
    <row r="6" spans="1:13" ht="17" thickBot="1" x14ac:dyDescent="0.25">
      <c r="A6" s="4"/>
      <c r="B6" s="4"/>
      <c r="C6" s="5"/>
      <c r="D6" s="5"/>
      <c r="E6" s="4"/>
      <c r="F6" s="35" t="s">
        <v>85</v>
      </c>
      <c r="G6" s="36" t="s">
        <v>80</v>
      </c>
      <c r="H6" s="36" t="s">
        <v>81</v>
      </c>
      <c r="I6" s="36" t="s">
        <v>82</v>
      </c>
      <c r="J6" s="36" t="s">
        <v>83</v>
      </c>
      <c r="K6" s="36" t="s">
        <v>84</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row>
    <row r="8" spans="1:13" ht="17" thickBot="1" x14ac:dyDescent="0.25">
      <c r="A8" s="4"/>
      <c r="B8" s="4"/>
      <c r="C8" s="5"/>
      <c r="D8" s="5"/>
      <c r="E8" s="4"/>
      <c r="F8" s="6"/>
      <c r="H8" s="4"/>
      <c r="I8" s="4"/>
      <c r="J8" s="4"/>
      <c r="K8" s="4"/>
      <c r="L8" s="29"/>
    </row>
    <row r="9" spans="1:13"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row>
    <row r="10" spans="1:13" ht="17" customHeight="1" thickBot="1" x14ac:dyDescent="0.25">
      <c r="A10" s="4"/>
      <c r="B10" s="4"/>
      <c r="C10" s="5"/>
      <c r="D10" s="5"/>
      <c r="E10" s="4"/>
      <c r="F10" s="6"/>
      <c r="H10" s="4"/>
      <c r="I10" s="4"/>
      <c r="J10" s="4"/>
      <c r="K10" s="4"/>
      <c r="L10" s="29"/>
    </row>
    <row r="11" spans="1:13"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row>
    <row r="12" spans="1:13" ht="17" thickBot="1" x14ac:dyDescent="0.25">
      <c r="A12" s="4"/>
      <c r="B12" s="4"/>
      <c r="C12" s="5"/>
      <c r="D12" s="5"/>
      <c r="E12" s="4"/>
      <c r="F12" s="6"/>
      <c r="H12" s="4"/>
      <c r="I12" s="4"/>
      <c r="J12" s="4"/>
      <c r="K12" s="4"/>
      <c r="L12" s="29"/>
    </row>
    <row r="13" spans="1:13"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row>
    <row r="14" spans="1:13" ht="17" thickBot="1" x14ac:dyDescent="0.25">
      <c r="A14" s="4"/>
      <c r="B14" s="4"/>
      <c r="C14" s="5"/>
      <c r="D14" s="5"/>
      <c r="E14" s="4"/>
      <c r="F14" s="6"/>
      <c r="H14" s="4"/>
      <c r="I14" s="4"/>
      <c r="J14" s="4"/>
      <c r="K14" s="4"/>
      <c r="L14" s="29"/>
    </row>
    <row r="15" spans="1:13"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row>
    <row r="16" spans="1:13" ht="17" thickBot="1" x14ac:dyDescent="0.25">
      <c r="A16" s="4"/>
      <c r="B16" s="4"/>
      <c r="C16" s="5"/>
      <c r="D16" s="5"/>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row>
    <row r="18" spans="1:12" ht="17" thickBot="1" x14ac:dyDescent="0.25">
      <c r="A18" s="4"/>
      <c r="B18" s="4"/>
      <c r="C18" s="5"/>
      <c r="D18" s="5"/>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row>
    <row r="20" spans="1:12" ht="12.75" customHeight="1" thickBot="1" x14ac:dyDescent="0.25">
      <c r="A20" s="4"/>
      <c r="B20" s="4"/>
      <c r="C20" s="5"/>
      <c r="D20" s="26"/>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row>
    <row r="22" spans="1:12" ht="17" thickBot="1" x14ac:dyDescent="0.25">
      <c r="A22" s="4"/>
      <c r="B22" s="4"/>
      <c r="C22" s="5"/>
      <c r="D22" s="5"/>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row>
    <row r="24" spans="1:12" ht="17" thickBot="1" x14ac:dyDescent="0.25">
      <c r="A24" s="4"/>
      <c r="B24" s="4"/>
      <c r="C24" s="5"/>
      <c r="D24" s="5"/>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row>
    <row r="26" spans="1:12" ht="17" thickBot="1" x14ac:dyDescent="0.25">
      <c r="A26" s="4"/>
      <c r="B26" s="4"/>
      <c r="C26" s="5"/>
      <c r="D26" s="5"/>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row>
    <row r="28" spans="1:12" ht="17" thickBot="1" x14ac:dyDescent="0.25">
      <c r="A28" s="4"/>
      <c r="B28" s="4"/>
      <c r="C28" s="5"/>
      <c r="D28" s="5"/>
      <c r="E28" s="4"/>
      <c r="F28" s="6"/>
      <c r="H28" s="4"/>
      <c r="I28" s="4"/>
      <c r="J28" s="4"/>
      <c r="K28" s="4"/>
      <c r="L28" s="29"/>
    </row>
    <row r="29" spans="1:12"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row>
    <row r="30" spans="1:12" ht="17" thickBot="1" x14ac:dyDescent="0.25">
      <c r="A30" s="4"/>
      <c r="B30" s="4"/>
      <c r="C30" s="5"/>
      <c r="D30" s="5"/>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row>
    <row r="32" spans="1:12" x14ac:dyDescent="0.2">
      <c r="A32" s="4"/>
      <c r="B32" s="4"/>
      <c r="C32" s="5"/>
      <c r="D32" s="5"/>
      <c r="E32" s="4"/>
      <c r="F32" s="6"/>
      <c r="H32" s="4"/>
      <c r="I32" s="4"/>
      <c r="J32" s="4"/>
      <c r="K32" s="4"/>
      <c r="L32" s="29"/>
    </row>
    <row r="33" spans="1:12" ht="17" thickBot="1" x14ac:dyDescent="0.25">
      <c r="A33" s="3" t="s">
        <v>24</v>
      </c>
      <c r="B33" s="4"/>
      <c r="C33" s="5"/>
      <c r="D33" s="5"/>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row>
    <row r="35" spans="1:12" x14ac:dyDescent="0.2">
      <c r="A35" s="4"/>
      <c r="B35" s="4"/>
      <c r="C35" s="5"/>
      <c r="D35" s="5"/>
      <c r="E35" s="4"/>
      <c r="F35" s="6"/>
      <c r="H35" s="4"/>
      <c r="I35" s="4"/>
      <c r="J35" s="4"/>
      <c r="K35" s="4"/>
      <c r="L35" s="4"/>
    </row>
    <row r="36" spans="1:12" ht="35" thickBot="1" x14ac:dyDescent="0.25">
      <c r="A36" s="4"/>
      <c r="B36" s="4"/>
      <c r="C36" s="5"/>
      <c r="D36" s="5"/>
      <c r="E36" s="4"/>
      <c r="F36" s="6"/>
      <c r="G36" s="42" t="s">
        <v>85</v>
      </c>
      <c r="H36" s="18" t="s">
        <v>27</v>
      </c>
      <c r="I36" s="18" t="s">
        <v>28</v>
      </c>
      <c r="J36" s="18" t="s">
        <v>29</v>
      </c>
      <c r="K36" s="18" t="s">
        <v>30</v>
      </c>
    </row>
    <row r="37" spans="1:12"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row>
    <row r="38" spans="1:12" ht="52" customHeight="1" x14ac:dyDescent="0.2">
      <c r="A38" s="4"/>
      <c r="B38" s="4"/>
      <c r="C38" s="5"/>
      <c r="D38" s="5"/>
      <c r="E38" s="4"/>
      <c r="F38" s="6"/>
      <c r="L38" s="29"/>
    </row>
    <row r="39" spans="1:12" ht="52" thickBot="1" x14ac:dyDescent="0.25">
      <c r="A39" s="4"/>
      <c r="B39" s="4"/>
      <c r="C39" s="5"/>
      <c r="D39" s="5"/>
      <c r="E39" s="9" t="s">
        <v>3</v>
      </c>
      <c r="F39" s="9" t="s">
        <v>9</v>
      </c>
      <c r="H39" s="9" t="s">
        <v>4</v>
      </c>
      <c r="I39" s="9" t="s">
        <v>5</v>
      </c>
      <c r="J39" s="9" t="s">
        <v>6</v>
      </c>
      <c r="K39" s="9" t="s">
        <v>7</v>
      </c>
      <c r="L39" s="30" t="s">
        <v>8</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row>
    <row r="41" spans="1:12" ht="17" thickBot="1" x14ac:dyDescent="0.25">
      <c r="A41" s="4"/>
      <c r="B41" s="4"/>
      <c r="C41" s="5"/>
      <c r="D41" s="5"/>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row>
    <row r="43" spans="1:12" ht="17" thickBot="1" x14ac:dyDescent="0.25">
      <c r="A43" s="4"/>
      <c r="B43" s="4"/>
      <c r="C43" s="5"/>
      <c r="D43" s="5"/>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row>
    <row r="45" spans="1:12" ht="17" thickBot="1" x14ac:dyDescent="0.25">
      <c r="A45" s="4"/>
      <c r="B45" s="4"/>
      <c r="C45" s="5"/>
      <c r="D45" s="5"/>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row>
    <row r="47" spans="1:12" ht="17" thickBot="1" x14ac:dyDescent="0.25">
      <c r="A47" s="4"/>
      <c r="B47" s="4"/>
      <c r="C47" s="5"/>
      <c r="D47" s="5"/>
      <c r="E47" s="4"/>
      <c r="F47" s="6"/>
      <c r="H47" s="4"/>
      <c r="I47" s="4"/>
      <c r="J47" s="4"/>
      <c r="K47" s="4"/>
      <c r="L47" s="29"/>
    </row>
    <row r="48" spans="1:12"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row>
    <row r="49" spans="1:12" ht="17" thickBot="1" x14ac:dyDescent="0.25">
      <c r="A49" s="4"/>
      <c r="B49" s="4"/>
      <c r="C49" s="5"/>
      <c r="D49" s="5"/>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row>
    <row r="51" spans="1:12" ht="17" thickBot="1" x14ac:dyDescent="0.25">
      <c r="A51" s="4"/>
      <c r="B51" s="4"/>
      <c r="C51" s="5"/>
      <c r="D51" s="5"/>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row>
    <row r="53" spans="1:12" ht="17" thickBot="1" x14ac:dyDescent="0.25">
      <c r="A53" s="4"/>
      <c r="B53" s="4"/>
      <c r="C53" s="5"/>
      <c r="D53" s="5"/>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row>
    <row r="55" spans="1:12" ht="17" thickBot="1" x14ac:dyDescent="0.25">
      <c r="A55" s="4"/>
      <c r="B55" s="4"/>
      <c r="C55" s="5"/>
      <c r="D55" s="5"/>
      <c r="E55" s="4"/>
      <c r="F55" s="6"/>
      <c r="H55" s="4"/>
      <c r="I55" s="4"/>
      <c r="J55" s="4"/>
      <c r="K55" s="4"/>
      <c r="L55" s="29"/>
    </row>
    <row r="56" spans="1:12"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row>
    <row r="57" spans="1:12" ht="17" thickBot="1" x14ac:dyDescent="0.25">
      <c r="A57" s="4"/>
      <c r="B57" s="4"/>
      <c r="C57" s="5"/>
      <c r="D57" s="5"/>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row>
    <row r="59" spans="1:12" ht="17" thickBot="1" x14ac:dyDescent="0.25">
      <c r="A59" s="4"/>
      <c r="B59" s="4"/>
      <c r="C59" s="5"/>
      <c r="D59" s="5"/>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row>
    <row r="61" spans="1:12" ht="17" thickBot="1" x14ac:dyDescent="0.25">
      <c r="A61" s="4"/>
      <c r="B61" s="4"/>
      <c r="C61" s="5"/>
      <c r="D61" s="5"/>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row>
    <row r="63" spans="1:12" ht="17" thickBot="1" x14ac:dyDescent="0.25">
      <c r="A63" s="4"/>
      <c r="B63" s="4"/>
      <c r="C63" s="5"/>
      <c r="D63" s="5"/>
      <c r="E63" s="4"/>
      <c r="F63" s="6"/>
      <c r="H63" s="4"/>
      <c r="I63" s="4"/>
      <c r="J63" s="4"/>
      <c r="K63" s="4"/>
      <c r="L63" s="29"/>
    </row>
    <row r="64" spans="1:12"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row>
    <row r="65" spans="1:12" ht="17" thickBot="1" x14ac:dyDescent="0.25">
      <c r="A65" s="4"/>
      <c r="B65" s="4"/>
      <c r="C65" s="5"/>
      <c r="D65" s="5"/>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row>
    <row r="67" spans="1:12" ht="17" thickBot="1" x14ac:dyDescent="0.25">
      <c r="B67" s="4"/>
      <c r="C67" s="5"/>
      <c r="E67" s="4"/>
      <c r="L67" s="31"/>
    </row>
    <row r="68" spans="1:12"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row>
    <row r="69" spans="1:12" ht="17" thickBot="1" x14ac:dyDescent="0.25">
      <c r="B69" s="4"/>
      <c r="C69" s="5"/>
      <c r="E69" s="4"/>
      <c r="L69" s="31"/>
    </row>
    <row r="70" spans="1:12"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row>
    <row r="71" spans="1:12" ht="17" thickBot="1" x14ac:dyDescent="0.25">
      <c r="B71" s="4"/>
      <c r="C71" s="5"/>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row>
    <row r="73" spans="1:12" ht="17" thickBot="1" x14ac:dyDescent="0.25">
      <c r="B73" s="4"/>
      <c r="C73" s="5"/>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row>
    <row r="75" spans="1:12" ht="17" thickBot="1" x14ac:dyDescent="0.25">
      <c r="B75" s="4"/>
      <c r="C75" s="5"/>
      <c r="E75" s="4"/>
      <c r="L75" s="31"/>
    </row>
    <row r="76" spans="1:12"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row>
    <row r="77" spans="1:12" ht="17" thickBot="1" x14ac:dyDescent="0.25">
      <c r="B77" s="4"/>
      <c r="C77" s="5"/>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row>
    <row r="79" spans="1:12" ht="17" thickBot="1" x14ac:dyDescent="0.25">
      <c r="B79" s="4"/>
      <c r="C79" s="5"/>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row>
    <row r="81" spans="1:12" ht="17" thickBot="1" x14ac:dyDescent="0.25">
      <c r="B81" s="4"/>
      <c r="C81" s="5"/>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row>
    <row r="83" spans="1:12" ht="17" thickBot="1" x14ac:dyDescent="0.25">
      <c r="B83" s="4"/>
      <c r="C83" s="5"/>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row>
    <row r="85" spans="1:12" ht="17" thickBot="1" x14ac:dyDescent="0.25">
      <c r="B85" s="4"/>
      <c r="C85" s="5"/>
      <c r="E85" s="4"/>
      <c r="L85" s="31"/>
    </row>
    <row r="86" spans="1:12"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row>
    <row r="87" spans="1:12" ht="17" thickBot="1" x14ac:dyDescent="0.25">
      <c r="B87" s="4"/>
      <c r="C87" s="5"/>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row>
    <row r="89" spans="1:12" ht="17" thickBot="1" x14ac:dyDescent="0.25">
      <c r="B89" s="4"/>
      <c r="C89" s="5"/>
      <c r="E89" s="4"/>
      <c r="L89" s="31"/>
    </row>
    <row r="90" spans="1:12"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row>
    <row r="91" spans="1:12" ht="17" thickBot="1" x14ac:dyDescent="0.25">
      <c r="A91" s="4"/>
      <c r="B91" s="4"/>
      <c r="C91" s="5"/>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row>
    <row r="93" spans="1:12" ht="17" thickBot="1" x14ac:dyDescent="0.25">
      <c r="B93" s="4"/>
      <c r="C93" s="5"/>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row>
    <row r="95" spans="1:12" ht="17" thickBot="1" x14ac:dyDescent="0.25">
      <c r="B95" s="4"/>
      <c r="C95" s="5"/>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row>
    <row r="98" spans="4:9" ht="34" x14ac:dyDescent="0.4">
      <c r="F98" s="32"/>
      <c r="H98" s="33" t="s">
        <v>70</v>
      </c>
      <c r="I98" s="34"/>
    </row>
    <row r="101" spans="4:9" ht="17" x14ac:dyDescent="0.2">
      <c r="D101" s="62" t="s">
        <v>70</v>
      </c>
      <c r="E101" s="63" t="s">
        <v>70</v>
      </c>
      <c r="F101" s="64" t="s">
        <v>70</v>
      </c>
      <c r="G101" s="65"/>
    </row>
    <row r="102" spans="4:9" ht="17" x14ac:dyDescent="0.2">
      <c r="D102" s="62" t="s">
        <v>70</v>
      </c>
      <c r="E102" s="63" t="s">
        <v>70</v>
      </c>
      <c r="F102" s="64"/>
      <c r="G102" s="65"/>
    </row>
  </sheetData>
  <sheetProtection algorithmName="SHA-512" hashValue="l7d112WG7QonCTMUfTlOcBY24k4ZsetoXROc8CFftS/COS7uh+BvoRVhcBIK16J2n1aLuwcC0daXGL57t1URKw==" saltValue="XtI69XLLCCr5lLFvRmS34g==" spinCount="100000" sheet="1" objects="1" scenarios="1"/>
  <mergeCells count="5">
    <mergeCell ref="A1:M1"/>
    <mergeCell ref="C2:D2"/>
    <mergeCell ref="C3:D3"/>
    <mergeCell ref="C4:D4"/>
    <mergeCell ref="G2:H2"/>
  </mergeCells>
  <dataValidations count="2">
    <dataValidation type="list" allowBlank="1" showInputMessage="1" showErrorMessage="1" sqref="F37" xr:uid="{2267C5D2-6DD7-C143-ABC3-38A4F9AD14A6}">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54EC81FA-D4F9-5A47-BACA-65D35D4D5C12}">
      <formula1>Score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BF0E-C9A3-DC40-8571-DAFEACED97B2}">
  <dimension ref="A1:M101"/>
  <sheetViews>
    <sheetView showGridLines="0" workbookViewId="0">
      <selection activeCell="C99" sqref="C99"/>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6" t="s">
        <v>91</v>
      </c>
      <c r="B1" s="76"/>
      <c r="C1" s="76"/>
      <c r="D1" s="76"/>
      <c r="E1" s="76"/>
      <c r="F1" s="76"/>
      <c r="G1" s="76"/>
      <c r="H1" s="76"/>
      <c r="I1" s="76"/>
      <c r="J1" s="76"/>
      <c r="K1" s="76"/>
      <c r="L1" s="76"/>
      <c r="M1" s="76"/>
    </row>
    <row r="2" spans="1:13" ht="35" thickBot="1" x14ac:dyDescent="0.25">
      <c r="A2" s="4"/>
      <c r="B2" s="4"/>
      <c r="C2" s="74" t="s">
        <v>62</v>
      </c>
      <c r="D2" s="75"/>
      <c r="E2" s="4"/>
      <c r="F2" s="9" t="s">
        <v>95</v>
      </c>
      <c r="G2" s="79"/>
      <c r="H2" s="80"/>
      <c r="I2" s="4"/>
      <c r="J2" s="4"/>
      <c r="K2" s="4"/>
      <c r="L2" s="4"/>
    </row>
    <row r="3" spans="1:13" ht="17" thickBot="1" x14ac:dyDescent="0.25">
      <c r="A3" s="4"/>
      <c r="B3" s="4"/>
      <c r="C3" s="72" t="s">
        <v>89</v>
      </c>
      <c r="D3" s="73"/>
      <c r="E3" s="4"/>
      <c r="F3" s="6"/>
      <c r="H3" s="4"/>
      <c r="I3" s="4"/>
      <c r="J3" s="4"/>
      <c r="K3" s="4"/>
      <c r="L3" s="4"/>
    </row>
    <row r="4" spans="1:13" ht="17" thickBot="1" x14ac:dyDescent="0.25">
      <c r="A4" s="4"/>
      <c r="B4" s="4"/>
      <c r="C4" s="72" t="s">
        <v>90</v>
      </c>
      <c r="D4" s="73"/>
      <c r="E4" s="4"/>
      <c r="F4" s="6"/>
      <c r="H4" s="4"/>
      <c r="I4" s="4"/>
      <c r="J4" s="4"/>
      <c r="K4" s="4"/>
      <c r="L4" s="4"/>
    </row>
    <row r="5" spans="1:13" ht="51" x14ac:dyDescent="0.2">
      <c r="A5" s="15" t="s">
        <v>0</v>
      </c>
      <c r="B5" s="8" t="s">
        <v>1</v>
      </c>
      <c r="C5" s="61"/>
      <c r="D5" s="61" t="s">
        <v>2</v>
      </c>
      <c r="E5" s="9" t="s">
        <v>3</v>
      </c>
      <c r="F5" s="9" t="s">
        <v>9</v>
      </c>
      <c r="G5" s="38" t="s">
        <v>86</v>
      </c>
      <c r="H5" s="9" t="s">
        <v>4</v>
      </c>
      <c r="I5" s="9" t="s">
        <v>5</v>
      </c>
      <c r="J5" s="9" t="s">
        <v>6</v>
      </c>
      <c r="K5" s="9" t="s">
        <v>7</v>
      </c>
      <c r="L5" s="9" t="s">
        <v>8</v>
      </c>
      <c r="M5" s="13"/>
    </row>
    <row r="6" spans="1:13" ht="17" thickBot="1" x14ac:dyDescent="0.25">
      <c r="A6" s="4"/>
      <c r="B6" s="4"/>
      <c r="C6" s="5"/>
      <c r="D6" s="5"/>
      <c r="E6" s="4"/>
      <c r="F6" s="35" t="s">
        <v>85</v>
      </c>
      <c r="G6" s="36" t="s">
        <v>80</v>
      </c>
      <c r="H6" s="36" t="s">
        <v>81</v>
      </c>
      <c r="I6" s="36" t="s">
        <v>82</v>
      </c>
      <c r="J6" s="36" t="s">
        <v>83</v>
      </c>
      <c r="K6" s="36" t="s">
        <v>84</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row>
    <row r="8" spans="1:13" ht="17" thickBot="1" x14ac:dyDescent="0.25">
      <c r="A8" s="4"/>
      <c r="B8" s="4"/>
      <c r="C8" s="5"/>
      <c r="D8" s="5"/>
      <c r="E8" s="4"/>
      <c r="F8" s="6"/>
      <c r="H8" s="4"/>
      <c r="I8" s="4"/>
      <c r="J8" s="4"/>
      <c r="K8" s="4"/>
      <c r="L8" s="29"/>
    </row>
    <row r="9" spans="1:13"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row>
    <row r="10" spans="1:13" ht="17" customHeight="1" thickBot="1" x14ac:dyDescent="0.25">
      <c r="A10" s="4"/>
      <c r="B10" s="4"/>
      <c r="C10" s="5"/>
      <c r="D10" s="5"/>
      <c r="E10" s="4"/>
      <c r="F10" s="6"/>
      <c r="H10" s="4"/>
      <c r="I10" s="4"/>
      <c r="J10" s="4"/>
      <c r="K10" s="4"/>
      <c r="L10" s="29"/>
    </row>
    <row r="11" spans="1:13"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row>
    <row r="12" spans="1:13" ht="17" thickBot="1" x14ac:dyDescent="0.25">
      <c r="A12" s="4"/>
      <c r="B12" s="4"/>
      <c r="C12" s="5"/>
      <c r="D12" s="5"/>
      <c r="E12" s="4"/>
      <c r="F12" s="6"/>
      <c r="H12" s="4"/>
      <c r="I12" s="4"/>
      <c r="J12" s="4"/>
      <c r="K12" s="4"/>
      <c r="L12" s="29"/>
    </row>
    <row r="13" spans="1:13"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row>
    <row r="14" spans="1:13" ht="17" thickBot="1" x14ac:dyDescent="0.25">
      <c r="A14" s="4"/>
      <c r="B14" s="4"/>
      <c r="C14" s="5"/>
      <c r="D14" s="5"/>
      <c r="E14" s="4"/>
      <c r="F14" s="6"/>
      <c r="H14" s="4"/>
      <c r="I14" s="4"/>
      <c r="J14" s="4"/>
      <c r="K14" s="4"/>
      <c r="L14" s="29"/>
    </row>
    <row r="15" spans="1:13"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row>
    <row r="16" spans="1:13" ht="17" thickBot="1" x14ac:dyDescent="0.25">
      <c r="A16" s="4"/>
      <c r="B16" s="4"/>
      <c r="C16" s="5"/>
      <c r="D16" s="5"/>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row>
    <row r="18" spans="1:12" ht="17" thickBot="1" x14ac:dyDescent="0.25">
      <c r="A18" s="4"/>
      <c r="B18" s="4"/>
      <c r="C18" s="5"/>
      <c r="D18" s="5"/>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row>
    <row r="20" spans="1:12" ht="12.75" customHeight="1" thickBot="1" x14ac:dyDescent="0.25">
      <c r="A20" s="4"/>
      <c r="B20" s="4"/>
      <c r="C20" s="5"/>
      <c r="D20" s="26"/>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row>
    <row r="22" spans="1:12" ht="17" thickBot="1" x14ac:dyDescent="0.25">
      <c r="A22" s="4"/>
      <c r="B22" s="4"/>
      <c r="C22" s="5"/>
      <c r="D22" s="5"/>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row>
    <row r="24" spans="1:12" ht="17" thickBot="1" x14ac:dyDescent="0.25">
      <c r="A24" s="4"/>
      <c r="B24" s="4"/>
      <c r="C24" s="5"/>
      <c r="D24" s="5"/>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row>
    <row r="26" spans="1:12" ht="17" thickBot="1" x14ac:dyDescent="0.25">
      <c r="A26" s="4"/>
      <c r="B26" s="4"/>
      <c r="C26" s="5"/>
      <c r="D26" s="5"/>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row>
    <row r="28" spans="1:12" ht="17" thickBot="1" x14ac:dyDescent="0.25">
      <c r="A28" s="4"/>
      <c r="B28" s="4"/>
      <c r="C28" s="5"/>
      <c r="D28" s="5"/>
      <c r="E28" s="4"/>
      <c r="F28" s="6"/>
      <c r="H28" s="4"/>
      <c r="I28" s="4"/>
      <c r="J28" s="4"/>
      <c r="K28" s="4"/>
      <c r="L28" s="29"/>
    </row>
    <row r="29" spans="1:12"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row>
    <row r="30" spans="1:12" ht="17" thickBot="1" x14ac:dyDescent="0.25">
      <c r="A30" s="4"/>
      <c r="B30" s="4"/>
      <c r="C30" s="5"/>
      <c r="D30" s="5"/>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row>
    <row r="32" spans="1:12" x14ac:dyDescent="0.2">
      <c r="A32" s="4"/>
      <c r="B32" s="4"/>
      <c r="C32" s="5"/>
      <c r="D32" s="5"/>
      <c r="E32" s="4"/>
      <c r="F32" s="6"/>
      <c r="H32" s="4"/>
      <c r="I32" s="4"/>
      <c r="J32" s="4"/>
      <c r="K32" s="4"/>
      <c r="L32" s="29"/>
    </row>
    <row r="33" spans="1:12" ht="17" thickBot="1" x14ac:dyDescent="0.25">
      <c r="A33" s="3" t="s">
        <v>24</v>
      </c>
      <c r="B33" s="4"/>
      <c r="C33" s="5"/>
      <c r="D33" s="5"/>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row>
    <row r="35" spans="1:12" x14ac:dyDescent="0.2">
      <c r="A35" s="4"/>
      <c r="B35" s="4"/>
      <c r="C35" s="5"/>
      <c r="D35" s="5"/>
      <c r="E35" s="4"/>
      <c r="F35" s="6"/>
      <c r="H35" s="4"/>
      <c r="I35" s="4"/>
      <c r="J35" s="4"/>
      <c r="K35" s="4"/>
      <c r="L35" s="4"/>
    </row>
    <row r="36" spans="1:12" ht="35" thickBot="1" x14ac:dyDescent="0.25">
      <c r="A36" s="4"/>
      <c r="B36" s="4"/>
      <c r="C36" s="5"/>
      <c r="D36" s="5"/>
      <c r="E36" s="4"/>
      <c r="F36" s="6"/>
      <c r="G36" s="42" t="s">
        <v>85</v>
      </c>
      <c r="H36" s="18" t="s">
        <v>27</v>
      </c>
      <c r="I36" s="18" t="s">
        <v>28</v>
      </c>
      <c r="J36" s="18" t="s">
        <v>29</v>
      </c>
      <c r="K36" s="18" t="s">
        <v>30</v>
      </c>
    </row>
    <row r="37" spans="1:12"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row>
    <row r="38" spans="1:12" ht="52" customHeight="1" x14ac:dyDescent="0.2">
      <c r="A38" s="4"/>
      <c r="B38" s="4"/>
      <c r="C38" s="5"/>
      <c r="D38" s="5"/>
      <c r="E38" s="4"/>
      <c r="F38" s="6"/>
      <c r="L38" s="29"/>
    </row>
    <row r="39" spans="1:12" ht="52" thickBot="1" x14ac:dyDescent="0.25">
      <c r="A39" s="4"/>
      <c r="B39" s="4"/>
      <c r="C39" s="5"/>
      <c r="D39" s="5"/>
      <c r="E39" s="9" t="s">
        <v>3</v>
      </c>
      <c r="F39" s="9" t="s">
        <v>9</v>
      </c>
      <c r="H39" s="9" t="s">
        <v>4</v>
      </c>
      <c r="I39" s="9" t="s">
        <v>5</v>
      </c>
      <c r="J39" s="9" t="s">
        <v>6</v>
      </c>
      <c r="K39" s="9" t="s">
        <v>7</v>
      </c>
      <c r="L39" s="30" t="s">
        <v>8</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row>
    <row r="41" spans="1:12" ht="17" thickBot="1" x14ac:dyDescent="0.25">
      <c r="A41" s="4"/>
      <c r="B41" s="4"/>
      <c r="C41" s="5"/>
      <c r="D41" s="5"/>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row>
    <row r="43" spans="1:12" ht="17" thickBot="1" x14ac:dyDescent="0.25">
      <c r="A43" s="4"/>
      <c r="B43" s="4"/>
      <c r="C43" s="5"/>
      <c r="D43" s="5"/>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row>
    <row r="45" spans="1:12" ht="17" thickBot="1" x14ac:dyDescent="0.25">
      <c r="A45" s="4"/>
      <c r="B45" s="4"/>
      <c r="C45" s="5"/>
      <c r="D45" s="5"/>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row>
    <row r="47" spans="1:12" ht="17" thickBot="1" x14ac:dyDescent="0.25">
      <c r="A47" s="4"/>
      <c r="B47" s="4"/>
      <c r="C47" s="5"/>
      <c r="D47" s="5"/>
      <c r="E47" s="4"/>
      <c r="F47" s="6"/>
      <c r="H47" s="4"/>
      <c r="I47" s="4"/>
      <c r="J47" s="4"/>
      <c r="K47" s="4"/>
      <c r="L47" s="29"/>
    </row>
    <row r="48" spans="1:12"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row>
    <row r="49" spans="1:12" ht="17" thickBot="1" x14ac:dyDescent="0.25">
      <c r="A49" s="4"/>
      <c r="B49" s="4"/>
      <c r="C49" s="5"/>
      <c r="D49" s="5"/>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row>
    <row r="51" spans="1:12" ht="17" thickBot="1" x14ac:dyDescent="0.25">
      <c r="A51" s="4"/>
      <c r="B51" s="4"/>
      <c r="C51" s="5"/>
      <c r="D51" s="5"/>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row>
    <row r="53" spans="1:12" ht="17" thickBot="1" x14ac:dyDescent="0.25">
      <c r="A53" s="4"/>
      <c r="B53" s="4"/>
      <c r="C53" s="5"/>
      <c r="D53" s="5"/>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row>
    <row r="55" spans="1:12" ht="17" thickBot="1" x14ac:dyDescent="0.25">
      <c r="A55" s="4"/>
      <c r="B55" s="4"/>
      <c r="C55" s="5"/>
      <c r="D55" s="5"/>
      <c r="E55" s="4"/>
      <c r="F55" s="6"/>
      <c r="H55" s="4"/>
      <c r="I55" s="4"/>
      <c r="J55" s="4"/>
      <c r="K55" s="4"/>
      <c r="L55" s="29"/>
    </row>
    <row r="56" spans="1:12"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row>
    <row r="57" spans="1:12" ht="17" thickBot="1" x14ac:dyDescent="0.25">
      <c r="A57" s="4"/>
      <c r="B57" s="4"/>
      <c r="C57" s="5"/>
      <c r="D57" s="5"/>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row>
    <row r="59" spans="1:12" ht="17" thickBot="1" x14ac:dyDescent="0.25">
      <c r="A59" s="4"/>
      <c r="B59" s="4"/>
      <c r="C59" s="5"/>
      <c r="D59" s="5"/>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row>
    <row r="61" spans="1:12" ht="17" thickBot="1" x14ac:dyDescent="0.25">
      <c r="A61" s="4"/>
      <c r="B61" s="4"/>
      <c r="C61" s="5"/>
      <c r="D61" s="5"/>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row>
    <row r="63" spans="1:12" ht="17" thickBot="1" x14ac:dyDescent="0.25">
      <c r="A63" s="4"/>
      <c r="B63" s="4"/>
      <c r="C63" s="5"/>
      <c r="D63" s="5"/>
      <c r="E63" s="4"/>
      <c r="F63" s="6"/>
      <c r="H63" s="4"/>
      <c r="I63" s="4"/>
      <c r="J63" s="4"/>
      <c r="K63" s="4"/>
      <c r="L63" s="29"/>
    </row>
    <row r="64" spans="1:12"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row>
    <row r="65" spans="1:12" ht="17" thickBot="1" x14ac:dyDescent="0.25">
      <c r="A65" s="4"/>
      <c r="B65" s="4"/>
      <c r="C65" s="5"/>
      <c r="D65" s="5"/>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row>
    <row r="67" spans="1:12" ht="17" thickBot="1" x14ac:dyDescent="0.25">
      <c r="B67" s="4"/>
      <c r="C67" s="5"/>
      <c r="E67" s="4"/>
      <c r="L67" s="31"/>
    </row>
    <row r="68" spans="1:12"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row>
    <row r="69" spans="1:12" ht="17" thickBot="1" x14ac:dyDescent="0.25">
      <c r="B69" s="4"/>
      <c r="C69" s="5"/>
      <c r="E69" s="4"/>
      <c r="L69" s="31"/>
    </row>
    <row r="70" spans="1:12"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row>
    <row r="71" spans="1:12" ht="17" thickBot="1" x14ac:dyDescent="0.25">
      <c r="B71" s="4"/>
      <c r="C71" s="5"/>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row>
    <row r="73" spans="1:12" ht="17" thickBot="1" x14ac:dyDescent="0.25">
      <c r="B73" s="4"/>
      <c r="C73" s="5"/>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row>
    <row r="75" spans="1:12" ht="17" thickBot="1" x14ac:dyDescent="0.25">
      <c r="B75" s="4"/>
      <c r="C75" s="5"/>
      <c r="E75" s="4"/>
      <c r="L75" s="31"/>
    </row>
    <row r="76" spans="1:12"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row>
    <row r="77" spans="1:12" ht="17" thickBot="1" x14ac:dyDescent="0.25">
      <c r="B77" s="4"/>
      <c r="C77" s="5"/>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row>
    <row r="79" spans="1:12" ht="17" thickBot="1" x14ac:dyDescent="0.25">
      <c r="B79" s="4"/>
      <c r="C79" s="5"/>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row>
    <row r="81" spans="1:12" ht="17" thickBot="1" x14ac:dyDescent="0.25">
      <c r="B81" s="4"/>
      <c r="C81" s="5"/>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row>
    <row r="83" spans="1:12" ht="17" thickBot="1" x14ac:dyDescent="0.25">
      <c r="B83" s="4"/>
      <c r="C83" s="5"/>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row>
    <row r="85" spans="1:12" ht="17" thickBot="1" x14ac:dyDescent="0.25">
      <c r="B85" s="4"/>
      <c r="C85" s="5"/>
      <c r="E85" s="4"/>
      <c r="L85" s="31"/>
    </row>
    <row r="86" spans="1:12"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row>
    <row r="87" spans="1:12" ht="17" thickBot="1" x14ac:dyDescent="0.25">
      <c r="B87" s="4"/>
      <c r="C87" s="5"/>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row>
    <row r="89" spans="1:12" ht="17" thickBot="1" x14ac:dyDescent="0.25">
      <c r="B89" s="4"/>
      <c r="C89" s="5"/>
      <c r="E89" s="4"/>
      <c r="L89" s="31"/>
    </row>
    <row r="90" spans="1:12"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row>
    <row r="91" spans="1:12" ht="17" thickBot="1" x14ac:dyDescent="0.25">
      <c r="A91" s="4"/>
      <c r="B91" s="4"/>
      <c r="C91" s="5"/>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row>
    <row r="93" spans="1:12" ht="17" thickBot="1" x14ac:dyDescent="0.25">
      <c r="B93" s="4"/>
      <c r="C93" s="5"/>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row>
    <row r="95" spans="1:12" ht="17" thickBot="1" x14ac:dyDescent="0.25">
      <c r="B95" s="4"/>
      <c r="C95" s="5"/>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row>
    <row r="100" spans="4:7" ht="17" x14ac:dyDescent="0.2">
      <c r="D100" s="62" t="s">
        <v>70</v>
      </c>
      <c r="E100" s="63" t="s">
        <v>70</v>
      </c>
      <c r="F100" s="64" t="s">
        <v>70</v>
      </c>
      <c r="G100" s="65"/>
    </row>
    <row r="101" spans="4:7" ht="17" x14ac:dyDescent="0.2">
      <c r="D101" s="62" t="s">
        <v>70</v>
      </c>
      <c r="E101" s="63" t="s">
        <v>70</v>
      </c>
      <c r="F101" s="64"/>
      <c r="G101" s="65"/>
    </row>
  </sheetData>
  <sheetProtection algorithmName="SHA-512" hashValue="KnASEy9m2+l0Ptmr0jPQ+4XCPfKRqCWp/I4phe/fVQNm91vgXecmt1vPWSJEXGR7rjKp3SMRl4+5hldaXmg1Yg==" saltValue="vL86n761U2gPQz+JnLPI4Q=="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444C7E5B-6828-1945-A277-7AF2ED76AB7B}">
      <formula1>Score</formula1>
    </dataValidation>
    <dataValidation type="list" allowBlank="1" showInputMessage="1" showErrorMessage="1" sqref="F37" xr:uid="{EE3C4230-6FF1-844C-8581-FBD95C880871}">
      <formula1>Hersteltijd</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4B78-2B0F-B04D-BA07-24ACD3A64AB0}">
  <dimension ref="A1:M101"/>
  <sheetViews>
    <sheetView showGridLines="0" workbookViewId="0">
      <selection activeCell="C99" sqref="C99"/>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6" t="s">
        <v>91</v>
      </c>
      <c r="B1" s="76"/>
      <c r="C1" s="76"/>
      <c r="D1" s="76"/>
      <c r="E1" s="76"/>
      <c r="F1" s="76"/>
      <c r="G1" s="76"/>
      <c r="H1" s="76"/>
      <c r="I1" s="76"/>
      <c r="J1" s="76"/>
      <c r="K1" s="76"/>
      <c r="L1" s="76"/>
      <c r="M1" s="76"/>
    </row>
    <row r="2" spans="1:13" ht="35" thickBot="1" x14ac:dyDescent="0.25">
      <c r="A2" s="4"/>
      <c r="B2" s="4"/>
      <c r="C2" s="74" t="s">
        <v>62</v>
      </c>
      <c r="D2" s="75"/>
      <c r="E2" s="4"/>
      <c r="F2" s="9" t="s">
        <v>96</v>
      </c>
      <c r="G2" s="79"/>
      <c r="H2" s="80"/>
      <c r="I2" s="4"/>
      <c r="J2" s="4"/>
      <c r="K2" s="4"/>
      <c r="L2" s="4"/>
    </row>
    <row r="3" spans="1:13" ht="17" thickBot="1" x14ac:dyDescent="0.25">
      <c r="A3" s="4"/>
      <c r="B3" s="4"/>
      <c r="C3" s="72" t="s">
        <v>89</v>
      </c>
      <c r="D3" s="73"/>
      <c r="E3" s="4"/>
      <c r="F3" s="6"/>
      <c r="H3" s="4"/>
      <c r="I3" s="4"/>
      <c r="J3" s="4"/>
      <c r="K3" s="4"/>
      <c r="L3" s="4"/>
    </row>
    <row r="4" spans="1:13" ht="17" thickBot="1" x14ac:dyDescent="0.25">
      <c r="A4" s="4"/>
      <c r="B4" s="4"/>
      <c r="C4" s="72" t="s">
        <v>90</v>
      </c>
      <c r="D4" s="73"/>
      <c r="E4" s="4"/>
      <c r="F4" s="6"/>
      <c r="H4" s="4"/>
      <c r="I4" s="4"/>
      <c r="J4" s="4"/>
      <c r="K4" s="4"/>
      <c r="L4" s="4"/>
    </row>
    <row r="5" spans="1:13" ht="51" x14ac:dyDescent="0.2">
      <c r="A5" s="15" t="s">
        <v>0</v>
      </c>
      <c r="B5" s="8" t="s">
        <v>1</v>
      </c>
      <c r="C5" s="61"/>
      <c r="D5" s="61" t="s">
        <v>2</v>
      </c>
      <c r="E5" s="9" t="s">
        <v>3</v>
      </c>
      <c r="F5" s="9" t="s">
        <v>9</v>
      </c>
      <c r="G5" s="38" t="s">
        <v>86</v>
      </c>
      <c r="H5" s="9" t="s">
        <v>4</v>
      </c>
      <c r="I5" s="9" t="s">
        <v>5</v>
      </c>
      <c r="J5" s="9" t="s">
        <v>6</v>
      </c>
      <c r="K5" s="9" t="s">
        <v>7</v>
      </c>
      <c r="L5" s="9" t="s">
        <v>8</v>
      </c>
      <c r="M5" s="13"/>
    </row>
    <row r="6" spans="1:13" ht="17" thickBot="1" x14ac:dyDescent="0.25">
      <c r="A6" s="4"/>
      <c r="B6" s="4"/>
      <c r="C6" s="5"/>
      <c r="D6" s="5"/>
      <c r="E6" s="4"/>
      <c r="F6" s="35" t="s">
        <v>85</v>
      </c>
      <c r="G6" s="36" t="s">
        <v>80</v>
      </c>
      <c r="H6" s="36" t="s">
        <v>81</v>
      </c>
      <c r="I6" s="36" t="s">
        <v>82</v>
      </c>
      <c r="J6" s="36" t="s">
        <v>83</v>
      </c>
      <c r="K6" s="36" t="s">
        <v>84</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row>
    <row r="8" spans="1:13" ht="17" thickBot="1" x14ac:dyDescent="0.25">
      <c r="A8" s="4"/>
      <c r="B8" s="4"/>
      <c r="C8" s="5"/>
      <c r="D8" s="5"/>
      <c r="E8" s="4"/>
      <c r="F8" s="6"/>
      <c r="H8" s="4"/>
      <c r="I8" s="4"/>
      <c r="J8" s="4"/>
      <c r="K8" s="4"/>
      <c r="L8" s="29"/>
    </row>
    <row r="9" spans="1:13"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row>
    <row r="10" spans="1:13" ht="17" customHeight="1" thickBot="1" x14ac:dyDescent="0.25">
      <c r="A10" s="4"/>
      <c r="B10" s="4"/>
      <c r="C10" s="5"/>
      <c r="D10" s="5"/>
      <c r="E10" s="4"/>
      <c r="F10" s="6"/>
      <c r="H10" s="4"/>
      <c r="I10" s="4"/>
      <c r="J10" s="4"/>
      <c r="K10" s="4"/>
      <c r="L10" s="29"/>
    </row>
    <row r="11" spans="1:13"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row>
    <row r="12" spans="1:13" ht="17" thickBot="1" x14ac:dyDescent="0.25">
      <c r="A12" s="4"/>
      <c r="B12" s="4"/>
      <c r="C12" s="5"/>
      <c r="D12" s="5"/>
      <c r="E12" s="4"/>
      <c r="F12" s="6"/>
      <c r="H12" s="4"/>
      <c r="I12" s="4"/>
      <c r="J12" s="4"/>
      <c r="K12" s="4"/>
      <c r="L12" s="29"/>
    </row>
    <row r="13" spans="1:13"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row>
    <row r="14" spans="1:13" ht="17" thickBot="1" x14ac:dyDescent="0.25">
      <c r="A14" s="4"/>
      <c r="B14" s="4"/>
      <c r="C14" s="5"/>
      <c r="D14" s="5"/>
      <c r="E14" s="4"/>
      <c r="F14" s="6"/>
      <c r="H14" s="4"/>
      <c r="I14" s="4"/>
      <c r="J14" s="4"/>
      <c r="K14" s="4"/>
      <c r="L14" s="29"/>
    </row>
    <row r="15" spans="1:13"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row>
    <row r="16" spans="1:13" ht="17" thickBot="1" x14ac:dyDescent="0.25">
      <c r="A16" s="4"/>
      <c r="B16" s="4"/>
      <c r="C16" s="5"/>
      <c r="D16" s="5"/>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row>
    <row r="18" spans="1:12" ht="17" thickBot="1" x14ac:dyDescent="0.25">
      <c r="A18" s="4"/>
      <c r="B18" s="4"/>
      <c r="C18" s="5"/>
      <c r="D18" s="5"/>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row>
    <row r="20" spans="1:12" ht="12.75" customHeight="1" thickBot="1" x14ac:dyDescent="0.25">
      <c r="A20" s="4"/>
      <c r="B20" s="4"/>
      <c r="C20" s="5"/>
      <c r="D20" s="26"/>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row>
    <row r="22" spans="1:12" ht="17" thickBot="1" x14ac:dyDescent="0.25">
      <c r="A22" s="4"/>
      <c r="B22" s="4"/>
      <c r="C22" s="5"/>
      <c r="D22" s="5"/>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row>
    <row r="24" spans="1:12" ht="17" thickBot="1" x14ac:dyDescent="0.25">
      <c r="A24" s="4"/>
      <c r="B24" s="4"/>
      <c r="C24" s="5"/>
      <c r="D24" s="5"/>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row>
    <row r="26" spans="1:12" ht="17" thickBot="1" x14ac:dyDescent="0.25">
      <c r="A26" s="4"/>
      <c r="B26" s="4"/>
      <c r="C26" s="5"/>
      <c r="D26" s="5"/>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row>
    <row r="28" spans="1:12" ht="17" thickBot="1" x14ac:dyDescent="0.25">
      <c r="A28" s="4"/>
      <c r="B28" s="4"/>
      <c r="C28" s="5"/>
      <c r="D28" s="5"/>
      <c r="E28" s="4"/>
      <c r="F28" s="6"/>
      <c r="H28" s="4"/>
      <c r="I28" s="4"/>
      <c r="J28" s="4"/>
      <c r="K28" s="4"/>
      <c r="L28" s="29"/>
    </row>
    <row r="29" spans="1:12"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row>
    <row r="30" spans="1:12" ht="17" thickBot="1" x14ac:dyDescent="0.25">
      <c r="A30" s="4"/>
      <c r="B30" s="4"/>
      <c r="C30" s="5"/>
      <c r="D30" s="5"/>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row>
    <row r="32" spans="1:12" x14ac:dyDescent="0.2">
      <c r="A32" s="4"/>
      <c r="B32" s="4"/>
      <c r="C32" s="5"/>
      <c r="D32" s="5"/>
      <c r="E32" s="4"/>
      <c r="F32" s="6"/>
      <c r="H32" s="4"/>
      <c r="I32" s="4"/>
      <c r="J32" s="4"/>
      <c r="K32" s="4"/>
      <c r="L32" s="29"/>
    </row>
    <row r="33" spans="1:12" ht="17" thickBot="1" x14ac:dyDescent="0.25">
      <c r="A33" s="3" t="s">
        <v>24</v>
      </c>
      <c r="B33" s="4"/>
      <c r="C33" s="5"/>
      <c r="D33" s="5"/>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row>
    <row r="35" spans="1:12" x14ac:dyDescent="0.2">
      <c r="A35" s="4"/>
      <c r="B35" s="4"/>
      <c r="C35" s="5"/>
      <c r="D35" s="5"/>
      <c r="E35" s="4"/>
      <c r="F35" s="6"/>
      <c r="H35" s="4"/>
      <c r="I35" s="4"/>
      <c r="J35" s="4"/>
      <c r="K35" s="4"/>
      <c r="L35" s="4"/>
    </row>
    <row r="36" spans="1:12" ht="35" thickBot="1" x14ac:dyDescent="0.25">
      <c r="A36" s="4"/>
      <c r="B36" s="4"/>
      <c r="C36" s="5"/>
      <c r="D36" s="5"/>
      <c r="E36" s="4"/>
      <c r="F36" s="6"/>
      <c r="G36" s="42" t="s">
        <v>85</v>
      </c>
      <c r="H36" s="18" t="s">
        <v>27</v>
      </c>
      <c r="I36" s="18" t="s">
        <v>28</v>
      </c>
      <c r="J36" s="18" t="s">
        <v>29</v>
      </c>
      <c r="K36" s="18" t="s">
        <v>30</v>
      </c>
    </row>
    <row r="37" spans="1:12"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row>
    <row r="38" spans="1:12" ht="52" customHeight="1" x14ac:dyDescent="0.2">
      <c r="A38" s="4"/>
      <c r="B38" s="4"/>
      <c r="C38" s="5"/>
      <c r="D38" s="5"/>
      <c r="E38" s="4"/>
      <c r="F38" s="6"/>
      <c r="L38" s="29"/>
    </row>
    <row r="39" spans="1:12" ht="52" thickBot="1" x14ac:dyDescent="0.25">
      <c r="A39" s="4"/>
      <c r="B39" s="4"/>
      <c r="C39" s="5"/>
      <c r="D39" s="5"/>
      <c r="E39" s="9" t="s">
        <v>3</v>
      </c>
      <c r="F39" s="9" t="s">
        <v>9</v>
      </c>
      <c r="H39" s="9" t="s">
        <v>4</v>
      </c>
      <c r="I39" s="9" t="s">
        <v>5</v>
      </c>
      <c r="J39" s="9" t="s">
        <v>6</v>
      </c>
      <c r="K39" s="9" t="s">
        <v>7</v>
      </c>
      <c r="L39" s="30" t="s">
        <v>8</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row>
    <row r="41" spans="1:12" ht="17" thickBot="1" x14ac:dyDescent="0.25">
      <c r="A41" s="4"/>
      <c r="B41" s="4"/>
      <c r="C41" s="5"/>
      <c r="D41" s="5"/>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row>
    <row r="43" spans="1:12" ht="17" thickBot="1" x14ac:dyDescent="0.25">
      <c r="A43" s="4"/>
      <c r="B43" s="4"/>
      <c r="C43" s="5"/>
      <c r="D43" s="5"/>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row>
    <row r="45" spans="1:12" ht="17" thickBot="1" x14ac:dyDescent="0.25">
      <c r="A45" s="4"/>
      <c r="B45" s="4"/>
      <c r="C45" s="5"/>
      <c r="D45" s="5"/>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row>
    <row r="47" spans="1:12" ht="17" thickBot="1" x14ac:dyDescent="0.25">
      <c r="A47" s="4"/>
      <c r="B47" s="4"/>
      <c r="C47" s="5"/>
      <c r="D47" s="5"/>
      <c r="E47" s="4"/>
      <c r="F47" s="6"/>
      <c r="H47" s="4"/>
      <c r="I47" s="4"/>
      <c r="J47" s="4"/>
      <c r="K47" s="4"/>
      <c r="L47" s="29"/>
    </row>
    <row r="48" spans="1:12"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row>
    <row r="49" spans="1:12" ht="17" thickBot="1" x14ac:dyDescent="0.25">
      <c r="A49" s="4"/>
      <c r="B49" s="4"/>
      <c r="C49" s="5"/>
      <c r="D49" s="5"/>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row>
    <row r="51" spans="1:12" ht="17" thickBot="1" x14ac:dyDescent="0.25">
      <c r="A51" s="4"/>
      <c r="B51" s="4"/>
      <c r="C51" s="5"/>
      <c r="D51" s="5"/>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row>
    <row r="53" spans="1:12" ht="17" thickBot="1" x14ac:dyDescent="0.25">
      <c r="A53" s="4"/>
      <c r="B53" s="4"/>
      <c r="C53" s="5"/>
      <c r="D53" s="5"/>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row>
    <row r="55" spans="1:12" ht="17" thickBot="1" x14ac:dyDescent="0.25">
      <c r="A55" s="4"/>
      <c r="B55" s="4"/>
      <c r="C55" s="5"/>
      <c r="D55" s="5"/>
      <c r="E55" s="4"/>
      <c r="F55" s="6"/>
      <c r="H55" s="4"/>
      <c r="I55" s="4"/>
      <c r="J55" s="4"/>
      <c r="K55" s="4"/>
      <c r="L55" s="29"/>
    </row>
    <row r="56" spans="1:12"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row>
    <row r="57" spans="1:12" ht="17" thickBot="1" x14ac:dyDescent="0.25">
      <c r="A57" s="4"/>
      <c r="B57" s="4"/>
      <c r="C57" s="5"/>
      <c r="D57" s="5"/>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row>
    <row r="59" spans="1:12" ht="17" thickBot="1" x14ac:dyDescent="0.25">
      <c r="A59" s="4"/>
      <c r="B59" s="4"/>
      <c r="C59" s="5"/>
      <c r="D59" s="5"/>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row>
    <row r="61" spans="1:12" ht="17" thickBot="1" x14ac:dyDescent="0.25">
      <c r="A61" s="4"/>
      <c r="B61" s="4"/>
      <c r="C61" s="5"/>
      <c r="D61" s="5"/>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row>
    <row r="63" spans="1:12" ht="17" thickBot="1" x14ac:dyDescent="0.25">
      <c r="A63" s="4"/>
      <c r="B63" s="4"/>
      <c r="C63" s="5"/>
      <c r="D63" s="5"/>
      <c r="E63" s="4"/>
      <c r="F63" s="6"/>
      <c r="H63" s="4"/>
      <c r="I63" s="4"/>
      <c r="J63" s="4"/>
      <c r="K63" s="4"/>
      <c r="L63" s="29"/>
    </row>
    <row r="64" spans="1:12"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row>
    <row r="65" spans="1:12" ht="17" thickBot="1" x14ac:dyDescent="0.25">
      <c r="A65" s="4"/>
      <c r="B65" s="4"/>
      <c r="C65" s="5"/>
      <c r="D65" s="5"/>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row>
    <row r="67" spans="1:12" ht="17" thickBot="1" x14ac:dyDescent="0.25">
      <c r="B67" s="4"/>
      <c r="C67" s="5"/>
      <c r="E67" s="4"/>
      <c r="L67" s="31"/>
    </row>
    <row r="68" spans="1:12"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row>
    <row r="69" spans="1:12" ht="17" thickBot="1" x14ac:dyDescent="0.25">
      <c r="B69" s="4"/>
      <c r="C69" s="5"/>
      <c r="E69" s="4"/>
      <c r="L69" s="31"/>
    </row>
    <row r="70" spans="1:12"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row>
    <row r="71" spans="1:12" ht="17" thickBot="1" x14ac:dyDescent="0.25">
      <c r="B71" s="4"/>
      <c r="C71" s="5"/>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row>
    <row r="73" spans="1:12" ht="17" thickBot="1" x14ac:dyDescent="0.25">
      <c r="B73" s="4"/>
      <c r="C73" s="5"/>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row>
    <row r="75" spans="1:12" ht="17" thickBot="1" x14ac:dyDescent="0.25">
      <c r="B75" s="4"/>
      <c r="C75" s="5"/>
      <c r="E75" s="4"/>
      <c r="L75" s="31"/>
    </row>
    <row r="76" spans="1:12"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row>
    <row r="77" spans="1:12" ht="17" thickBot="1" x14ac:dyDescent="0.25">
      <c r="B77" s="4"/>
      <c r="C77" s="5"/>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row>
    <row r="79" spans="1:12" ht="17" thickBot="1" x14ac:dyDescent="0.25">
      <c r="B79" s="4"/>
      <c r="C79" s="5"/>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row>
    <row r="81" spans="1:12" ht="17" thickBot="1" x14ac:dyDescent="0.25">
      <c r="B81" s="4"/>
      <c r="C81" s="5"/>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row>
    <row r="83" spans="1:12" ht="17" thickBot="1" x14ac:dyDescent="0.25">
      <c r="B83" s="4"/>
      <c r="C83" s="5"/>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row>
    <row r="85" spans="1:12" ht="17" thickBot="1" x14ac:dyDescent="0.25">
      <c r="B85" s="4"/>
      <c r="C85" s="5"/>
      <c r="E85" s="4"/>
      <c r="L85" s="31"/>
    </row>
    <row r="86" spans="1:12"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row>
    <row r="87" spans="1:12" ht="17" thickBot="1" x14ac:dyDescent="0.25">
      <c r="B87" s="4"/>
      <c r="C87" s="5"/>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row>
    <row r="89" spans="1:12" ht="17" thickBot="1" x14ac:dyDescent="0.25">
      <c r="B89" s="4"/>
      <c r="C89" s="5"/>
      <c r="E89" s="4"/>
      <c r="L89" s="31"/>
    </row>
    <row r="90" spans="1:12"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row>
    <row r="91" spans="1:12" ht="17" thickBot="1" x14ac:dyDescent="0.25">
      <c r="A91" s="4"/>
      <c r="B91" s="4"/>
      <c r="C91" s="5"/>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row>
    <row r="93" spans="1:12" ht="17" thickBot="1" x14ac:dyDescent="0.25">
      <c r="B93" s="4"/>
      <c r="C93" s="5"/>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row>
    <row r="95" spans="1:12" ht="17" thickBot="1" x14ac:dyDescent="0.25">
      <c r="B95" s="4"/>
      <c r="C95" s="5"/>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row>
    <row r="100" spans="4:7" ht="17" x14ac:dyDescent="0.2">
      <c r="D100" s="62" t="s">
        <v>70</v>
      </c>
      <c r="E100" s="63" t="s">
        <v>70</v>
      </c>
      <c r="F100" s="64" t="s">
        <v>70</v>
      </c>
      <c r="G100" s="65"/>
    </row>
    <row r="101" spans="4:7" ht="17" x14ac:dyDescent="0.2">
      <c r="D101" s="62" t="s">
        <v>70</v>
      </c>
      <c r="E101" s="63" t="s">
        <v>70</v>
      </c>
      <c r="F101" s="64"/>
      <c r="G101" s="65"/>
    </row>
  </sheetData>
  <sheetProtection algorithmName="SHA-512" hashValue="fG11ZQ8ZpY1U8SMO6DmJPurIepAmj9rzQhlsy0jGHjktMqgo09Lyharl9vKqYeA1EnRZIX+V4wBLpScaaRU2ZA==" saltValue="p7wRxkG3RjN/jWpbcg2oog==" spinCount="100000" sheet="1" objects="1" scenarios="1"/>
  <mergeCells count="5">
    <mergeCell ref="A1:M1"/>
    <mergeCell ref="C2:D2"/>
    <mergeCell ref="G2:H2"/>
    <mergeCell ref="C3:D3"/>
    <mergeCell ref="C4:D4"/>
  </mergeCells>
  <dataValidations count="2">
    <dataValidation type="list" allowBlank="1" showInputMessage="1" showErrorMessage="1" sqref="F37" xr:uid="{590C2C5D-BF0C-BE4C-93DE-2FB7E8FD26CA}">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DA6AEBA3-6B3A-C445-BB15-807C4245327B}">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BBA8-B075-664F-AFAD-A010C684AF5C}">
  <dimension ref="A1:M101"/>
  <sheetViews>
    <sheetView showGridLines="0" workbookViewId="0">
      <selection activeCell="C99" sqref="C99"/>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s>
  <sheetData>
    <row r="1" spans="1:13" ht="31" thickBot="1" x14ac:dyDescent="0.25">
      <c r="A1" s="76" t="s">
        <v>91</v>
      </c>
      <c r="B1" s="76"/>
      <c r="C1" s="76"/>
      <c r="D1" s="76"/>
      <c r="E1" s="76"/>
      <c r="F1" s="76"/>
      <c r="G1" s="76"/>
      <c r="H1" s="76"/>
      <c r="I1" s="76"/>
      <c r="J1" s="76"/>
      <c r="K1" s="76"/>
      <c r="L1" s="76"/>
      <c r="M1" s="76"/>
    </row>
    <row r="2" spans="1:13" ht="35" thickBot="1" x14ac:dyDescent="0.25">
      <c r="A2" s="4"/>
      <c r="B2" s="4"/>
      <c r="C2" s="74" t="s">
        <v>62</v>
      </c>
      <c r="D2" s="75"/>
      <c r="E2" s="4"/>
      <c r="F2" s="9" t="s">
        <v>97</v>
      </c>
      <c r="G2" s="79"/>
      <c r="H2" s="80"/>
      <c r="I2" s="4"/>
      <c r="J2" s="4"/>
      <c r="K2" s="4"/>
      <c r="L2" s="4"/>
    </row>
    <row r="3" spans="1:13" ht="17" thickBot="1" x14ac:dyDescent="0.25">
      <c r="A3" s="4"/>
      <c r="B3" s="4"/>
      <c r="C3" s="72" t="s">
        <v>89</v>
      </c>
      <c r="D3" s="73"/>
      <c r="E3" s="4"/>
      <c r="F3" s="6"/>
      <c r="H3" s="4"/>
      <c r="I3" s="4"/>
      <c r="J3" s="4"/>
      <c r="K3" s="4"/>
      <c r="L3" s="4"/>
    </row>
    <row r="4" spans="1:13" ht="17" thickBot="1" x14ac:dyDescent="0.25">
      <c r="A4" s="4"/>
      <c r="B4" s="4"/>
      <c r="C4" s="72" t="s">
        <v>90</v>
      </c>
      <c r="D4" s="73"/>
      <c r="E4" s="4"/>
      <c r="F4" s="6"/>
      <c r="H4" s="4"/>
      <c r="I4" s="4"/>
      <c r="J4" s="4"/>
      <c r="K4" s="4"/>
      <c r="L4" s="4"/>
    </row>
    <row r="5" spans="1:13" ht="51" x14ac:dyDescent="0.2">
      <c r="A5" s="15" t="s">
        <v>0</v>
      </c>
      <c r="B5" s="8" t="s">
        <v>1</v>
      </c>
      <c r="C5" s="61"/>
      <c r="D5" s="61" t="s">
        <v>2</v>
      </c>
      <c r="E5" s="9" t="s">
        <v>3</v>
      </c>
      <c r="F5" s="9" t="s">
        <v>9</v>
      </c>
      <c r="G5" s="38" t="s">
        <v>86</v>
      </c>
      <c r="H5" s="9" t="s">
        <v>4</v>
      </c>
      <c r="I5" s="9" t="s">
        <v>5</v>
      </c>
      <c r="J5" s="9" t="s">
        <v>6</v>
      </c>
      <c r="K5" s="9" t="s">
        <v>7</v>
      </c>
      <c r="L5" s="9" t="s">
        <v>8</v>
      </c>
      <c r="M5" s="13"/>
    </row>
    <row r="6" spans="1:13" ht="17" thickBot="1" x14ac:dyDescent="0.25">
      <c r="A6" s="4"/>
      <c r="B6" s="4"/>
      <c r="C6" s="5"/>
      <c r="D6" s="5"/>
      <c r="E6" s="4"/>
      <c r="F6" s="35" t="s">
        <v>85</v>
      </c>
      <c r="G6" s="36" t="s">
        <v>80</v>
      </c>
      <c r="H6" s="36" t="s">
        <v>81</v>
      </c>
      <c r="I6" s="36" t="s">
        <v>82</v>
      </c>
      <c r="J6" s="36" t="s">
        <v>83</v>
      </c>
      <c r="K6" s="36" t="s">
        <v>84</v>
      </c>
      <c r="M6" s="6"/>
    </row>
    <row r="7" spans="1:13"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row>
    <row r="8" spans="1:13" ht="17" thickBot="1" x14ac:dyDescent="0.25">
      <c r="A8" s="4"/>
      <c r="B8" s="4"/>
      <c r="C8" s="5"/>
      <c r="D8" s="5"/>
      <c r="E8" s="4"/>
      <c r="F8" s="6"/>
      <c r="H8" s="4"/>
      <c r="I8" s="4"/>
      <c r="J8" s="4"/>
      <c r="K8" s="4"/>
      <c r="L8" s="29"/>
    </row>
    <row r="9" spans="1:13"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row>
    <row r="10" spans="1:13" ht="17" customHeight="1" thickBot="1" x14ac:dyDescent="0.25">
      <c r="A10" s="4"/>
      <c r="B10" s="4"/>
      <c r="C10" s="5"/>
      <c r="D10" s="5"/>
      <c r="E10" s="4"/>
      <c r="F10" s="6"/>
      <c r="H10" s="4"/>
      <c r="I10" s="4"/>
      <c r="J10" s="4"/>
      <c r="K10" s="4"/>
      <c r="L10" s="29"/>
    </row>
    <row r="11" spans="1:13"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row>
    <row r="12" spans="1:13" ht="17" thickBot="1" x14ac:dyDescent="0.25">
      <c r="A12" s="4"/>
      <c r="B12" s="4"/>
      <c r="C12" s="5"/>
      <c r="D12" s="5"/>
      <c r="E12" s="4"/>
      <c r="F12" s="6"/>
      <c r="H12" s="4"/>
      <c r="I12" s="4"/>
      <c r="J12" s="4"/>
      <c r="K12" s="4"/>
      <c r="L12" s="29"/>
    </row>
    <row r="13" spans="1:13"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row>
    <row r="14" spans="1:13" ht="17" thickBot="1" x14ac:dyDescent="0.25">
      <c r="A14" s="4"/>
      <c r="B14" s="4"/>
      <c r="C14" s="5"/>
      <c r="D14" s="5"/>
      <c r="E14" s="4"/>
      <c r="F14" s="6"/>
      <c r="H14" s="4"/>
      <c r="I14" s="4"/>
      <c r="J14" s="4"/>
      <c r="K14" s="4"/>
      <c r="L14" s="29"/>
    </row>
    <row r="15" spans="1:13"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row>
    <row r="16" spans="1:13" ht="17" thickBot="1" x14ac:dyDescent="0.25">
      <c r="A16" s="4"/>
      <c r="B16" s="4"/>
      <c r="C16" s="5"/>
      <c r="D16" s="5"/>
      <c r="E16" s="4"/>
      <c r="F16" s="6"/>
      <c r="H16" s="4"/>
      <c r="I16" s="4"/>
      <c r="J16" s="4"/>
      <c r="K16" s="4"/>
      <c r="L16" s="29"/>
    </row>
    <row r="17" spans="1:12"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row>
    <row r="18" spans="1:12" ht="17" thickBot="1" x14ac:dyDescent="0.25">
      <c r="A18" s="4"/>
      <c r="B18" s="4"/>
      <c r="C18" s="5"/>
      <c r="D18" s="5"/>
      <c r="E18" s="4"/>
      <c r="F18" s="6"/>
      <c r="H18" s="4"/>
      <c r="I18" s="4"/>
      <c r="J18" s="4"/>
      <c r="K18" s="4"/>
      <c r="L18" s="29"/>
    </row>
    <row r="19" spans="1:12"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row>
    <row r="20" spans="1:12" ht="12.75" customHeight="1" thickBot="1" x14ac:dyDescent="0.25">
      <c r="A20" s="4"/>
      <c r="B20" s="4"/>
      <c r="C20" s="5"/>
      <c r="D20" s="26"/>
      <c r="E20" s="4"/>
      <c r="F20" s="27"/>
      <c r="H20" s="28"/>
      <c r="I20" s="28"/>
      <c r="J20" s="28"/>
      <c r="K20" s="28"/>
      <c r="L20" s="28"/>
    </row>
    <row r="21" spans="1:12"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row>
    <row r="22" spans="1:12" ht="17" thickBot="1" x14ac:dyDescent="0.25">
      <c r="A22" s="4"/>
      <c r="B22" s="4"/>
      <c r="C22" s="5"/>
      <c r="D22" s="5"/>
      <c r="E22" s="4"/>
      <c r="F22" s="6"/>
      <c r="H22" s="4"/>
      <c r="I22" s="4"/>
      <c r="J22" s="4"/>
      <c r="K22" s="4"/>
      <c r="L22" s="29"/>
    </row>
    <row r="23" spans="1:12"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row>
    <row r="24" spans="1:12" ht="17" thickBot="1" x14ac:dyDescent="0.25">
      <c r="A24" s="4"/>
      <c r="B24" s="4"/>
      <c r="C24" s="5"/>
      <c r="D24" s="5"/>
      <c r="E24" s="4"/>
      <c r="F24" s="6"/>
      <c r="H24" s="4"/>
      <c r="I24" s="4"/>
      <c r="J24" s="4"/>
      <c r="K24" s="4"/>
      <c r="L24" s="29"/>
    </row>
    <row r="25" spans="1:12"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row>
    <row r="26" spans="1:12" ht="17" thickBot="1" x14ac:dyDescent="0.25">
      <c r="A26" s="4"/>
      <c r="B26" s="4"/>
      <c r="C26" s="5"/>
      <c r="D26" s="5"/>
      <c r="E26" s="4"/>
      <c r="F26" s="6"/>
      <c r="H26" s="4"/>
      <c r="I26" s="4"/>
      <c r="J26" s="4"/>
      <c r="K26" s="4"/>
      <c r="L26" s="29"/>
    </row>
    <row r="27" spans="1:12"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row>
    <row r="28" spans="1:12" ht="17" thickBot="1" x14ac:dyDescent="0.25">
      <c r="A28" s="4"/>
      <c r="B28" s="4"/>
      <c r="C28" s="5"/>
      <c r="D28" s="5"/>
      <c r="E28" s="4"/>
      <c r="F28" s="6"/>
      <c r="H28" s="4"/>
      <c r="I28" s="4"/>
      <c r="J28" s="4"/>
      <c r="K28" s="4"/>
      <c r="L28" s="29"/>
    </row>
    <row r="29" spans="1:12"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row>
    <row r="30" spans="1:12" ht="17" thickBot="1" x14ac:dyDescent="0.25">
      <c r="A30" s="4"/>
      <c r="B30" s="4"/>
      <c r="C30" s="5"/>
      <c r="D30" s="5"/>
      <c r="E30" s="4"/>
      <c r="F30" s="6"/>
      <c r="H30" s="4"/>
      <c r="I30" s="4"/>
      <c r="J30" s="4"/>
      <c r="K30" s="4"/>
      <c r="L30" s="29"/>
    </row>
    <row r="31" spans="1:12"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row>
    <row r="32" spans="1:12" x14ac:dyDescent="0.2">
      <c r="A32" s="4"/>
      <c r="B32" s="4"/>
      <c r="C32" s="5"/>
      <c r="D32" s="5"/>
      <c r="E32" s="4"/>
      <c r="F32" s="6"/>
      <c r="H32" s="4"/>
      <c r="I32" s="4"/>
      <c r="J32" s="4"/>
      <c r="K32" s="4"/>
      <c r="L32" s="29"/>
    </row>
    <row r="33" spans="1:12" ht="17" thickBot="1" x14ac:dyDescent="0.25">
      <c r="A33" s="3" t="s">
        <v>24</v>
      </c>
      <c r="B33" s="4"/>
      <c r="C33" s="5"/>
      <c r="D33" s="5"/>
      <c r="E33" s="4"/>
      <c r="F33" s="6"/>
      <c r="H33" s="4"/>
      <c r="I33" s="4"/>
      <c r="J33" s="4"/>
      <c r="K33" s="4"/>
      <c r="L33" s="29"/>
    </row>
    <row r="34" spans="1:12"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row>
    <row r="35" spans="1:12" x14ac:dyDescent="0.2">
      <c r="A35" s="4"/>
      <c r="B35" s="4"/>
      <c r="C35" s="5"/>
      <c r="D35" s="5"/>
      <c r="E35" s="4"/>
      <c r="F35" s="6"/>
      <c r="H35" s="4"/>
      <c r="I35" s="4"/>
      <c r="J35" s="4"/>
      <c r="K35" s="4"/>
      <c r="L35" s="4"/>
    </row>
    <row r="36" spans="1:12" ht="35" thickBot="1" x14ac:dyDescent="0.25">
      <c r="A36" s="4"/>
      <c r="B36" s="4"/>
      <c r="C36" s="5"/>
      <c r="D36" s="5"/>
      <c r="E36" s="4"/>
      <c r="F36" s="6"/>
      <c r="G36" s="42" t="s">
        <v>85</v>
      </c>
      <c r="H36" s="18" t="s">
        <v>27</v>
      </c>
      <c r="I36" s="18" t="s">
        <v>28</v>
      </c>
      <c r="J36" s="18" t="s">
        <v>29</v>
      </c>
      <c r="K36" s="18" t="s">
        <v>30</v>
      </c>
    </row>
    <row r="37" spans="1:12"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row>
    <row r="38" spans="1:12" ht="52" customHeight="1" x14ac:dyDescent="0.2">
      <c r="A38" s="4"/>
      <c r="B38" s="4"/>
      <c r="C38" s="5"/>
      <c r="D38" s="5"/>
      <c r="E38" s="4"/>
      <c r="F38" s="6"/>
      <c r="L38" s="29"/>
    </row>
    <row r="39" spans="1:12" ht="52" thickBot="1" x14ac:dyDescent="0.25">
      <c r="A39" s="4"/>
      <c r="B39" s="4"/>
      <c r="C39" s="5"/>
      <c r="D39" s="5"/>
      <c r="E39" s="9" t="s">
        <v>3</v>
      </c>
      <c r="F39" s="9" t="s">
        <v>9</v>
      </c>
      <c r="H39" s="9" t="s">
        <v>4</v>
      </c>
      <c r="I39" s="9" t="s">
        <v>5</v>
      </c>
      <c r="J39" s="9" t="s">
        <v>6</v>
      </c>
      <c r="K39" s="9" t="s">
        <v>7</v>
      </c>
      <c r="L39" s="30" t="s">
        <v>8</v>
      </c>
    </row>
    <row r="40" spans="1:12"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row>
    <row r="41" spans="1:12" ht="17" thickBot="1" x14ac:dyDescent="0.25">
      <c r="A41" s="4"/>
      <c r="B41" s="4"/>
      <c r="C41" s="5"/>
      <c r="D41" s="5"/>
      <c r="E41" s="4"/>
      <c r="F41" s="6"/>
      <c r="H41" s="4"/>
      <c r="I41" s="4"/>
      <c r="J41" s="4"/>
      <c r="K41" s="4"/>
      <c r="L41" s="29"/>
    </row>
    <row r="42" spans="1:12"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row>
    <row r="43" spans="1:12" ht="17" thickBot="1" x14ac:dyDescent="0.25">
      <c r="A43" s="4"/>
      <c r="B43" s="4"/>
      <c r="C43" s="5"/>
      <c r="D43" s="5"/>
      <c r="E43" s="4"/>
      <c r="F43" s="6"/>
      <c r="H43" s="4"/>
      <c r="I43" s="4"/>
      <c r="J43" s="4"/>
      <c r="K43" s="4"/>
      <c r="L43" s="29"/>
    </row>
    <row r="44" spans="1:12"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row>
    <row r="45" spans="1:12" ht="17" thickBot="1" x14ac:dyDescent="0.25">
      <c r="A45" s="4"/>
      <c r="B45" s="4"/>
      <c r="C45" s="5"/>
      <c r="D45" s="5"/>
      <c r="E45" s="4"/>
      <c r="F45" s="6"/>
      <c r="H45" s="4"/>
      <c r="I45" s="4"/>
      <c r="J45" s="4"/>
      <c r="K45" s="4"/>
      <c r="L45" s="29"/>
    </row>
    <row r="46" spans="1:12"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row>
    <row r="47" spans="1:12" ht="17" thickBot="1" x14ac:dyDescent="0.25">
      <c r="A47" s="4"/>
      <c r="B47" s="4"/>
      <c r="C47" s="5"/>
      <c r="D47" s="5"/>
      <c r="E47" s="4"/>
      <c r="F47" s="6"/>
      <c r="H47" s="4"/>
      <c r="I47" s="4"/>
      <c r="J47" s="4"/>
      <c r="K47" s="4"/>
      <c r="L47" s="29"/>
    </row>
    <row r="48" spans="1:12"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row>
    <row r="49" spans="1:12" ht="17" thickBot="1" x14ac:dyDescent="0.25">
      <c r="A49" s="4"/>
      <c r="B49" s="4"/>
      <c r="C49" s="5"/>
      <c r="D49" s="5"/>
      <c r="E49" s="4"/>
      <c r="F49" s="6"/>
      <c r="H49" s="4"/>
      <c r="I49" s="4"/>
      <c r="J49" s="4"/>
      <c r="K49" s="4"/>
      <c r="L49" s="29"/>
    </row>
    <row r="50" spans="1:12"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row>
    <row r="51" spans="1:12" ht="17" thickBot="1" x14ac:dyDescent="0.25">
      <c r="A51" s="4"/>
      <c r="B51" s="4"/>
      <c r="C51" s="5"/>
      <c r="D51" s="5"/>
      <c r="E51" s="4"/>
      <c r="F51" s="6"/>
      <c r="H51" s="4"/>
      <c r="I51" s="4"/>
      <c r="J51" s="4"/>
      <c r="K51" s="4"/>
      <c r="L51" s="29"/>
    </row>
    <row r="52" spans="1:12"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row>
    <row r="53" spans="1:12" ht="17" thickBot="1" x14ac:dyDescent="0.25">
      <c r="A53" s="4"/>
      <c r="B53" s="4"/>
      <c r="C53" s="5"/>
      <c r="D53" s="5"/>
      <c r="E53" s="4"/>
      <c r="F53" s="6"/>
      <c r="H53" s="4"/>
      <c r="I53" s="4"/>
      <c r="J53" s="4"/>
      <c r="K53" s="4"/>
      <c r="L53" s="29"/>
    </row>
    <row r="54" spans="1:12"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row>
    <row r="55" spans="1:12" ht="17" thickBot="1" x14ac:dyDescent="0.25">
      <c r="A55" s="4"/>
      <c r="B55" s="4"/>
      <c r="C55" s="5"/>
      <c r="D55" s="5"/>
      <c r="E55" s="4"/>
      <c r="F55" s="6"/>
      <c r="H55" s="4"/>
      <c r="I55" s="4"/>
      <c r="J55" s="4"/>
      <c r="K55" s="4"/>
      <c r="L55" s="29"/>
    </row>
    <row r="56" spans="1:12"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row>
    <row r="57" spans="1:12" ht="17" thickBot="1" x14ac:dyDescent="0.25">
      <c r="A57" s="4"/>
      <c r="B57" s="4"/>
      <c r="C57" s="5"/>
      <c r="D57" s="5"/>
      <c r="E57" s="4"/>
      <c r="F57" s="6"/>
      <c r="H57" s="4"/>
      <c r="I57" s="4"/>
      <c r="J57" s="4"/>
      <c r="K57" s="4"/>
      <c r="L57" s="29"/>
    </row>
    <row r="58" spans="1:12"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row>
    <row r="59" spans="1:12" ht="17" thickBot="1" x14ac:dyDescent="0.25">
      <c r="A59" s="4"/>
      <c r="B59" s="4"/>
      <c r="C59" s="5"/>
      <c r="D59" s="5"/>
      <c r="E59" s="4"/>
      <c r="F59" s="6"/>
      <c r="H59" s="4"/>
      <c r="I59" s="4"/>
      <c r="J59" s="4"/>
      <c r="K59" s="4"/>
      <c r="L59" s="29"/>
    </row>
    <row r="60" spans="1:12"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row>
    <row r="61" spans="1:12" ht="17" thickBot="1" x14ac:dyDescent="0.25">
      <c r="A61" s="4"/>
      <c r="B61" s="4"/>
      <c r="C61" s="5"/>
      <c r="D61" s="5"/>
      <c r="E61" s="4"/>
      <c r="F61" s="6"/>
      <c r="H61" s="4"/>
      <c r="I61" s="4"/>
      <c r="J61" s="4"/>
      <c r="K61" s="4"/>
      <c r="L61" s="29"/>
    </row>
    <row r="62" spans="1:12"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row>
    <row r="63" spans="1:12" ht="17" thickBot="1" x14ac:dyDescent="0.25">
      <c r="A63" s="4"/>
      <c r="B63" s="4"/>
      <c r="C63" s="5"/>
      <c r="D63" s="5"/>
      <c r="E63" s="4"/>
      <c r="F63" s="6"/>
      <c r="H63" s="4"/>
      <c r="I63" s="4"/>
      <c r="J63" s="4"/>
      <c r="K63" s="4"/>
      <c r="L63" s="29"/>
    </row>
    <row r="64" spans="1:12"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row>
    <row r="65" spans="1:12" ht="17" thickBot="1" x14ac:dyDescent="0.25">
      <c r="A65" s="4"/>
      <c r="B65" s="4"/>
      <c r="C65" s="5"/>
      <c r="D65" s="5"/>
      <c r="E65" s="4"/>
      <c r="F65" s="6"/>
      <c r="H65" s="4"/>
      <c r="I65" s="4"/>
      <c r="J65" s="4"/>
      <c r="K65" s="4"/>
      <c r="L65" s="29"/>
    </row>
    <row r="66" spans="1:12"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row>
    <row r="67" spans="1:12" ht="17" thickBot="1" x14ac:dyDescent="0.25">
      <c r="B67" s="4"/>
      <c r="C67" s="5"/>
      <c r="E67" s="4"/>
      <c r="L67" s="31"/>
    </row>
    <row r="68" spans="1:12"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row>
    <row r="69" spans="1:12" ht="17" thickBot="1" x14ac:dyDescent="0.25">
      <c r="B69" s="4"/>
      <c r="C69" s="5"/>
      <c r="E69" s="4"/>
      <c r="L69" s="31"/>
    </row>
    <row r="70" spans="1:12"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row>
    <row r="71" spans="1:12" ht="17" thickBot="1" x14ac:dyDescent="0.25">
      <c r="B71" s="4"/>
      <c r="C71" s="5"/>
      <c r="E71" s="4"/>
      <c r="L71" s="31"/>
    </row>
    <row r="72" spans="1:12"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row>
    <row r="73" spans="1:12" ht="17" thickBot="1" x14ac:dyDescent="0.25">
      <c r="B73" s="4"/>
      <c r="C73" s="5"/>
      <c r="E73" s="4"/>
      <c r="L73" s="31"/>
    </row>
    <row r="74" spans="1:12"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row>
    <row r="75" spans="1:12" ht="17" thickBot="1" x14ac:dyDescent="0.25">
      <c r="B75" s="4"/>
      <c r="C75" s="5"/>
      <c r="E75" s="4"/>
      <c r="L75" s="31"/>
    </row>
    <row r="76" spans="1:12"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row>
    <row r="77" spans="1:12" ht="17" thickBot="1" x14ac:dyDescent="0.25">
      <c r="B77" s="4"/>
      <c r="C77" s="5"/>
      <c r="E77" s="4"/>
      <c r="F77" s="1"/>
      <c r="L77" s="31"/>
    </row>
    <row r="78" spans="1:12"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row>
    <row r="79" spans="1:12" ht="17" thickBot="1" x14ac:dyDescent="0.25">
      <c r="B79" s="4"/>
      <c r="C79" s="5"/>
      <c r="E79" s="4"/>
      <c r="L79" s="31"/>
    </row>
    <row r="80" spans="1:12"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row>
    <row r="81" spans="1:12" ht="17" thickBot="1" x14ac:dyDescent="0.25">
      <c r="B81" s="4"/>
      <c r="C81" s="5"/>
      <c r="E81" s="4"/>
      <c r="L81" s="31"/>
    </row>
    <row r="82" spans="1:12"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row>
    <row r="83" spans="1:12" ht="17" thickBot="1" x14ac:dyDescent="0.25">
      <c r="B83" s="4"/>
      <c r="C83" s="5"/>
      <c r="E83" s="4"/>
      <c r="L83" s="31"/>
    </row>
    <row r="84" spans="1:12"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row>
    <row r="85" spans="1:12" ht="17" thickBot="1" x14ac:dyDescent="0.25">
      <c r="B85" s="4"/>
      <c r="C85" s="5"/>
      <c r="E85" s="4"/>
      <c r="L85" s="31"/>
    </row>
    <row r="86" spans="1:12"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row>
    <row r="87" spans="1:12" ht="17" thickBot="1" x14ac:dyDescent="0.25">
      <c r="B87" s="4"/>
      <c r="C87" s="5"/>
      <c r="E87" s="4"/>
      <c r="L87" s="31"/>
    </row>
    <row r="88" spans="1:12"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row>
    <row r="89" spans="1:12" ht="17" thickBot="1" x14ac:dyDescent="0.25">
      <c r="B89" s="4"/>
      <c r="C89" s="5"/>
      <c r="E89" s="4"/>
      <c r="L89" s="31"/>
    </row>
    <row r="90" spans="1:12"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row>
    <row r="91" spans="1:12" ht="17" thickBot="1" x14ac:dyDescent="0.25">
      <c r="A91" s="4"/>
      <c r="B91" s="4"/>
      <c r="C91" s="5"/>
      <c r="E91" s="4"/>
      <c r="L91" s="31"/>
    </row>
    <row r="92" spans="1:12"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row>
    <row r="93" spans="1:12" ht="17" thickBot="1" x14ac:dyDescent="0.25">
      <c r="B93" s="4"/>
      <c r="C93" s="5"/>
      <c r="E93" s="4"/>
      <c r="L93" s="31"/>
    </row>
    <row r="94" spans="1:12"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row>
    <row r="95" spans="1:12" ht="17" thickBot="1" x14ac:dyDescent="0.25">
      <c r="B95" s="4"/>
      <c r="C95" s="5"/>
      <c r="E95" s="4"/>
      <c r="L95" s="31"/>
    </row>
    <row r="96" spans="1:12"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row>
    <row r="100" spans="4:7" ht="17" x14ac:dyDescent="0.2">
      <c r="D100" s="62" t="s">
        <v>70</v>
      </c>
      <c r="E100" s="63" t="s">
        <v>70</v>
      </c>
      <c r="F100" s="64" t="s">
        <v>70</v>
      </c>
      <c r="G100" s="65"/>
    </row>
    <row r="101" spans="4:7" ht="17" x14ac:dyDescent="0.2">
      <c r="D101" s="62" t="s">
        <v>70</v>
      </c>
      <c r="E101" s="63" t="s">
        <v>70</v>
      </c>
      <c r="F101" s="64"/>
      <c r="G101" s="65"/>
    </row>
  </sheetData>
  <sheetProtection algorithmName="SHA-512" hashValue="ILHJb0veJiQ0rlfYSFZA1KDIrtn1xIgtMMiAVR04ChJ31D60uyiamtKJJpZpvbziJtZ43XMxMwOQDcEYQDpHjg==" saltValue="F4UHC7SipMPqxT58TEwirQ==" spinCount="100000" sheet="1" objects="1" scenarios="1"/>
  <mergeCells count="5">
    <mergeCell ref="A1:M1"/>
    <mergeCell ref="C2:D2"/>
    <mergeCell ref="G2:H2"/>
    <mergeCell ref="C3:D3"/>
    <mergeCell ref="C4:D4"/>
  </mergeCells>
  <dataValidations count="2">
    <dataValidation type="list" allowBlank="1" showInputMessage="1" showErrorMessage="1" sqref="F94 F7 F9 F11 F13 F15 F17 F19 F21 F23 F25 F27 F29 F31 F34 F96 F40 F42 F44 F46 F48 F50 F52 F54 F56 F58 F60 F62 F64 F66 F68 F70 F72 F74 F76 F78 F80 F82 F84 F86 F88 F90 F92" xr:uid="{4BDCB378-4B80-074E-B34F-0B8019AEA4E9}">
      <formula1>Score</formula1>
    </dataValidation>
    <dataValidation type="list" allowBlank="1" showInputMessage="1" showErrorMessage="1" sqref="F37" xr:uid="{652F3E99-7872-E24C-835C-DED55C14F574}">
      <formula1>Hersteltijd</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5254-8009-3C46-9B67-BDE6C597EB6B}">
  <dimension ref="A1:N101"/>
  <sheetViews>
    <sheetView showGridLines="0" workbookViewId="0">
      <selection activeCell="C99" sqref="C99"/>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8.33203125" style="12" customWidth="1"/>
    <col min="6" max="6" width="18.33203125" customWidth="1"/>
    <col min="7" max="7" width="50.83203125" style="2" customWidth="1"/>
    <col min="8" max="8" width="18.1640625" style="12" customWidth="1"/>
    <col min="9" max="11" width="15" style="12" customWidth="1"/>
    <col min="12" max="12" width="17.6640625" style="12" customWidth="1"/>
    <col min="13" max="13" width="2.83203125" style="12" customWidth="1"/>
    <col min="14" max="14" width="21.5" style="6" bestFit="1" customWidth="1"/>
  </cols>
  <sheetData>
    <row r="1" spans="1:14" ht="31" thickBot="1" x14ac:dyDescent="0.25">
      <c r="A1" s="76" t="s">
        <v>91</v>
      </c>
      <c r="B1" s="76"/>
      <c r="C1" s="76"/>
      <c r="D1" s="76"/>
      <c r="E1" s="76"/>
      <c r="F1" s="76"/>
      <c r="G1" s="76"/>
      <c r="H1" s="76"/>
      <c r="I1" s="76"/>
      <c r="J1" s="76"/>
      <c r="K1" s="76"/>
      <c r="L1" s="76"/>
      <c r="M1" s="76"/>
      <c r="N1" s="76"/>
    </row>
    <row r="2" spans="1:14" ht="35" thickBot="1" x14ac:dyDescent="0.25">
      <c r="A2" s="4"/>
      <c r="B2" s="4"/>
      <c r="C2" s="74" t="s">
        <v>62</v>
      </c>
      <c r="D2" s="75"/>
      <c r="E2" s="4"/>
      <c r="F2" s="9" t="s">
        <v>98</v>
      </c>
      <c r="G2" s="79"/>
      <c r="H2" s="80"/>
      <c r="I2" s="4"/>
      <c r="J2" s="4"/>
      <c r="K2" s="4"/>
      <c r="L2" s="4"/>
      <c r="N2"/>
    </row>
    <row r="3" spans="1:14" ht="17" thickBot="1" x14ac:dyDescent="0.25">
      <c r="A3" s="4"/>
      <c r="B3" s="4"/>
      <c r="C3" s="72" t="s">
        <v>89</v>
      </c>
      <c r="D3" s="73"/>
      <c r="E3" s="4"/>
      <c r="F3" s="6"/>
      <c r="H3" s="4"/>
      <c r="I3" s="4"/>
      <c r="J3" s="4"/>
      <c r="K3" s="4"/>
      <c r="L3" s="4"/>
      <c r="N3"/>
    </row>
    <row r="4" spans="1:14" ht="17" thickBot="1" x14ac:dyDescent="0.25">
      <c r="A4" s="4"/>
      <c r="B4" s="4"/>
      <c r="C4" s="72" t="s">
        <v>90</v>
      </c>
      <c r="D4" s="73"/>
      <c r="E4" s="4"/>
      <c r="F4" s="6"/>
      <c r="H4" s="4"/>
      <c r="I4" s="4"/>
      <c r="J4" s="4"/>
      <c r="K4" s="4"/>
      <c r="L4" s="4"/>
      <c r="N4"/>
    </row>
    <row r="5" spans="1:14" ht="51" x14ac:dyDescent="0.2">
      <c r="A5" s="15" t="s">
        <v>0</v>
      </c>
      <c r="B5" s="8" t="s">
        <v>1</v>
      </c>
      <c r="C5" s="61"/>
      <c r="D5" s="61" t="s">
        <v>2</v>
      </c>
      <c r="E5" s="9" t="s">
        <v>3</v>
      </c>
      <c r="F5" s="9" t="s">
        <v>9</v>
      </c>
      <c r="G5" s="38" t="s">
        <v>86</v>
      </c>
      <c r="H5" s="9" t="s">
        <v>4</v>
      </c>
      <c r="I5" s="9" t="s">
        <v>5</v>
      </c>
      <c r="J5" s="9" t="s">
        <v>6</v>
      </c>
      <c r="K5" s="9" t="s">
        <v>7</v>
      </c>
      <c r="L5" s="9" t="s">
        <v>8</v>
      </c>
      <c r="M5" s="13"/>
      <c r="N5"/>
    </row>
    <row r="6" spans="1:14" ht="17" thickBot="1" x14ac:dyDescent="0.25">
      <c r="A6" s="4"/>
      <c r="B6" s="4"/>
      <c r="C6" s="5"/>
      <c r="D6" s="5"/>
      <c r="E6" s="4"/>
      <c r="F6" s="35" t="s">
        <v>85</v>
      </c>
      <c r="G6" s="36" t="s">
        <v>80</v>
      </c>
      <c r="H6" s="36" t="s">
        <v>81</v>
      </c>
      <c r="I6" s="36" t="s">
        <v>82</v>
      </c>
      <c r="J6" s="36" t="s">
        <v>83</v>
      </c>
      <c r="K6" s="36" t="s">
        <v>84</v>
      </c>
      <c r="M6" s="6"/>
      <c r="N6"/>
    </row>
    <row r="7" spans="1:14"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54">
        <v>400</v>
      </c>
      <c r="F7" s="49" t="s">
        <v>85</v>
      </c>
      <c r="G7" s="50" t="s">
        <v>87</v>
      </c>
      <c r="H7" s="7">
        <v>30</v>
      </c>
      <c r="I7" s="8">
        <v>20</v>
      </c>
      <c r="J7" s="8">
        <f>H7*0</f>
        <v>0</v>
      </c>
      <c r="K7" s="8">
        <f>-I7/2</f>
        <v>-10</v>
      </c>
      <c r="L7" s="25">
        <f>(0-H7)</f>
        <v>-30</v>
      </c>
      <c r="N7"/>
    </row>
    <row r="8" spans="1:14" ht="17" thickBot="1" x14ac:dyDescent="0.25">
      <c r="A8" s="4"/>
      <c r="B8" s="4"/>
      <c r="C8" s="5"/>
      <c r="D8" s="5"/>
      <c r="E8" s="4"/>
      <c r="F8" s="6"/>
      <c r="H8" s="4"/>
      <c r="I8" s="4"/>
      <c r="J8" s="4"/>
      <c r="K8" s="4"/>
      <c r="L8" s="29"/>
      <c r="N8"/>
    </row>
    <row r="9" spans="1:14"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54">
        <v>200</v>
      </c>
      <c r="F9" s="49" t="s">
        <v>85</v>
      </c>
      <c r="G9" s="50" t="s">
        <v>87</v>
      </c>
      <c r="H9" s="7">
        <v>15</v>
      </c>
      <c r="I9" s="8">
        <v>10</v>
      </c>
      <c r="J9" s="8">
        <f>H9*0</f>
        <v>0</v>
      </c>
      <c r="K9" s="8">
        <f>-I9/2</f>
        <v>-5</v>
      </c>
      <c r="L9" s="25">
        <f>(0-H9)</f>
        <v>-15</v>
      </c>
      <c r="N9"/>
    </row>
    <row r="10" spans="1:14" ht="17" customHeight="1" thickBot="1" x14ac:dyDescent="0.25">
      <c r="A10" s="4"/>
      <c r="B10" s="4"/>
      <c r="C10" s="5"/>
      <c r="D10" s="5"/>
      <c r="E10" s="4"/>
      <c r="F10" s="6"/>
      <c r="H10" s="4"/>
      <c r="I10" s="4"/>
      <c r="J10" s="4"/>
      <c r="K10" s="4"/>
      <c r="L10" s="29"/>
      <c r="N10"/>
    </row>
    <row r="11" spans="1:14"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54">
        <v>300</v>
      </c>
      <c r="F11" s="49" t="s">
        <v>85</v>
      </c>
      <c r="G11" s="50" t="s">
        <v>87</v>
      </c>
      <c r="H11" s="7">
        <v>15</v>
      </c>
      <c r="I11" s="8">
        <v>10</v>
      </c>
      <c r="J11" s="8">
        <f>H11*0</f>
        <v>0</v>
      </c>
      <c r="K11" s="8">
        <f>-I11/2</f>
        <v>-5</v>
      </c>
      <c r="L11" s="25">
        <f>(0-H11)</f>
        <v>-15</v>
      </c>
      <c r="N11"/>
    </row>
    <row r="12" spans="1:14" ht="17" thickBot="1" x14ac:dyDescent="0.25">
      <c r="A12" s="4"/>
      <c r="B12" s="4"/>
      <c r="C12" s="5"/>
      <c r="D12" s="5"/>
      <c r="E12" s="4"/>
      <c r="F12" s="6"/>
      <c r="H12" s="4"/>
      <c r="I12" s="4"/>
      <c r="J12" s="4"/>
      <c r="K12" s="4"/>
      <c r="L12" s="29"/>
      <c r="N12"/>
    </row>
    <row r="13" spans="1:14"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54">
        <v>200</v>
      </c>
      <c r="F13" s="49" t="s">
        <v>85</v>
      </c>
      <c r="G13" s="50" t="s">
        <v>87</v>
      </c>
      <c r="H13" s="7">
        <v>15</v>
      </c>
      <c r="I13" s="8">
        <v>10</v>
      </c>
      <c r="J13" s="8">
        <f>H13*0</f>
        <v>0</v>
      </c>
      <c r="K13" s="8">
        <f>-I13/2</f>
        <v>-5</v>
      </c>
      <c r="L13" s="25">
        <f>(0-H13)</f>
        <v>-15</v>
      </c>
      <c r="N13"/>
    </row>
    <row r="14" spans="1:14" ht="17" thickBot="1" x14ac:dyDescent="0.25">
      <c r="A14" s="4"/>
      <c r="B14" s="4"/>
      <c r="C14" s="5"/>
      <c r="D14" s="5"/>
      <c r="E14" s="4"/>
      <c r="F14" s="6"/>
      <c r="H14" s="4"/>
      <c r="I14" s="4"/>
      <c r="J14" s="4"/>
      <c r="K14" s="4"/>
      <c r="L14" s="29"/>
      <c r="N14"/>
    </row>
    <row r="15" spans="1:14"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54">
        <v>200</v>
      </c>
      <c r="F15" s="49" t="s">
        <v>85</v>
      </c>
      <c r="G15" s="50" t="s">
        <v>87</v>
      </c>
      <c r="H15" s="7">
        <v>15</v>
      </c>
      <c r="I15" s="8">
        <v>10</v>
      </c>
      <c r="J15" s="8">
        <f>H15*0</f>
        <v>0</v>
      </c>
      <c r="K15" s="8">
        <f>-I15/2</f>
        <v>-5</v>
      </c>
      <c r="L15" s="25">
        <f>(0-H15)</f>
        <v>-15</v>
      </c>
      <c r="N15"/>
    </row>
    <row r="16" spans="1:14" ht="17" thickBot="1" x14ac:dyDescent="0.25">
      <c r="A16" s="4"/>
      <c r="B16" s="4"/>
      <c r="C16" s="5"/>
      <c r="D16" s="5"/>
      <c r="E16" s="4"/>
      <c r="F16" s="6"/>
      <c r="H16" s="4"/>
      <c r="I16" s="4"/>
      <c r="J16" s="4"/>
      <c r="K16" s="4"/>
      <c r="L16" s="29"/>
      <c r="N16"/>
    </row>
    <row r="17" spans="1:14"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54">
        <v>200</v>
      </c>
      <c r="F17" s="49" t="s">
        <v>85</v>
      </c>
      <c r="G17" s="50" t="s">
        <v>87</v>
      </c>
      <c r="H17" s="7">
        <v>30</v>
      </c>
      <c r="I17" s="8">
        <v>20</v>
      </c>
      <c r="J17" s="8">
        <f>H17*0</f>
        <v>0</v>
      </c>
      <c r="K17" s="8">
        <f>-I17/2</f>
        <v>-10</v>
      </c>
      <c r="L17" s="25">
        <f>(0-H17)</f>
        <v>-30</v>
      </c>
      <c r="N17"/>
    </row>
    <row r="18" spans="1:14" ht="17" thickBot="1" x14ac:dyDescent="0.25">
      <c r="A18" s="4"/>
      <c r="B18" s="4"/>
      <c r="C18" s="5"/>
      <c r="D18" s="5"/>
      <c r="E18" s="4"/>
      <c r="F18" s="6"/>
      <c r="H18" s="4"/>
      <c r="I18" s="4"/>
      <c r="J18" s="4"/>
      <c r="K18" s="4"/>
      <c r="L18" s="29"/>
      <c r="N18"/>
    </row>
    <row r="19" spans="1:14"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54">
        <v>200</v>
      </c>
      <c r="F19" s="49" t="s">
        <v>85</v>
      </c>
      <c r="G19" s="50" t="s">
        <v>87</v>
      </c>
      <c r="H19" s="7">
        <v>30</v>
      </c>
      <c r="I19" s="8">
        <v>20</v>
      </c>
      <c r="J19" s="8">
        <f>H19*0</f>
        <v>0</v>
      </c>
      <c r="K19" s="8">
        <f>-I19/2</f>
        <v>-10</v>
      </c>
      <c r="L19" s="25">
        <f>(0-H19)</f>
        <v>-30</v>
      </c>
      <c r="N19"/>
    </row>
    <row r="20" spans="1:14" ht="12.75" customHeight="1" thickBot="1" x14ac:dyDescent="0.25">
      <c r="A20" s="4"/>
      <c r="B20" s="4"/>
      <c r="C20" s="5"/>
      <c r="D20" s="26"/>
      <c r="E20" s="4"/>
      <c r="F20" s="27"/>
      <c r="H20" s="28"/>
      <c r="I20" s="28"/>
      <c r="J20" s="28"/>
      <c r="K20" s="28"/>
      <c r="L20" s="28"/>
      <c r="N20"/>
    </row>
    <row r="21" spans="1:14"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54">
        <v>400</v>
      </c>
      <c r="F21" s="49" t="s">
        <v>85</v>
      </c>
      <c r="G21" s="50" t="s">
        <v>87</v>
      </c>
      <c r="H21" s="7">
        <v>40</v>
      </c>
      <c r="I21" s="8">
        <v>30</v>
      </c>
      <c r="J21" s="8">
        <f>H21*0</f>
        <v>0</v>
      </c>
      <c r="K21" s="8">
        <f>-I21/2</f>
        <v>-15</v>
      </c>
      <c r="L21" s="25">
        <f>(0-H21)</f>
        <v>-40</v>
      </c>
      <c r="N21"/>
    </row>
    <row r="22" spans="1:14" ht="17" thickBot="1" x14ac:dyDescent="0.25">
      <c r="A22" s="4"/>
      <c r="B22" s="4"/>
      <c r="C22" s="5"/>
      <c r="D22" s="5"/>
      <c r="E22" s="4"/>
      <c r="F22" s="6"/>
      <c r="H22" s="4"/>
      <c r="I22" s="4"/>
      <c r="J22" s="4"/>
      <c r="K22" s="4"/>
      <c r="L22" s="29"/>
      <c r="N22"/>
    </row>
    <row r="23" spans="1:14"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54">
        <v>200</v>
      </c>
      <c r="F23" s="49" t="s">
        <v>85</v>
      </c>
      <c r="G23" s="50" t="s">
        <v>87</v>
      </c>
      <c r="H23" s="7">
        <v>10</v>
      </c>
      <c r="I23" s="8">
        <v>6</v>
      </c>
      <c r="J23" s="8">
        <f>H23*0</f>
        <v>0</v>
      </c>
      <c r="K23" s="8">
        <f>-I23/2</f>
        <v>-3</v>
      </c>
      <c r="L23" s="25">
        <f>(0-H23)</f>
        <v>-10</v>
      </c>
      <c r="N23"/>
    </row>
    <row r="24" spans="1:14" ht="17" thickBot="1" x14ac:dyDescent="0.25">
      <c r="A24" s="4"/>
      <c r="B24" s="4"/>
      <c r="C24" s="5"/>
      <c r="D24" s="5"/>
      <c r="E24" s="4"/>
      <c r="F24" s="6"/>
      <c r="H24" s="4"/>
      <c r="I24" s="4"/>
      <c r="J24" s="4"/>
      <c r="K24" s="4"/>
      <c r="L24" s="29"/>
      <c r="N24"/>
    </row>
    <row r="25" spans="1:14"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54">
        <v>200</v>
      </c>
      <c r="F25" s="49" t="s">
        <v>85</v>
      </c>
      <c r="G25" s="50" t="s">
        <v>87</v>
      </c>
      <c r="H25" s="7">
        <v>25</v>
      </c>
      <c r="I25" s="8">
        <v>18</v>
      </c>
      <c r="J25" s="8">
        <f>H25*0</f>
        <v>0</v>
      </c>
      <c r="K25" s="8">
        <f>-I25/2</f>
        <v>-9</v>
      </c>
      <c r="L25" s="25">
        <f>(0-H25)</f>
        <v>-25</v>
      </c>
      <c r="N25"/>
    </row>
    <row r="26" spans="1:14" ht="17" thickBot="1" x14ac:dyDescent="0.25">
      <c r="A26" s="4"/>
      <c r="B26" s="4"/>
      <c r="C26" s="5"/>
      <c r="D26" s="5"/>
      <c r="E26" s="4"/>
      <c r="F26" s="6"/>
      <c r="H26" s="4"/>
      <c r="I26" s="4"/>
      <c r="J26" s="4"/>
      <c r="K26" s="4"/>
      <c r="L26" s="29"/>
      <c r="N26"/>
    </row>
    <row r="27" spans="1:14"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54">
        <v>200</v>
      </c>
      <c r="F27" s="49" t="s">
        <v>85</v>
      </c>
      <c r="G27" s="50" t="s">
        <v>87</v>
      </c>
      <c r="H27" s="7">
        <v>20</v>
      </c>
      <c r="I27" s="8">
        <f>H27*0.7</f>
        <v>14</v>
      </c>
      <c r="J27" s="8">
        <f>H27*0</f>
        <v>0</v>
      </c>
      <c r="K27" s="8">
        <f>-I27/2</f>
        <v>-7</v>
      </c>
      <c r="L27" s="25">
        <f>(0-H27)</f>
        <v>-20</v>
      </c>
      <c r="N27"/>
    </row>
    <row r="28" spans="1:14" ht="17" thickBot="1" x14ac:dyDescent="0.25">
      <c r="A28" s="4"/>
      <c r="B28" s="4"/>
      <c r="C28" s="5"/>
      <c r="D28" s="5"/>
      <c r="E28" s="4"/>
      <c r="F28" s="6"/>
      <c r="H28" s="4"/>
      <c r="I28" s="4"/>
      <c r="J28" s="4"/>
      <c r="K28" s="4"/>
      <c r="L28" s="29"/>
      <c r="N28"/>
    </row>
    <row r="29" spans="1:14"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54">
        <v>200</v>
      </c>
      <c r="F29" s="49" t="s">
        <v>85</v>
      </c>
      <c r="G29" s="50" t="s">
        <v>87</v>
      </c>
      <c r="H29" s="7">
        <v>10</v>
      </c>
      <c r="I29" s="8">
        <v>6</v>
      </c>
      <c r="J29" s="8">
        <f>H29*0</f>
        <v>0</v>
      </c>
      <c r="K29" s="8">
        <f>-I29/2</f>
        <v>-3</v>
      </c>
      <c r="L29" s="25">
        <f>(0-H29)</f>
        <v>-10</v>
      </c>
      <c r="N29"/>
    </row>
    <row r="30" spans="1:14" ht="17" thickBot="1" x14ac:dyDescent="0.25">
      <c r="A30" s="4"/>
      <c r="B30" s="4"/>
      <c r="C30" s="5"/>
      <c r="D30" s="5"/>
      <c r="E30" s="4"/>
      <c r="F30" s="6"/>
      <c r="H30" s="4"/>
      <c r="I30" s="4"/>
      <c r="J30" s="4"/>
      <c r="K30" s="4"/>
      <c r="L30" s="29"/>
      <c r="N30"/>
    </row>
    <row r="31" spans="1:14"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54">
        <v>200</v>
      </c>
      <c r="F31" s="49" t="s">
        <v>85</v>
      </c>
      <c r="G31" s="50" t="s">
        <v>87</v>
      </c>
      <c r="H31" s="7">
        <v>10</v>
      </c>
      <c r="I31" s="8">
        <v>6</v>
      </c>
      <c r="J31" s="8">
        <f>H31*0</f>
        <v>0</v>
      </c>
      <c r="K31" s="8">
        <f>-I31/2</f>
        <v>-3</v>
      </c>
      <c r="L31" s="25">
        <f>(0-H31)</f>
        <v>-10</v>
      </c>
      <c r="N31"/>
    </row>
    <row r="32" spans="1:14" x14ac:dyDescent="0.2">
      <c r="A32" s="4"/>
      <c r="B32" s="4"/>
      <c r="C32" s="5"/>
      <c r="D32" s="5"/>
      <c r="E32" s="4"/>
      <c r="F32" s="6"/>
      <c r="H32" s="4"/>
      <c r="I32" s="4"/>
      <c r="J32" s="4"/>
      <c r="K32" s="4"/>
      <c r="L32" s="29"/>
      <c r="N32"/>
    </row>
    <row r="33" spans="1:14" ht="17" thickBot="1" x14ac:dyDescent="0.25">
      <c r="A33" s="3" t="s">
        <v>24</v>
      </c>
      <c r="B33" s="4"/>
      <c r="C33" s="5"/>
      <c r="D33" s="5"/>
      <c r="E33" s="4"/>
      <c r="F33" s="6"/>
      <c r="H33" s="4"/>
      <c r="I33" s="4"/>
      <c r="J33" s="4"/>
      <c r="K33" s="4"/>
      <c r="L33" s="29"/>
      <c r="N33"/>
    </row>
    <row r="34" spans="1:14" ht="120" thickBot="1" x14ac:dyDescent="0.25">
      <c r="A34" s="4"/>
      <c r="B34" s="8">
        <v>1</v>
      </c>
      <c r="C34" s="53" t="str">
        <f>'Beantwoording inschrijver'!C34</f>
        <v>De inschrijver werkt met een XLA om te streven naar maximale klanttevredenheid. Inschrijver voegt een concept XLA toe.</v>
      </c>
      <c r="D34" s="51">
        <f>'Beantwoording inschrijver'!D34</f>
        <v>0</v>
      </c>
      <c r="E34" s="55" t="s">
        <v>69</v>
      </c>
      <c r="F34" s="49" t="s">
        <v>85</v>
      </c>
      <c r="G34" s="50" t="s">
        <v>87</v>
      </c>
      <c r="H34" s="7">
        <v>30</v>
      </c>
      <c r="I34" s="8">
        <v>20</v>
      </c>
      <c r="J34" s="8">
        <f>H34*0</f>
        <v>0</v>
      </c>
      <c r="K34" s="8">
        <f>-I34/2</f>
        <v>-10</v>
      </c>
      <c r="L34" s="25">
        <f>(0-H34)</f>
        <v>-30</v>
      </c>
      <c r="N34"/>
    </row>
    <row r="35" spans="1:14" x14ac:dyDescent="0.2">
      <c r="A35" s="4"/>
      <c r="B35" s="4"/>
      <c r="C35" s="5"/>
      <c r="D35" s="5"/>
      <c r="E35" s="4"/>
      <c r="F35" s="6"/>
      <c r="H35" s="4"/>
      <c r="I35" s="4"/>
      <c r="J35" s="4"/>
      <c r="K35" s="4"/>
      <c r="L35" s="4"/>
      <c r="N35"/>
    </row>
    <row r="36" spans="1:14" ht="35" thickBot="1" x14ac:dyDescent="0.25">
      <c r="A36" s="4"/>
      <c r="B36" s="4"/>
      <c r="C36" s="5"/>
      <c r="D36" s="5"/>
      <c r="E36" s="4"/>
      <c r="F36" s="6"/>
      <c r="G36" s="42" t="s">
        <v>85</v>
      </c>
      <c r="H36" s="18" t="s">
        <v>27</v>
      </c>
      <c r="I36" s="18" t="s">
        <v>28</v>
      </c>
      <c r="J36" s="18" t="s">
        <v>29</v>
      </c>
      <c r="K36" s="18" t="s">
        <v>30</v>
      </c>
      <c r="N36"/>
    </row>
    <row r="37" spans="1:14" ht="409" customHeight="1" thickBot="1" x14ac:dyDescent="0.25">
      <c r="A37" s="3" t="s">
        <v>26</v>
      </c>
      <c r="B37" s="8">
        <v>1</v>
      </c>
      <c r="C37" s="53"/>
      <c r="D37" s="51" t="str">
        <f>'Beantwoording inschrijver'!D37</f>
        <v>Voldoet hier aan JA/NEE. Responsetijd sneller JA/NEE hersteltijd sneller JA/NEE</v>
      </c>
      <c r="E37" s="55" t="s">
        <v>61</v>
      </c>
      <c r="F37" s="49" t="s">
        <v>85</v>
      </c>
      <c r="G37" s="50" t="s">
        <v>87</v>
      </c>
      <c r="H37" s="19">
        <v>20</v>
      </c>
      <c r="I37" s="19">
        <v>15</v>
      </c>
      <c r="J37" s="19">
        <v>15</v>
      </c>
      <c r="K37" s="19">
        <v>0</v>
      </c>
      <c r="N37"/>
    </row>
    <row r="38" spans="1:14" ht="52" customHeight="1" x14ac:dyDescent="0.2">
      <c r="A38" s="4"/>
      <c r="B38" s="4"/>
      <c r="C38" s="5"/>
      <c r="D38" s="5"/>
      <c r="E38" s="4"/>
      <c r="F38" s="6"/>
      <c r="L38" s="29"/>
      <c r="N38"/>
    </row>
    <row r="39" spans="1:14" ht="52" thickBot="1" x14ac:dyDescent="0.25">
      <c r="A39" s="4"/>
      <c r="B39" s="4"/>
      <c r="C39" s="5"/>
      <c r="D39" s="5"/>
      <c r="E39" s="9" t="s">
        <v>3</v>
      </c>
      <c r="F39" s="9" t="s">
        <v>9</v>
      </c>
      <c r="H39" s="9" t="s">
        <v>4</v>
      </c>
      <c r="I39" s="9" t="s">
        <v>5</v>
      </c>
      <c r="J39" s="9" t="s">
        <v>6</v>
      </c>
      <c r="K39" s="9" t="s">
        <v>7</v>
      </c>
      <c r="L39" s="30" t="s">
        <v>8</v>
      </c>
      <c r="N39"/>
    </row>
    <row r="40" spans="1:14"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55">
        <v>200</v>
      </c>
      <c r="F40" s="49" t="s">
        <v>85</v>
      </c>
      <c r="G40" s="50" t="s">
        <v>87</v>
      </c>
      <c r="H40" s="16">
        <v>30</v>
      </c>
      <c r="I40" s="17">
        <v>20</v>
      </c>
      <c r="J40" s="17">
        <f>H40*0</f>
        <v>0</v>
      </c>
      <c r="K40" s="8">
        <f>-I40/2</f>
        <v>-10</v>
      </c>
      <c r="L40" s="25">
        <f>(0-H40)</f>
        <v>-30</v>
      </c>
      <c r="N40"/>
    </row>
    <row r="41" spans="1:14" ht="17" thickBot="1" x14ac:dyDescent="0.25">
      <c r="A41" s="4"/>
      <c r="B41" s="4"/>
      <c r="C41" s="5"/>
      <c r="D41" s="5"/>
      <c r="E41" s="4"/>
      <c r="F41" s="6"/>
      <c r="H41" s="4"/>
      <c r="I41" s="4"/>
      <c r="J41" s="4"/>
      <c r="K41" s="4"/>
      <c r="L41" s="29"/>
      <c r="N41"/>
    </row>
    <row r="42" spans="1:14"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55">
        <v>200</v>
      </c>
      <c r="F42" s="49" t="s">
        <v>85</v>
      </c>
      <c r="G42" s="50" t="s">
        <v>87</v>
      </c>
      <c r="H42" s="7">
        <v>30</v>
      </c>
      <c r="I42" s="8">
        <v>20</v>
      </c>
      <c r="J42" s="8">
        <f>H42*0</f>
        <v>0</v>
      </c>
      <c r="K42" s="8">
        <f>-I42/2</f>
        <v>-10</v>
      </c>
      <c r="L42" s="25">
        <f>(0-H42)</f>
        <v>-30</v>
      </c>
      <c r="N42"/>
    </row>
    <row r="43" spans="1:14" ht="17" thickBot="1" x14ac:dyDescent="0.25">
      <c r="A43" s="4"/>
      <c r="B43" s="4"/>
      <c r="C43" s="5"/>
      <c r="D43" s="5"/>
      <c r="E43" s="4"/>
      <c r="F43" s="6"/>
      <c r="H43" s="4"/>
      <c r="I43" s="4"/>
      <c r="J43" s="4"/>
      <c r="K43" s="4"/>
      <c r="L43" s="29"/>
      <c r="N43"/>
    </row>
    <row r="44" spans="1:14"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55">
        <v>200</v>
      </c>
      <c r="F44" s="49" t="s">
        <v>85</v>
      </c>
      <c r="G44" s="50" t="s">
        <v>87</v>
      </c>
      <c r="H44" s="7">
        <v>20</v>
      </c>
      <c r="I44" s="8">
        <f>H44*0.7</f>
        <v>14</v>
      </c>
      <c r="J44" s="8">
        <f>H44*0</f>
        <v>0</v>
      </c>
      <c r="K44" s="8">
        <f>-I44/2</f>
        <v>-7</v>
      </c>
      <c r="L44" s="25">
        <f>(0-H44)</f>
        <v>-20</v>
      </c>
      <c r="N44"/>
    </row>
    <row r="45" spans="1:14" ht="17" thickBot="1" x14ac:dyDescent="0.25">
      <c r="A45" s="4"/>
      <c r="B45" s="4"/>
      <c r="C45" s="5"/>
      <c r="D45" s="5"/>
      <c r="E45" s="4"/>
      <c r="F45" s="6"/>
      <c r="H45" s="4"/>
      <c r="I45" s="4"/>
      <c r="J45" s="4"/>
      <c r="K45" s="4"/>
      <c r="L45" s="29"/>
      <c r="N45"/>
    </row>
    <row r="46" spans="1:14"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55">
        <v>200</v>
      </c>
      <c r="F46" s="49" t="s">
        <v>85</v>
      </c>
      <c r="G46" s="50" t="s">
        <v>87</v>
      </c>
      <c r="H46" s="7">
        <v>35</v>
      </c>
      <c r="I46" s="8">
        <v>24</v>
      </c>
      <c r="J46" s="8">
        <f>H46*0</f>
        <v>0</v>
      </c>
      <c r="K46" s="8">
        <f>-I46/2</f>
        <v>-12</v>
      </c>
      <c r="L46" s="25">
        <f>(0-H46)</f>
        <v>-35</v>
      </c>
      <c r="N46"/>
    </row>
    <row r="47" spans="1:14" ht="17" thickBot="1" x14ac:dyDescent="0.25">
      <c r="A47" s="4"/>
      <c r="B47" s="4"/>
      <c r="C47" s="5"/>
      <c r="D47" s="5"/>
      <c r="E47" s="4"/>
      <c r="F47" s="6"/>
      <c r="H47" s="4"/>
      <c r="I47" s="4"/>
      <c r="J47" s="4"/>
      <c r="K47" s="4"/>
      <c r="L47" s="29"/>
      <c r="N47"/>
    </row>
    <row r="48" spans="1:14"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55">
        <v>200</v>
      </c>
      <c r="F48" s="49" t="s">
        <v>85</v>
      </c>
      <c r="G48" s="50" t="s">
        <v>87</v>
      </c>
      <c r="H48" s="7">
        <v>15</v>
      </c>
      <c r="I48" s="8">
        <v>10</v>
      </c>
      <c r="J48" s="8">
        <v>0</v>
      </c>
      <c r="K48" s="8">
        <f>-I48/2</f>
        <v>-5</v>
      </c>
      <c r="L48" s="25">
        <f>(0-H48)</f>
        <v>-15</v>
      </c>
      <c r="N48"/>
    </row>
    <row r="49" spans="1:14" ht="17" thickBot="1" x14ac:dyDescent="0.25">
      <c r="A49" s="4"/>
      <c r="B49" s="4"/>
      <c r="C49" s="5"/>
      <c r="D49" s="5"/>
      <c r="E49" s="4"/>
      <c r="F49" s="6"/>
      <c r="H49" s="4"/>
      <c r="I49" s="4"/>
      <c r="J49" s="4"/>
      <c r="K49" s="4"/>
      <c r="L49" s="29"/>
      <c r="N49"/>
    </row>
    <row r="50" spans="1:14"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55">
        <v>200</v>
      </c>
      <c r="F50" s="49" t="s">
        <v>85</v>
      </c>
      <c r="G50" s="50" t="s">
        <v>87</v>
      </c>
      <c r="H50" s="7">
        <v>15</v>
      </c>
      <c r="I50" s="8">
        <v>10</v>
      </c>
      <c r="J50" s="8">
        <f>H50*0</f>
        <v>0</v>
      </c>
      <c r="K50" s="8">
        <f>-I50/2</f>
        <v>-5</v>
      </c>
      <c r="L50" s="25">
        <f>(0-H50)</f>
        <v>-15</v>
      </c>
      <c r="N50"/>
    </row>
    <row r="51" spans="1:14" ht="17" thickBot="1" x14ac:dyDescent="0.25">
      <c r="A51" s="4"/>
      <c r="B51" s="4"/>
      <c r="C51" s="5"/>
      <c r="D51" s="5"/>
      <c r="E51" s="4"/>
      <c r="F51" s="6"/>
      <c r="H51" s="4"/>
      <c r="I51" s="4"/>
      <c r="J51" s="4"/>
      <c r="K51" s="4"/>
      <c r="L51" s="29"/>
      <c r="N51"/>
    </row>
    <row r="52" spans="1:14"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55">
        <v>200</v>
      </c>
      <c r="F52" s="49" t="s">
        <v>85</v>
      </c>
      <c r="G52" s="50" t="s">
        <v>87</v>
      </c>
      <c r="H52" s="7">
        <v>15</v>
      </c>
      <c r="I52" s="8">
        <v>10</v>
      </c>
      <c r="J52" s="8">
        <f>H52*0</f>
        <v>0</v>
      </c>
      <c r="K52" s="8">
        <f>-I52/2</f>
        <v>-5</v>
      </c>
      <c r="L52" s="25">
        <f>(0-H52)</f>
        <v>-15</v>
      </c>
      <c r="N52"/>
    </row>
    <row r="53" spans="1:14" ht="17" thickBot="1" x14ac:dyDescent="0.25">
      <c r="A53" s="4"/>
      <c r="B53" s="4"/>
      <c r="C53" s="5"/>
      <c r="D53" s="5"/>
      <c r="E53" s="4"/>
      <c r="F53" s="6"/>
      <c r="H53" s="4"/>
      <c r="I53" s="4"/>
      <c r="J53" s="4"/>
      <c r="K53" s="4"/>
      <c r="L53" s="29"/>
      <c r="N53"/>
    </row>
    <row r="54" spans="1:14"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55">
        <v>200</v>
      </c>
      <c r="F54" s="49" t="s">
        <v>85</v>
      </c>
      <c r="G54" s="50" t="s">
        <v>87</v>
      </c>
      <c r="H54" s="7">
        <v>15</v>
      </c>
      <c r="I54" s="8">
        <v>10</v>
      </c>
      <c r="J54" s="8">
        <f>H54*0</f>
        <v>0</v>
      </c>
      <c r="K54" s="8">
        <f>-I54/2</f>
        <v>-5</v>
      </c>
      <c r="L54" s="25">
        <f>(0-H54)</f>
        <v>-15</v>
      </c>
      <c r="N54"/>
    </row>
    <row r="55" spans="1:14" ht="17" thickBot="1" x14ac:dyDescent="0.25">
      <c r="A55" s="4"/>
      <c r="B55" s="4"/>
      <c r="C55" s="5"/>
      <c r="D55" s="5"/>
      <c r="E55" s="4"/>
      <c r="F55" s="6"/>
      <c r="H55" s="4"/>
      <c r="I55" s="4"/>
      <c r="J55" s="4"/>
      <c r="K55" s="4"/>
      <c r="L55" s="29"/>
      <c r="N55"/>
    </row>
    <row r="56" spans="1:14"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55">
        <v>400</v>
      </c>
      <c r="F56" s="49" t="s">
        <v>85</v>
      </c>
      <c r="G56" s="50" t="s">
        <v>87</v>
      </c>
      <c r="H56" s="7">
        <v>20</v>
      </c>
      <c r="I56" s="8">
        <f>H56*0.7</f>
        <v>14</v>
      </c>
      <c r="J56" s="8">
        <f>H56*0</f>
        <v>0</v>
      </c>
      <c r="K56" s="8">
        <f>-I56/2</f>
        <v>-7</v>
      </c>
      <c r="L56" s="25">
        <f>(0-H56)</f>
        <v>-20</v>
      </c>
      <c r="N56"/>
    </row>
    <row r="57" spans="1:14" ht="17" thickBot="1" x14ac:dyDescent="0.25">
      <c r="A57" s="4"/>
      <c r="B57" s="4"/>
      <c r="C57" s="5"/>
      <c r="D57" s="5"/>
      <c r="E57" s="4"/>
      <c r="F57" s="6"/>
      <c r="H57" s="4"/>
      <c r="I57" s="4"/>
      <c r="J57" s="4"/>
      <c r="K57" s="4"/>
      <c r="L57" s="29"/>
      <c r="N57"/>
    </row>
    <row r="58" spans="1:14"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55">
        <v>200</v>
      </c>
      <c r="F58" s="49" t="s">
        <v>85</v>
      </c>
      <c r="G58" s="50" t="s">
        <v>87</v>
      </c>
      <c r="H58" s="7">
        <v>20</v>
      </c>
      <c r="I58" s="8">
        <f>H58*0.7</f>
        <v>14</v>
      </c>
      <c r="J58" s="8">
        <f>H58*0</f>
        <v>0</v>
      </c>
      <c r="K58" s="8">
        <f>-I58/2</f>
        <v>-7</v>
      </c>
      <c r="L58" s="25">
        <f>(0-H58)</f>
        <v>-20</v>
      </c>
      <c r="N58"/>
    </row>
    <row r="59" spans="1:14" ht="17" thickBot="1" x14ac:dyDescent="0.25">
      <c r="A59" s="4"/>
      <c r="B59" s="4"/>
      <c r="C59" s="5"/>
      <c r="D59" s="5"/>
      <c r="E59" s="4"/>
      <c r="F59" s="6"/>
      <c r="H59" s="4"/>
      <c r="I59" s="4"/>
      <c r="J59" s="4"/>
      <c r="K59" s="4"/>
      <c r="L59" s="29"/>
      <c r="N59"/>
    </row>
    <row r="60" spans="1:14"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55">
        <v>200</v>
      </c>
      <c r="F60" s="49" t="s">
        <v>85</v>
      </c>
      <c r="G60" s="50" t="s">
        <v>87</v>
      </c>
      <c r="H60" s="7">
        <v>25</v>
      </c>
      <c r="I60" s="8">
        <v>16</v>
      </c>
      <c r="J60" s="8">
        <f>H60*0</f>
        <v>0</v>
      </c>
      <c r="K60" s="8">
        <f>-I60/2</f>
        <v>-8</v>
      </c>
      <c r="L60" s="25">
        <f>(0-H60)</f>
        <v>-25</v>
      </c>
      <c r="N60"/>
    </row>
    <row r="61" spans="1:14" ht="17" thickBot="1" x14ac:dyDescent="0.25">
      <c r="A61" s="4"/>
      <c r="B61" s="4"/>
      <c r="C61" s="5"/>
      <c r="D61" s="5"/>
      <c r="E61" s="4"/>
      <c r="F61" s="6"/>
      <c r="H61" s="4"/>
      <c r="I61" s="4"/>
      <c r="J61" s="4"/>
      <c r="K61" s="4"/>
      <c r="L61" s="29"/>
      <c r="N61"/>
    </row>
    <row r="62" spans="1:14"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55">
        <v>400</v>
      </c>
      <c r="F62" s="49" t="s">
        <v>85</v>
      </c>
      <c r="G62" s="50" t="s">
        <v>87</v>
      </c>
      <c r="H62" s="7">
        <v>30</v>
      </c>
      <c r="I62" s="8">
        <v>20</v>
      </c>
      <c r="J62" s="8">
        <f>H62*0</f>
        <v>0</v>
      </c>
      <c r="K62" s="8">
        <f>-I62/2</f>
        <v>-10</v>
      </c>
      <c r="L62" s="25">
        <f>(0-H62)</f>
        <v>-30</v>
      </c>
      <c r="N62"/>
    </row>
    <row r="63" spans="1:14" ht="17" thickBot="1" x14ac:dyDescent="0.25">
      <c r="A63" s="4"/>
      <c r="B63" s="4"/>
      <c r="C63" s="5"/>
      <c r="D63" s="5"/>
      <c r="E63" s="4"/>
      <c r="F63" s="6"/>
      <c r="H63" s="4"/>
      <c r="I63" s="4"/>
      <c r="J63" s="4"/>
      <c r="K63" s="4"/>
      <c r="L63" s="29"/>
      <c r="N63"/>
    </row>
    <row r="64" spans="1:14"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55">
        <v>200</v>
      </c>
      <c r="F64" s="49" t="s">
        <v>85</v>
      </c>
      <c r="G64" s="50" t="s">
        <v>87</v>
      </c>
      <c r="H64" s="7">
        <v>20</v>
      </c>
      <c r="I64" s="8">
        <f>H64*0.7</f>
        <v>14</v>
      </c>
      <c r="J64" s="8">
        <f>H64*0</f>
        <v>0</v>
      </c>
      <c r="K64" s="8">
        <f>-I64/2</f>
        <v>-7</v>
      </c>
      <c r="L64" s="25">
        <f>(0-H64)</f>
        <v>-20</v>
      </c>
      <c r="N64"/>
    </row>
    <row r="65" spans="1:14" ht="17" thickBot="1" x14ac:dyDescent="0.25">
      <c r="A65" s="4"/>
      <c r="B65" s="4"/>
      <c r="C65" s="5"/>
      <c r="D65" s="5"/>
      <c r="E65" s="4"/>
      <c r="F65" s="6"/>
      <c r="H65" s="4"/>
      <c r="I65" s="4"/>
      <c r="J65" s="4"/>
      <c r="K65" s="4"/>
      <c r="L65" s="29"/>
      <c r="N65"/>
    </row>
    <row r="66" spans="1:14"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55">
        <v>200</v>
      </c>
      <c r="F66" s="49" t="s">
        <v>85</v>
      </c>
      <c r="G66" s="50" t="s">
        <v>87</v>
      </c>
      <c r="H66" s="7">
        <v>25</v>
      </c>
      <c r="I66" s="8">
        <v>16</v>
      </c>
      <c r="J66" s="8">
        <f>H66*0</f>
        <v>0</v>
      </c>
      <c r="K66" s="8">
        <f>-I66/2</f>
        <v>-8</v>
      </c>
      <c r="L66" s="25">
        <f>(0-H66)</f>
        <v>-25</v>
      </c>
      <c r="N66"/>
    </row>
    <row r="67" spans="1:14" ht="17" thickBot="1" x14ac:dyDescent="0.25">
      <c r="B67" s="4"/>
      <c r="C67" s="5"/>
      <c r="E67" s="4"/>
      <c r="L67" s="31"/>
      <c r="N67"/>
    </row>
    <row r="68" spans="1:14"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55">
        <v>300</v>
      </c>
      <c r="F68" s="49" t="s">
        <v>85</v>
      </c>
      <c r="G68" s="50" t="s">
        <v>87</v>
      </c>
      <c r="H68" s="7">
        <v>40</v>
      </c>
      <c r="I68" s="8">
        <f>H68*0.7</f>
        <v>28</v>
      </c>
      <c r="J68" s="8">
        <f>H68*0</f>
        <v>0</v>
      </c>
      <c r="K68" s="8">
        <f>-I68/2</f>
        <v>-14</v>
      </c>
      <c r="L68" s="25">
        <f>(0-H68)</f>
        <v>-40</v>
      </c>
      <c r="N68"/>
    </row>
    <row r="69" spans="1:14" ht="17" thickBot="1" x14ac:dyDescent="0.25">
      <c r="B69" s="4"/>
      <c r="C69" s="5"/>
      <c r="E69" s="4"/>
      <c r="L69" s="31"/>
      <c r="N69"/>
    </row>
    <row r="70" spans="1:14"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55">
        <v>400</v>
      </c>
      <c r="F70" s="49" t="s">
        <v>85</v>
      </c>
      <c r="G70" s="50" t="s">
        <v>87</v>
      </c>
      <c r="H70" s="7">
        <v>30</v>
      </c>
      <c r="I70" s="8">
        <v>20</v>
      </c>
      <c r="J70" s="8">
        <f>H70*0</f>
        <v>0</v>
      </c>
      <c r="K70" s="8">
        <f>-I70/2</f>
        <v>-10</v>
      </c>
      <c r="L70" s="25">
        <f>(0-H70)</f>
        <v>-30</v>
      </c>
      <c r="N70"/>
    </row>
    <row r="71" spans="1:14" ht="17" thickBot="1" x14ac:dyDescent="0.25">
      <c r="B71" s="4"/>
      <c r="C71" s="5"/>
      <c r="E71" s="4"/>
      <c r="L71" s="31"/>
      <c r="N71"/>
    </row>
    <row r="72" spans="1:14"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55">
        <v>200</v>
      </c>
      <c r="F72" s="49" t="s">
        <v>85</v>
      </c>
      <c r="G72" s="50" t="s">
        <v>87</v>
      </c>
      <c r="H72" s="7">
        <v>35</v>
      </c>
      <c r="I72" s="8">
        <v>24</v>
      </c>
      <c r="J72" s="8">
        <f>H72*0</f>
        <v>0</v>
      </c>
      <c r="K72" s="8">
        <f>-I72/2</f>
        <v>-12</v>
      </c>
      <c r="L72" s="25">
        <f>(0-H72)</f>
        <v>-35</v>
      </c>
      <c r="N72"/>
    </row>
    <row r="73" spans="1:14" ht="17" thickBot="1" x14ac:dyDescent="0.25">
      <c r="B73" s="4"/>
      <c r="C73" s="5"/>
      <c r="E73" s="4"/>
      <c r="L73" s="31"/>
      <c r="N73"/>
    </row>
    <row r="74" spans="1:14"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55">
        <v>200</v>
      </c>
      <c r="F74" s="49" t="s">
        <v>85</v>
      </c>
      <c r="G74" s="50" t="s">
        <v>87</v>
      </c>
      <c r="H74" s="7">
        <v>25</v>
      </c>
      <c r="I74" s="8">
        <v>16</v>
      </c>
      <c r="J74" s="8">
        <f>H74*0</f>
        <v>0</v>
      </c>
      <c r="K74" s="8">
        <f>-I74/2</f>
        <v>-8</v>
      </c>
      <c r="L74" s="25">
        <f>(0-H74)</f>
        <v>-25</v>
      </c>
      <c r="N74"/>
    </row>
    <row r="75" spans="1:14" ht="17" thickBot="1" x14ac:dyDescent="0.25">
      <c r="B75" s="4"/>
      <c r="C75" s="5"/>
      <c r="E75" s="4"/>
      <c r="L75" s="31"/>
      <c r="N75"/>
    </row>
    <row r="76" spans="1:14"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55">
        <v>300</v>
      </c>
      <c r="F76" s="37" t="s">
        <v>85</v>
      </c>
      <c r="G76" s="39" t="s">
        <v>87</v>
      </c>
      <c r="H76" s="7">
        <v>20</v>
      </c>
      <c r="I76" s="8">
        <f>H76*0.7</f>
        <v>14</v>
      </c>
      <c r="J76" s="8">
        <f>H76*0</f>
        <v>0</v>
      </c>
      <c r="K76" s="8">
        <f>-I76/2</f>
        <v>-7</v>
      </c>
      <c r="L76" s="25">
        <f>(0-H76)</f>
        <v>-20</v>
      </c>
      <c r="N76"/>
    </row>
    <row r="77" spans="1:14" ht="17" thickBot="1" x14ac:dyDescent="0.25">
      <c r="B77" s="4"/>
      <c r="C77" s="5"/>
      <c r="E77" s="4"/>
      <c r="F77" s="1"/>
      <c r="L77" s="31"/>
      <c r="N77"/>
    </row>
    <row r="78" spans="1:14"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55">
        <v>200</v>
      </c>
      <c r="F78" s="49" t="s">
        <v>85</v>
      </c>
      <c r="G78" s="50" t="s">
        <v>87</v>
      </c>
      <c r="H78" s="7">
        <v>20</v>
      </c>
      <c r="I78" s="8">
        <f>H78*0.7</f>
        <v>14</v>
      </c>
      <c r="J78" s="8">
        <f>H78*0</f>
        <v>0</v>
      </c>
      <c r="K78" s="8">
        <f>-I78/2</f>
        <v>-7</v>
      </c>
      <c r="L78" s="25">
        <f>(0-H78)</f>
        <v>-20</v>
      </c>
      <c r="N78"/>
    </row>
    <row r="79" spans="1:14" ht="17" thickBot="1" x14ac:dyDescent="0.25">
      <c r="B79" s="4"/>
      <c r="C79" s="5"/>
      <c r="E79" s="4"/>
      <c r="L79" s="31"/>
      <c r="N79"/>
    </row>
    <row r="80" spans="1:14"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55">
        <v>300</v>
      </c>
      <c r="F80" s="49" t="s">
        <v>85</v>
      </c>
      <c r="G80" s="50" t="s">
        <v>87</v>
      </c>
      <c r="H80" s="7">
        <v>35</v>
      </c>
      <c r="I80" s="8">
        <v>24</v>
      </c>
      <c r="J80" s="8">
        <f>H80*0</f>
        <v>0</v>
      </c>
      <c r="K80" s="8">
        <f>-I80/2</f>
        <v>-12</v>
      </c>
      <c r="L80" s="25">
        <f>(0-H80)</f>
        <v>-35</v>
      </c>
      <c r="N80"/>
    </row>
    <row r="81" spans="1:14" ht="17" thickBot="1" x14ac:dyDescent="0.25">
      <c r="B81" s="4"/>
      <c r="C81" s="5"/>
      <c r="E81" s="4"/>
      <c r="L81" s="31"/>
      <c r="N81"/>
    </row>
    <row r="82" spans="1:14"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55">
        <v>200</v>
      </c>
      <c r="F82" s="49" t="s">
        <v>85</v>
      </c>
      <c r="G82" s="50" t="s">
        <v>87</v>
      </c>
      <c r="H82" s="7">
        <v>20</v>
      </c>
      <c r="I82" s="8">
        <f>H82*0.7</f>
        <v>14</v>
      </c>
      <c r="J82" s="8">
        <f>H82*0</f>
        <v>0</v>
      </c>
      <c r="K82" s="8">
        <f>-I82/2</f>
        <v>-7</v>
      </c>
      <c r="L82" s="25">
        <f>(0-H82)</f>
        <v>-20</v>
      </c>
      <c r="N82"/>
    </row>
    <row r="83" spans="1:14" ht="17" thickBot="1" x14ac:dyDescent="0.25">
      <c r="B83" s="4"/>
      <c r="C83" s="5"/>
      <c r="E83" s="4"/>
      <c r="L83" s="31"/>
      <c r="N83"/>
    </row>
    <row r="84" spans="1:14"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55">
        <v>200</v>
      </c>
      <c r="F84" s="49" t="s">
        <v>85</v>
      </c>
      <c r="G84" s="50" t="s">
        <v>87</v>
      </c>
      <c r="H84" s="7">
        <v>20</v>
      </c>
      <c r="I84" s="8">
        <f>H84*0.7</f>
        <v>14</v>
      </c>
      <c r="J84" s="8">
        <f>H84*0</f>
        <v>0</v>
      </c>
      <c r="K84" s="8">
        <f>-I84/2</f>
        <v>-7</v>
      </c>
      <c r="L84" s="25">
        <f>(0-H84)</f>
        <v>-20</v>
      </c>
      <c r="N84"/>
    </row>
    <row r="85" spans="1:14" ht="17" thickBot="1" x14ac:dyDescent="0.25">
      <c r="B85" s="4"/>
      <c r="C85" s="5"/>
      <c r="E85" s="4"/>
      <c r="L85" s="31"/>
      <c r="N85"/>
    </row>
    <row r="86" spans="1:14" ht="35" thickBot="1" x14ac:dyDescent="0.25">
      <c r="B86" s="8">
        <v>6</v>
      </c>
      <c r="C86" s="53" t="str">
        <f>'Beantwoording inschrijver'!C86</f>
        <v>Inschrijver heeft een disaster recovery plan specifiek voor de firewallinfrastructuur en beschrijft deze.</v>
      </c>
      <c r="D86" s="51">
        <f>'Beantwoording inschrijver'!D86</f>
        <v>0</v>
      </c>
      <c r="E86" s="55">
        <v>300</v>
      </c>
      <c r="F86" s="49" t="s">
        <v>85</v>
      </c>
      <c r="G86" s="50" t="s">
        <v>87</v>
      </c>
      <c r="H86" s="7">
        <v>15</v>
      </c>
      <c r="I86" s="8">
        <v>10</v>
      </c>
      <c r="J86" s="8">
        <f>H86*0</f>
        <v>0</v>
      </c>
      <c r="K86" s="8">
        <f>-I86/2</f>
        <v>-5</v>
      </c>
      <c r="L86" s="25">
        <f>(0-H86)</f>
        <v>-15</v>
      </c>
      <c r="N86"/>
    </row>
    <row r="87" spans="1:14" ht="17" thickBot="1" x14ac:dyDescent="0.25">
      <c r="B87" s="4"/>
      <c r="C87" s="5"/>
      <c r="E87" s="4"/>
      <c r="L87" s="31"/>
      <c r="N87"/>
    </row>
    <row r="88" spans="1:14"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55">
        <v>300</v>
      </c>
      <c r="F88" s="49" t="s">
        <v>85</v>
      </c>
      <c r="G88" s="50" t="s">
        <v>87</v>
      </c>
      <c r="H88" s="7">
        <v>25</v>
      </c>
      <c r="I88" s="8">
        <v>16</v>
      </c>
      <c r="J88" s="8">
        <f>H88*0</f>
        <v>0</v>
      </c>
      <c r="K88" s="8">
        <f>-I88/2</f>
        <v>-8</v>
      </c>
      <c r="L88" s="25">
        <f>(0-H88)</f>
        <v>-25</v>
      </c>
      <c r="N88"/>
    </row>
    <row r="89" spans="1:14" ht="17" thickBot="1" x14ac:dyDescent="0.25">
      <c r="B89" s="4"/>
      <c r="C89" s="5"/>
      <c r="E89" s="4"/>
      <c r="L89" s="31"/>
      <c r="N89"/>
    </row>
    <row r="90" spans="1:14"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55">
        <v>400</v>
      </c>
      <c r="F90" s="49" t="s">
        <v>85</v>
      </c>
      <c r="G90" s="50" t="s">
        <v>87</v>
      </c>
      <c r="H90" s="7">
        <v>40</v>
      </c>
      <c r="I90" s="8">
        <f>H90*0.7</f>
        <v>28</v>
      </c>
      <c r="J90" s="8">
        <f>H90*0</f>
        <v>0</v>
      </c>
      <c r="K90" s="8">
        <f>-I90/2</f>
        <v>-14</v>
      </c>
      <c r="L90" s="25">
        <f>(0-H90)</f>
        <v>-40</v>
      </c>
      <c r="N90"/>
    </row>
    <row r="91" spans="1:14" ht="17" thickBot="1" x14ac:dyDescent="0.25">
      <c r="A91" s="4"/>
      <c r="B91" s="4"/>
      <c r="C91" s="5"/>
      <c r="E91" s="4"/>
      <c r="L91" s="31"/>
      <c r="N91"/>
    </row>
    <row r="92" spans="1:14"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55">
        <v>200</v>
      </c>
      <c r="F92" s="49" t="s">
        <v>85</v>
      </c>
      <c r="G92" s="50" t="s">
        <v>87</v>
      </c>
      <c r="H92" s="7">
        <v>20</v>
      </c>
      <c r="I92" s="8">
        <f>H92*0.7</f>
        <v>14</v>
      </c>
      <c r="J92" s="8">
        <f>H92*0</f>
        <v>0</v>
      </c>
      <c r="K92" s="8">
        <f>-I92/2</f>
        <v>-7</v>
      </c>
      <c r="L92" s="25">
        <f>(0-H92)</f>
        <v>-20</v>
      </c>
      <c r="N92"/>
    </row>
    <row r="93" spans="1:14" ht="17" thickBot="1" x14ac:dyDescent="0.25">
      <c r="B93" s="4"/>
      <c r="C93" s="5"/>
      <c r="E93" s="4"/>
      <c r="L93" s="31"/>
      <c r="N93"/>
    </row>
    <row r="94" spans="1:14"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55">
        <v>400</v>
      </c>
      <c r="F94" s="49" t="s">
        <v>85</v>
      </c>
      <c r="G94" s="50" t="s">
        <v>87</v>
      </c>
      <c r="H94" s="7">
        <v>100</v>
      </c>
      <c r="I94" s="8">
        <f>H94*0.7</f>
        <v>70</v>
      </c>
      <c r="J94" s="8">
        <f>H94*0</f>
        <v>0</v>
      </c>
      <c r="K94" s="8">
        <f>-I94/2</f>
        <v>-35</v>
      </c>
      <c r="L94" s="25">
        <f>(0-H94)</f>
        <v>-100</v>
      </c>
      <c r="N94"/>
    </row>
    <row r="95" spans="1:14" ht="17" thickBot="1" x14ac:dyDescent="0.25">
      <c r="B95" s="4"/>
      <c r="C95" s="5"/>
      <c r="E95" s="4"/>
      <c r="L95" s="31"/>
      <c r="N95"/>
    </row>
    <row r="96" spans="1:14"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55">
        <v>200</v>
      </c>
      <c r="F96" s="49" t="s">
        <v>85</v>
      </c>
      <c r="G96" s="50" t="s">
        <v>87</v>
      </c>
      <c r="H96" s="7">
        <v>25</v>
      </c>
      <c r="I96" s="8">
        <v>16</v>
      </c>
      <c r="J96" s="8">
        <f>H96*0</f>
        <v>0</v>
      </c>
      <c r="K96" s="8">
        <f>-I96/2</f>
        <v>-8</v>
      </c>
      <c r="L96" s="25">
        <f>(0-H96)</f>
        <v>-25</v>
      </c>
      <c r="N96"/>
    </row>
    <row r="97" spans="4:14" x14ac:dyDescent="0.2">
      <c r="N97"/>
    </row>
    <row r="100" spans="4:14" ht="17" x14ac:dyDescent="0.2">
      <c r="D100" s="62" t="s">
        <v>70</v>
      </c>
      <c r="E100" s="63" t="s">
        <v>70</v>
      </c>
      <c r="F100" s="64" t="s">
        <v>70</v>
      </c>
      <c r="G100" s="65"/>
    </row>
    <row r="101" spans="4:14" ht="17" x14ac:dyDescent="0.2">
      <c r="D101" s="62" t="s">
        <v>70</v>
      </c>
      <c r="E101" s="63" t="s">
        <v>70</v>
      </c>
      <c r="F101" s="64"/>
      <c r="G101" s="65"/>
    </row>
  </sheetData>
  <sheetProtection algorithmName="SHA-512" hashValue="Snx40ZkJCtkLO3xLJKyWzKNwxhfioNiriVsrPYlKtVUUsoJDcxAnG7QR3meWJMKDaG3l66v13VpIeLKkkHt6BQ==" saltValue="FJQagwd5BAPFSJt3iU5QqA==" spinCount="100000" sheet="1" objects="1" scenarios="1"/>
  <mergeCells count="5">
    <mergeCell ref="A1:N1"/>
    <mergeCell ref="C2:D2"/>
    <mergeCell ref="G2:H2"/>
    <mergeCell ref="C3:D3"/>
    <mergeCell ref="C4:D4"/>
  </mergeCells>
  <dataValidations count="2">
    <dataValidation type="list" allowBlank="1" showInputMessage="1" showErrorMessage="1" sqref="F37" xr:uid="{F521930A-E347-BF48-A93F-DEC307B3322D}">
      <formula1>Hersteltijd</formula1>
    </dataValidation>
    <dataValidation type="list" allowBlank="1" showInputMessage="1" showErrorMessage="1" sqref="F94 F7 F9 F11 F13 F15 F17 F19 F21 F23 F25 F27 F29 F31 F34 F96 F40 F42 F44 F46 F48 F50 F52 F54 F56 F58 F60 F62 F64 F66 F68 F70 F72 F74 F76 F78 F80 F82 F84 F86 F88 F90 F92" xr:uid="{8515CA3B-8995-874C-BADC-57C37169313A}">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8006-73B8-634E-96BB-90584C0646C8}">
  <dimension ref="A1:Q118"/>
  <sheetViews>
    <sheetView showGridLines="0" tabSelected="1" topLeftCell="B96" workbookViewId="0">
      <selection activeCell="G112" sqref="G112"/>
    </sheetView>
  </sheetViews>
  <sheetFormatPr baseColWidth="10" defaultRowHeight="16" x14ac:dyDescent="0.2"/>
  <cols>
    <col min="1" max="1" width="22.83203125" style="12" customWidth="1"/>
    <col min="2" max="2" width="9.83203125" style="12" bestFit="1" customWidth="1"/>
    <col min="3" max="3" width="78.5" style="14" customWidth="1"/>
    <col min="4" max="4" width="66.83203125" style="14" customWidth="1"/>
    <col min="5" max="5" width="17" style="12" customWidth="1"/>
    <col min="6" max="6" width="17" customWidth="1"/>
    <col min="7" max="7" width="17" style="2" customWidth="1"/>
    <col min="8" max="11" width="17" style="12" customWidth="1"/>
    <col min="12" max="12" width="50.83203125" style="12" customWidth="1"/>
    <col min="13" max="13" width="3.83203125" style="12" customWidth="1"/>
    <col min="14" max="14" width="20.83203125" style="12" customWidth="1"/>
    <col min="15" max="15" width="21.5" style="6" bestFit="1" customWidth="1"/>
  </cols>
  <sheetData>
    <row r="1" spans="1:15" ht="31" thickBot="1" x14ac:dyDescent="0.25">
      <c r="A1" s="76" t="s">
        <v>91</v>
      </c>
      <c r="B1" s="76"/>
      <c r="C1" s="76"/>
      <c r="D1" s="76"/>
      <c r="E1" s="76"/>
      <c r="F1" s="76"/>
      <c r="G1" s="76"/>
      <c r="H1" s="76"/>
      <c r="I1" s="76"/>
      <c r="J1" s="76"/>
      <c r="K1" s="76"/>
      <c r="L1" s="76"/>
      <c r="M1" s="76"/>
      <c r="N1" s="76"/>
      <c r="O1" s="76"/>
    </row>
    <row r="2" spans="1:15" ht="17" thickBot="1" x14ac:dyDescent="0.25">
      <c r="A2" s="4"/>
      <c r="B2" s="4"/>
      <c r="C2" s="74" t="s">
        <v>62</v>
      </c>
      <c r="D2" s="75"/>
      <c r="E2" s="6"/>
      <c r="F2" s="2"/>
      <c r="G2" s="4"/>
      <c r="H2" s="4"/>
      <c r="I2" s="4"/>
      <c r="J2" s="4"/>
      <c r="K2" s="4"/>
      <c r="L2" s="4"/>
      <c r="N2" s="6"/>
      <c r="O2"/>
    </row>
    <row r="3" spans="1:15" ht="17" thickBot="1" x14ac:dyDescent="0.25">
      <c r="A3" s="4"/>
      <c r="B3" s="4"/>
      <c r="C3" s="72" t="s">
        <v>89</v>
      </c>
      <c r="D3" s="73"/>
      <c r="E3" s="6"/>
      <c r="F3" s="2"/>
      <c r="G3" s="4"/>
      <c r="H3" s="4"/>
      <c r="I3" s="4"/>
      <c r="J3" s="4"/>
      <c r="K3" s="4"/>
      <c r="L3" s="4"/>
      <c r="N3" s="6"/>
      <c r="O3"/>
    </row>
    <row r="4" spans="1:15" ht="17" thickBot="1" x14ac:dyDescent="0.25">
      <c r="A4" s="4"/>
      <c r="B4" s="4"/>
      <c r="C4" s="72" t="s">
        <v>90</v>
      </c>
      <c r="D4" s="73"/>
      <c r="E4" s="6"/>
      <c r="F4" s="2"/>
      <c r="G4" s="4"/>
      <c r="H4" s="4"/>
      <c r="I4" s="4"/>
      <c r="J4" s="4"/>
      <c r="K4" s="4"/>
      <c r="L4" s="4"/>
      <c r="N4" s="6"/>
      <c r="O4"/>
    </row>
    <row r="5" spans="1:15" ht="34" x14ac:dyDescent="0.2">
      <c r="A5" s="15" t="s">
        <v>0</v>
      </c>
      <c r="B5" s="8" t="s">
        <v>1</v>
      </c>
      <c r="C5" s="61"/>
      <c r="D5" s="61" t="s">
        <v>2</v>
      </c>
      <c r="E5" s="9" t="s">
        <v>100</v>
      </c>
      <c r="F5" s="9" t="s">
        <v>101</v>
      </c>
      <c r="G5" s="9" t="s">
        <v>102</v>
      </c>
      <c r="H5" s="9" t="s">
        <v>103</v>
      </c>
      <c r="I5" s="9" t="s">
        <v>104</v>
      </c>
      <c r="J5" s="9" t="s">
        <v>105</v>
      </c>
      <c r="K5" s="9" t="s">
        <v>106</v>
      </c>
      <c r="L5" s="38" t="s">
        <v>99</v>
      </c>
      <c r="M5" s="13"/>
      <c r="N5" s="9" t="s">
        <v>88</v>
      </c>
      <c r="O5"/>
    </row>
    <row r="6" spans="1:15" ht="17" thickBot="1" x14ac:dyDescent="0.25">
      <c r="A6" s="4"/>
      <c r="B6" s="4"/>
      <c r="C6" s="5"/>
      <c r="D6" s="5"/>
      <c r="E6" s="35" t="s">
        <v>85</v>
      </c>
      <c r="F6" s="36" t="s">
        <v>81</v>
      </c>
      <c r="G6" s="36" t="s">
        <v>82</v>
      </c>
      <c r="H6" s="36" t="s">
        <v>83</v>
      </c>
      <c r="I6" s="36" t="s">
        <v>84</v>
      </c>
      <c r="L6" s="36" t="s">
        <v>80</v>
      </c>
      <c r="M6" s="6"/>
      <c r="N6"/>
      <c r="O6"/>
    </row>
    <row r="7" spans="1:15" ht="157" customHeight="1" thickBot="1" x14ac:dyDescent="0.25">
      <c r="A7" s="4"/>
      <c r="B7" s="8">
        <v>1</v>
      </c>
      <c r="C7" s="53" t="str">
        <f>'Beantwoording inschrijver'!C7</f>
        <v>De inschrijver heeft aantoonbare expertise met betrekking tot alle hardware en functionaliteit die hieraan ten grondslag ligt (in deze aanbesteding) en beschrijft waar deze ervaring uit bestaat, relevant voor ZAAM.</v>
      </c>
      <c r="D7" s="51">
        <f>'Beantwoording inschrijver'!D7</f>
        <v>0</v>
      </c>
      <c r="E7" s="7" t="str">
        <f>'Beoordelaar 1'!F7</f>
        <v>Score:</v>
      </c>
      <c r="F7" s="7" t="str">
        <f>'Beoordelaar 2'!F7</f>
        <v>Score:</v>
      </c>
      <c r="G7" s="8" t="str">
        <f>'Beoordelaar 3'!F7</f>
        <v>Score:</v>
      </c>
      <c r="H7" s="8" t="str">
        <f>'Beoordelaar 4'!F7</f>
        <v>Score:</v>
      </c>
      <c r="I7" s="8" t="str">
        <f>'Beoordelaar 5'!F7</f>
        <v>Score:</v>
      </c>
      <c r="J7" s="25" t="str">
        <f>'Beoordelaar 6'!F7</f>
        <v>Score:</v>
      </c>
      <c r="K7" s="49" t="s">
        <v>85</v>
      </c>
      <c r="L7" s="50" t="s">
        <v>87</v>
      </c>
      <c r="N7" s="44" t="str">
        <f>IF(K7="Uitmuntend","30",IF(K7="Goed","20",IF(K7="Voldoende","0",IF(K7="Matig","-10",IF(K7="Onvoldoende","-30"," ")))))</f>
        <v xml:space="preserve"> </v>
      </c>
      <c r="O7"/>
    </row>
    <row r="8" spans="1:15" ht="17" thickBot="1" x14ac:dyDescent="0.25">
      <c r="A8" s="4"/>
      <c r="B8" s="4"/>
      <c r="C8" s="5"/>
      <c r="D8" s="5"/>
      <c r="E8" s="6"/>
      <c r="F8" s="4"/>
      <c r="G8" s="4"/>
      <c r="H8" s="4"/>
      <c r="I8" s="4"/>
      <c r="J8" s="29"/>
      <c r="K8" s="29"/>
      <c r="L8" s="2"/>
      <c r="N8" s="45"/>
      <c r="O8"/>
    </row>
    <row r="9" spans="1:15" ht="80" customHeight="1" thickBot="1" x14ac:dyDescent="0.25">
      <c r="A9" s="4"/>
      <c r="B9" s="8" t="s">
        <v>11</v>
      </c>
      <c r="C9" s="53" t="str">
        <f>'Beantwoording inschrijver'!C9</f>
        <v>Welke ervaring heeft de inschrijver met de volgende relevante componenten of functionaliteiten:
•	 Intrusion detection &amp; prevention</v>
      </c>
      <c r="D9" s="51">
        <f>'Beantwoording inschrijver'!D9</f>
        <v>0</v>
      </c>
      <c r="E9" s="7" t="str">
        <f>'Beoordelaar 1'!F9</f>
        <v>Score:</v>
      </c>
      <c r="F9" s="7" t="str">
        <f>'Beoordelaar 2'!F9</f>
        <v>Score:</v>
      </c>
      <c r="G9" s="8" t="str">
        <f>'Beoordelaar 3'!F9</f>
        <v>Score:</v>
      </c>
      <c r="H9" s="8" t="str">
        <f>'Beoordelaar 4'!F9</f>
        <v>Score:</v>
      </c>
      <c r="I9" s="8" t="str">
        <f>'Beoordelaar 5'!F9</f>
        <v>Score:</v>
      </c>
      <c r="J9" s="25" t="str">
        <f>'Beoordelaar 6'!F9</f>
        <v>Score:</v>
      </c>
      <c r="K9" s="49" t="s">
        <v>85</v>
      </c>
      <c r="L9" s="50" t="s">
        <v>87</v>
      </c>
      <c r="N9" s="44" t="str">
        <f>IF(K9="Uitmuntend","15",IF(K9="Goed","10",IF(K9="Voldoende","0",IF(K9="Matig","-5",IF(K9="Onvoldoende","-15"," ")))))</f>
        <v xml:space="preserve"> </v>
      </c>
      <c r="O9"/>
    </row>
    <row r="10" spans="1:15" ht="17" customHeight="1" thickBot="1" x14ac:dyDescent="0.25">
      <c r="A10" s="4"/>
      <c r="B10" s="4"/>
      <c r="C10" s="5"/>
      <c r="D10" s="5"/>
      <c r="E10" s="6"/>
      <c r="F10" s="4"/>
      <c r="G10" s="4"/>
      <c r="H10" s="4"/>
      <c r="I10" s="4"/>
      <c r="J10" s="29"/>
      <c r="K10" s="29"/>
      <c r="L10" s="2"/>
      <c r="N10" s="45"/>
      <c r="O10"/>
    </row>
    <row r="11" spans="1:15" ht="107" customHeight="1" thickBot="1" x14ac:dyDescent="0.25">
      <c r="A11" s="4"/>
      <c r="B11" s="8" t="s">
        <v>12</v>
      </c>
      <c r="C11" s="53" t="str">
        <f>'Beantwoording inschrijver'!C11</f>
        <v xml:space="preserve">Welke ervaring heeft de inschrijver met de volgende relevante componenten of functionaliteiten:
•	 Een concept om BYOD op gecontroleerde wijze toegang tot het netwerk te geven. 
</v>
      </c>
      <c r="D11" s="51">
        <f>'Beantwoording inschrijver'!D11</f>
        <v>0</v>
      </c>
      <c r="E11" s="7" t="str">
        <f>'Beoordelaar 1'!F11</f>
        <v>Score:</v>
      </c>
      <c r="F11" s="7" t="str">
        <f>'Beoordelaar 2'!F11</f>
        <v>Score:</v>
      </c>
      <c r="G11" s="8" t="str">
        <f>'Beoordelaar 3'!F11</f>
        <v>Score:</v>
      </c>
      <c r="H11" s="8" t="str">
        <f>'Beoordelaar 4'!F11</f>
        <v>Score:</v>
      </c>
      <c r="I11" s="8" t="str">
        <f>'Beoordelaar 5'!F11</f>
        <v>Score:</v>
      </c>
      <c r="J11" s="25" t="str">
        <f>'Beoordelaar 6'!F11</f>
        <v>Score:</v>
      </c>
      <c r="K11" s="49" t="s">
        <v>85</v>
      </c>
      <c r="L11" s="50" t="s">
        <v>87</v>
      </c>
      <c r="N11" s="44" t="str">
        <f>IF(K11="Uitmuntend","15",IF(K11="Goed","10",IF(K11="Voldoende","0",IF(K11="Matig","-5",IF(K11="Onvoldoende","-15"," ")))))</f>
        <v xml:space="preserve"> </v>
      </c>
      <c r="O11"/>
    </row>
    <row r="12" spans="1:15" ht="17" thickBot="1" x14ac:dyDescent="0.25">
      <c r="A12" s="4"/>
      <c r="B12" s="4"/>
      <c r="C12" s="5"/>
      <c r="D12" s="5"/>
      <c r="E12" s="6"/>
      <c r="F12" s="4"/>
      <c r="G12" s="4"/>
      <c r="H12" s="4"/>
      <c r="I12" s="4"/>
      <c r="J12" s="29"/>
      <c r="K12" s="29"/>
      <c r="L12" s="2"/>
      <c r="N12" s="45"/>
      <c r="O12"/>
    </row>
    <row r="13" spans="1:15" ht="52" thickBot="1" x14ac:dyDescent="0.25">
      <c r="A13" s="4"/>
      <c r="B13" s="8" t="s">
        <v>13</v>
      </c>
      <c r="C13" s="53" t="str">
        <f>'Beantwoording inschrijver'!C13</f>
        <v>Welke ervaring heeft de inschrijver met de volgende relevante componenten of functionaliteiten: 
•	 DHCP en DNS appliances</v>
      </c>
      <c r="D13" s="51">
        <f>'Beantwoording inschrijver'!D13</f>
        <v>0</v>
      </c>
      <c r="E13" s="7" t="str">
        <f>'Beoordelaar 1'!F13</f>
        <v>Score:</v>
      </c>
      <c r="F13" s="7" t="str">
        <f>'Beoordelaar 2'!F13</f>
        <v>Score:</v>
      </c>
      <c r="G13" s="8" t="str">
        <f>'Beoordelaar 3'!F13</f>
        <v>Score:</v>
      </c>
      <c r="H13" s="8" t="str">
        <f>'Beoordelaar 4'!F13</f>
        <v>Score:</v>
      </c>
      <c r="I13" s="8" t="str">
        <f>'Beoordelaar 5'!F13</f>
        <v>Score:</v>
      </c>
      <c r="J13" s="25" t="str">
        <f>'Beoordelaar 6'!F13</f>
        <v>Score:</v>
      </c>
      <c r="K13" s="49" t="s">
        <v>85</v>
      </c>
      <c r="L13" s="50" t="s">
        <v>87</v>
      </c>
      <c r="N13" s="44" t="str">
        <f>IF(K13="Uitmuntend","15",IF(K13="Goed","10",IF(K13="Voldoende","0",IF(K13="Matig","-5",IF(K13="Onvoldoende","-15"," ")))))</f>
        <v xml:space="preserve"> </v>
      </c>
      <c r="O13"/>
    </row>
    <row r="14" spans="1:15" ht="17" thickBot="1" x14ac:dyDescent="0.25">
      <c r="A14" s="4"/>
      <c r="B14" s="4"/>
      <c r="C14" s="5"/>
      <c r="D14" s="5"/>
      <c r="E14" s="6"/>
      <c r="F14" s="4"/>
      <c r="G14" s="4"/>
      <c r="H14" s="4"/>
      <c r="I14" s="4"/>
      <c r="J14" s="29"/>
      <c r="K14" s="29"/>
      <c r="L14" s="2"/>
      <c r="N14" s="45"/>
      <c r="O14"/>
    </row>
    <row r="15" spans="1:15" ht="52" thickBot="1" x14ac:dyDescent="0.25">
      <c r="A15" s="4"/>
      <c r="B15" s="8" t="s">
        <v>14</v>
      </c>
      <c r="C15" s="53" t="str">
        <f>'Beantwoording inschrijver'!C15</f>
        <v xml:space="preserve">Welke ervaring heeft de inschrijver met de volgende relevante componenten of functionaliteiten:
•	 WLAN toegangssysteem voor gastgebruik. </v>
      </c>
      <c r="D15" s="51">
        <f>'Beantwoording inschrijver'!D15</f>
        <v>0</v>
      </c>
      <c r="E15" s="7" t="str">
        <f>'Beoordelaar 1'!F15</f>
        <v>Score:</v>
      </c>
      <c r="F15" s="7" t="str">
        <f>'Beoordelaar 2'!F15</f>
        <v>Score:</v>
      </c>
      <c r="G15" s="8" t="str">
        <f>'Beoordelaar 3'!F15</f>
        <v>Score:</v>
      </c>
      <c r="H15" s="8" t="str">
        <f>'Beoordelaar 4'!F15</f>
        <v>Score:</v>
      </c>
      <c r="I15" s="8" t="str">
        <f>'Beoordelaar 5'!F15</f>
        <v>Score:</v>
      </c>
      <c r="J15" s="25" t="str">
        <f>'Beoordelaar 6'!F15</f>
        <v>Score:</v>
      </c>
      <c r="K15" s="49" t="s">
        <v>85</v>
      </c>
      <c r="L15" s="50" t="s">
        <v>87</v>
      </c>
      <c r="N15" s="44" t="str">
        <f>IF(K15="Uitmuntend","15",IF(K15="Goed","10",IF(K15="Voldoende","0",IF(K15="Matig","-5",IF(K15="Onvoldoende","-15"," ")))))</f>
        <v xml:space="preserve"> </v>
      </c>
      <c r="O15"/>
    </row>
    <row r="16" spans="1:15" ht="17" thickBot="1" x14ac:dyDescent="0.25">
      <c r="A16" s="4"/>
      <c r="B16" s="4"/>
      <c r="C16" s="5"/>
      <c r="D16" s="5"/>
      <c r="E16" s="6"/>
      <c r="F16" s="4"/>
      <c r="G16" s="4"/>
      <c r="H16" s="4"/>
      <c r="I16" s="4"/>
      <c r="J16" s="29"/>
      <c r="K16" s="29"/>
      <c r="L16" s="2"/>
      <c r="N16" s="45"/>
      <c r="O16"/>
    </row>
    <row r="17" spans="1:15" ht="59" customHeight="1" thickBot="1" x14ac:dyDescent="0.25">
      <c r="A17" s="4"/>
      <c r="B17" s="8">
        <v>3</v>
      </c>
      <c r="C17" s="53" t="str">
        <f>'Beantwoording inschrijver'!C17</f>
        <v xml:space="preserve">De inschrijver hanteert voor de eigen organisatie met betrekking tot omgang met klantsystemen de ISO27001 normering en beschrijft hoe dit toegepast wordt. </v>
      </c>
      <c r="D17" s="51">
        <f>'Beantwoording inschrijver'!D17</f>
        <v>0</v>
      </c>
      <c r="E17" s="7" t="str">
        <f>'Beoordelaar 1'!F17</f>
        <v>Score:</v>
      </c>
      <c r="F17" s="7" t="str">
        <f>'Beoordelaar 2'!F17</f>
        <v>Score:</v>
      </c>
      <c r="G17" s="8" t="str">
        <f>'Beoordelaar 3'!F17</f>
        <v>Score:</v>
      </c>
      <c r="H17" s="8" t="str">
        <f>'Beoordelaar 4'!F17</f>
        <v>Score:</v>
      </c>
      <c r="I17" s="8" t="str">
        <f>'Beoordelaar 5'!F17</f>
        <v>Score:</v>
      </c>
      <c r="J17" s="25" t="str">
        <f>'Beoordelaar 6'!F17</f>
        <v>Score:</v>
      </c>
      <c r="K17" s="49" t="s">
        <v>85</v>
      </c>
      <c r="L17" s="50" t="s">
        <v>87</v>
      </c>
      <c r="N17" s="44" t="str">
        <f>IF(K17="Uitmuntend","30",IF(K17="Goed","20",IF(K17="Voldoende","0",IF(K17="Matig","-10",IF(K17="Onvoldoende","-30"," ")))))</f>
        <v xml:space="preserve"> </v>
      </c>
      <c r="O17"/>
    </row>
    <row r="18" spans="1:15" ht="17" thickBot="1" x14ac:dyDescent="0.25">
      <c r="A18" s="4"/>
      <c r="B18" s="4"/>
      <c r="C18" s="5"/>
      <c r="D18" s="5"/>
      <c r="E18" s="6"/>
      <c r="F18" s="4"/>
      <c r="G18" s="4"/>
      <c r="H18" s="4"/>
      <c r="I18" s="4"/>
      <c r="J18" s="29"/>
      <c r="K18" s="29"/>
      <c r="L18" s="2"/>
      <c r="N18" s="45"/>
      <c r="O18"/>
    </row>
    <row r="19" spans="1:15" ht="59" customHeight="1" thickBot="1" x14ac:dyDescent="0.25">
      <c r="A19" s="4"/>
      <c r="B19" s="8">
        <v>4</v>
      </c>
      <c r="C19" s="53" t="str">
        <f>'Beantwoording inschrijver'!C19</f>
        <v xml:space="preserve">De inschrijver hanteert voor de eigen organisatie met betrekking tot omgang met klantsystemen de NEN 7510 normering en beschrijft hoe dit toegepast wordt. </v>
      </c>
      <c r="D19" s="51">
        <f>'Beantwoording inschrijver'!D19</f>
        <v>0</v>
      </c>
      <c r="E19" s="7" t="str">
        <f>'Beoordelaar 1'!F19</f>
        <v>Score:</v>
      </c>
      <c r="F19" s="7" t="str">
        <f>'Beoordelaar 2'!F19</f>
        <v>Score:</v>
      </c>
      <c r="G19" s="8" t="str">
        <f>'Beoordelaar 3'!F19</f>
        <v>Score:</v>
      </c>
      <c r="H19" s="8" t="str">
        <f>'Beoordelaar 4'!F19</f>
        <v>Score:</v>
      </c>
      <c r="I19" s="8" t="str">
        <f>'Beoordelaar 5'!F19</f>
        <v>Score:</v>
      </c>
      <c r="J19" s="25" t="str">
        <f>'Beoordelaar 6'!F19</f>
        <v>Score:</v>
      </c>
      <c r="K19" s="49" t="s">
        <v>85</v>
      </c>
      <c r="L19" s="50" t="s">
        <v>87</v>
      </c>
      <c r="N19" s="44" t="str">
        <f>IF(K19="Uitmuntend","30",IF(K19="Goed","20",IF(K19="Voldoende","0",IF(K19="Matig","-10",IF(K19="Onvoldoende","-30"," ")))))</f>
        <v xml:space="preserve"> </v>
      </c>
      <c r="O19"/>
    </row>
    <row r="20" spans="1:15" ht="12.75" customHeight="1" thickBot="1" x14ac:dyDescent="0.25">
      <c r="A20" s="4"/>
      <c r="B20" s="4"/>
      <c r="C20" s="5"/>
      <c r="D20" s="26"/>
      <c r="E20" s="27"/>
      <c r="F20" s="28"/>
      <c r="G20" s="28"/>
      <c r="H20" s="28"/>
      <c r="I20" s="28"/>
      <c r="J20" s="28"/>
      <c r="K20" s="29"/>
      <c r="L20" s="2"/>
      <c r="N20" s="45"/>
      <c r="O20"/>
    </row>
    <row r="21" spans="1:15" ht="52" thickBot="1" x14ac:dyDescent="0.25">
      <c r="A21" s="4"/>
      <c r="B21" s="8">
        <v>5</v>
      </c>
      <c r="C21" s="53" t="str">
        <f>'Beantwoording inschrijver'!C21</f>
        <v>De inschrijver is bekend met de eisen die aan het voortgezet onderwijs worden gesteld met het normenkader IBP. Beschrijf de visie van inschrijver op de toepassing van het normenkader IBP in het onderwijs.</v>
      </c>
      <c r="D21" s="51">
        <f>'Beantwoording inschrijver'!D21</f>
        <v>0</v>
      </c>
      <c r="E21" s="7" t="str">
        <f>'Beoordelaar 1'!F21</f>
        <v>Score:</v>
      </c>
      <c r="F21" s="7" t="str">
        <f>'Beoordelaar 2'!F21</f>
        <v>Score:</v>
      </c>
      <c r="G21" s="8" t="str">
        <f>'Beoordelaar 3'!F21</f>
        <v>Score:</v>
      </c>
      <c r="H21" s="8" t="str">
        <f>'Beoordelaar 4'!F21</f>
        <v>Score:</v>
      </c>
      <c r="I21" s="8" t="str">
        <f>'Beoordelaar 5'!F21</f>
        <v>Score:</v>
      </c>
      <c r="J21" s="25" t="str">
        <f>'Beoordelaar 6'!F21</f>
        <v>Score:</v>
      </c>
      <c r="K21" s="49" t="s">
        <v>85</v>
      </c>
      <c r="L21" s="50" t="s">
        <v>87</v>
      </c>
      <c r="N21" s="44" t="str">
        <f>IF(K21="Uitmuntend","40",IF(K21="Goed","30",IF(K21="Voldoende","0",IF(K21="Matig","-15",IF(K21="Onvoldoende","-40"," ")))))</f>
        <v xml:space="preserve"> </v>
      </c>
      <c r="O21"/>
    </row>
    <row r="22" spans="1:15" ht="17" thickBot="1" x14ac:dyDescent="0.25">
      <c r="A22" s="4"/>
      <c r="B22" s="4"/>
      <c r="C22" s="5"/>
      <c r="D22" s="5"/>
      <c r="E22" s="6"/>
      <c r="F22" s="4"/>
      <c r="G22" s="4"/>
      <c r="H22" s="4"/>
      <c r="I22" s="4"/>
      <c r="J22" s="29"/>
      <c r="K22" s="29"/>
      <c r="L22" s="2"/>
      <c r="N22" s="45"/>
      <c r="O22"/>
    </row>
    <row r="23" spans="1:15" ht="69" thickBot="1" x14ac:dyDescent="0.25">
      <c r="A23" s="4"/>
      <c r="B23" s="8">
        <v>6</v>
      </c>
      <c r="C23" s="53" t="str">
        <f>'Beantwoording inschrijver'!C23</f>
        <v>De inschrijver heeft een dienst/ mogelijkheid waarbij zij haar klanten adviseert over nieuwe of relevante ontwikkelingen met betrekking tot het beheerde en de mogelijke impact of meerwaarde voor de organisatie. Inschrijver beschrijft welke mogelijkheid zij biedt.</v>
      </c>
      <c r="D23" s="51">
        <f>'Beantwoording inschrijver'!D23</f>
        <v>0</v>
      </c>
      <c r="E23" s="7" t="str">
        <f>'Beoordelaar 1'!F23</f>
        <v>Score:</v>
      </c>
      <c r="F23" s="7" t="str">
        <f>'Beoordelaar 2'!F23</f>
        <v>Score:</v>
      </c>
      <c r="G23" s="8" t="str">
        <f>'Beoordelaar 3'!F23</f>
        <v>Score:</v>
      </c>
      <c r="H23" s="8" t="str">
        <f>'Beoordelaar 4'!F23</f>
        <v>Score:</v>
      </c>
      <c r="I23" s="8" t="str">
        <f>'Beoordelaar 5'!F23</f>
        <v>Score:</v>
      </c>
      <c r="J23" s="25" t="str">
        <f>'Beoordelaar 6'!F23</f>
        <v>Score:</v>
      </c>
      <c r="K23" s="49" t="s">
        <v>85</v>
      </c>
      <c r="L23" s="50" t="s">
        <v>87</v>
      </c>
      <c r="N23" s="44" t="str">
        <f>IF(K23="Uitmuntend","10",IF(K23="Goed","6",IF(K23="Voldoende","0",IF(K23="Matig","-3",IF(K23="Onvoldoende","-10"," ")))))</f>
        <v xml:space="preserve"> </v>
      </c>
      <c r="O23"/>
    </row>
    <row r="24" spans="1:15" ht="17" thickBot="1" x14ac:dyDescent="0.25">
      <c r="A24" s="4"/>
      <c r="B24" s="4"/>
      <c r="C24" s="5"/>
      <c r="D24" s="5"/>
      <c r="E24" s="6"/>
      <c r="F24" s="4"/>
      <c r="G24" s="4"/>
      <c r="H24" s="4"/>
      <c r="I24" s="4"/>
      <c r="J24" s="29"/>
      <c r="K24" s="29"/>
      <c r="L24" s="2"/>
      <c r="N24" s="45"/>
      <c r="O24"/>
    </row>
    <row r="25" spans="1:15" ht="69" thickBot="1" x14ac:dyDescent="0.25">
      <c r="A25" s="4"/>
      <c r="B25" s="8">
        <v>7</v>
      </c>
      <c r="C25" s="53" t="str">
        <f>'Beantwoording inschrijver'!C25</f>
        <v>De inschrijver heeft een duidelijke visie op het beheer van netwerkinfrastructuur in het onderwijs als één ecosysteem waarbinnen diverse componenten en functies vanuit dit ecosysteem worden gemonitord en geanalyseerd. Beschrijf deze visie.</v>
      </c>
      <c r="D25" s="51">
        <f>'Beantwoording inschrijver'!D25</f>
        <v>0</v>
      </c>
      <c r="E25" s="7" t="str">
        <f>'Beoordelaar 1'!F25</f>
        <v>Score:</v>
      </c>
      <c r="F25" s="7" t="str">
        <f>'Beoordelaar 2'!F25</f>
        <v>Score:</v>
      </c>
      <c r="G25" s="8" t="str">
        <f>'Beoordelaar 3'!F25</f>
        <v>Score:</v>
      </c>
      <c r="H25" s="8" t="str">
        <f>'Beoordelaar 4'!F25</f>
        <v>Score:</v>
      </c>
      <c r="I25" s="8" t="str">
        <f>'Beoordelaar 5'!F25</f>
        <v>Score:</v>
      </c>
      <c r="J25" s="25" t="str">
        <f>'Beoordelaar 6'!F25</f>
        <v>Score:</v>
      </c>
      <c r="K25" s="49" t="s">
        <v>85</v>
      </c>
      <c r="L25" s="50" t="s">
        <v>87</v>
      </c>
      <c r="N25" s="44" t="str">
        <f>IF(K25="Uitmuntend","25",IF(K25="Goed","18",IF(K25="Voldoende","0",IF(K25="Matig","-9",IF(K25="Onvoldoende","-25"," ")))))</f>
        <v xml:space="preserve"> </v>
      </c>
      <c r="O25"/>
    </row>
    <row r="26" spans="1:15" ht="17" thickBot="1" x14ac:dyDescent="0.25">
      <c r="A26" s="4"/>
      <c r="B26" s="4"/>
      <c r="C26" s="5"/>
      <c r="D26" s="5"/>
      <c r="E26" s="6"/>
      <c r="F26" s="4"/>
      <c r="G26" s="4"/>
      <c r="H26" s="4"/>
      <c r="I26" s="4"/>
      <c r="J26" s="29"/>
      <c r="K26" s="29"/>
      <c r="L26" s="2"/>
      <c r="N26" s="45"/>
      <c r="O26"/>
    </row>
    <row r="27" spans="1:15" ht="52" thickBot="1" x14ac:dyDescent="0.25">
      <c r="A27" s="4"/>
      <c r="B27" s="8">
        <v>8</v>
      </c>
      <c r="C27" s="53" t="str">
        <f>'Beantwoording inschrijver'!C27</f>
        <v>De inschrijver is in staat om bij calamiteiten te schakelen met leveranciers van de Aruba hardware voor support als standaard mogelijkheid binnen het eigen escalatieproces en beschrijft dit proces.</v>
      </c>
      <c r="D27" s="51">
        <f>'Beantwoording inschrijver'!D27</f>
        <v>0</v>
      </c>
      <c r="E27" s="7" t="str">
        <f>'Beoordelaar 1'!F27</f>
        <v>Score:</v>
      </c>
      <c r="F27" s="7" t="str">
        <f>'Beoordelaar 2'!F27</f>
        <v>Score:</v>
      </c>
      <c r="G27" s="8" t="str">
        <f>'Beoordelaar 3'!F27</f>
        <v>Score:</v>
      </c>
      <c r="H27" s="8" t="str">
        <f>'Beoordelaar 4'!F27</f>
        <v>Score:</v>
      </c>
      <c r="I27" s="8" t="str">
        <f>'Beoordelaar 5'!F27</f>
        <v>Score:</v>
      </c>
      <c r="J27" s="25" t="str">
        <f>'Beoordelaar 6'!F27</f>
        <v>Score:</v>
      </c>
      <c r="K27" s="49" t="s">
        <v>85</v>
      </c>
      <c r="L27" s="50" t="s">
        <v>87</v>
      </c>
      <c r="N27" s="44" t="str">
        <f>IF(K27="Uitmuntend","20",IF(K27="Goed","14",IF(K27="Voldoende","0",IF(K27="Matig","-7",IF(K27="Onvoldoende","-20"," ")))))</f>
        <v xml:space="preserve"> </v>
      </c>
      <c r="O27"/>
    </row>
    <row r="28" spans="1:15" ht="17" thickBot="1" x14ac:dyDescent="0.25">
      <c r="A28" s="4"/>
      <c r="B28" s="4"/>
      <c r="C28" s="5"/>
      <c r="D28" s="5"/>
      <c r="E28" s="6"/>
      <c r="F28" s="4"/>
      <c r="G28" s="4"/>
      <c r="H28" s="4"/>
      <c r="I28" s="4"/>
      <c r="J28" s="29"/>
      <c r="K28" s="29"/>
      <c r="L28" s="2"/>
      <c r="N28" s="45"/>
      <c r="O28"/>
    </row>
    <row r="29" spans="1:15" ht="52" thickBot="1" x14ac:dyDescent="0.25">
      <c r="A29" s="4"/>
      <c r="B29" s="8">
        <v>9</v>
      </c>
      <c r="C29" s="53" t="str">
        <f>'Beantwoording inschrijver'!C29</f>
        <v>Inschrijver heeft een beleid en doelstellingen ten aanzien van duurzaamheid, diversiteit en inclusie geformuleerd en geïmplementeerd binnen de eigen organisatie en beschrijft dit.</v>
      </c>
      <c r="D29" s="51">
        <f>'Beantwoording inschrijver'!D29</f>
        <v>0</v>
      </c>
      <c r="E29" s="7" t="str">
        <f>'Beoordelaar 1'!F29</f>
        <v>Score:</v>
      </c>
      <c r="F29" s="7" t="str">
        <f>'Beoordelaar 2'!F29</f>
        <v>Score:</v>
      </c>
      <c r="G29" s="8" t="str">
        <f>'Beoordelaar 3'!F29</f>
        <v>Score:</v>
      </c>
      <c r="H29" s="8" t="str">
        <f>'Beoordelaar 4'!F29</f>
        <v>Score:</v>
      </c>
      <c r="I29" s="8" t="str">
        <f>'Beoordelaar 5'!F29</f>
        <v>Score:</v>
      </c>
      <c r="J29" s="25" t="str">
        <f>'Beoordelaar 6'!F29</f>
        <v>Score:</v>
      </c>
      <c r="K29" s="49" t="s">
        <v>85</v>
      </c>
      <c r="L29" s="50" t="s">
        <v>87</v>
      </c>
      <c r="N29" s="44" t="str">
        <f>IF(K29="Uitmuntend","10",IF(K29="Goed","6",IF(K29="Voldoende","0",IF(K29="Matig","-3",IF(K29="Onvoldoende","-10"," ")))))</f>
        <v xml:space="preserve"> </v>
      </c>
      <c r="O29"/>
    </row>
    <row r="30" spans="1:15" ht="17" thickBot="1" x14ac:dyDescent="0.25">
      <c r="A30" s="4"/>
      <c r="B30" s="4"/>
      <c r="C30" s="5"/>
      <c r="D30" s="5"/>
      <c r="E30" s="6"/>
      <c r="F30" s="4"/>
      <c r="G30" s="4"/>
      <c r="H30" s="4"/>
      <c r="I30" s="4"/>
      <c r="J30" s="29"/>
      <c r="K30" s="29"/>
      <c r="L30" s="2"/>
      <c r="N30" s="45"/>
      <c r="O30"/>
    </row>
    <row r="31" spans="1:15" ht="52" thickBot="1" x14ac:dyDescent="0.25">
      <c r="A31" s="4"/>
      <c r="B31" s="8">
        <v>10</v>
      </c>
      <c r="C31" s="53" t="str">
        <f>'Beantwoording inschrijver'!C31</f>
        <v>De Inschrijver heeft ervaring met het vertalen van de doelstellingen ten aanzien van duurzaamheid, diversiteit en inclusie naar uitvoering van opdrachten en beschrijft dit.</v>
      </c>
      <c r="D31" s="51">
        <f>'Beantwoording inschrijver'!D31</f>
        <v>0</v>
      </c>
      <c r="E31" s="7" t="str">
        <f>'Beoordelaar 1'!F31</f>
        <v>Score:</v>
      </c>
      <c r="F31" s="7" t="str">
        <f>'Beoordelaar 2'!F31</f>
        <v>Score:</v>
      </c>
      <c r="G31" s="8" t="str">
        <f>'Beoordelaar 3'!F31</f>
        <v>Score:</v>
      </c>
      <c r="H31" s="8" t="str">
        <f>'Beoordelaar 4'!F31</f>
        <v>Score:</v>
      </c>
      <c r="I31" s="8" t="str">
        <f>'Beoordelaar 5'!F31</f>
        <v>Score:</v>
      </c>
      <c r="J31" s="25" t="str">
        <f>'Beoordelaar 6'!F31</f>
        <v>Score:</v>
      </c>
      <c r="K31" s="49" t="s">
        <v>85</v>
      </c>
      <c r="L31" s="50" t="s">
        <v>87</v>
      </c>
      <c r="N31" s="44" t="str">
        <f>IF(K31="Uitmuntend","10",IF(K31="Goed","6",IF(K31="Voldoende","0",IF(K31="Matig","-3",IF(K31="Onvoldoende","-10"," ")))))</f>
        <v xml:space="preserve"> </v>
      </c>
      <c r="O31"/>
    </row>
    <row r="32" spans="1:15" x14ac:dyDescent="0.2">
      <c r="A32" s="4"/>
      <c r="B32" s="4"/>
      <c r="C32" s="5"/>
      <c r="D32" s="5"/>
      <c r="E32" s="6"/>
      <c r="F32" s="4"/>
      <c r="G32" s="4"/>
      <c r="H32" s="4"/>
      <c r="I32" s="4"/>
      <c r="J32" s="29"/>
      <c r="K32" s="29"/>
      <c r="L32" s="2"/>
      <c r="N32" s="45"/>
      <c r="O32"/>
    </row>
    <row r="33" spans="1:15" ht="17" thickBot="1" x14ac:dyDescent="0.25">
      <c r="A33" s="3" t="s">
        <v>24</v>
      </c>
      <c r="B33" s="4"/>
      <c r="C33" s="5"/>
      <c r="D33" s="5"/>
      <c r="E33" s="6"/>
      <c r="F33" s="4"/>
      <c r="G33" s="4"/>
      <c r="H33" s="4"/>
      <c r="I33" s="4"/>
      <c r="J33" s="29"/>
      <c r="K33" s="29"/>
      <c r="L33" s="2"/>
      <c r="N33" s="45"/>
      <c r="O33"/>
    </row>
    <row r="34" spans="1:15" ht="35" thickBot="1" x14ac:dyDescent="0.25">
      <c r="A34" s="4"/>
      <c r="B34" s="8">
        <v>1</v>
      </c>
      <c r="C34" s="53" t="str">
        <f>'Beantwoording inschrijver'!C34</f>
        <v>De inschrijver werkt met een XLA om te streven naar maximale klanttevredenheid. Inschrijver voegt een concept XLA toe.</v>
      </c>
      <c r="D34" s="51">
        <f>'Beantwoording inschrijver'!D34</f>
        <v>0</v>
      </c>
      <c r="E34" s="7" t="str">
        <f>'Beoordelaar 1'!F34</f>
        <v>Score:</v>
      </c>
      <c r="F34" s="7" t="str">
        <f>'Beoordelaar 2'!F34</f>
        <v>Score:</v>
      </c>
      <c r="G34" s="8" t="str">
        <f>'Beoordelaar 3'!F34</f>
        <v>Score:</v>
      </c>
      <c r="H34" s="8" t="str">
        <f>'Beoordelaar 4'!F34</f>
        <v>Score:</v>
      </c>
      <c r="I34" s="8" t="str">
        <f>'Beoordelaar 5'!F34</f>
        <v>Score:</v>
      </c>
      <c r="J34" s="25" t="str">
        <f>'Beoordelaar 6'!F34</f>
        <v>Score:</v>
      </c>
      <c r="K34" s="49" t="s">
        <v>85</v>
      </c>
      <c r="L34" s="50" t="s">
        <v>87</v>
      </c>
      <c r="N34" s="44" t="str">
        <f>IF(K34="Uitmuntend","30",IF(K34="Goed","20",IF(K34="Voldoende","0",IF(K34="Matig","-10",IF(K34="Onvoldoende","-30"," ")))))</f>
        <v xml:space="preserve"> </v>
      </c>
      <c r="O34"/>
    </row>
    <row r="35" spans="1:15" x14ac:dyDescent="0.2">
      <c r="A35" s="4"/>
      <c r="B35" s="4"/>
      <c r="C35" s="5"/>
      <c r="D35" s="5"/>
      <c r="E35" s="6"/>
      <c r="F35" s="4"/>
      <c r="G35" s="4"/>
      <c r="H35" s="4"/>
      <c r="I35" s="4"/>
      <c r="J35" s="4"/>
      <c r="K35" s="4"/>
      <c r="L35" s="2"/>
      <c r="N35" s="45"/>
      <c r="O35"/>
    </row>
    <row r="36" spans="1:15" ht="35" thickBot="1" x14ac:dyDescent="0.25">
      <c r="A36" s="4"/>
      <c r="B36" s="4"/>
      <c r="C36" s="5"/>
      <c r="D36" s="5"/>
      <c r="E36" s="9" t="s">
        <v>100</v>
      </c>
      <c r="F36" s="9" t="s">
        <v>101</v>
      </c>
      <c r="G36" s="9" t="s">
        <v>102</v>
      </c>
      <c r="H36" s="9" t="s">
        <v>103</v>
      </c>
      <c r="I36" s="9" t="s">
        <v>104</v>
      </c>
      <c r="J36" s="9" t="s">
        <v>105</v>
      </c>
      <c r="K36" s="70"/>
      <c r="L36" s="42" t="s">
        <v>85</v>
      </c>
      <c r="N36" s="45"/>
      <c r="O36"/>
    </row>
    <row r="37" spans="1:15" ht="409" customHeight="1" thickBot="1" x14ac:dyDescent="0.25">
      <c r="A37" s="3" t="s">
        <v>26</v>
      </c>
      <c r="B37" s="8">
        <v>1</v>
      </c>
      <c r="C37" s="53"/>
      <c r="D37" s="51" t="str">
        <f>'Beantwoording inschrijver'!D37</f>
        <v>Voldoet hier aan JA/NEE. Responsetijd sneller JA/NEE hersteltijd sneller JA/NEE</v>
      </c>
      <c r="E37" s="7" t="str">
        <f>'Beoordelaar 1'!F37</f>
        <v>Score:</v>
      </c>
      <c r="F37" s="7" t="str">
        <f>'Beoordelaar 2'!F37</f>
        <v>Score:</v>
      </c>
      <c r="G37" s="8" t="str">
        <f>'Beoordelaar 3'!F37</f>
        <v>Score:</v>
      </c>
      <c r="H37" s="8" t="str">
        <f>'Beoordelaar 4'!F37</f>
        <v>Score:</v>
      </c>
      <c r="I37" s="8" t="str">
        <f>'Beoordelaar 5'!F37</f>
        <v>Score:</v>
      </c>
      <c r="J37" s="25" t="str">
        <f>'Beoordelaar 6'!F37</f>
        <v>Score:</v>
      </c>
      <c r="K37" s="49" t="s">
        <v>85</v>
      </c>
      <c r="L37" s="50" t="s">
        <v>87</v>
      </c>
      <c r="N37" s="44" t="str">
        <f>IF(K37="Voldoet hier aan","20",IF(K37="snellere responsetijd","15",IF(K37="snellere oplostijd","15",IF(K37="voldoet hier niet aan","0",IF(K37="Onvoldoende","-30"," ")))))</f>
        <v xml:space="preserve"> </v>
      </c>
      <c r="O37"/>
    </row>
    <row r="38" spans="1:15" ht="52" customHeight="1" x14ac:dyDescent="0.2">
      <c r="A38" s="4"/>
      <c r="B38" s="4"/>
      <c r="C38" s="5"/>
      <c r="D38" s="5"/>
      <c r="E38" s="6"/>
      <c r="F38" s="12"/>
      <c r="G38" s="12"/>
      <c r="J38" s="29"/>
      <c r="K38" s="29"/>
      <c r="L38" s="2"/>
      <c r="N38" s="45"/>
      <c r="O38"/>
    </row>
    <row r="39" spans="1:15" ht="35" thickBot="1" x14ac:dyDescent="0.25">
      <c r="A39" s="4"/>
      <c r="B39" s="4"/>
      <c r="C39" s="5"/>
      <c r="D39" s="5"/>
      <c r="E39" s="9" t="s">
        <v>100</v>
      </c>
      <c r="F39" s="9" t="s">
        <v>101</v>
      </c>
      <c r="G39" s="9" t="s">
        <v>102</v>
      </c>
      <c r="H39" s="9" t="s">
        <v>103</v>
      </c>
      <c r="I39" s="9" t="s">
        <v>104</v>
      </c>
      <c r="J39" s="9" t="s">
        <v>105</v>
      </c>
      <c r="K39" s="70"/>
      <c r="L39" s="2"/>
      <c r="N39" s="45"/>
      <c r="O39"/>
    </row>
    <row r="40" spans="1:15" ht="69" thickBot="1" x14ac:dyDescent="0.25">
      <c r="A40" s="4"/>
      <c r="B40" s="8">
        <v>2</v>
      </c>
      <c r="C40" s="53" t="str">
        <f>'Beantwoording inschrijver'!C40</f>
        <v>De servicedesk opdrachtnemer fungeert als SPOC (Single Point of contact) voor alle interne dienstgebieden die vallen onder de operationele continuïteit van netwerkinfrastructuur en ontsluiting daarvan. Inschrijver beschrijft dit proces.</v>
      </c>
      <c r="D40" s="51">
        <f>'Beantwoording inschrijver'!D40</f>
        <v>0</v>
      </c>
      <c r="E40" s="7" t="str">
        <f>'Beoordelaar 1'!F40</f>
        <v>Score:</v>
      </c>
      <c r="F40" s="7" t="str">
        <f>'Beoordelaar 2'!F40</f>
        <v>Score:</v>
      </c>
      <c r="G40" s="8" t="str">
        <f>'Beoordelaar 3'!F40</f>
        <v>Score:</v>
      </c>
      <c r="H40" s="8" t="str">
        <f>'Beoordelaar 4'!F40</f>
        <v>Score:</v>
      </c>
      <c r="I40" s="8" t="str">
        <f>'Beoordelaar 5'!F40</f>
        <v>Score:</v>
      </c>
      <c r="J40" s="25" t="str">
        <f>'Beoordelaar 6'!F40</f>
        <v>Score:</v>
      </c>
      <c r="K40" s="49" t="s">
        <v>85</v>
      </c>
      <c r="L40" s="50" t="s">
        <v>87</v>
      </c>
      <c r="N40" s="44" t="str">
        <f>IF(K40="Uitmuntend","30",IF(K40="Goed","20",IF(K40="Voldoende","0",IF(K40="Matig","-10",IF(K40="Onvoldoende","-30"," ")))))</f>
        <v xml:space="preserve"> </v>
      </c>
      <c r="O40"/>
    </row>
    <row r="41" spans="1:15" ht="17" thickBot="1" x14ac:dyDescent="0.25">
      <c r="A41" s="4"/>
      <c r="B41" s="4"/>
      <c r="C41" s="5"/>
      <c r="D41" s="5"/>
      <c r="E41" s="6"/>
      <c r="F41" s="4"/>
      <c r="G41" s="4"/>
      <c r="H41" s="4"/>
      <c r="I41" s="4"/>
      <c r="J41" s="29"/>
      <c r="K41" s="29"/>
      <c r="L41" s="2"/>
      <c r="N41" s="45"/>
      <c r="O41"/>
    </row>
    <row r="42" spans="1:15" ht="69" thickBot="1" x14ac:dyDescent="0.25">
      <c r="A42" s="4"/>
      <c r="B42" s="8">
        <v>3</v>
      </c>
      <c r="C42" s="53" t="str">
        <f>'Beantwoording inschrijver'!C42</f>
        <v>De servicedesk opdrachtnemer is 24/7 beschikbaar bij acute risico’s die voortkomen uit een melding van het Nationaal Cyber Security Centrum waarbij afstemming over patch management elk moment kan plaatsvinden. Inschrijver beschrijft hoe dit georganiseerd is.</v>
      </c>
      <c r="D42" s="51">
        <f>'Beantwoording inschrijver'!D42</f>
        <v>0</v>
      </c>
      <c r="E42" s="7" t="str">
        <f>'Beoordelaar 1'!F42</f>
        <v>Score:</v>
      </c>
      <c r="F42" s="7" t="str">
        <f>'Beoordelaar 2'!F42</f>
        <v>Score:</v>
      </c>
      <c r="G42" s="8" t="str">
        <f>'Beoordelaar 3'!F42</f>
        <v>Score:</v>
      </c>
      <c r="H42" s="8" t="str">
        <f>'Beoordelaar 4'!F42</f>
        <v>Score:</v>
      </c>
      <c r="I42" s="8" t="str">
        <f>'Beoordelaar 5'!F42</f>
        <v>Score:</v>
      </c>
      <c r="J42" s="25" t="str">
        <f>'Beoordelaar 6'!F42</f>
        <v>Score:</v>
      </c>
      <c r="K42" s="49" t="s">
        <v>85</v>
      </c>
      <c r="L42" s="50" t="s">
        <v>87</v>
      </c>
      <c r="N42" s="44" t="str">
        <f>IF(K42="Uitmuntend","30",IF(K42="Goed","20",IF(K42="Voldoende","0",IF(K42="Matig","-10",IF(K42="Onvoldoende","-30"," ")))))</f>
        <v xml:space="preserve"> </v>
      </c>
      <c r="O42"/>
    </row>
    <row r="43" spans="1:15" ht="17" thickBot="1" x14ac:dyDescent="0.25">
      <c r="A43" s="4"/>
      <c r="B43" s="4"/>
      <c r="C43" s="5"/>
      <c r="D43" s="5"/>
      <c r="E43" s="6"/>
      <c r="F43" s="4"/>
      <c r="G43" s="4"/>
      <c r="H43" s="4"/>
      <c r="I43" s="4"/>
      <c r="J43" s="29"/>
      <c r="K43" s="29"/>
      <c r="L43" s="2"/>
      <c r="N43" s="45"/>
      <c r="O43"/>
    </row>
    <row r="44" spans="1:15" ht="86" thickBot="1" x14ac:dyDescent="0.25">
      <c r="A44" s="4"/>
      <c r="B44" s="8">
        <v>4</v>
      </c>
      <c r="C44" s="53" t="str">
        <f>'Beantwoording inschrijver'!C44</f>
        <v>Het ITSM-systeem van de servicedesk opdrachtnemer heeft de mogelijkheid om te integreren met het ITSM-systeem van aanbestedende dienst voor het doorzetten van tickets. Het gaat hierbij op de standaard mogelijkheid, niet om de technische haalbaarheid. Inschrijver beschrijft hoe dit georganiseerd is.</v>
      </c>
      <c r="D44" s="51">
        <f>'Beantwoording inschrijver'!D44</f>
        <v>0</v>
      </c>
      <c r="E44" s="7" t="str">
        <f>'Beoordelaar 1'!F44</f>
        <v>Score:</v>
      </c>
      <c r="F44" s="7" t="str">
        <f>'Beoordelaar 2'!F44</f>
        <v>Score:</v>
      </c>
      <c r="G44" s="8" t="str">
        <f>'Beoordelaar 3'!F44</f>
        <v>Score:</v>
      </c>
      <c r="H44" s="8" t="str">
        <f>'Beoordelaar 4'!F44</f>
        <v>Score:</v>
      </c>
      <c r="I44" s="8" t="str">
        <f>'Beoordelaar 5'!F44</f>
        <v>Score:</v>
      </c>
      <c r="J44" s="25" t="str">
        <f>'Beoordelaar 6'!F44</f>
        <v>Score:</v>
      </c>
      <c r="K44" s="49" t="s">
        <v>85</v>
      </c>
      <c r="L44" s="50" t="s">
        <v>87</v>
      </c>
      <c r="N44" s="44" t="str">
        <f>IF(K44="Uitmuntend","20",IF(K44="Goed","14",IF(K44="Voldoende","0",IF(K44="Matig","-7",IF(K44="Onvoldoende","-20"," ")))))</f>
        <v xml:space="preserve"> </v>
      </c>
      <c r="O44"/>
    </row>
    <row r="45" spans="1:15" ht="17" thickBot="1" x14ac:dyDescent="0.25">
      <c r="A45" s="4"/>
      <c r="B45" s="4"/>
      <c r="C45" s="5"/>
      <c r="D45" s="5"/>
      <c r="E45" s="6"/>
      <c r="F45" s="4"/>
      <c r="G45" s="4"/>
      <c r="H45" s="4"/>
      <c r="I45" s="4"/>
      <c r="J45" s="29"/>
      <c r="K45" s="29"/>
      <c r="L45" s="2"/>
      <c r="N45" s="45"/>
      <c r="O45"/>
    </row>
    <row r="46" spans="1:15" ht="86" thickBot="1" x14ac:dyDescent="0.25">
      <c r="A46" s="4"/>
      <c r="B46" s="8">
        <v>5</v>
      </c>
      <c r="C46" s="53" t="str">
        <f>'Beantwoording inschrijver'!C46</f>
        <v>De servicedesk opdrachtnemer communiceert proactief naar aanbestedende dienst en andere derde outsourcingpartners die (mogelijk) impact ondervinden omtrent eventuele systeem(ver)storingen en werkt indien door ZAAM gewenst actief samen ongeacht het eigenaarschap van het probleem of incident. Inschrijver beschrijft hoe dit georganiseerd is.</v>
      </c>
      <c r="D46" s="51">
        <f>'Beantwoording inschrijver'!D46</f>
        <v>0</v>
      </c>
      <c r="E46" s="7" t="str">
        <f>'Beoordelaar 1'!F46</f>
        <v>Score:</v>
      </c>
      <c r="F46" s="7" t="str">
        <f>'Beoordelaar 2'!F46</f>
        <v>Score:</v>
      </c>
      <c r="G46" s="8" t="str">
        <f>'Beoordelaar 3'!F46</f>
        <v>Score:</v>
      </c>
      <c r="H46" s="8" t="str">
        <f>'Beoordelaar 4'!F46</f>
        <v>Score:</v>
      </c>
      <c r="I46" s="8" t="str">
        <f>'Beoordelaar 5'!F46</f>
        <v>Score:</v>
      </c>
      <c r="J46" s="25" t="str">
        <f>'Beoordelaar 6'!F46</f>
        <v>Score:</v>
      </c>
      <c r="K46" s="49" t="s">
        <v>85</v>
      </c>
      <c r="L46" s="50" t="s">
        <v>87</v>
      </c>
      <c r="N46" s="44" t="str">
        <f>IF(K46="Uitmuntend","35",IF(K46="Goed","24",IF(K46="Voldoende","0",IF(K46="Matig","-12",IF(K46="Onvoldoende","-35"," ")))))</f>
        <v xml:space="preserve"> </v>
      </c>
      <c r="O46"/>
    </row>
    <row r="47" spans="1:15" ht="17" thickBot="1" x14ac:dyDescent="0.25">
      <c r="A47" s="4"/>
      <c r="B47" s="4"/>
      <c r="C47" s="5"/>
      <c r="D47" s="5"/>
      <c r="E47" s="6"/>
      <c r="F47" s="4"/>
      <c r="G47" s="4"/>
      <c r="H47" s="4"/>
      <c r="I47" s="4"/>
      <c r="J47" s="29"/>
      <c r="K47" s="29"/>
      <c r="L47" s="2"/>
      <c r="N47" s="45"/>
      <c r="O47"/>
    </row>
    <row r="48" spans="1:15" ht="52" thickBot="1" x14ac:dyDescent="0.25">
      <c r="A48" s="3" t="s">
        <v>35</v>
      </c>
      <c r="B48" s="8">
        <v>1</v>
      </c>
      <c r="C48" s="53" t="str">
        <f>'Beantwoording inschrijver'!C48</f>
        <v>Probleembeheer signaleert trends in de aangemelde incidenten en vragen die kunnen wijzen op structurele problemen. Inschrijver beschrijft hoe dit georganiseerd is.</v>
      </c>
      <c r="D48" s="51">
        <f>'Beantwoording inschrijver'!D48</f>
        <v>0</v>
      </c>
      <c r="E48" s="7" t="str">
        <f>'Beoordelaar 1'!F48</f>
        <v>Score:</v>
      </c>
      <c r="F48" s="7" t="str">
        <f>'Beoordelaar 2'!F48</f>
        <v>Score:</v>
      </c>
      <c r="G48" s="8" t="str">
        <f>'Beoordelaar 3'!F48</f>
        <v>Score:</v>
      </c>
      <c r="H48" s="8" t="str">
        <f>'Beoordelaar 4'!F48</f>
        <v>Score:</v>
      </c>
      <c r="I48" s="8" t="str">
        <f>'Beoordelaar 5'!F48</f>
        <v>Score:</v>
      </c>
      <c r="J48" s="25" t="str">
        <f>'Beoordelaar 6'!F48</f>
        <v>Score:</v>
      </c>
      <c r="K48" s="49" t="s">
        <v>85</v>
      </c>
      <c r="L48" s="50" t="s">
        <v>87</v>
      </c>
      <c r="N48" s="44" t="str">
        <f>IF(K48="Uitmuntend","15",IF(K48="Goed","10",IF(K48="Voldoende","0",IF(K48="Matig","-5",IF(K48="Onvoldoende","-15"," ")))))</f>
        <v xml:space="preserve"> </v>
      </c>
      <c r="O48"/>
    </row>
    <row r="49" spans="1:15" ht="17" thickBot="1" x14ac:dyDescent="0.25">
      <c r="A49" s="4"/>
      <c r="B49" s="4"/>
      <c r="C49" s="5"/>
      <c r="D49" s="5"/>
      <c r="E49" s="6"/>
      <c r="F49" s="4"/>
      <c r="G49" s="4"/>
      <c r="H49" s="4"/>
      <c r="I49" s="4"/>
      <c r="J49" s="29"/>
      <c r="K49" s="29"/>
      <c r="L49" s="2"/>
      <c r="N49" s="45"/>
      <c r="O49"/>
    </row>
    <row r="50" spans="1:15" ht="52" thickBot="1" x14ac:dyDescent="0.25">
      <c r="A50" s="4"/>
      <c r="B50" s="8">
        <v>2</v>
      </c>
      <c r="C50" s="53" t="str">
        <f>'Beantwoording inschrijver'!C50</f>
        <v>Probleembeheer levert een vast aanspreekpunt bij calamiteiten. Het aanspreekpunt is te allen tijde bekend met de casus. Inschrijver beschrijft hoe dit georganiseerd is.</v>
      </c>
      <c r="D50" s="51">
        <f>'Beantwoording inschrijver'!D50</f>
        <v>0</v>
      </c>
      <c r="E50" s="7" t="str">
        <f>'Beoordelaar 1'!F50</f>
        <v>Score:</v>
      </c>
      <c r="F50" s="7" t="str">
        <f>'Beoordelaar 2'!F50</f>
        <v>Score:</v>
      </c>
      <c r="G50" s="8" t="str">
        <f>'Beoordelaar 3'!F50</f>
        <v>Score:</v>
      </c>
      <c r="H50" s="8" t="str">
        <f>'Beoordelaar 4'!F50</f>
        <v>Score:</v>
      </c>
      <c r="I50" s="8" t="str">
        <f>'Beoordelaar 5'!F50</f>
        <v>Score:</v>
      </c>
      <c r="J50" s="25" t="str">
        <f>'Beoordelaar 6'!F50</f>
        <v>Score:</v>
      </c>
      <c r="K50" s="49" t="s">
        <v>85</v>
      </c>
      <c r="L50" s="50" t="s">
        <v>87</v>
      </c>
      <c r="N50" s="44" t="str">
        <f>IF(K50="Uitmuntend","15",IF(K50="Goed","10",IF(K50="Voldoende","0",IF(K50="Matig","-5",IF(K50="Onvoldoende","-15"," ")))))</f>
        <v xml:space="preserve"> </v>
      </c>
      <c r="O50"/>
    </row>
    <row r="51" spans="1:15" ht="17" thickBot="1" x14ac:dyDescent="0.25">
      <c r="A51" s="4"/>
      <c r="B51" s="4"/>
      <c r="C51" s="5"/>
      <c r="D51" s="5"/>
      <c r="E51" s="6"/>
      <c r="F51" s="4"/>
      <c r="G51" s="4"/>
      <c r="H51" s="4"/>
      <c r="I51" s="4"/>
      <c r="J51" s="29"/>
      <c r="K51" s="29"/>
      <c r="L51" s="2"/>
      <c r="N51" s="45"/>
      <c r="O51"/>
    </row>
    <row r="52" spans="1:15" ht="35" thickBot="1" x14ac:dyDescent="0.25">
      <c r="A52" s="4"/>
      <c r="B52" s="8">
        <v>3</v>
      </c>
      <c r="C52" s="53" t="str">
        <f>'Beantwoording inschrijver'!C52</f>
        <v>Probleembeheer onderzoekt de oorzaak van de ontstane structurele problemen. Inschrijver beschrijft hoe dit georganiseerd is.</v>
      </c>
      <c r="D52" s="51">
        <f>'Beantwoording inschrijver'!D52</f>
        <v>0</v>
      </c>
      <c r="E52" s="7" t="str">
        <f>'Beoordelaar 1'!F52</f>
        <v>Score:</v>
      </c>
      <c r="F52" s="7" t="str">
        <f>'Beoordelaar 2'!F52</f>
        <v>Score:</v>
      </c>
      <c r="G52" s="8" t="str">
        <f>'Beoordelaar 3'!F52</f>
        <v>Score:</v>
      </c>
      <c r="H52" s="8" t="str">
        <f>'Beoordelaar 4'!F52</f>
        <v>Score:</v>
      </c>
      <c r="I52" s="8" t="str">
        <f>'Beoordelaar 5'!F52</f>
        <v>Score:</v>
      </c>
      <c r="J52" s="25" t="str">
        <f>'Beoordelaar 6'!F52</f>
        <v>Score:</v>
      </c>
      <c r="K52" s="49" t="s">
        <v>85</v>
      </c>
      <c r="L52" s="50" t="s">
        <v>87</v>
      </c>
      <c r="N52" s="44" t="str">
        <f>IF(K52="Uitmuntend","15",IF(K52="Goed","10",IF(K52="Voldoende","0",IF(K52="Matig","-5",IF(K52="Onvoldoende","-15"," ")))))</f>
        <v xml:space="preserve"> </v>
      </c>
      <c r="O52"/>
    </row>
    <row r="53" spans="1:15" ht="17" thickBot="1" x14ac:dyDescent="0.25">
      <c r="A53" s="4"/>
      <c r="B53" s="4"/>
      <c r="C53" s="5"/>
      <c r="D53" s="5"/>
      <c r="E53" s="6"/>
      <c r="F53" s="4"/>
      <c r="G53" s="4"/>
      <c r="H53" s="4"/>
      <c r="I53" s="4"/>
      <c r="J53" s="29"/>
      <c r="K53" s="29"/>
      <c r="L53" s="2"/>
      <c r="N53" s="45"/>
      <c r="O53"/>
    </row>
    <row r="54" spans="1:15" ht="35" thickBot="1" x14ac:dyDescent="0.25">
      <c r="A54" s="4"/>
      <c r="B54" s="8">
        <v>4</v>
      </c>
      <c r="C54" s="53" t="str">
        <f>'Beantwoording inschrijver'!C54</f>
        <v>Probleembeheer adviseert over mogelijke oplossingen van gesignaleerde structurele problemen. Inschrijver beschrijft hoe dit georganiseerd is.</v>
      </c>
      <c r="D54" s="51">
        <f>'Beantwoording inschrijver'!D54</f>
        <v>0</v>
      </c>
      <c r="E54" s="7" t="str">
        <f>'Beoordelaar 1'!F54</f>
        <v>Score:</v>
      </c>
      <c r="F54" s="7" t="str">
        <f>'Beoordelaar 2'!F54</f>
        <v>Score:</v>
      </c>
      <c r="G54" s="8" t="str">
        <f>'Beoordelaar 3'!F54</f>
        <v>Score:</v>
      </c>
      <c r="H54" s="8" t="str">
        <f>'Beoordelaar 4'!F54</f>
        <v>Score:</v>
      </c>
      <c r="I54" s="8" t="str">
        <f>'Beoordelaar 5'!F54</f>
        <v>Score:</v>
      </c>
      <c r="J54" s="25" t="str">
        <f>'Beoordelaar 6'!F54</f>
        <v>Score:</v>
      </c>
      <c r="K54" s="49" t="s">
        <v>85</v>
      </c>
      <c r="L54" s="50" t="s">
        <v>87</v>
      </c>
      <c r="N54" s="44" t="str">
        <f>IF(K54="Uitmuntend","15",IF(K54="Goed","10",IF(K54="Voldoende","0",IF(K54="Matig","-5",IF(K54="Onvoldoende","-15"," ")))))</f>
        <v xml:space="preserve"> </v>
      </c>
      <c r="O54"/>
    </row>
    <row r="55" spans="1:15" ht="17" thickBot="1" x14ac:dyDescent="0.25">
      <c r="A55" s="4"/>
      <c r="B55" s="4"/>
      <c r="C55" s="5"/>
      <c r="D55" s="5"/>
      <c r="E55" s="6"/>
      <c r="F55" s="4"/>
      <c r="G55" s="4"/>
      <c r="H55" s="4"/>
      <c r="I55" s="4"/>
      <c r="J55" s="29"/>
      <c r="K55" s="29"/>
      <c r="L55" s="2"/>
      <c r="N55" s="45"/>
      <c r="O55"/>
    </row>
    <row r="56" spans="1:15" ht="69" thickBot="1" x14ac:dyDescent="0.25">
      <c r="A56" s="3" t="s">
        <v>40</v>
      </c>
      <c r="B56" s="8">
        <v>1</v>
      </c>
      <c r="C56" s="53" t="str">
        <f>'Beantwoording inschrijver'!C56</f>
        <v>Voor het toepassen en bewaken van informatieveiligheid is een aparte functionaris aangesteld of afdeling ingericht voor het afhandelen van incidenten met betrekking tot informatieveiligheid. Inschrijver beschrijft hoe dit georganiseerd is.</v>
      </c>
      <c r="D56" s="51">
        <f>'Beantwoording inschrijver'!D56</f>
        <v>0</v>
      </c>
      <c r="E56" s="7" t="str">
        <f>'Beoordelaar 1'!F56</f>
        <v>Score:</v>
      </c>
      <c r="F56" s="7" t="str">
        <f>'Beoordelaar 2'!F56</f>
        <v>Score:</v>
      </c>
      <c r="G56" s="8" t="str">
        <f>'Beoordelaar 3'!F56</f>
        <v>Score:</v>
      </c>
      <c r="H56" s="8" t="str">
        <f>'Beoordelaar 4'!F56</f>
        <v>Score:</v>
      </c>
      <c r="I56" s="8" t="str">
        <f>'Beoordelaar 5'!F56</f>
        <v>Score:</v>
      </c>
      <c r="J56" s="25" t="str">
        <f>'Beoordelaar 6'!F56</f>
        <v>Score:</v>
      </c>
      <c r="K56" s="49" t="s">
        <v>85</v>
      </c>
      <c r="L56" s="50" t="s">
        <v>87</v>
      </c>
      <c r="N56" s="44" t="str">
        <f>IF(K56="Uitmuntend","20",IF(K56="Goed","14",IF(K56="Voldoende","0",IF(K56="Matig","-7",IF(K56="Onvoldoende","-20"," ")))))</f>
        <v xml:space="preserve"> </v>
      </c>
      <c r="O56"/>
    </row>
    <row r="57" spans="1:15" ht="17" thickBot="1" x14ac:dyDescent="0.25">
      <c r="A57" s="4"/>
      <c r="B57" s="4"/>
      <c r="C57" s="5"/>
      <c r="D57" s="5"/>
      <c r="E57" s="6"/>
      <c r="F57" s="4"/>
      <c r="G57" s="4"/>
      <c r="H57" s="4"/>
      <c r="I57" s="4"/>
      <c r="J57" s="29"/>
      <c r="K57" s="29"/>
      <c r="L57" s="2"/>
      <c r="N57" s="45"/>
      <c r="O57"/>
    </row>
    <row r="58" spans="1:15" ht="52" thickBot="1" x14ac:dyDescent="0.25">
      <c r="A58" s="4"/>
      <c r="B58" s="8">
        <v>2</v>
      </c>
      <c r="C58" s="53" t="str">
        <f>'Beantwoording inschrijver'!C58</f>
        <v>De afdeling of functionaris voor informatieveiligheid signaleert proactief afwijkingen in inlogpatronen, detectie van malware en aanvallen op systemen. Inschrijver beschrijft hoe dit georganiseerd is.</v>
      </c>
      <c r="D58" s="51">
        <f>'Beantwoording inschrijver'!D58</f>
        <v>0</v>
      </c>
      <c r="E58" s="7" t="str">
        <f>'Beoordelaar 1'!F58</f>
        <v>Score:</v>
      </c>
      <c r="F58" s="7" t="str">
        <f>'Beoordelaar 2'!F58</f>
        <v>Score:</v>
      </c>
      <c r="G58" s="8" t="str">
        <f>'Beoordelaar 3'!F58</f>
        <v>Score:</v>
      </c>
      <c r="H58" s="8" t="str">
        <f>'Beoordelaar 4'!F58</f>
        <v>Score:</v>
      </c>
      <c r="I58" s="8" t="str">
        <f>'Beoordelaar 5'!F58</f>
        <v>Score:</v>
      </c>
      <c r="J58" s="25" t="str">
        <f>'Beoordelaar 6'!F58</f>
        <v>Score:</v>
      </c>
      <c r="K58" s="49" t="s">
        <v>85</v>
      </c>
      <c r="L58" s="50" t="s">
        <v>87</v>
      </c>
      <c r="N58" s="44" t="str">
        <f>IF(K58="Uitmuntend","20",IF(K58="Goed","14",IF(K58="Voldoende","0",IF(K58="Matig","-7",IF(K58="Onvoldoende","-20"," ")))))</f>
        <v xml:space="preserve"> </v>
      </c>
      <c r="O58"/>
    </row>
    <row r="59" spans="1:15" ht="17" thickBot="1" x14ac:dyDescent="0.25">
      <c r="A59" s="4"/>
      <c r="B59" s="4"/>
      <c r="C59" s="5"/>
      <c r="D59" s="5"/>
      <c r="E59" s="6"/>
      <c r="F59" s="4"/>
      <c r="G59" s="4"/>
      <c r="H59" s="4"/>
      <c r="I59" s="4"/>
      <c r="J59" s="29"/>
      <c r="K59" s="29"/>
      <c r="L59" s="2"/>
      <c r="N59" s="45"/>
      <c r="O59"/>
    </row>
    <row r="60" spans="1:15" ht="52" thickBot="1" x14ac:dyDescent="0.25">
      <c r="A60" s="4"/>
      <c r="B60" s="8">
        <v>3</v>
      </c>
      <c r="C60" s="53" t="str">
        <f>'Beantwoording inschrijver'!C60</f>
        <v>De afdeling of functionaris of informatieveiligheid adviseert zelfstandig over mogelijke verbeteringen om de integriteit en veiligheidswaarborgen te verbeteren. Inschrijver beschrijft hoe dit georganiseerd is.</v>
      </c>
      <c r="D60" s="51">
        <f>'Beantwoording inschrijver'!D60</f>
        <v>0</v>
      </c>
      <c r="E60" s="7" t="str">
        <f>'Beoordelaar 1'!F60</f>
        <v>Score:</v>
      </c>
      <c r="F60" s="7" t="str">
        <f>'Beoordelaar 2'!F60</f>
        <v>Score:</v>
      </c>
      <c r="G60" s="8" t="str">
        <f>'Beoordelaar 3'!F60</f>
        <v>Score:</v>
      </c>
      <c r="H60" s="8" t="str">
        <f>'Beoordelaar 4'!F60</f>
        <v>Score:</v>
      </c>
      <c r="I60" s="8" t="str">
        <f>'Beoordelaar 5'!F60</f>
        <v>Score:</v>
      </c>
      <c r="J60" s="25" t="str">
        <f>'Beoordelaar 6'!F60</f>
        <v>Score:</v>
      </c>
      <c r="K60" s="49" t="s">
        <v>85</v>
      </c>
      <c r="L60" s="50" t="s">
        <v>87</v>
      </c>
      <c r="N60" s="44" t="str">
        <f>IF(K60="Uitmuntend","25",IF(K60="Goed","16",IF(K60="Voldoende","0",IF(K60="Matig","-8",IF(K60="Onvoldoende","-25"," ")))))</f>
        <v xml:space="preserve"> </v>
      </c>
      <c r="O60"/>
    </row>
    <row r="61" spans="1:15" ht="17" thickBot="1" x14ac:dyDescent="0.25">
      <c r="A61" s="4"/>
      <c r="B61" s="4"/>
      <c r="C61" s="5"/>
      <c r="D61" s="5"/>
      <c r="E61" s="6"/>
      <c r="F61" s="4"/>
      <c r="G61" s="4"/>
      <c r="H61" s="4"/>
      <c r="I61" s="4"/>
      <c r="J61" s="29"/>
      <c r="K61" s="29"/>
      <c r="L61" s="2"/>
      <c r="N61" s="45"/>
      <c r="O61"/>
    </row>
    <row r="62" spans="1:15" ht="69" thickBot="1" x14ac:dyDescent="0.25">
      <c r="A62" s="4"/>
      <c r="B62" s="8">
        <v>4</v>
      </c>
      <c r="C62" s="53" t="str">
        <f>'Beantwoording inschrijver'!C62</f>
        <v>De inschrijver moet voldoen aan relevante beveiligingsstandaarden en -praktijken, en in staat zijn om te werken binnen de compliance-vereisten van stichting ZAAM, specifiek het normenkader IBP voor onderwijs en de GDPR/AVG. Inschrijver beschrijft hoe dit georganiseerd is.</v>
      </c>
      <c r="D62" s="51">
        <f>'Beantwoording inschrijver'!D62</f>
        <v>0</v>
      </c>
      <c r="E62" s="7" t="str">
        <f>'Beoordelaar 1'!F62</f>
        <v>Score:</v>
      </c>
      <c r="F62" s="7" t="str">
        <f>'Beoordelaar 2'!F62</f>
        <v>Score:</v>
      </c>
      <c r="G62" s="8" t="str">
        <f>'Beoordelaar 3'!F62</f>
        <v>Score:</v>
      </c>
      <c r="H62" s="8" t="str">
        <f>'Beoordelaar 4'!F62</f>
        <v>Score:</v>
      </c>
      <c r="I62" s="8" t="str">
        <f>'Beoordelaar 5'!F62</f>
        <v>Score:</v>
      </c>
      <c r="J62" s="25" t="str">
        <f>'Beoordelaar 6'!F62</f>
        <v>Score:</v>
      </c>
      <c r="K62" s="49" t="s">
        <v>85</v>
      </c>
      <c r="L62" s="50" t="s">
        <v>87</v>
      </c>
      <c r="N62" s="44" t="str">
        <f>IF(K62="Uitmuntend","30",IF(K62="Goed","20",IF(K62="Voldoende","0",IF(K62="Matig","-10",IF(K62="Onvoldoende","-30"," ")))))</f>
        <v xml:space="preserve"> </v>
      </c>
      <c r="O62"/>
    </row>
    <row r="63" spans="1:15" ht="17" thickBot="1" x14ac:dyDescent="0.25">
      <c r="A63" s="4"/>
      <c r="B63" s="4"/>
      <c r="C63" s="5"/>
      <c r="D63" s="5"/>
      <c r="E63" s="6"/>
      <c r="F63" s="4"/>
      <c r="G63" s="4"/>
      <c r="H63" s="4"/>
      <c r="I63" s="4"/>
      <c r="J63" s="29"/>
      <c r="K63" s="29"/>
      <c r="L63" s="2"/>
      <c r="N63" s="45"/>
      <c r="O63"/>
    </row>
    <row r="64" spans="1:15" ht="69" thickBot="1" x14ac:dyDescent="0.25">
      <c r="A64" s="10" t="s">
        <v>45</v>
      </c>
      <c r="B64" s="8">
        <v>1</v>
      </c>
      <c r="C64" s="53" t="str">
        <f>'Beantwoording inschrijver'!C64</f>
        <v>Inschrijver is vertrouwd met Zero Trust Security en de implementatie van SASE-oplossingen en kan aantonen hoe deze beveiligingsprincipes worden toegepast binnen het netwerkbeheer om geavanceerde bedreigingen en aanvallen te voorkomen. Inschrijver beschrijft hoe zij dit organiseert.</v>
      </c>
      <c r="D64" s="51">
        <f>'Beantwoording inschrijver'!D64</f>
        <v>0</v>
      </c>
      <c r="E64" s="7" t="str">
        <f>'Beoordelaar 1'!F64</f>
        <v>Score:</v>
      </c>
      <c r="F64" s="7" t="str">
        <f>'Beoordelaar 2'!F64</f>
        <v>Score:</v>
      </c>
      <c r="G64" s="8" t="str">
        <f>'Beoordelaar 3'!F64</f>
        <v>Score:</v>
      </c>
      <c r="H64" s="8" t="str">
        <f>'Beoordelaar 4'!F64</f>
        <v>Score:</v>
      </c>
      <c r="I64" s="8" t="str">
        <f>'Beoordelaar 5'!F64</f>
        <v>Score:</v>
      </c>
      <c r="J64" s="25" t="str">
        <f>'Beoordelaar 6'!F64</f>
        <v>Score:</v>
      </c>
      <c r="K64" s="49" t="s">
        <v>85</v>
      </c>
      <c r="L64" s="50" t="s">
        <v>87</v>
      </c>
      <c r="N64" s="44" t="str">
        <f>IF(K64="Uitmuntend","20",IF(K64="Goed","14",IF(K64="Voldoende","0",IF(K64="Matig","-7",IF(K64="Onvoldoende","-20"," ")))))</f>
        <v xml:space="preserve"> </v>
      </c>
      <c r="O64"/>
    </row>
    <row r="65" spans="1:15" ht="17" thickBot="1" x14ac:dyDescent="0.25">
      <c r="A65" s="4"/>
      <c r="B65" s="4"/>
      <c r="C65" s="5"/>
      <c r="D65" s="5"/>
      <c r="E65" s="6"/>
      <c r="F65" s="4"/>
      <c r="G65" s="4"/>
      <c r="H65" s="4"/>
      <c r="I65" s="4"/>
      <c r="J65" s="29"/>
      <c r="K65" s="29"/>
      <c r="L65" s="2"/>
      <c r="N65" s="45"/>
      <c r="O65"/>
    </row>
    <row r="66" spans="1:15" ht="86" thickBot="1" x14ac:dyDescent="0.25">
      <c r="A66" s="4"/>
      <c r="B66" s="8">
        <v>2</v>
      </c>
      <c r="C66" s="53" t="str">
        <f>'Beantwoording inschrijver'!C66</f>
        <v>Inschrijver heeft ervaring met de integratie van Aruba-oplossingen met bestaande IT-infrastructuur en -systemen, waaronder compatibiliteit en interoperabiliteit met andere netwerkapparatuur en beveiligingssystemen zoals beschreven bij ‘Algemeen’. Inschrijver beschrijft hoe zij dit organiseert.</v>
      </c>
      <c r="D66" s="51">
        <f>'Beantwoording inschrijver'!D66</f>
        <v>0</v>
      </c>
      <c r="E66" s="7" t="str">
        <f>'Beoordelaar 1'!F66</f>
        <v>Score:</v>
      </c>
      <c r="F66" s="7" t="str">
        <f>'Beoordelaar 2'!F66</f>
        <v>Score:</v>
      </c>
      <c r="G66" s="8" t="str">
        <f>'Beoordelaar 3'!F66</f>
        <v>Score:</v>
      </c>
      <c r="H66" s="8" t="str">
        <f>'Beoordelaar 4'!F66</f>
        <v>Score:</v>
      </c>
      <c r="I66" s="8" t="str">
        <f>'Beoordelaar 5'!F66</f>
        <v>Score:</v>
      </c>
      <c r="J66" s="25" t="str">
        <f>'Beoordelaar 6'!F66</f>
        <v>Score:</v>
      </c>
      <c r="K66" s="49" t="s">
        <v>85</v>
      </c>
      <c r="L66" s="50" t="s">
        <v>87</v>
      </c>
      <c r="N66" s="44" t="str">
        <f>IF(K66="Uitmuntend","25",IF(K66="Goed","16",IF(K66="Voldoende","0",IF(K66="Matig","-8",IF(K66="Onvoldoende","-25"," ")))))</f>
        <v xml:space="preserve"> </v>
      </c>
      <c r="O66"/>
    </row>
    <row r="67" spans="1:15" ht="17" thickBot="1" x14ac:dyDescent="0.25">
      <c r="B67" s="4"/>
      <c r="C67" s="5"/>
      <c r="E67"/>
      <c r="F67" s="12"/>
      <c r="G67" s="12"/>
      <c r="J67" s="31"/>
      <c r="K67" s="31"/>
      <c r="L67" s="2"/>
      <c r="N67" s="45"/>
      <c r="O67"/>
    </row>
    <row r="68" spans="1:15" ht="69" thickBot="1" x14ac:dyDescent="0.25">
      <c r="A68" s="10" t="s">
        <v>46</v>
      </c>
      <c r="B68" s="8">
        <v>1</v>
      </c>
      <c r="C68" s="53" t="str">
        <f>'Beantwoording inschrijver'!C68</f>
        <v>Inschrijver is toegerust voor het ondersteunen en onderhouden van HPE Comware apparatuur zoals beschreven bij ‘Algemeen’ en kan aantonen dat personeel beschikt over de benodigde technische expertise hiervoor. Beschrijf hiervoor een korte referentiecasus.</v>
      </c>
      <c r="D68" s="51">
        <f>'Beantwoording inschrijver'!D68</f>
        <v>0</v>
      </c>
      <c r="E68" s="7" t="str">
        <f>'Beoordelaar 1'!F68</f>
        <v>Score:</v>
      </c>
      <c r="F68" s="7" t="str">
        <f>'Beoordelaar 2'!F68</f>
        <v>Score:</v>
      </c>
      <c r="G68" s="8" t="str">
        <f>'Beoordelaar 3'!F68</f>
        <v>Score:</v>
      </c>
      <c r="H68" s="8" t="str">
        <f>'Beoordelaar 4'!F68</f>
        <v>Score:</v>
      </c>
      <c r="I68" s="8" t="str">
        <f>'Beoordelaar 5'!F68</f>
        <v>Score:</v>
      </c>
      <c r="J68" s="25" t="str">
        <f>'Beoordelaar 6'!F68</f>
        <v>Score:</v>
      </c>
      <c r="K68" s="49" t="s">
        <v>85</v>
      </c>
      <c r="L68" s="50" t="s">
        <v>87</v>
      </c>
      <c r="N68" s="44" t="str">
        <f>IF(K68="Uitmuntend","40",IF(K68="Goed","28",IF(K68="Voldoende","0",IF(K68="Matig","-14",IF(K68="Onvoldoende","-40"," ")))))</f>
        <v xml:space="preserve"> </v>
      </c>
      <c r="O68"/>
    </row>
    <row r="69" spans="1:15" ht="17" thickBot="1" x14ac:dyDescent="0.25">
      <c r="B69" s="4"/>
      <c r="C69" s="5"/>
      <c r="E69"/>
      <c r="F69" s="12"/>
      <c r="G69" s="12"/>
      <c r="J69" s="31"/>
      <c r="K69" s="31"/>
      <c r="L69" s="2"/>
      <c r="N69" s="45"/>
      <c r="O69"/>
    </row>
    <row r="70" spans="1:15" ht="103" thickBot="1" x14ac:dyDescent="0.25">
      <c r="A70" s="10" t="s">
        <v>47</v>
      </c>
      <c r="B70" s="8">
        <v>1</v>
      </c>
      <c r="C70" s="53" t="str">
        <f>'Beantwoording inschrijver'!C70</f>
        <v>Inschrijver heeft ervaring met het BYOD concept in het onderwijs waarbij leerlingen vrije keus hebben in het apparaat waar zij gebruik van willen maken op het draadloze schoolnetwerk. Dit brengt unieke uitdagingen met zich mee op het vlak van connectiviteit en informatieveiligheid. Beschrijf welke dit zijn met betrekking tot techniek, functioneel gebruik en informatiebeveiliging .</v>
      </c>
      <c r="D70" s="51">
        <f>'Beantwoording inschrijver'!D70</f>
        <v>0</v>
      </c>
      <c r="E70" s="7" t="str">
        <f>'Beoordelaar 1'!F70</f>
        <v>Score:</v>
      </c>
      <c r="F70" s="7" t="str">
        <f>'Beoordelaar 2'!F70</f>
        <v>Score:</v>
      </c>
      <c r="G70" s="8" t="str">
        <f>'Beoordelaar 3'!F70</f>
        <v>Score:</v>
      </c>
      <c r="H70" s="8" t="str">
        <f>'Beoordelaar 4'!F70</f>
        <v>Score:</v>
      </c>
      <c r="I70" s="8" t="str">
        <f>'Beoordelaar 5'!F70</f>
        <v>Score:</v>
      </c>
      <c r="J70" s="25" t="str">
        <f>'Beoordelaar 6'!F70</f>
        <v>Score:</v>
      </c>
      <c r="K70" s="49" t="s">
        <v>85</v>
      </c>
      <c r="L70" s="50" t="s">
        <v>87</v>
      </c>
      <c r="N70" s="44" t="str">
        <f>IF(K70="Uitmuntend","30",IF(K70="Goed","20",IF(K70="Voldoende","0",IF(K70="Matig","-10",IF(K70="Onvoldoende","-30"," ")))))</f>
        <v xml:space="preserve"> </v>
      </c>
      <c r="O70"/>
    </row>
    <row r="71" spans="1:15" ht="17" thickBot="1" x14ac:dyDescent="0.25">
      <c r="B71" s="4"/>
      <c r="C71" s="5"/>
      <c r="E71"/>
      <c r="F71" s="12"/>
      <c r="G71" s="12"/>
      <c r="J71" s="31"/>
      <c r="K71" s="31"/>
      <c r="L71" s="2"/>
      <c r="N71" s="45"/>
      <c r="O71"/>
    </row>
    <row r="72" spans="1:15" ht="86" thickBot="1" x14ac:dyDescent="0.25">
      <c r="B72" s="8">
        <v>2</v>
      </c>
      <c r="C72" s="53" t="str">
        <f>'Beantwoording inschrijver'!C72</f>
        <v>Inschrijver heeft een oplossing om alleen geautoriseerde personen en apparaten toegang tot het netwerk te geven. Deze oplossing werkt samen met Microsoft Endpoint Manager voor het distribueren van certificaten voor authenticatie en ondersteunt daarmee ‘zero touch deployment’ vanuit Endpoint Manager. Beschrijf deze oplossing.</v>
      </c>
      <c r="D72" s="51">
        <f>'Beantwoording inschrijver'!D72</f>
        <v>0</v>
      </c>
      <c r="E72" s="7" t="str">
        <f>'Beoordelaar 1'!F72</f>
        <v>Score:</v>
      </c>
      <c r="F72" s="7" t="str">
        <f>'Beoordelaar 2'!F72</f>
        <v>Score:</v>
      </c>
      <c r="G72" s="8" t="str">
        <f>'Beoordelaar 3'!F72</f>
        <v>Score:</v>
      </c>
      <c r="H72" s="8" t="str">
        <f>'Beoordelaar 4'!F72</f>
        <v>Score:</v>
      </c>
      <c r="I72" s="8" t="str">
        <f>'Beoordelaar 5'!F72</f>
        <v>Score:</v>
      </c>
      <c r="J72" s="25" t="str">
        <f>'Beoordelaar 6'!F72</f>
        <v>Score:</v>
      </c>
      <c r="K72" s="49" t="s">
        <v>85</v>
      </c>
      <c r="L72" s="50" t="s">
        <v>87</v>
      </c>
      <c r="N72" s="44" t="str">
        <f>IF(K72="Uitmuntend","35",IF(K72="Goed","24",IF(K72="Voldoende","0",IF(K72="Matig","-12",IF(K72="Onvoldoende","-35"," ")))))</f>
        <v xml:space="preserve"> </v>
      </c>
      <c r="O72"/>
    </row>
    <row r="73" spans="1:15" ht="17" thickBot="1" x14ac:dyDescent="0.25">
      <c r="B73" s="4"/>
      <c r="C73" s="5"/>
      <c r="E73"/>
      <c r="F73" s="12"/>
      <c r="G73" s="12"/>
      <c r="J73" s="31"/>
      <c r="K73" s="31"/>
      <c r="L73" s="2"/>
      <c r="N73" s="45"/>
      <c r="O73"/>
    </row>
    <row r="74" spans="1:15" ht="52" thickBot="1" x14ac:dyDescent="0.25">
      <c r="B74" s="8">
        <v>3</v>
      </c>
      <c r="C74" s="53" t="str">
        <f>'Beantwoording inschrijver'!C74</f>
        <v>Inschrijver heeft een oplossing om via een gastenportaal toegang te verstrekken aan bezoekers. Dit portaal kan eenvoudig beheerd worden door een Servicedesk. Beschrijf deze oplossing</v>
      </c>
      <c r="D74" s="51">
        <f>'Beantwoording inschrijver'!D74</f>
        <v>0</v>
      </c>
      <c r="E74" s="7" t="str">
        <f>'Beoordelaar 1'!F74</f>
        <v>Score:</v>
      </c>
      <c r="F74" s="7" t="str">
        <f>'Beoordelaar 2'!F74</f>
        <v>Score:</v>
      </c>
      <c r="G74" s="8" t="str">
        <f>'Beoordelaar 3'!F74</f>
        <v>Score:</v>
      </c>
      <c r="H74" s="8" t="str">
        <f>'Beoordelaar 4'!F74</f>
        <v>Score:</v>
      </c>
      <c r="I74" s="8" t="str">
        <f>'Beoordelaar 5'!F74</f>
        <v>Score:</v>
      </c>
      <c r="J74" s="25" t="str">
        <f>'Beoordelaar 6'!F74</f>
        <v>Score:</v>
      </c>
      <c r="K74" s="49" t="s">
        <v>85</v>
      </c>
      <c r="L74" s="50" t="s">
        <v>87</v>
      </c>
      <c r="N74" s="44" t="str">
        <f>IF(K74="Uitmuntend","25",IF(K74="Goed","16",IF(K74="Voldoende","0",IF(K74="Matig","-8",IF(K74="Onvoldoende","-25"," ")))))</f>
        <v xml:space="preserve"> </v>
      </c>
      <c r="O74"/>
    </row>
    <row r="75" spans="1:15" ht="17" thickBot="1" x14ac:dyDescent="0.25">
      <c r="B75" s="4"/>
      <c r="C75" s="5"/>
      <c r="E75"/>
      <c r="F75" s="12"/>
      <c r="G75" s="12"/>
      <c r="J75" s="31"/>
      <c r="K75" s="31"/>
      <c r="L75" s="2"/>
      <c r="N75" s="45"/>
      <c r="O75"/>
    </row>
    <row r="76" spans="1:15" ht="86" thickBot="1" x14ac:dyDescent="0.25">
      <c r="A76" s="10" t="s">
        <v>50</v>
      </c>
      <c r="B76" s="8">
        <v>1</v>
      </c>
      <c r="C76" s="53" t="str">
        <f>'Beantwoording inschrijver'!C76</f>
        <v>Inschrijver heeft de mogelijkheid om de status en de configuratie van alle Fortinet Firewall systemen gecentraliseerd te controleren en waar nodig aan te passen. Het gecentraliseerde platform voldoet aan de regelgeving die vanuit het normenkader IBP gesteld wordt aan logging en reportages. Inschrijver Beschrijft deze oplossing.</v>
      </c>
      <c r="D76" s="51">
        <f>'Beantwoording inschrijver'!D76</f>
        <v>0</v>
      </c>
      <c r="E76" s="7" t="str">
        <f>'Beoordelaar 1'!F76</f>
        <v>Score:</v>
      </c>
      <c r="F76" s="7" t="str">
        <f>'Beoordelaar 2'!F76</f>
        <v>Score:</v>
      </c>
      <c r="G76" s="8" t="str">
        <f>'Beoordelaar 3'!F76</f>
        <v>Score:</v>
      </c>
      <c r="H76" s="8" t="str">
        <f>'Beoordelaar 4'!F76</f>
        <v>Score:</v>
      </c>
      <c r="I76" s="8" t="str">
        <f>'Beoordelaar 5'!F76</f>
        <v>Score:</v>
      </c>
      <c r="J76" s="25" t="str">
        <f>'Beoordelaar 6'!F76</f>
        <v>Score:</v>
      </c>
      <c r="K76" s="49" t="s">
        <v>85</v>
      </c>
      <c r="L76" s="39" t="s">
        <v>87</v>
      </c>
      <c r="N76" s="44" t="str">
        <f>IF(K76="Uitmuntend","20",IF(K76="Goed","14",IF(K76="Voldoende","0",IF(K76="Matig","-7",IF(K76="Onvoldoende","-20"," ")))))</f>
        <v xml:space="preserve"> </v>
      </c>
      <c r="O76"/>
    </row>
    <row r="77" spans="1:15" ht="17" thickBot="1" x14ac:dyDescent="0.25">
      <c r="B77" s="4"/>
      <c r="C77" s="5"/>
      <c r="E77" s="1"/>
      <c r="F77" s="12"/>
      <c r="G77" s="12"/>
      <c r="J77" s="31"/>
      <c r="K77" s="31"/>
      <c r="L77" s="2"/>
      <c r="N77" s="45"/>
      <c r="O77"/>
    </row>
    <row r="78" spans="1:15" ht="35" thickBot="1" x14ac:dyDescent="0.25">
      <c r="B78" s="8">
        <v>2</v>
      </c>
      <c r="C78" s="53" t="str">
        <f>'Beantwoording inschrijver'!C78</f>
        <v>Inschrijver heeft medewerkers die beschikken over relevante Fortinet-certificeringen (bijv. NSE 4 of hoger). Inschrijver beschrijft dit.</v>
      </c>
      <c r="D78" s="51">
        <f>'Beantwoording inschrijver'!D78</f>
        <v>0</v>
      </c>
      <c r="E78" s="7" t="str">
        <f>'Beoordelaar 1'!F78</f>
        <v>Score:</v>
      </c>
      <c r="F78" s="7" t="str">
        <f>'Beoordelaar 2'!F78</f>
        <v>Score:</v>
      </c>
      <c r="G78" s="8" t="str">
        <f>'Beoordelaar 3'!F78</f>
        <v>Score:</v>
      </c>
      <c r="H78" s="8" t="str">
        <f>'Beoordelaar 4'!F78</f>
        <v>Score:</v>
      </c>
      <c r="I78" s="8" t="str">
        <f>'Beoordelaar 5'!F78</f>
        <v>Score:</v>
      </c>
      <c r="J78" s="25" t="str">
        <f>'Beoordelaar 6'!F78</f>
        <v>Score:</v>
      </c>
      <c r="K78" s="49" t="s">
        <v>85</v>
      </c>
      <c r="L78" s="50" t="s">
        <v>87</v>
      </c>
      <c r="N78" s="44" t="str">
        <f>IF(K78="Uitmuntend","20",IF(K78="Goed","14",IF(K78="Voldoende","0",IF(K78="Matig","-7",IF(K78="Onvoldoende","-20"," ")))))</f>
        <v xml:space="preserve"> </v>
      </c>
      <c r="O78"/>
    </row>
    <row r="79" spans="1:15" ht="17" thickBot="1" x14ac:dyDescent="0.25">
      <c r="B79" s="4"/>
      <c r="C79" s="5"/>
      <c r="E79"/>
      <c r="F79" s="12"/>
      <c r="G79" s="12"/>
      <c r="J79" s="31"/>
      <c r="K79" s="31"/>
      <c r="L79" s="2"/>
      <c r="N79" s="45"/>
      <c r="O79"/>
    </row>
    <row r="80" spans="1:15" ht="52" thickBot="1" x14ac:dyDescent="0.25">
      <c r="B80" s="8">
        <v>3</v>
      </c>
      <c r="C80" s="53" t="str">
        <f>'Beantwoording inschrijver'!C80</f>
        <v>Inschrijver heeft een duidelijke visie op de implementatie en het onderhoud van firewallbeleid en -regels om te voldoen aan de specifieke beveiligingsbehoeften van het voortgezet onderwijs. Beschrijf deze visie.</v>
      </c>
      <c r="D80" s="51">
        <f>'Beantwoording inschrijver'!D80</f>
        <v>0</v>
      </c>
      <c r="E80" s="7" t="str">
        <f>'Beoordelaar 1'!F80</f>
        <v>Score:</v>
      </c>
      <c r="F80" s="7" t="str">
        <f>'Beoordelaar 2'!F80</f>
        <v>Score:</v>
      </c>
      <c r="G80" s="8" t="str">
        <f>'Beoordelaar 3'!F80</f>
        <v>Score:</v>
      </c>
      <c r="H80" s="8" t="str">
        <f>'Beoordelaar 4'!F80</f>
        <v>Score:</v>
      </c>
      <c r="I80" s="8" t="str">
        <f>'Beoordelaar 5'!F80</f>
        <v>Score:</v>
      </c>
      <c r="J80" s="25" t="str">
        <f>'Beoordelaar 6'!F80</f>
        <v>Score:</v>
      </c>
      <c r="K80" s="49" t="s">
        <v>85</v>
      </c>
      <c r="L80" s="50" t="s">
        <v>87</v>
      </c>
      <c r="N80" s="44" t="str">
        <f>IF(K80="Uitmuntend","35",IF(K80="Goed","24",IF(K80="Voldoende","0",IF(K80="Matig","-12",IF(K80="Onvoldoende","-35"," ")))))</f>
        <v xml:space="preserve"> </v>
      </c>
      <c r="O80"/>
    </row>
    <row r="81" spans="1:15" ht="17" thickBot="1" x14ac:dyDescent="0.25">
      <c r="B81" s="4"/>
      <c r="C81" s="5"/>
      <c r="E81"/>
      <c r="F81" s="12"/>
      <c r="G81" s="12"/>
      <c r="J81" s="31"/>
      <c r="K81" s="31"/>
      <c r="L81" s="2"/>
      <c r="N81" s="45"/>
      <c r="O81"/>
    </row>
    <row r="82" spans="1:15" ht="52" thickBot="1" x14ac:dyDescent="0.25">
      <c r="B82" s="8">
        <v>4</v>
      </c>
      <c r="C82" s="53" t="str">
        <f>'Beantwoording inschrijver'!C82</f>
        <v>Inschrijver voert regelmatige beveiligingsaudits en -assessments uit om de effectiviteit van het firewallbeleid te evalueren en aan te passen. Inschrijver beschrijft dit proces.</v>
      </c>
      <c r="D82" s="51">
        <f>'Beantwoording inschrijver'!D82</f>
        <v>0</v>
      </c>
      <c r="E82" s="7" t="str">
        <f>'Beoordelaar 1'!F82</f>
        <v>Score:</v>
      </c>
      <c r="F82" s="7" t="str">
        <f>'Beoordelaar 2'!F82</f>
        <v>Score:</v>
      </c>
      <c r="G82" s="8" t="str">
        <f>'Beoordelaar 3'!F82</f>
        <v>Score:</v>
      </c>
      <c r="H82" s="8" t="str">
        <f>'Beoordelaar 4'!F82</f>
        <v>Score:</v>
      </c>
      <c r="I82" s="8" t="str">
        <f>'Beoordelaar 5'!F82</f>
        <v>Score:</v>
      </c>
      <c r="J82" s="25" t="str">
        <f>'Beoordelaar 6'!F82</f>
        <v>Score:</v>
      </c>
      <c r="K82" s="49" t="s">
        <v>85</v>
      </c>
      <c r="L82" s="50" t="s">
        <v>87</v>
      </c>
      <c r="N82" s="44" t="str">
        <f>IF(K82="Uitmuntend","20",IF(K82="Goed","14",IF(K82="Voldoende","0",IF(K82="Matig","-7",IF(K82="Onvoldoende","-20"," ")))))</f>
        <v xml:space="preserve"> </v>
      </c>
      <c r="O82"/>
    </row>
    <row r="83" spans="1:15" ht="17" thickBot="1" x14ac:dyDescent="0.25">
      <c r="B83" s="4"/>
      <c r="C83" s="5"/>
      <c r="E83"/>
      <c r="F83" s="12"/>
      <c r="G83" s="12"/>
      <c r="J83" s="31"/>
      <c r="K83" s="31"/>
      <c r="L83" s="2"/>
      <c r="N83" s="45"/>
      <c r="O83"/>
    </row>
    <row r="84" spans="1:15" ht="52" thickBot="1" x14ac:dyDescent="0.25">
      <c r="B84" s="8">
        <v>5</v>
      </c>
      <c r="C84" s="53" t="str">
        <f>'Beantwoording inschrijver'!C84</f>
        <v>Inschrijver voert monitoring en optimalisatie door van de firewallprestaties om hoge beschikbaarheid en efficiënte doorvoer te garanderen en beschrijft dit proces.</v>
      </c>
      <c r="D84" s="51">
        <f>'Beantwoording inschrijver'!D84</f>
        <v>0</v>
      </c>
      <c r="E84" s="7" t="str">
        <f>'Beoordelaar 1'!F84</f>
        <v>Score:</v>
      </c>
      <c r="F84" s="7" t="str">
        <f>'Beoordelaar 2'!F84</f>
        <v>Score:</v>
      </c>
      <c r="G84" s="8" t="str">
        <f>'Beoordelaar 3'!F84</f>
        <v>Score:</v>
      </c>
      <c r="H84" s="8" t="str">
        <f>'Beoordelaar 4'!F84</f>
        <v>Score:</v>
      </c>
      <c r="I84" s="8" t="str">
        <f>'Beoordelaar 5'!F84</f>
        <v>Score:</v>
      </c>
      <c r="J84" s="25" t="str">
        <f>'Beoordelaar 6'!F84</f>
        <v>Score:</v>
      </c>
      <c r="K84" s="49" t="s">
        <v>85</v>
      </c>
      <c r="L84" s="50" t="s">
        <v>87</v>
      </c>
      <c r="N84" s="44" t="str">
        <f>IF(K84="Uitmuntend","20",IF(K84="Goed","14",IF(K84="Voldoende","0",IF(K84="Matig","-7",IF(K84="Onvoldoende","-20"," ")))))</f>
        <v xml:space="preserve"> </v>
      </c>
      <c r="O84"/>
    </row>
    <row r="85" spans="1:15" ht="17" thickBot="1" x14ac:dyDescent="0.25">
      <c r="B85" s="4"/>
      <c r="C85" s="5"/>
      <c r="E85"/>
      <c r="F85" s="12"/>
      <c r="G85" s="12"/>
      <c r="J85" s="31"/>
      <c r="K85" s="31"/>
      <c r="L85" s="2"/>
      <c r="N85" s="45"/>
      <c r="O85"/>
    </row>
    <row r="86" spans="1:15" ht="35" thickBot="1" x14ac:dyDescent="0.25">
      <c r="B86" s="8">
        <v>6</v>
      </c>
      <c r="C86" s="53" t="str">
        <f>'Beantwoording inschrijver'!C86</f>
        <v>Inschrijver heeft een disaster recovery plan specifiek voor de firewallinfrastructuur en beschrijft deze.</v>
      </c>
      <c r="D86" s="51">
        <f>'Beantwoording inschrijver'!D86</f>
        <v>0</v>
      </c>
      <c r="E86" s="7" t="str">
        <f>'Beoordelaar 1'!F86</f>
        <v>Score:</v>
      </c>
      <c r="F86" s="7" t="str">
        <f>'Beoordelaar 2'!F86</f>
        <v>Score:</v>
      </c>
      <c r="G86" s="8" t="str">
        <f>'Beoordelaar 3'!F86</f>
        <v>Score:</v>
      </c>
      <c r="H86" s="8" t="str">
        <f>'Beoordelaar 4'!F86</f>
        <v>Score:</v>
      </c>
      <c r="I86" s="8" t="str">
        <f>'Beoordelaar 5'!F86</f>
        <v>Score:</v>
      </c>
      <c r="J86" s="25" t="str">
        <f>'Beoordelaar 6'!F86</f>
        <v>Score:</v>
      </c>
      <c r="K86" s="49" t="s">
        <v>85</v>
      </c>
      <c r="L86" s="50" t="s">
        <v>87</v>
      </c>
      <c r="N86" s="44" t="str">
        <f>IF(K86="Uitmuntend","15",IF(K86="Goed","10",IF(K86="Voldoende","0",IF(K86="Matig","-5",IF(K86="Onvoldoende","-15"," ")))))</f>
        <v xml:space="preserve"> </v>
      </c>
      <c r="O86"/>
    </row>
    <row r="87" spans="1:15" ht="17" thickBot="1" x14ac:dyDescent="0.25">
      <c r="B87" s="4"/>
      <c r="C87" s="5"/>
      <c r="E87"/>
      <c r="F87" s="12"/>
      <c r="G87" s="12"/>
      <c r="J87" s="31"/>
      <c r="K87" s="31"/>
      <c r="L87" s="2"/>
      <c r="N87" s="45"/>
      <c r="O87"/>
    </row>
    <row r="88" spans="1:15" ht="69" thickBot="1" x14ac:dyDescent="0.25">
      <c r="B88" s="8">
        <v>7</v>
      </c>
      <c r="C88" s="53" t="str">
        <f>'Beantwoording inschrijver'!C88</f>
        <v>Inschrijver heeft een oplossing om een relatie te leggen tussen gebruikers en hun activiteiten, ook wanneer deze wisselende IP adressen toegewezen heeft gekregen in het kader van het traceren van malversaties. Beschrijf deze oplossing.</v>
      </c>
      <c r="D88" s="51">
        <f>'Beantwoording inschrijver'!D88</f>
        <v>0</v>
      </c>
      <c r="E88" s="7" t="str">
        <f>'Beoordelaar 1'!F88</f>
        <v>Score:</v>
      </c>
      <c r="F88" s="7" t="str">
        <f>'Beoordelaar 2'!F88</f>
        <v>Score:</v>
      </c>
      <c r="G88" s="8" t="str">
        <f>'Beoordelaar 3'!F88</f>
        <v>Score:</v>
      </c>
      <c r="H88" s="8" t="str">
        <f>'Beoordelaar 4'!F88</f>
        <v>Score:</v>
      </c>
      <c r="I88" s="8" t="str">
        <f>'Beoordelaar 5'!F88</f>
        <v>Score:</v>
      </c>
      <c r="J88" s="25" t="str">
        <f>'Beoordelaar 6'!F88</f>
        <v>Score:</v>
      </c>
      <c r="K88" s="49" t="s">
        <v>85</v>
      </c>
      <c r="L88" s="50" t="s">
        <v>87</v>
      </c>
      <c r="N88" s="44" t="str">
        <f>IF(K88="Uitmuntend","25",IF(K88="Goed","16",IF(K88="Voldoende","0",IF(K88="Matig","-8",IF(K88="Onvoldoende","-25"," ")))))</f>
        <v xml:space="preserve"> </v>
      </c>
      <c r="O88"/>
    </row>
    <row r="89" spans="1:15" ht="17" thickBot="1" x14ac:dyDescent="0.25">
      <c r="B89" s="4"/>
      <c r="C89" s="5"/>
      <c r="E89"/>
      <c r="F89" s="12"/>
      <c r="G89" s="12"/>
      <c r="J89" s="31"/>
      <c r="K89" s="31"/>
      <c r="L89" s="2"/>
      <c r="N89" s="45"/>
      <c r="O89"/>
    </row>
    <row r="90" spans="1:15" ht="120" thickBot="1" x14ac:dyDescent="0.25">
      <c r="A90" s="3" t="s">
        <v>57</v>
      </c>
      <c r="B90" s="8">
        <v>1</v>
      </c>
      <c r="C90" s="53" t="str">
        <f>'Beantwoording inschrijver'!C90</f>
        <v>Inschrijver heeft aantoonbare ervaring met projecten in het voortgezet onderwijs, specifiek met implementaties in schoolgebouwen. Inschrijver heeft een standaard aanpak voor het dekkend maken van wifi in schoolgebouwen waarbij begrip over gebruikersgedrag gedurende een lesdag een cruciale factor is in de belasting. Beschrijf welke uitdaging specifiek zich in schoolgebouwen voor doet en welke maatregelen hiervoor getroffen kunnen worden.</v>
      </c>
      <c r="D90" s="51">
        <f>'Beantwoording inschrijver'!D90</f>
        <v>0</v>
      </c>
      <c r="E90" s="7" t="str">
        <f>'Beoordelaar 1'!F90</f>
        <v>Score:</v>
      </c>
      <c r="F90" s="7" t="str">
        <f>'Beoordelaar 2'!F90</f>
        <v>Score:</v>
      </c>
      <c r="G90" s="8" t="str">
        <f>'Beoordelaar 3'!F90</f>
        <v>Score:</v>
      </c>
      <c r="H90" s="8" t="str">
        <f>'Beoordelaar 4'!F90</f>
        <v>Score:</v>
      </c>
      <c r="I90" s="8" t="str">
        <f>'Beoordelaar 5'!F90</f>
        <v>Score:</v>
      </c>
      <c r="J90" s="25" t="str">
        <f>'Beoordelaar 6'!F90</f>
        <v>Score:</v>
      </c>
      <c r="K90" s="49" t="s">
        <v>85</v>
      </c>
      <c r="L90" s="50" t="s">
        <v>87</v>
      </c>
      <c r="N90" s="44" t="str">
        <f>IF(K90="Uitmuntend","40",IF(K90="Goed","28",IF(K90="Voldoende","0",IF(K90="Matig","-14",IF(K90="Onvoldoende","-40"," ")))))</f>
        <v xml:space="preserve"> </v>
      </c>
      <c r="O90"/>
    </row>
    <row r="91" spans="1:15" ht="17" thickBot="1" x14ac:dyDescent="0.25">
      <c r="A91" s="4"/>
      <c r="B91" s="4"/>
      <c r="C91" s="5"/>
      <c r="E91"/>
      <c r="F91" s="12"/>
      <c r="G91" s="12"/>
      <c r="J91" s="31"/>
      <c r="K91" s="31"/>
      <c r="L91" s="2"/>
      <c r="N91" s="45"/>
      <c r="O91"/>
    </row>
    <row r="92" spans="1:15" ht="69" thickBot="1" x14ac:dyDescent="0.25">
      <c r="A92" s="4"/>
      <c r="B92" s="8">
        <v>2</v>
      </c>
      <c r="C92" s="53" t="str">
        <f>'Beantwoording inschrijver'!C92</f>
        <v>Inschrijver is in staat om zonder actuele documentatie van de omgeving de volledige netwerkinfrastructuur over te nemen van de huidige dienstverlener. Inschrijver zal ontbrekende documentatie opstellen en delen met Stichting ZAAM en beschrijft hoe zij dit gaat borgen.</v>
      </c>
      <c r="D92" s="51">
        <f>'Beantwoording inschrijver'!D92</f>
        <v>0</v>
      </c>
      <c r="E92" s="7" t="str">
        <f>'Beoordelaar 1'!F92</f>
        <v>Score:</v>
      </c>
      <c r="F92" s="7" t="str">
        <f>'Beoordelaar 2'!F92</f>
        <v>Score:</v>
      </c>
      <c r="G92" s="8" t="str">
        <f>'Beoordelaar 3'!F92</f>
        <v>Score:</v>
      </c>
      <c r="H92" s="8" t="str">
        <f>'Beoordelaar 4'!F92</f>
        <v>Score:</v>
      </c>
      <c r="I92" s="8" t="str">
        <f>'Beoordelaar 5'!F92</f>
        <v>Score:</v>
      </c>
      <c r="J92" s="25" t="str">
        <f>'Beoordelaar 6'!F92</f>
        <v>Score:</v>
      </c>
      <c r="K92" s="49" t="s">
        <v>85</v>
      </c>
      <c r="L92" s="50" t="s">
        <v>87</v>
      </c>
      <c r="N92" s="44" t="str">
        <f>IF(K92="Uitmuntend","20",IF(K92="Goed","14",IF(K92="Voldoende","0",IF(K92="Matig","-7",IF(K92="Onvoldoende","-20"," ")))))</f>
        <v xml:space="preserve"> </v>
      </c>
      <c r="O92"/>
    </row>
    <row r="93" spans="1:15" ht="17" thickBot="1" x14ac:dyDescent="0.25">
      <c r="B93" s="4"/>
      <c r="C93" s="5"/>
      <c r="E93"/>
      <c r="F93" s="12"/>
      <c r="G93" s="12"/>
      <c r="J93" s="31"/>
      <c r="K93" s="31"/>
      <c r="L93" s="2"/>
      <c r="N93" s="45"/>
      <c r="O93"/>
    </row>
    <row r="94" spans="1:15" ht="103" thickBot="1" x14ac:dyDescent="0.25">
      <c r="B94" s="8">
        <v>3</v>
      </c>
      <c r="C94" s="53" t="str">
        <f>'Beantwoording inschrijver'!C94</f>
        <v>Inschrijver zal direct na het in beheer nemen van het aanbesteedde een implementatie starten om DNS, DHCP, NAC en RADIUS op basis van managed appliances te realiseren. Deze appliances maken gebruik van Entra ID voor authenticatie en autorisatie voor zowel devices als gebruikers. Beschrijf deze oplossing. De context voor deze oplossing is beschreven in het separate aanbestedingsdocument onder bijlage 10.</v>
      </c>
      <c r="D94" s="51">
        <f>'Beantwoording inschrijver'!D94</f>
        <v>0</v>
      </c>
      <c r="E94" s="7" t="str">
        <f>'Beoordelaar 1'!F94</f>
        <v>Score:</v>
      </c>
      <c r="F94" s="7" t="str">
        <f>'Beoordelaar 2'!F94</f>
        <v>Score:</v>
      </c>
      <c r="G94" s="8" t="str">
        <f>'Beoordelaar 3'!F94</f>
        <v>Score:</v>
      </c>
      <c r="H94" s="8" t="str">
        <f>'Beoordelaar 4'!F94</f>
        <v>Score:</v>
      </c>
      <c r="I94" s="8" t="str">
        <f>'Beoordelaar 5'!F94</f>
        <v>Score:</v>
      </c>
      <c r="J94" s="25" t="str">
        <f>'Beoordelaar 6'!F94</f>
        <v>Score:</v>
      </c>
      <c r="K94" s="49" t="s">
        <v>85</v>
      </c>
      <c r="L94" s="50" t="s">
        <v>87</v>
      </c>
      <c r="N94" s="44" t="str">
        <f>IF(K94="Uitmuntend","100",IF(K94="Goed","70",IF(K94="Voldoende","0",IF(K94="Matig","-35",IF(K94="Onvoldoende","-100"," ")))))</f>
        <v xml:space="preserve"> </v>
      </c>
      <c r="O94"/>
    </row>
    <row r="95" spans="1:15" ht="17" thickBot="1" x14ac:dyDescent="0.25">
      <c r="B95" s="4"/>
      <c r="C95" s="5"/>
      <c r="E95"/>
      <c r="F95" s="12"/>
      <c r="G95" s="12"/>
      <c r="J95" s="31"/>
      <c r="K95" s="31"/>
      <c r="L95" s="2"/>
      <c r="N95" s="45"/>
      <c r="O95"/>
    </row>
    <row r="96" spans="1:15" ht="95" customHeight="1" thickBot="1" x14ac:dyDescent="0.25">
      <c r="B96" s="8">
        <v>4</v>
      </c>
      <c r="C96" s="53" t="str">
        <f>'Beantwoording inschrijver'!C96</f>
        <v>Inschrijver zal na het in beheer nemen van het aanbesteedde een advies uitbrengen over de kwaliteit van de inrichting van het LAN en het WLAN en een onderhoudsplan opstellen voor het vervangen van netwerk hardware die end of life is. Inschrijver beschrijft hoe zij dit gaat organiseren.</v>
      </c>
      <c r="D96" s="51">
        <f>'Beantwoording inschrijver'!D96</f>
        <v>0</v>
      </c>
      <c r="E96" s="7" t="str">
        <f>'Beoordelaar 1'!F96</f>
        <v>Score:</v>
      </c>
      <c r="F96" s="7" t="str">
        <f>'Beoordelaar 2'!F96</f>
        <v>Score:</v>
      </c>
      <c r="G96" s="8" t="str">
        <f>'Beoordelaar 3'!F96</f>
        <v>Score:</v>
      </c>
      <c r="H96" s="8" t="str">
        <f>'Beoordelaar 4'!F96</f>
        <v>Score:</v>
      </c>
      <c r="I96" s="8" t="str">
        <f>'Beoordelaar 5'!F96</f>
        <v>Score:</v>
      </c>
      <c r="J96" s="25" t="str">
        <f>'Beoordelaar 6'!F96</f>
        <v>Score:</v>
      </c>
      <c r="K96" s="49" t="s">
        <v>85</v>
      </c>
      <c r="L96" s="50" t="s">
        <v>87</v>
      </c>
      <c r="N96" s="44" t="str">
        <f>IF(K96="Uitmuntend","25",IF(K96="Goed","16",IF(K96="Voldoende","0",IF(K96="Matig","-8",IF(K96="Onvoldoende","-25"," ")))))</f>
        <v xml:space="preserve"> </v>
      </c>
      <c r="O96"/>
    </row>
    <row r="97" spans="1:17" ht="17" thickBot="1" x14ac:dyDescent="0.25">
      <c r="E97"/>
      <c r="F97" s="2"/>
      <c r="G97" s="12"/>
      <c r="N97" s="6"/>
      <c r="O97"/>
    </row>
    <row r="98" spans="1:17" s="47" customFormat="1" ht="23" thickBot="1" x14ac:dyDescent="0.25">
      <c r="A98" s="12"/>
      <c r="B98" s="12"/>
      <c r="C98" s="46"/>
      <c r="D98" s="46"/>
      <c r="E98" s="83" t="s">
        <v>107</v>
      </c>
      <c r="F98" s="84"/>
      <c r="G98" s="84"/>
      <c r="H98" s="84"/>
      <c r="I98" s="84"/>
      <c r="J98" s="84"/>
      <c r="K98" s="84"/>
      <c r="L98" s="85"/>
      <c r="M98" s="43"/>
      <c r="N98" s="48" t="e">
        <f>(N96+N94+N92+N90+N88+N86+N84+N82+N80+N78+N76+N74+N72+N70+N68+N66+N64+N62+N60+N58+N56+N54+N52+N50+N48+N46+N44+N42+N40+N34+N31+N29+N27+N25+N23+N21+N19+N17+N15+N13+N11+N9+N7+N37)*500</f>
        <v>#VALUE!</v>
      </c>
    </row>
    <row r="99" spans="1:17" ht="37" customHeight="1" x14ac:dyDescent="0.2">
      <c r="G99" s="2" t="s">
        <v>80</v>
      </c>
      <c r="H99" s="71" t="s">
        <v>81</v>
      </c>
      <c r="I99" s="71" t="s">
        <v>82</v>
      </c>
      <c r="J99" s="71" t="s">
        <v>83</v>
      </c>
      <c r="K99" s="71" t="s">
        <v>84</v>
      </c>
      <c r="O99" s="45"/>
    </row>
    <row r="100" spans="1:17" ht="67" customHeight="1" x14ac:dyDescent="0.2">
      <c r="F100" s="66" t="s">
        <v>64</v>
      </c>
      <c r="G100" s="67">
        <f>'Beantwoording inschrijver'!F99</f>
        <v>1100</v>
      </c>
      <c r="H100" s="68">
        <f>'Beantwoording inschrijver'!G99</f>
        <v>777</v>
      </c>
      <c r="I100" s="68">
        <f>'Beantwoording inschrijver'!H99</f>
        <v>15</v>
      </c>
      <c r="J100" s="68">
        <f>'Beantwoording inschrijver'!I99</f>
        <v>-381</v>
      </c>
      <c r="K100" s="68">
        <f>'Beantwoording inschrijver'!J99</f>
        <v>-1120</v>
      </c>
      <c r="L100" s="81" t="s">
        <v>108</v>
      </c>
      <c r="M100" s="82"/>
      <c r="N100" s="82"/>
      <c r="O100" s="82"/>
    </row>
    <row r="101" spans="1:17" x14ac:dyDescent="0.2">
      <c r="G101" s="11"/>
      <c r="L101" s="57"/>
      <c r="M101" s="58"/>
      <c r="N101" s="59"/>
      <c r="O101" s="60"/>
    </row>
    <row r="102" spans="1:17" x14ac:dyDescent="0.2">
      <c r="E102" s="11" t="s">
        <v>65</v>
      </c>
      <c r="F102" s="2"/>
      <c r="G102" s="20">
        <v>500</v>
      </c>
      <c r="M102"/>
      <c r="N102" s="57"/>
      <c r="O102" s="58"/>
      <c r="P102" s="59"/>
      <c r="Q102" s="60"/>
    </row>
    <row r="103" spans="1:17" x14ac:dyDescent="0.2">
      <c r="E103" s="11"/>
      <c r="F103" s="2"/>
      <c r="G103" s="11"/>
      <c r="H103" s="11"/>
      <c r="I103" s="11"/>
      <c r="J103" s="11"/>
      <c r="K103" s="11"/>
      <c r="L103" s="11"/>
      <c r="N103"/>
    </row>
    <row r="104" spans="1:17" x14ac:dyDescent="0.2">
      <c r="E104" s="21" t="s">
        <v>66</v>
      </c>
      <c r="F104" s="2"/>
      <c r="G104" s="22">
        <f>G100*G102</f>
        <v>550000</v>
      </c>
      <c r="N104"/>
    </row>
    <row r="105" spans="1:17" x14ac:dyDescent="0.2">
      <c r="G105" s="11"/>
      <c r="N105"/>
    </row>
    <row r="106" spans="1:17" x14ac:dyDescent="0.2">
      <c r="E106" s="12" t="s">
        <v>67</v>
      </c>
      <c r="G106" s="40">
        <v>240000</v>
      </c>
      <c r="N106"/>
    </row>
    <row r="107" spans="1:17" x14ac:dyDescent="0.2">
      <c r="G107" s="11"/>
      <c r="N107"/>
    </row>
    <row r="108" spans="1:17" x14ac:dyDescent="0.2">
      <c r="E108" s="12" t="s">
        <v>68</v>
      </c>
      <c r="G108" s="41">
        <f>G104</f>
        <v>550000</v>
      </c>
      <c r="N108"/>
    </row>
    <row r="109" spans="1:17" x14ac:dyDescent="0.2">
      <c r="G109" s="11"/>
      <c r="H109" s="12">
        <f>G108/G106</f>
        <v>2.2916666666666665</v>
      </c>
      <c r="I109" s="23">
        <f>G108+G106</f>
        <v>790000</v>
      </c>
      <c r="N109"/>
    </row>
    <row r="110" spans="1:17" x14ac:dyDescent="0.2">
      <c r="G110" s="11"/>
      <c r="I110" s="24">
        <f>G108/I109</f>
        <v>0.69620253164556967</v>
      </c>
      <c r="N110"/>
    </row>
    <row r="111" spans="1:17" x14ac:dyDescent="0.2">
      <c r="G111" s="11"/>
      <c r="N111"/>
    </row>
    <row r="112" spans="1:17" x14ac:dyDescent="0.2">
      <c r="H112" s="12" t="s">
        <v>70</v>
      </c>
    </row>
    <row r="113" spans="4:9" ht="34" x14ac:dyDescent="0.4">
      <c r="F113" s="32"/>
      <c r="H113" s="33" t="s">
        <v>70</v>
      </c>
      <c r="I113" s="34"/>
    </row>
    <row r="114" spans="4:9" ht="34" x14ac:dyDescent="0.4">
      <c r="F114" s="32"/>
      <c r="H114" s="33" t="s">
        <v>70</v>
      </c>
      <c r="I114" s="34"/>
    </row>
    <row r="117" spans="4:9" ht="17" x14ac:dyDescent="0.2">
      <c r="D117" s="62" t="s">
        <v>70</v>
      </c>
      <c r="E117" s="63" t="s">
        <v>70</v>
      </c>
      <c r="F117" s="64" t="s">
        <v>70</v>
      </c>
      <c r="G117" s="65"/>
    </row>
    <row r="118" spans="4:9" ht="17" x14ac:dyDescent="0.2">
      <c r="D118" s="62" t="s">
        <v>70</v>
      </c>
      <c r="E118" s="63" t="s">
        <v>70</v>
      </c>
      <c r="F118" s="64"/>
      <c r="G118" s="65"/>
    </row>
  </sheetData>
  <sheetProtection algorithmName="SHA-512" hashValue="4QKpIjYHnUDRVdc7FnAwuEH4xlRUxnzfaAfCJmZU0oLK9tOZgfUKGiGyto1oy2dV6riWCAxNXaEyG7BIP+wZMg==" saltValue="MG98VFnC5ONTuiiTEqOjyQ==" spinCount="100000" sheet="1" objects="1" scenarios="1"/>
  <mergeCells count="6">
    <mergeCell ref="L100:O100"/>
    <mergeCell ref="A1:O1"/>
    <mergeCell ref="C2:D2"/>
    <mergeCell ref="C3:D3"/>
    <mergeCell ref="C4:D4"/>
    <mergeCell ref="E98:L98"/>
  </mergeCells>
  <dataValidations count="1">
    <dataValidation type="list" allowBlank="1" showInputMessage="1" showErrorMessage="1" sqref="K7 K9 K11 K13 K15 K17 K19 K21 K23 K25 K27 K29 K31 K34 K37 K40 K42 K44 K46 K48 K50 K52 K54 K56 K58 K60 K62 K64 K66 K68 K70 K72 K74 K76 K78 K80 K82 K84 K86 K88 K90 K92 K94 K96" xr:uid="{D130D557-C364-F844-85F9-55522B1F7845}">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d4ff2e-cf62-40b0-a5cf-f8c6524922a9" xsi:nil="true"/>
    <lcf76f155ced4ddcb4097134ff3c332f xmlns="cdfd6af9-2027-427e-aee7-f2f3dc2ea9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2" ma:contentTypeDescription="Een nieuw document maken." ma:contentTypeScope="" ma:versionID="d9ddba74b78a77a69f9afe61d097b29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e0f0422777e4c6338694d46220b124a7"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67844-EC83-44C0-880A-14C3BE007343}">
  <ds:schemaRefs>
    <ds:schemaRef ds:uri="http://www.w3.org/XML/1998/namespace"/>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04d4ff2e-cf62-40b0-a5cf-f8c6524922a9"/>
    <ds:schemaRef ds:uri="cdfd6af9-2027-427e-aee7-f2f3dc2ea940"/>
  </ds:schemaRefs>
</ds:datastoreItem>
</file>

<file path=customXml/itemProps2.xml><?xml version="1.0" encoding="utf-8"?>
<ds:datastoreItem xmlns:ds="http://schemas.openxmlformats.org/officeDocument/2006/customXml" ds:itemID="{E1696AB3-9E56-4B2B-8BA6-9A9BEEDF559F}">
  <ds:schemaRefs>
    <ds:schemaRef ds:uri="http://schemas.microsoft.com/sharepoint/v3/contenttype/forms"/>
  </ds:schemaRefs>
</ds:datastoreItem>
</file>

<file path=customXml/itemProps3.xml><?xml version="1.0" encoding="utf-8"?>
<ds:datastoreItem xmlns:ds="http://schemas.openxmlformats.org/officeDocument/2006/customXml" ds:itemID="{77537C0B-C919-445E-B466-9999E3CD3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Beantwoording inschrijver</vt:lpstr>
      <vt:lpstr>Beoordelaar 1</vt:lpstr>
      <vt:lpstr>Beoordelaar 2</vt:lpstr>
      <vt:lpstr>Beoordelaar 3</vt:lpstr>
      <vt:lpstr>Beoordelaar 4</vt:lpstr>
      <vt:lpstr>Beoordelaar 5</vt:lpstr>
      <vt:lpstr>Beoordelaar 6</vt:lpstr>
      <vt:lpstr>Consensus</vt:lpstr>
      <vt:lpstr>Hersteltijd</vt:lpstr>
      <vt:lpstr>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Bennink</dc:creator>
  <cp:lastModifiedBy>Saskia Roos</cp:lastModifiedBy>
  <dcterms:created xsi:type="dcterms:W3CDTF">2024-04-15T11:25:32Z</dcterms:created>
  <dcterms:modified xsi:type="dcterms:W3CDTF">2024-04-26T14:32:23Z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