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lumconline.sharepoint.com/sites/EAVers/Gedeelde documenten/Aanbestedingsdocumenten/Aanbestedingsdocumenten Perceel 3 Vis/"/>
    </mc:Choice>
  </mc:AlternateContent>
  <xr:revisionPtr revIDLastSave="11" documentId="8_{61C60DFF-23EB-4BA4-97F9-88661036C0DB}" xr6:coauthVersionLast="47" xr6:coauthVersionMax="47" xr10:uidLastSave="{AF3EADA6-31F5-4B54-B0D2-D947A9F97B08}"/>
  <bookViews>
    <workbookView xWindow="28690" yWindow="-110" windowWidth="29020" windowHeight="15820" xr2:uid="{00000000-000D-0000-FFFF-FFFF00000000}"/>
  </bookViews>
  <sheets>
    <sheet name="Prijzenblad Perceel 3" sheetId="18" r:id="rId1"/>
    <sheet name="Formule Prijzenblad" sheetId="7" r:id="rId2"/>
  </sheets>
  <definedNames>
    <definedName name="MaxPnt" localSheetId="1">'Formule Prijzenblad'!$B$12</definedName>
    <definedName name="MaxPnt">#REF!</definedName>
    <definedName name="PrIn" localSheetId="1">'Formule Prijzenblad'!$B$15</definedName>
    <definedName name="PrIn">#REF!</definedName>
    <definedName name="PrKn" localSheetId="1">'Formule Prijzenblad'!$B$9</definedName>
    <definedName name="PrKn">#REF!</definedName>
    <definedName name="PrMax" localSheetId="1">'Formule Prijzenblad'!$B$11</definedName>
    <definedName name="PrMax">#REF!</definedName>
    <definedName name="PuKn" localSheetId="1">'Formule Prijzenblad'!$B$10</definedName>
    <definedName name="PuK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18" l="1"/>
  <c r="H15" i="18"/>
  <c r="H14" i="18"/>
  <c r="H13" i="18"/>
  <c r="H12" i="18"/>
  <c r="H11" i="18"/>
  <c r="H10" i="18"/>
  <c r="H9" i="18"/>
  <c r="H8" i="18"/>
  <c r="H7" i="18"/>
  <c r="H18" i="18" s="1"/>
  <c r="H6" i="18"/>
  <c r="H5" i="18"/>
  <c r="H4" i="18"/>
  <c r="C21" i="7" l="1"/>
  <c r="C22" i="7" l="1"/>
  <c r="B22" i="7"/>
  <c r="B21" i="7" l="1"/>
  <c r="A25" i="7" l="1"/>
  <c r="M10" i="7" l="1"/>
  <c r="M13" i="7"/>
  <c r="L13" i="7"/>
  <c r="N12" i="7"/>
  <c r="M12" i="7"/>
  <c r="J10" i="7"/>
  <c r="I10" i="7"/>
  <c r="M9" i="7"/>
  <c r="K9" i="7"/>
  <c r="J9" i="7"/>
</calcChain>
</file>

<file path=xl/sharedStrings.xml><?xml version="1.0" encoding="utf-8"?>
<sst xmlns="http://schemas.openxmlformats.org/spreadsheetml/2006/main" count="80" uniqueCount="64">
  <si>
    <t>Prijsknippunt</t>
  </si>
  <si>
    <t>Puntenknippunt</t>
  </si>
  <si>
    <t>Maximale prijs</t>
  </si>
  <si>
    <t>Inschrijvingsprijs</t>
  </si>
  <si>
    <t>x</t>
  </si>
  <si>
    <t>y</t>
  </si>
  <si>
    <t>euro</t>
  </si>
  <si>
    <t>punten</t>
  </si>
  <si>
    <t>Gegevens perceel</t>
  </si>
  <si>
    <t>Gegevens inschrijver</t>
  </si>
  <si>
    <t>Berekende gegevens grafiek</t>
  </si>
  <si>
    <t>Deel 1</t>
  </si>
  <si>
    <t>Deel 2</t>
  </si>
  <si>
    <t>A</t>
  </si>
  <si>
    <t>B</t>
  </si>
  <si>
    <t>Score</t>
  </si>
  <si>
    <r>
      <t>Grafiekformule: Punten =</t>
    </r>
    <r>
      <rPr>
        <i/>
        <sz val="11"/>
        <color theme="1"/>
        <rFont val="Calibri"/>
        <family val="2"/>
        <scheme val="minor"/>
      </rPr>
      <t xml:space="preserve"> </t>
    </r>
    <r>
      <rPr>
        <b/>
        <i/>
        <sz val="11"/>
        <color rgb="FFFF0000"/>
        <rFont val="Calibri"/>
        <family val="2"/>
        <scheme val="minor"/>
      </rPr>
      <t>A</t>
    </r>
    <r>
      <rPr>
        <sz val="11"/>
        <color theme="1"/>
        <rFont val="Calibri"/>
        <family val="2"/>
        <scheme val="minor"/>
      </rPr>
      <t xml:space="preserve"> x Inschrijvingsprijs + </t>
    </r>
    <r>
      <rPr>
        <b/>
        <i/>
        <sz val="11"/>
        <color rgb="FFFF0000"/>
        <rFont val="Calibri"/>
        <family val="2"/>
        <scheme val="minor"/>
      </rPr>
      <t>B</t>
    </r>
  </si>
  <si>
    <t>Maximum pnt</t>
  </si>
  <si>
    <t>Naam</t>
  </si>
  <si>
    <t>PrKn</t>
  </si>
  <si>
    <t>PuKn</t>
  </si>
  <si>
    <t>PrMax</t>
  </si>
  <si>
    <t>(0-PuKn)/(PrMax-PrKn)</t>
  </si>
  <si>
    <t>PrMax*PuKn/(PrMax-PrKn)</t>
  </si>
  <si>
    <t>Punten = A x Inschrijfprijs + B</t>
  </si>
  <si>
    <t xml:space="preserve">Formule voor A en B is: </t>
  </si>
  <si>
    <t>Grafiekformule is:</t>
  </si>
  <si>
    <t>Rekenblad gunningscriterium Prijs</t>
  </si>
  <si>
    <t>Product</t>
  </si>
  <si>
    <t>Inschrijfprijs</t>
  </si>
  <si>
    <t>Eenheid</t>
  </si>
  <si>
    <t>Totaal prijs (prijs per eenheid *  hoeveelheid)</t>
  </si>
  <si>
    <r>
      <t xml:space="preserve">Inschrijver moet een prijs per eenheid opgeven voor het laagseizoen (kolom F) en hoogseizoen (kolom G). Dit conform de in de kolom Eenheid opgegeven eenheid én conform de opgegeven portie eenheid.
Op basis van de tarieven in kolom F laagseizoen uit dit prijzenblad volgt de Inschrijfprijs. Deze Inschrijfprijs wordt berekend ten behoeve van het subgunningscriterium prijs.Alle prijzen zijn in euro's excl. BTW.
Alle kosten dienen in de artikelprijzen inbegrepen  te zijn. Ook de kosten voor het voldoen aan de duurzaamheidseisen en het gunningscriterium duurzaamheid.
</t>
    </r>
    <r>
      <rPr>
        <sz val="11"/>
        <rFont val="Calibri"/>
        <family val="2"/>
        <scheme val="minor"/>
      </rPr>
      <t>Inschrijver moet de netto prijzen per  eenheid (kg of 500 gram) offreren. Netto houdt in zonder glacering en graten.*</t>
    </r>
    <r>
      <rPr>
        <sz val="11"/>
        <color rgb="FF000000"/>
        <rFont val="Calibri"/>
        <family val="2"/>
        <scheme val="minor"/>
      </rPr>
      <t xml:space="preserve">
Alle gele vakken dienen ingevuld te worden.
Kolom I en J hebben betrekking op de sub subgunningcriteria K 2.2 en K 4 uit paragraaf 5.5 uit het Beschrijvend document, pagina 35.
De genoemde hoeveelheden zijn een indicatie en hieraan kunnen geen rechten ontleend worden. 
 Er mogen geen wijzigingen in het Prijzenblad aangebracht worden of kosten toegevoegd worden.
</t>
    </r>
  </si>
  <si>
    <t>Hoeveelheid bestelde eenheid</t>
  </si>
  <si>
    <t>Prijs per eenheid
LAAGSEIZOEN</t>
  </si>
  <si>
    <t>Prijs per eenheid
HOOGSEIZOEN</t>
  </si>
  <si>
    <t>K 2.2 Milieu- en dierenwelzijns- certificaat</t>
  </si>
  <si>
    <t>K 4 Herkomst</t>
  </si>
  <si>
    <t xml:space="preserve">Zalmfilets Noors zonder vel, vers 125 gr </t>
  </si>
  <si>
    <t>125 gram</t>
  </si>
  <si>
    <t>Kabeljauwfilets zonder vel, vers 125 gr</t>
  </si>
  <si>
    <t>Geb.Lekkerbek 110/130g      REGE</t>
  </si>
  <si>
    <t>stuks</t>
  </si>
  <si>
    <t>Geb.Lekkerbek 110/130g   NA   REGE</t>
  </si>
  <si>
    <t>NoordzeevisBurger ±100 gram, stuk</t>
  </si>
  <si>
    <t>Schelvisfilets met vel, vers 125 gr</t>
  </si>
  <si>
    <t>1 kg</t>
  </si>
  <si>
    <t>Zalmzijde Noors zonder vel, vers 1,6/1,8</t>
  </si>
  <si>
    <t>Krabchunks / Flakes, per 500 gram</t>
  </si>
  <si>
    <t>500 gram</t>
  </si>
  <si>
    <t xml:space="preserve">Mosselvlees IQF, zak </t>
  </si>
  <si>
    <t>Roze garnalen No.4, vers</t>
  </si>
  <si>
    <t>Black Tiger 16/20, gepeld</t>
  </si>
  <si>
    <t>Gerookte Zalmsnippers 1</t>
  </si>
  <si>
    <t xml:space="preserve">dagvis  125 gr </t>
  </si>
  <si>
    <t>Prijs nader overeen te komen.</t>
  </si>
  <si>
    <t xml:space="preserve">Zalmsnippers Rauw, vers </t>
  </si>
  <si>
    <t xml:space="preserve">Officiële organisatienaam 
(uw firmanaam)
</t>
  </si>
  <si>
    <t xml:space="preserve">Plaats </t>
  </si>
  <si>
    <t>Datum</t>
  </si>
  <si>
    <t>Naam tekeningsbevoegde functionaris</t>
  </si>
  <si>
    <t>Handtekening</t>
  </si>
  <si>
    <r>
      <t>Bijlage 5.3 Prijzenblad kernassortiment perceel 3</t>
    </r>
    <r>
      <rPr>
        <b/>
        <sz val="14"/>
        <color rgb="FFFF0000"/>
        <rFont val="Calibri"/>
        <family val="2"/>
        <scheme val="minor"/>
      </rPr>
      <t>_incl NvI 4</t>
    </r>
  </si>
  <si>
    <t>Versproducten | Perceel 3 Vis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</si>
</sst>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_-&quot;€&quot;\ * #,##0.00\-;_-&quot;€&quot;\ * &quot;-&quot;??_-;_-@_-"/>
    <numFmt numFmtId="164" formatCode="_ &quot;€&quot;\ * #,##0.00_ ;_ &quot;€&quot;\ * \-#,##0.00_ ;_ &quot;€&quot;\ * &quot;-&quot;??_ ;_ @_ "/>
    <numFmt numFmtId="165" formatCode="0.00000"/>
    <numFmt numFmtId="166" formatCode="0.000"/>
    <numFmt numFmtId="167" formatCode="_ [$€-413]\ * #,##0.00_ ;_ [$€-413]\ * \-#,##0.00_ ;_ [$€-413]\ * &quot;-&quot;??_ ;_ @_ "/>
  </numFmts>
  <fonts count="16" x14ac:knownFonts="1">
    <font>
      <sz val="11"/>
      <color theme="1"/>
      <name val="Calibri"/>
      <family val="2"/>
      <scheme val="minor"/>
    </font>
    <font>
      <b/>
      <sz val="11"/>
      <color theme="1"/>
      <name val="Calibri"/>
      <family val="2"/>
      <scheme val="minor"/>
    </font>
    <font>
      <i/>
      <sz val="11"/>
      <color theme="1"/>
      <name val="Calibri"/>
      <family val="2"/>
      <scheme val="minor"/>
    </font>
    <font>
      <b/>
      <i/>
      <sz val="11"/>
      <color rgb="FFFF0000"/>
      <name val="Calibri"/>
      <family val="2"/>
      <scheme val="minor"/>
    </font>
    <font>
      <b/>
      <sz val="22"/>
      <color theme="1"/>
      <name val="Calibri"/>
      <family val="2"/>
      <scheme val="minor"/>
    </font>
    <font>
      <sz val="11"/>
      <color theme="1"/>
      <name val="Calibri"/>
      <family val="2"/>
      <scheme val="minor"/>
    </font>
    <font>
      <sz val="10"/>
      <name val="Times New Roman"/>
      <family val="1"/>
    </font>
    <font>
      <b/>
      <sz val="14"/>
      <color rgb="FF000000"/>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6"/>
      <color rgb="FF000000"/>
      <name val="Calibri"/>
      <family val="2"/>
      <scheme val="minor"/>
    </font>
    <font>
      <sz val="10"/>
      <color rgb="FF000000"/>
      <name val="Calibri"/>
      <family val="2"/>
      <scheme val="minor"/>
    </font>
    <font>
      <sz val="9"/>
      <color theme="1"/>
      <name val="Corbel"/>
      <family val="2"/>
    </font>
    <font>
      <sz val="11"/>
      <color rgb="FFFF0000"/>
      <name val="Calibri"/>
      <family val="2"/>
      <scheme val="minor"/>
    </font>
    <font>
      <b/>
      <sz val="14"/>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00FF00"/>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rgb="FFFFFFFF"/>
        <b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7">
    <xf numFmtId="0" fontId="0" fillId="0" borderId="0"/>
    <xf numFmtId="0" fontId="6" fillId="0" borderId="0"/>
    <xf numFmtId="16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cellStyleXfs>
  <cellXfs count="60">
    <xf numFmtId="0" fontId="0" fillId="0" borderId="0" xfId="0"/>
    <xf numFmtId="0" fontId="1" fillId="0" borderId="0" xfId="0" applyFont="1" applyFill="1" applyAlignment="1" applyProtection="1"/>
    <xf numFmtId="0" fontId="0" fillId="0" borderId="0" xfId="0" applyFill="1" applyProtection="1"/>
    <xf numFmtId="0" fontId="1" fillId="2" borderId="0" xfId="0" applyFont="1" applyFill="1" applyProtection="1"/>
    <xf numFmtId="0" fontId="0" fillId="0" borderId="0" xfId="0" applyProtection="1"/>
    <xf numFmtId="0" fontId="1" fillId="0" borderId="0" xfId="0" applyFont="1" applyFill="1" applyProtection="1"/>
    <xf numFmtId="0" fontId="0" fillId="0" borderId="0" xfId="0" applyAlignment="1" applyProtection="1">
      <alignment horizontal="right"/>
    </xf>
    <xf numFmtId="1" fontId="0" fillId="0" borderId="0" xfId="0" applyNumberFormat="1" applyProtection="1"/>
    <xf numFmtId="0" fontId="3" fillId="0" borderId="0" xfId="0" applyFont="1" applyAlignment="1" applyProtection="1">
      <alignment horizontal="center"/>
    </xf>
    <xf numFmtId="165" fontId="1" fillId="3" borderId="0" xfId="0" applyNumberFormat="1" applyFont="1" applyFill="1" applyProtection="1"/>
    <xf numFmtId="3" fontId="0" fillId="0" borderId="0" xfId="0" applyNumberFormat="1" applyFill="1" applyProtection="1"/>
    <xf numFmtId="0" fontId="8" fillId="0" borderId="0" xfId="0" applyFont="1"/>
    <xf numFmtId="0" fontId="8" fillId="0" borderId="1" xfId="0" applyFont="1" applyBorder="1"/>
    <xf numFmtId="0" fontId="8" fillId="0" borderId="1" xfId="0" applyFont="1" applyBorder="1" applyAlignment="1">
      <alignment horizontal="right" vertical="center"/>
    </xf>
    <xf numFmtId="167" fontId="8" fillId="0" borderId="0" xfId="0" applyNumberFormat="1" applyFont="1"/>
    <xf numFmtId="167" fontId="9" fillId="5" borderId="5" xfId="3" applyNumberFormat="1" applyFont="1" applyFill="1" applyBorder="1" applyAlignment="1">
      <alignment vertical="top"/>
    </xf>
    <xf numFmtId="167" fontId="9" fillId="5" borderId="5" xfId="0" applyNumberFormat="1" applyFont="1" applyFill="1" applyBorder="1" applyAlignment="1">
      <alignment horizontal="left" vertical="top" wrapText="1"/>
    </xf>
    <xf numFmtId="167" fontId="9" fillId="5" borderId="5" xfId="3" applyNumberFormat="1" applyFont="1" applyFill="1" applyBorder="1" applyAlignment="1">
      <alignment vertical="top" wrapText="1"/>
    </xf>
    <xf numFmtId="0" fontId="9" fillId="5" borderId="5" xfId="0" applyFont="1" applyFill="1" applyBorder="1" applyAlignment="1">
      <alignment vertical="top" wrapText="1"/>
    </xf>
    <xf numFmtId="0" fontId="9" fillId="5" borderId="5" xfId="0" applyFont="1" applyFill="1" applyBorder="1" applyAlignment="1">
      <alignment vertical="top"/>
    </xf>
    <xf numFmtId="0" fontId="5" fillId="0" borderId="1" xfId="5" applyBorder="1"/>
    <xf numFmtId="0" fontId="8" fillId="0" borderId="6" xfId="0" applyFont="1" applyBorder="1"/>
    <xf numFmtId="167" fontId="8" fillId="4" borderId="1" xfId="0" applyNumberFormat="1" applyFont="1" applyFill="1" applyBorder="1" applyProtection="1">
      <protection locked="0"/>
    </xf>
    <xf numFmtId="167" fontId="5" fillId="0" borderId="1" xfId="5" applyNumberFormat="1" applyBorder="1"/>
    <xf numFmtId="0" fontId="8" fillId="4" borderId="1" xfId="0" applyFont="1" applyFill="1" applyBorder="1" applyProtection="1">
      <protection locked="0"/>
    </xf>
    <xf numFmtId="0" fontId="10" fillId="0" borderId="1" xfId="5" applyFont="1" applyBorder="1"/>
    <xf numFmtId="167" fontId="8" fillId="0" borderId="1" xfId="0" applyNumberFormat="1" applyFont="1" applyBorder="1"/>
    <xf numFmtId="167" fontId="8" fillId="7" borderId="1" xfId="0" applyNumberFormat="1" applyFont="1" applyFill="1" applyBorder="1" applyAlignment="1">
      <alignment horizontal="right" vertical="center"/>
    </xf>
    <xf numFmtId="0" fontId="5" fillId="0" borderId="1" xfId="6" applyBorder="1"/>
    <xf numFmtId="0" fontId="5" fillId="0" borderId="6" xfId="6" applyBorder="1"/>
    <xf numFmtId="167" fontId="5" fillId="0" borderId="1" xfId="3" applyNumberFormat="1" applyFont="1" applyBorder="1"/>
    <xf numFmtId="0" fontId="8" fillId="0" borderId="7" xfId="0" applyFont="1" applyBorder="1"/>
    <xf numFmtId="167" fontId="10" fillId="0" borderId="1" xfId="1" applyNumberFormat="1" applyFont="1" applyBorder="1" applyAlignment="1">
      <alignment wrapText="1"/>
    </xf>
    <xf numFmtId="167" fontId="8" fillId="0" borderId="1" xfId="0" applyNumberFormat="1" applyFont="1" applyBorder="1" applyProtection="1">
      <protection locked="0"/>
    </xf>
    <xf numFmtId="0" fontId="8" fillId="0" borderId="1" xfId="0" applyFont="1" applyBorder="1" applyProtection="1">
      <protection locked="0"/>
    </xf>
    <xf numFmtId="0" fontId="11" fillId="0" borderId="0" xfId="0" applyFont="1"/>
    <xf numFmtId="167" fontId="7" fillId="0" borderId="0" xfId="0" applyNumberFormat="1" applyFont="1" applyAlignment="1">
      <alignment wrapText="1"/>
    </xf>
    <xf numFmtId="167" fontId="12" fillId="0" borderId="0" xfId="0" applyNumberFormat="1" applyFont="1"/>
    <xf numFmtId="167" fontId="7" fillId="6" borderId="1" xfId="0" applyNumberFormat="1" applyFont="1" applyFill="1" applyBorder="1" applyAlignment="1">
      <alignment wrapText="1"/>
    </xf>
    <xf numFmtId="167" fontId="7" fillId="6" borderId="1" xfId="3" applyNumberFormat="1" applyFont="1" applyFill="1" applyBorder="1"/>
    <xf numFmtId="0" fontId="12" fillId="0" borderId="0" xfId="0" applyFont="1"/>
    <xf numFmtId="49" fontId="8" fillId="0" borderId="1" xfId="0" applyNumberFormat="1" applyFont="1" applyBorder="1" applyAlignment="1">
      <alignment horizontal="left" vertical="top"/>
    </xf>
    <xf numFmtId="0" fontId="13" fillId="4" borderId="2" xfId="0" applyFont="1" applyFill="1" applyBorder="1" applyAlignment="1" applyProtection="1">
      <alignment horizontal="left" vertical="center" wrapText="1"/>
      <protection locked="0"/>
    </xf>
    <xf numFmtId="0" fontId="13" fillId="4" borderId="4" xfId="0" applyFont="1" applyFill="1" applyBorder="1" applyAlignment="1" applyProtection="1">
      <alignment horizontal="left" vertical="center" wrapText="1"/>
      <protection locked="0"/>
    </xf>
    <xf numFmtId="0" fontId="7" fillId="5" borderId="2" xfId="0" applyFont="1" applyFill="1" applyBorder="1" applyAlignment="1">
      <alignment horizontal="center" vertical="top"/>
    </xf>
    <xf numFmtId="0" fontId="7" fillId="5" borderId="3" xfId="0" applyFont="1" applyFill="1" applyBorder="1" applyAlignment="1">
      <alignment horizontal="center" vertical="top"/>
    </xf>
    <xf numFmtId="0" fontId="7" fillId="5" borderId="4" xfId="0" applyFont="1" applyFill="1" applyBorder="1" applyAlignment="1">
      <alignment horizontal="center" vertical="top"/>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13" fillId="4" borderId="2" xfId="0" applyFont="1" applyFill="1" applyBorder="1" applyAlignment="1" applyProtection="1">
      <alignment horizontal="left" vertical="top" wrapText="1"/>
      <protection locked="0"/>
    </xf>
    <xf numFmtId="0" fontId="13" fillId="4" borderId="4" xfId="0" applyFont="1" applyFill="1" applyBorder="1" applyAlignment="1" applyProtection="1">
      <alignment horizontal="left" vertical="top" wrapText="1"/>
      <protection locked="0"/>
    </xf>
    <xf numFmtId="0" fontId="1" fillId="2" borderId="0" xfId="0" applyFont="1" applyFill="1" applyAlignment="1" applyProtection="1">
      <alignment horizontal="center"/>
    </xf>
    <xf numFmtId="166" fontId="4" fillId="3" borderId="0" xfId="0" applyNumberFormat="1" applyFont="1" applyFill="1" applyAlignment="1" applyProtection="1">
      <alignment horizontal="center" vertical="center"/>
    </xf>
    <xf numFmtId="1" fontId="4" fillId="0" borderId="0" xfId="0" applyNumberFormat="1" applyFont="1" applyFill="1" applyAlignment="1" applyProtection="1">
      <alignment horizontal="center" vertical="center"/>
    </xf>
    <xf numFmtId="0" fontId="1" fillId="0" borderId="0" xfId="0" applyFont="1" applyAlignment="1" applyProtection="1">
      <alignment horizontal="left" wrapText="1"/>
      <protection locked="0"/>
    </xf>
    <xf numFmtId="0" fontId="1" fillId="0" borderId="0" xfId="0" applyFont="1" applyFill="1" applyAlignment="1" applyProtection="1">
      <alignment horizontal="right"/>
    </xf>
    <xf numFmtId="0" fontId="0" fillId="2" borderId="0" xfId="0" applyFill="1" applyAlignment="1" applyProtection="1">
      <alignment horizontal="center"/>
    </xf>
    <xf numFmtId="3" fontId="14" fillId="0" borderId="0" xfId="0" applyNumberFormat="1" applyFont="1" applyFill="1" applyProtection="1"/>
    <xf numFmtId="0" fontId="0" fillId="4" borderId="0" xfId="0" applyFill="1" applyProtection="1">
      <protection locked="0"/>
    </xf>
  </cellXfs>
  <cellStyles count="7">
    <cellStyle name="Currency 2" xfId="2" xr:uid="{AF45431D-2298-42D1-8EE7-B8BF14A08680}"/>
    <cellStyle name="Normal 2" xfId="4" xr:uid="{F64A9C19-48BC-4E2D-8C09-9894E651DBEC}"/>
    <cellStyle name="Standaard" xfId="0" builtinId="0"/>
    <cellStyle name="Standaard 2" xfId="1" xr:uid="{40392588-68EC-4D41-A9FA-55C47A44139E}"/>
    <cellStyle name="Standaard 3" xfId="5" xr:uid="{152E03DC-0D44-4DB8-BA14-C464C505509E}"/>
    <cellStyle name="Standaard 4" xfId="6" xr:uid="{4923BC1D-526E-4371-AE99-EFB1E83C05CD}"/>
    <cellStyle name="Valuta" xfId="3" builtinId="4"/>
  </cellStyles>
  <dxfs count="1">
    <dxf>
      <fill>
        <patternFill>
          <bgColor rgb="FF00FF00"/>
        </patternFill>
      </fill>
    </dxf>
  </dxfs>
  <tableStyles count="0" defaultTableStyle="TableStyleMedium2" defaultPivotStyle="PivotStyleLight16"/>
  <colors>
    <mruColors>
      <color rgb="FF00FF00"/>
      <color rgb="FFFF0000"/>
      <color rgb="FF09AF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Gunningscriterium</a:t>
            </a:r>
            <a:r>
              <a:rPr lang="nl-NL" baseline="0"/>
              <a:t> Prijs</a:t>
            </a:r>
            <a:endParaRPr lang="nl-NL"/>
          </a:p>
        </c:rich>
      </c:tx>
      <c:overlay val="0"/>
    </c:title>
    <c:autoTitleDeleted val="0"/>
    <c:plotArea>
      <c:layout>
        <c:manualLayout>
          <c:layoutTarget val="inner"/>
          <c:xMode val="edge"/>
          <c:yMode val="edge"/>
          <c:x val="3.527948463662179E-2"/>
          <c:y val="9.9516014854989593E-2"/>
          <c:w val="0.92917455442029184"/>
          <c:h val="0.75592881802637779"/>
        </c:manualLayout>
      </c:layout>
      <c:scatterChart>
        <c:scatterStyle val="lineMarker"/>
        <c:varyColors val="0"/>
        <c:ser>
          <c:idx val="0"/>
          <c:order val="0"/>
          <c:marker>
            <c:symbol val="diamond"/>
            <c:size val="5"/>
          </c:marker>
          <c:dLbls>
            <c:dLbl>
              <c:idx val="0"/>
              <c:delete val="1"/>
              <c:extLst>
                <c:ext xmlns:c15="http://schemas.microsoft.com/office/drawing/2012/chart" uri="{CE6537A1-D6FC-4f65-9D91-7224C49458BB}"/>
                <c:ext xmlns:c16="http://schemas.microsoft.com/office/drawing/2014/chart" uri="{C3380CC4-5D6E-409C-BE32-E72D297353CC}">
                  <c16:uniqueId val="{00000000-F052-405E-A6D5-ABAB6D0EB673}"/>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'Formule Prijzenblad'!$I$9:$J$9</c:f>
              <c:numCache>
                <c:formatCode>General</c:formatCode>
                <c:ptCount val="2"/>
                <c:pt idx="0">
                  <c:v>0</c:v>
                </c:pt>
                <c:pt idx="1">
                  <c:v>75000</c:v>
                </c:pt>
              </c:numCache>
            </c:numRef>
          </c:xVal>
          <c:yVal>
            <c:numRef>
              <c:f>'Formule Prijzenblad'!$I$10:$J$10</c:f>
              <c:numCache>
                <c:formatCode>General</c:formatCode>
                <c:ptCount val="2"/>
                <c:pt idx="0">
                  <c:v>300</c:v>
                </c:pt>
                <c:pt idx="1">
                  <c:v>300</c:v>
                </c:pt>
              </c:numCache>
            </c:numRef>
          </c:yVal>
          <c:smooth val="0"/>
          <c:extLst>
            <c:ext xmlns:c16="http://schemas.microsoft.com/office/drawing/2014/chart" uri="{C3380CC4-5D6E-409C-BE32-E72D297353CC}">
              <c16:uniqueId val="{00000001-F052-405E-A6D5-ABAB6D0EB673}"/>
            </c:ext>
          </c:extLst>
        </c:ser>
        <c:ser>
          <c:idx val="1"/>
          <c:order val="1"/>
          <c:tx>
            <c:v>twee</c:v>
          </c:tx>
          <c:marker>
            <c:symbol val="diamond"/>
            <c:size val="5"/>
          </c:marker>
          <c:dLbls>
            <c:dLbl>
              <c:idx val="1"/>
              <c:delete val="1"/>
              <c:extLst>
                <c:ext xmlns:c15="http://schemas.microsoft.com/office/drawing/2012/chart" uri="{CE6537A1-D6FC-4f65-9D91-7224C49458BB}"/>
                <c:ext xmlns:c16="http://schemas.microsoft.com/office/drawing/2014/chart" uri="{C3380CC4-5D6E-409C-BE32-E72D297353CC}">
                  <c16:uniqueId val="{00000002-F052-405E-A6D5-ABAB6D0EB673}"/>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'Formule Prijzenblad'!$J$9:$K$9</c:f>
              <c:numCache>
                <c:formatCode>General</c:formatCode>
                <c:ptCount val="2"/>
                <c:pt idx="0">
                  <c:v>75000</c:v>
                </c:pt>
                <c:pt idx="1">
                  <c:v>105000</c:v>
                </c:pt>
              </c:numCache>
            </c:numRef>
          </c:xVal>
          <c:yVal>
            <c:numRef>
              <c:f>'Formule Prijzenblad'!$J$10:$K$10</c:f>
              <c:numCache>
                <c:formatCode>General</c:formatCode>
                <c:ptCount val="2"/>
                <c:pt idx="0">
                  <c:v>300</c:v>
                </c:pt>
                <c:pt idx="1">
                  <c:v>0</c:v>
                </c:pt>
              </c:numCache>
            </c:numRef>
          </c:yVal>
          <c:smooth val="0"/>
          <c:extLst>
            <c:ext xmlns:c16="http://schemas.microsoft.com/office/drawing/2014/chart" uri="{C3380CC4-5D6E-409C-BE32-E72D297353CC}">
              <c16:uniqueId val="{00000003-F052-405E-A6D5-ABAB6D0EB673}"/>
            </c:ext>
          </c:extLst>
        </c:ser>
        <c:ser>
          <c:idx val="2"/>
          <c:order val="2"/>
          <c:tx>
            <c:v>drie</c:v>
          </c:tx>
          <c:marker>
            <c:symbol val="square"/>
            <c:size val="10"/>
            <c:spPr>
              <a:solidFill>
                <a:srgbClr val="00FF00"/>
              </a:solidFill>
            </c:spPr>
          </c:marker>
          <c:dPt>
            <c:idx val="0"/>
            <c:marker>
              <c:spPr>
                <a:solidFill>
                  <a:srgbClr val="00FF00"/>
                </a:solidFill>
                <a:ln>
                  <a:solidFill>
                    <a:schemeClr val="accent2">
                      <a:lumMod val="40000"/>
                      <a:lumOff val="60000"/>
                    </a:schemeClr>
                  </a:solidFill>
                </a:ln>
              </c:spPr>
            </c:marker>
            <c:bubble3D val="0"/>
            <c:extLst>
              <c:ext xmlns:c16="http://schemas.microsoft.com/office/drawing/2014/chart" uri="{C3380CC4-5D6E-409C-BE32-E72D297353CC}">
                <c16:uniqueId val="{00000004-F052-405E-A6D5-ABAB6D0EB673}"/>
              </c:ext>
            </c:extLst>
          </c:dPt>
          <c:dLbls>
            <c:dLbl>
              <c:idx val="0"/>
              <c:layout>
                <c:manualLayout>
                  <c:x val="-6.3377048800797933E-2"/>
                  <c:y val="8.7511972474762348E-2"/>
                </c:manualLayout>
              </c:layout>
              <c:dLblPos val="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F052-405E-A6D5-ABAB6D0EB673}"/>
                </c:ext>
              </c:extLst>
            </c:dLbl>
            <c:spPr>
              <a:noFill/>
            </c:spPr>
            <c:txPr>
              <a:bodyPr/>
              <a:lstStyle/>
              <a:p>
                <a:pPr>
                  <a:defRPr b="1">
                    <a:solidFill>
                      <a:srgbClr val="00B050"/>
                    </a:solidFill>
                  </a:defRPr>
                </a:pPr>
                <a:endParaRPr lang="nl-NL"/>
              </a:p>
            </c:txPr>
            <c:dLblPos val="b"/>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'Formule Prijzenblad'!$M$9</c:f>
              <c:numCache>
                <c:formatCode>General</c:formatCode>
                <c:ptCount val="1"/>
                <c:pt idx="0">
                  <c:v>0</c:v>
                </c:pt>
              </c:numCache>
            </c:numRef>
          </c:xVal>
          <c:yVal>
            <c:numRef>
              <c:f>'Formule Prijzenblad'!$M$10</c:f>
              <c:numCache>
                <c:formatCode>0</c:formatCode>
                <c:ptCount val="1"/>
                <c:pt idx="0">
                  <c:v>300</c:v>
                </c:pt>
              </c:numCache>
            </c:numRef>
          </c:yVal>
          <c:smooth val="0"/>
          <c:extLst>
            <c:ext xmlns:c16="http://schemas.microsoft.com/office/drawing/2014/chart" uri="{C3380CC4-5D6E-409C-BE32-E72D297353CC}">
              <c16:uniqueId val="{00000005-F052-405E-A6D5-ABAB6D0EB673}"/>
            </c:ext>
          </c:extLst>
        </c:ser>
        <c:ser>
          <c:idx val="3"/>
          <c:order val="3"/>
          <c:tx>
            <c:v>vier</c:v>
          </c:tx>
          <c:spPr>
            <a:ln w="6350">
              <a:solidFill>
                <a:schemeClr val="tx1"/>
              </a:solidFill>
              <a:prstDash val="sysDot"/>
            </a:ln>
          </c:spPr>
          <c:marker>
            <c:symbol val="x"/>
            <c:size val="3"/>
            <c:spPr>
              <a:solidFill>
                <a:schemeClr val="bg1"/>
              </a:solidFill>
            </c:spPr>
          </c:marker>
          <c:dLbls>
            <c:delete val="1"/>
          </c:dLbls>
          <c:xVal>
            <c:numRef>
              <c:f>'Formule Prijzenblad'!$L$12:$M$12</c:f>
              <c:numCache>
                <c:formatCode>General</c:formatCode>
                <c:ptCount val="2"/>
                <c:pt idx="0">
                  <c:v>0</c:v>
                </c:pt>
                <c:pt idx="1">
                  <c:v>75000</c:v>
                </c:pt>
              </c:numCache>
            </c:numRef>
          </c:xVal>
          <c:yVal>
            <c:numRef>
              <c:f>'Formule Prijzenblad'!$L$13:$M$13</c:f>
              <c:numCache>
                <c:formatCode>General</c:formatCode>
                <c:ptCount val="2"/>
                <c:pt idx="0">
                  <c:v>300</c:v>
                </c:pt>
                <c:pt idx="1">
                  <c:v>300</c:v>
                </c:pt>
              </c:numCache>
            </c:numRef>
          </c:yVal>
          <c:smooth val="0"/>
          <c:extLst>
            <c:ext xmlns:c16="http://schemas.microsoft.com/office/drawing/2014/chart" uri="{C3380CC4-5D6E-409C-BE32-E72D297353CC}">
              <c16:uniqueId val="{00000006-F052-405E-A6D5-ABAB6D0EB673}"/>
            </c:ext>
          </c:extLst>
        </c:ser>
        <c:ser>
          <c:idx val="4"/>
          <c:order val="4"/>
          <c:tx>
            <c:v>vijf</c:v>
          </c:tx>
          <c:spPr>
            <a:ln w="6350">
              <a:solidFill>
                <a:schemeClr val="tx1"/>
              </a:solidFill>
              <a:prstDash val="sysDot"/>
            </a:ln>
          </c:spPr>
          <c:marker>
            <c:symbol val="x"/>
            <c:size val="3"/>
            <c:spPr>
              <a:solidFill>
                <a:schemeClr val="bg1"/>
              </a:solidFill>
            </c:spPr>
          </c:marker>
          <c:dLbls>
            <c:delete val="1"/>
          </c:dLbls>
          <c:xVal>
            <c:numRef>
              <c:f>'Formule Prijzenblad'!$M$12:$N$12</c:f>
              <c:numCache>
                <c:formatCode>General</c:formatCode>
                <c:ptCount val="2"/>
                <c:pt idx="0">
                  <c:v>75000</c:v>
                </c:pt>
                <c:pt idx="1">
                  <c:v>75000</c:v>
                </c:pt>
              </c:numCache>
            </c:numRef>
          </c:xVal>
          <c:yVal>
            <c:numRef>
              <c:f>'Formule Prijzenblad'!$M$13:$N$13</c:f>
              <c:numCache>
                <c:formatCode>General</c:formatCode>
                <c:ptCount val="2"/>
                <c:pt idx="0">
                  <c:v>300</c:v>
                </c:pt>
                <c:pt idx="1">
                  <c:v>0</c:v>
                </c:pt>
              </c:numCache>
            </c:numRef>
          </c:yVal>
          <c:smooth val="0"/>
          <c:extLst>
            <c:ext xmlns:c16="http://schemas.microsoft.com/office/drawing/2014/chart" uri="{C3380CC4-5D6E-409C-BE32-E72D297353CC}">
              <c16:uniqueId val="{00000007-F052-405E-A6D5-ABAB6D0EB673}"/>
            </c:ext>
          </c:extLst>
        </c:ser>
        <c:dLbls>
          <c:showLegendKey val="0"/>
          <c:showVal val="1"/>
          <c:showCatName val="1"/>
          <c:showSerName val="0"/>
          <c:showPercent val="0"/>
          <c:showBubbleSize val="0"/>
        </c:dLbls>
        <c:axId val="131378560"/>
        <c:axId val="131397120"/>
      </c:scatterChart>
      <c:valAx>
        <c:axId val="131378560"/>
        <c:scaling>
          <c:orientation val="minMax"/>
        </c:scaling>
        <c:delete val="0"/>
        <c:axPos val="b"/>
        <c:numFmt formatCode="General" sourceLinked="0"/>
        <c:majorTickMark val="none"/>
        <c:minorTickMark val="none"/>
        <c:tickLblPos val="nextTo"/>
        <c:crossAx val="131397120"/>
        <c:crossesAt val="0"/>
        <c:crossBetween val="midCat"/>
      </c:valAx>
      <c:valAx>
        <c:axId val="131397120"/>
        <c:scaling>
          <c:orientation val="minMax"/>
          <c:min val="0"/>
        </c:scaling>
        <c:delete val="0"/>
        <c:axPos val="l"/>
        <c:numFmt formatCode="General" sourceLinked="1"/>
        <c:majorTickMark val="out"/>
        <c:minorTickMark val="none"/>
        <c:tickLblPos val="nextTo"/>
        <c:crossAx val="131378560"/>
        <c:crossesAt val="0"/>
        <c:crossBetween val="midCat"/>
      </c:valAx>
      <c:spPr>
        <a:ln w="3175">
          <a:solidFill>
            <a:schemeClr val="tx1"/>
          </a:solidFill>
          <a:prstDash val="sysDot"/>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33336</xdr:colOff>
      <xdr:row>4</xdr:row>
      <xdr:rowOff>0</xdr:rowOff>
    </xdr:from>
    <xdr:to>
      <xdr:col>15</xdr:col>
      <xdr:colOff>609599</xdr:colOff>
      <xdr:row>28</xdr:row>
      <xdr:rowOff>19050</xdr:rowOff>
    </xdr:to>
    <xdr:graphicFrame macro="">
      <xdr:nvGraphicFramePr>
        <xdr:cNvPr id="2" name="Grafiek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0.03783</cdr:x>
      <cdr:y>0.08714</cdr:y>
    </cdr:from>
    <cdr:to>
      <cdr:x>0.12348</cdr:x>
      <cdr:y>0.12656</cdr:y>
    </cdr:to>
    <cdr:sp macro="" textlink="">
      <cdr:nvSpPr>
        <cdr:cNvPr id="6" name="Tekstvak 5"/>
        <cdr:cNvSpPr txBox="1"/>
      </cdr:nvSpPr>
      <cdr:spPr>
        <a:xfrm xmlns:a="http://schemas.openxmlformats.org/drawingml/2006/main">
          <a:off x="252414" y="400050"/>
          <a:ext cx="57150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Punten</a:t>
          </a:r>
        </a:p>
      </cdr:txBody>
    </cdr:sp>
  </cdr:relSizeAnchor>
  <cdr:relSizeAnchor xmlns:cdr="http://schemas.openxmlformats.org/drawingml/2006/chartDrawing">
    <cdr:from>
      <cdr:x>0.8858</cdr:x>
      <cdr:y>0.90664</cdr:y>
    </cdr:from>
    <cdr:to>
      <cdr:x>0.95432</cdr:x>
      <cdr:y>0.95851</cdr:y>
    </cdr:to>
    <cdr:sp macro="" textlink="">
      <cdr:nvSpPr>
        <cdr:cNvPr id="2" name="Tekstvak 1"/>
        <cdr:cNvSpPr txBox="1"/>
      </cdr:nvSpPr>
      <cdr:spPr>
        <a:xfrm xmlns:a="http://schemas.openxmlformats.org/drawingml/2006/main">
          <a:off x="5910265" y="4162425"/>
          <a:ext cx="45720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euro</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DCF4E-836D-4AB0-8424-36D95216C866}">
  <dimension ref="A1:J35"/>
  <sheetViews>
    <sheetView tabSelected="1" workbookViewId="0">
      <selection activeCell="M2" sqref="M2"/>
    </sheetView>
  </sheetViews>
  <sheetFormatPr defaultColWidth="9.1796875" defaultRowHeight="14.5" x14ac:dyDescent="0.35"/>
  <cols>
    <col min="1" max="1" width="37.453125" style="11" customWidth="1"/>
    <col min="2" max="3" width="22.453125" style="11" customWidth="1"/>
    <col min="4" max="4" width="15.54296875" style="40" customWidth="1"/>
    <col min="5" max="5" width="14.7265625" style="40" customWidth="1"/>
    <col min="6" max="7" width="16.26953125" style="14" customWidth="1"/>
    <col min="8" max="8" width="21.1796875" style="40" customWidth="1"/>
    <col min="9" max="10" width="18.1796875" style="11" customWidth="1"/>
    <col min="11" max="16384" width="9.1796875" style="11"/>
  </cols>
  <sheetData>
    <row r="1" spans="1:10" ht="18.5" x14ac:dyDescent="0.35">
      <c r="A1" s="44" t="s">
        <v>62</v>
      </c>
      <c r="B1" s="45"/>
      <c r="C1" s="45"/>
      <c r="D1" s="45"/>
      <c r="E1" s="45"/>
      <c r="F1" s="45"/>
      <c r="G1" s="45"/>
      <c r="H1" s="45"/>
      <c r="I1" s="45"/>
      <c r="J1" s="46"/>
    </row>
    <row r="2" spans="1:10" ht="213" customHeight="1" x14ac:dyDescent="0.35">
      <c r="A2" s="47" t="s">
        <v>32</v>
      </c>
      <c r="B2" s="48"/>
      <c r="C2" s="48"/>
      <c r="D2" s="48"/>
      <c r="E2" s="48"/>
      <c r="F2" s="48"/>
      <c r="G2" s="48"/>
      <c r="H2" s="48"/>
      <c r="I2" s="48"/>
      <c r="J2" s="49"/>
    </row>
    <row r="3" spans="1:10" ht="31.5" customHeight="1" x14ac:dyDescent="0.35">
      <c r="A3" s="15" t="s">
        <v>28</v>
      </c>
      <c r="B3" s="15"/>
      <c r="C3" s="15"/>
      <c r="D3" s="16" t="s">
        <v>33</v>
      </c>
      <c r="E3" s="16" t="s">
        <v>30</v>
      </c>
      <c r="F3" s="17" t="s">
        <v>34</v>
      </c>
      <c r="G3" s="17" t="s">
        <v>35</v>
      </c>
      <c r="H3" s="17" t="s">
        <v>31</v>
      </c>
      <c r="I3" s="18" t="s">
        <v>36</v>
      </c>
      <c r="J3" s="19" t="s">
        <v>37</v>
      </c>
    </row>
    <row r="4" spans="1:10" x14ac:dyDescent="0.35">
      <c r="A4" s="12" t="s">
        <v>38</v>
      </c>
      <c r="B4" s="12"/>
      <c r="C4" s="12"/>
      <c r="D4" s="20">
        <v>7465</v>
      </c>
      <c r="E4" s="21" t="s">
        <v>39</v>
      </c>
      <c r="F4" s="22">
        <v>0</v>
      </c>
      <c r="G4" s="22">
        <v>0</v>
      </c>
      <c r="H4" s="23">
        <f>F4*D4</f>
        <v>0</v>
      </c>
      <c r="I4" s="24"/>
      <c r="J4" s="24"/>
    </row>
    <row r="5" spans="1:10" x14ac:dyDescent="0.35">
      <c r="A5" s="12" t="s">
        <v>40</v>
      </c>
      <c r="B5" s="12"/>
      <c r="C5" s="12"/>
      <c r="D5" s="20">
        <v>5721</v>
      </c>
      <c r="E5" s="21" t="s">
        <v>39</v>
      </c>
      <c r="F5" s="22">
        <v>0</v>
      </c>
      <c r="G5" s="22">
        <v>0</v>
      </c>
      <c r="H5" s="23">
        <f t="shared" ref="H5:H15" si="0">F5*D5</f>
        <v>0</v>
      </c>
      <c r="I5" s="24"/>
      <c r="J5" s="24"/>
    </row>
    <row r="6" spans="1:10" x14ac:dyDescent="0.35">
      <c r="A6" s="12" t="s">
        <v>41</v>
      </c>
      <c r="B6" s="12"/>
      <c r="C6" s="12"/>
      <c r="D6" s="25">
        <v>4280</v>
      </c>
      <c r="E6" s="21" t="s">
        <v>42</v>
      </c>
      <c r="F6" s="22">
        <v>0</v>
      </c>
      <c r="G6" s="22">
        <v>0</v>
      </c>
      <c r="H6" s="23">
        <f t="shared" si="0"/>
        <v>0</v>
      </c>
      <c r="I6" s="24"/>
      <c r="J6" s="24"/>
    </row>
    <row r="7" spans="1:10" x14ac:dyDescent="0.35">
      <c r="A7" s="12" t="s">
        <v>43</v>
      </c>
      <c r="B7" s="12"/>
      <c r="C7" s="12"/>
      <c r="D7" s="12">
        <v>100</v>
      </c>
      <c r="E7" s="21" t="s">
        <v>42</v>
      </c>
      <c r="F7" s="22">
        <v>0</v>
      </c>
      <c r="G7" s="22">
        <v>0</v>
      </c>
      <c r="H7" s="26">
        <f t="shared" si="0"/>
        <v>0</v>
      </c>
      <c r="I7" s="24"/>
      <c r="J7" s="24"/>
    </row>
    <row r="8" spans="1:10" x14ac:dyDescent="0.35">
      <c r="A8" s="12" t="s">
        <v>44</v>
      </c>
      <c r="B8" s="12"/>
      <c r="C8" s="12"/>
      <c r="D8" s="13">
        <v>1396</v>
      </c>
      <c r="E8" s="21" t="s">
        <v>42</v>
      </c>
      <c r="F8" s="22">
        <v>0</v>
      </c>
      <c r="G8" s="22">
        <v>0</v>
      </c>
      <c r="H8" s="27">
        <f t="shared" si="0"/>
        <v>0</v>
      </c>
      <c r="I8" s="24"/>
      <c r="J8" s="24"/>
    </row>
    <row r="9" spans="1:10" x14ac:dyDescent="0.35">
      <c r="A9" s="12" t="s">
        <v>45</v>
      </c>
      <c r="B9" s="12"/>
      <c r="C9" s="12"/>
      <c r="D9" s="20">
        <v>1090</v>
      </c>
      <c r="E9" s="21" t="s">
        <v>46</v>
      </c>
      <c r="F9" s="22">
        <v>0</v>
      </c>
      <c r="G9" s="22">
        <v>0</v>
      </c>
      <c r="H9" s="23">
        <f t="shared" si="0"/>
        <v>0</v>
      </c>
      <c r="I9" s="24"/>
      <c r="J9" s="24"/>
    </row>
    <row r="10" spans="1:10" x14ac:dyDescent="0.35">
      <c r="A10" s="12" t="s">
        <v>47</v>
      </c>
      <c r="B10" s="12"/>
      <c r="C10" s="12"/>
      <c r="D10" s="20">
        <v>350</v>
      </c>
      <c r="E10" s="21" t="s">
        <v>46</v>
      </c>
      <c r="F10" s="22">
        <v>0</v>
      </c>
      <c r="G10" s="22">
        <v>0</v>
      </c>
      <c r="H10" s="23">
        <f t="shared" si="0"/>
        <v>0</v>
      </c>
      <c r="I10" s="24"/>
      <c r="J10" s="24"/>
    </row>
    <row r="11" spans="1:10" x14ac:dyDescent="0.35">
      <c r="A11" s="12" t="s">
        <v>48</v>
      </c>
      <c r="B11" s="12"/>
      <c r="C11" s="12"/>
      <c r="D11" s="20">
        <v>249</v>
      </c>
      <c r="E11" s="21" t="s">
        <v>49</v>
      </c>
      <c r="F11" s="22">
        <v>0</v>
      </c>
      <c r="G11" s="22">
        <v>0</v>
      </c>
      <c r="H11" s="23">
        <f t="shared" si="0"/>
        <v>0</v>
      </c>
      <c r="I11" s="24"/>
      <c r="J11" s="24"/>
    </row>
    <row r="12" spans="1:10" x14ac:dyDescent="0.35">
      <c r="A12" s="28" t="s">
        <v>50</v>
      </c>
      <c r="B12" s="28"/>
      <c r="C12" s="28"/>
      <c r="D12" s="20">
        <v>243</v>
      </c>
      <c r="E12" s="29" t="s">
        <v>46</v>
      </c>
      <c r="F12" s="22">
        <v>0</v>
      </c>
      <c r="G12" s="22">
        <v>0</v>
      </c>
      <c r="H12" s="30">
        <f t="shared" si="0"/>
        <v>0</v>
      </c>
      <c r="I12" s="24"/>
      <c r="J12" s="24"/>
    </row>
    <row r="13" spans="1:10" x14ac:dyDescent="0.35">
      <c r="A13" s="12" t="s">
        <v>51</v>
      </c>
      <c r="B13" s="12"/>
      <c r="C13" s="12"/>
      <c r="D13" s="13">
        <v>161</v>
      </c>
      <c r="E13" s="21" t="s">
        <v>46</v>
      </c>
      <c r="F13" s="22">
        <v>0</v>
      </c>
      <c r="G13" s="22">
        <v>0</v>
      </c>
      <c r="H13" s="27">
        <f t="shared" si="0"/>
        <v>0</v>
      </c>
      <c r="I13" s="24"/>
      <c r="J13" s="24"/>
    </row>
    <row r="14" spans="1:10" x14ac:dyDescent="0.35">
      <c r="A14" s="12" t="s">
        <v>52</v>
      </c>
      <c r="B14" s="12"/>
      <c r="C14" s="12"/>
      <c r="D14" s="20">
        <v>205</v>
      </c>
      <c r="E14" s="21" t="s">
        <v>46</v>
      </c>
      <c r="F14" s="22">
        <v>0</v>
      </c>
      <c r="G14" s="22">
        <v>0</v>
      </c>
      <c r="H14" s="23">
        <f t="shared" si="0"/>
        <v>0</v>
      </c>
      <c r="I14" s="24"/>
      <c r="J14" s="24"/>
    </row>
    <row r="15" spans="1:10" x14ac:dyDescent="0.35">
      <c r="A15" s="12" t="s">
        <v>53</v>
      </c>
      <c r="B15" s="12"/>
      <c r="C15" s="12"/>
      <c r="D15" s="20">
        <v>28</v>
      </c>
      <c r="E15" s="21" t="s">
        <v>46</v>
      </c>
      <c r="F15" s="22">
        <v>0</v>
      </c>
      <c r="G15" s="22">
        <v>0</v>
      </c>
      <c r="H15" s="23">
        <f t="shared" si="0"/>
        <v>0</v>
      </c>
      <c r="I15" s="24"/>
      <c r="J15" s="24"/>
    </row>
    <row r="16" spans="1:10" ht="29.5" customHeight="1" x14ac:dyDescent="0.35">
      <c r="A16" s="12" t="s">
        <v>54</v>
      </c>
      <c r="B16" s="12"/>
      <c r="C16" s="12"/>
      <c r="D16" s="20"/>
      <c r="E16" s="31" t="s">
        <v>46</v>
      </c>
      <c r="F16" s="32" t="s">
        <v>55</v>
      </c>
      <c r="G16" s="33"/>
      <c r="H16" s="26"/>
      <c r="I16" s="34"/>
      <c r="J16" s="34"/>
    </row>
    <row r="17" spans="1:10" x14ac:dyDescent="0.35">
      <c r="A17" s="12" t="s">
        <v>56</v>
      </c>
      <c r="B17" s="12"/>
      <c r="C17" s="12"/>
      <c r="D17" s="20">
        <v>60</v>
      </c>
      <c r="E17" s="12" t="s">
        <v>46</v>
      </c>
      <c r="F17" s="22">
        <v>0</v>
      </c>
      <c r="G17" s="22">
        <v>0</v>
      </c>
      <c r="H17" s="23">
        <f>F17*D17</f>
        <v>0</v>
      </c>
      <c r="I17" s="24"/>
      <c r="J17" s="24"/>
    </row>
    <row r="18" spans="1:10" ht="21" x14ac:dyDescent="0.5">
      <c r="A18" s="35"/>
      <c r="B18" s="35"/>
      <c r="C18" s="35"/>
      <c r="D18" s="36"/>
      <c r="E18" s="36"/>
      <c r="F18" s="37"/>
      <c r="G18" s="38" t="s">
        <v>29</v>
      </c>
      <c r="H18" s="39">
        <f>SUM(H4:H17)</f>
        <v>0</v>
      </c>
    </row>
    <row r="19" spans="1:10" x14ac:dyDescent="0.35">
      <c r="A19" s="40"/>
      <c r="B19" s="40"/>
      <c r="C19" s="40"/>
      <c r="F19" s="37"/>
      <c r="G19" s="37"/>
    </row>
    <row r="20" spans="1:10" x14ac:dyDescent="0.35">
      <c r="A20" s="40"/>
      <c r="B20" s="40"/>
      <c r="C20" s="40"/>
      <c r="F20" s="37"/>
      <c r="G20" s="37"/>
    </row>
    <row r="21" spans="1:10" ht="25.5" customHeight="1" x14ac:dyDescent="0.35">
      <c r="A21" s="41" t="s">
        <v>57</v>
      </c>
      <c r="B21" s="50"/>
      <c r="C21" s="51"/>
      <c r="D21" s="11"/>
      <c r="E21" s="11"/>
      <c r="F21" s="40"/>
      <c r="G21" s="40"/>
      <c r="H21" s="11"/>
    </row>
    <row r="22" spans="1:10" ht="24.75" customHeight="1" x14ac:dyDescent="0.35">
      <c r="A22" s="41" t="s">
        <v>58</v>
      </c>
      <c r="B22" s="42"/>
      <c r="C22" s="43"/>
      <c r="D22" s="11"/>
      <c r="E22" s="11"/>
      <c r="F22" s="40"/>
      <c r="G22" s="40"/>
      <c r="H22" s="11"/>
    </row>
    <row r="23" spans="1:10" x14ac:dyDescent="0.35">
      <c r="A23" s="41" t="s">
        <v>59</v>
      </c>
      <c r="B23" s="42"/>
      <c r="C23" s="43"/>
      <c r="D23" s="11"/>
      <c r="E23" s="11"/>
      <c r="F23" s="40"/>
      <c r="G23" s="40"/>
      <c r="H23" s="11"/>
    </row>
    <row r="24" spans="1:10" ht="25.5" customHeight="1" x14ac:dyDescent="0.35">
      <c r="A24" s="41" t="s">
        <v>60</v>
      </c>
      <c r="B24" s="42"/>
      <c r="C24" s="43"/>
      <c r="D24" s="11"/>
      <c r="E24" s="11"/>
      <c r="F24" s="40"/>
      <c r="G24" s="40"/>
      <c r="H24" s="11"/>
    </row>
    <row r="25" spans="1:10" ht="28.5" customHeight="1" x14ac:dyDescent="0.35">
      <c r="A25" s="41" t="s">
        <v>61</v>
      </c>
      <c r="B25" s="42"/>
      <c r="C25" s="43"/>
      <c r="D25" s="11"/>
      <c r="E25" s="11"/>
      <c r="F25" s="40"/>
      <c r="G25" s="40"/>
      <c r="H25" s="11"/>
    </row>
    <row r="26" spans="1:10" x14ac:dyDescent="0.35">
      <c r="A26" s="40"/>
      <c r="B26" s="40"/>
      <c r="C26" s="40"/>
      <c r="F26" s="37"/>
      <c r="G26" s="37"/>
    </row>
    <row r="27" spans="1:10" x14ac:dyDescent="0.35">
      <c r="A27" s="40"/>
      <c r="B27" s="40"/>
      <c r="C27" s="40"/>
      <c r="F27" s="37"/>
      <c r="G27" s="37"/>
    </row>
    <row r="28" spans="1:10" x14ac:dyDescent="0.35">
      <c r="A28" s="40"/>
      <c r="B28" s="40"/>
      <c r="C28" s="40"/>
      <c r="F28" s="37"/>
      <c r="G28" s="37"/>
    </row>
    <row r="29" spans="1:10" x14ac:dyDescent="0.35">
      <c r="A29" s="40"/>
      <c r="B29" s="40"/>
      <c r="C29" s="40"/>
      <c r="F29" s="37"/>
      <c r="G29" s="37"/>
    </row>
    <row r="30" spans="1:10" x14ac:dyDescent="0.35">
      <c r="A30" s="40"/>
      <c r="B30" s="40"/>
      <c r="C30" s="40"/>
      <c r="F30" s="37"/>
      <c r="G30" s="37"/>
    </row>
    <row r="31" spans="1:10" x14ac:dyDescent="0.35">
      <c r="A31" s="40"/>
      <c r="B31" s="40"/>
      <c r="C31" s="40"/>
      <c r="F31" s="37"/>
      <c r="G31" s="37"/>
    </row>
    <row r="32" spans="1:10" x14ac:dyDescent="0.35">
      <c r="A32" s="40"/>
      <c r="B32" s="40"/>
      <c r="C32" s="40"/>
      <c r="F32" s="37"/>
      <c r="G32" s="37"/>
    </row>
    <row r="33" spans="1:7" x14ac:dyDescent="0.35">
      <c r="A33" s="40"/>
      <c r="B33" s="40"/>
      <c r="C33" s="40"/>
      <c r="F33" s="37"/>
      <c r="G33" s="37"/>
    </row>
    <row r="34" spans="1:7" x14ac:dyDescent="0.35">
      <c r="A34" s="40"/>
      <c r="B34" s="40"/>
      <c r="C34" s="40"/>
      <c r="F34" s="37"/>
      <c r="G34" s="37"/>
    </row>
    <row r="35" spans="1:7" x14ac:dyDescent="0.35">
      <c r="A35" s="40"/>
      <c r="B35" s="40"/>
      <c r="C35" s="40"/>
      <c r="F35" s="37"/>
      <c r="G35" s="37"/>
    </row>
  </sheetData>
  <sheetProtection algorithmName="SHA-512" hashValue="EGCYWPz68Zduq4rObwUCpRlhtcvmARaw9BcOmtGE9eigVJrim9mkV7s/ur5wDG0kJ7FMPIzZtRyDNaav65hb4w==" saltValue="rrgboh8dgnvRreNNJbsQfw==" spinCount="100000" sheet="1" objects="1" scenarios="1"/>
  <mergeCells count="7">
    <mergeCell ref="B22:C22"/>
    <mergeCell ref="B23:C23"/>
    <mergeCell ref="B24:C24"/>
    <mergeCell ref="B25:C25"/>
    <mergeCell ref="A1:J1"/>
    <mergeCell ref="A2:J2"/>
    <mergeCell ref="B21:C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T35"/>
  <sheetViews>
    <sheetView workbookViewId="0">
      <selection activeCell="E33" sqref="E33"/>
    </sheetView>
  </sheetViews>
  <sheetFormatPr defaultColWidth="9.1796875" defaultRowHeight="14.5" x14ac:dyDescent="0.35"/>
  <cols>
    <col min="1" max="1" width="15.54296875" style="4" bestFit="1" customWidth="1"/>
    <col min="2" max="3" width="13.7265625" style="4" customWidth="1"/>
    <col min="4" max="4" width="22.81640625" style="4" customWidth="1"/>
    <col min="5" max="5" width="4.1796875" style="4" customWidth="1"/>
    <col min="6" max="16384" width="9.1796875" style="4"/>
  </cols>
  <sheetData>
    <row r="3" spans="1:20" s="2" customFormat="1" x14ac:dyDescent="0.35">
      <c r="A3" s="52" t="s">
        <v>27</v>
      </c>
      <c r="B3" s="52"/>
      <c r="C3" s="52"/>
      <c r="D3" s="52"/>
      <c r="E3" s="52"/>
      <c r="F3" s="52"/>
      <c r="G3" s="52"/>
      <c r="H3" s="52"/>
      <c r="I3" s="52"/>
      <c r="J3" s="52"/>
      <c r="K3" s="52"/>
      <c r="L3" s="52"/>
      <c r="M3" s="52"/>
      <c r="N3" s="52"/>
      <c r="O3" s="52"/>
      <c r="P3" s="52"/>
      <c r="Q3" s="1"/>
      <c r="R3" s="1"/>
      <c r="S3" s="1"/>
      <c r="T3" s="1"/>
    </row>
    <row r="5" spans="1:20" x14ac:dyDescent="0.35">
      <c r="A5" s="3" t="s">
        <v>18</v>
      </c>
      <c r="B5" s="55" t="s">
        <v>63</v>
      </c>
      <c r="C5" s="55"/>
      <c r="D5" s="55"/>
      <c r="E5" s="2"/>
    </row>
    <row r="6" spans="1:20" x14ac:dyDescent="0.35">
      <c r="A6" s="5"/>
      <c r="B6" s="56"/>
      <c r="C6" s="56"/>
      <c r="D6" s="56"/>
      <c r="E6" s="2"/>
    </row>
    <row r="7" spans="1:20" x14ac:dyDescent="0.35">
      <c r="E7" s="2"/>
    </row>
    <row r="8" spans="1:20" x14ac:dyDescent="0.35">
      <c r="A8" s="57" t="s">
        <v>8</v>
      </c>
      <c r="B8" s="57"/>
      <c r="C8" s="57"/>
      <c r="D8" s="57"/>
      <c r="E8" s="2"/>
      <c r="I8" s="4" t="s">
        <v>4</v>
      </c>
      <c r="J8" s="4" t="s">
        <v>5</v>
      </c>
    </row>
    <row r="9" spans="1:20" x14ac:dyDescent="0.35">
      <c r="A9" s="4" t="s">
        <v>0</v>
      </c>
      <c r="B9" s="58">
        <v>75000</v>
      </c>
      <c r="C9" s="6" t="s">
        <v>6</v>
      </c>
      <c r="D9" s="4" t="s">
        <v>19</v>
      </c>
      <c r="E9" s="2"/>
      <c r="I9" s="4">
        <v>0</v>
      </c>
      <c r="J9" s="4">
        <f>PrKn</f>
        <v>75000</v>
      </c>
      <c r="K9" s="4">
        <f>PrMax</f>
        <v>105000</v>
      </c>
      <c r="M9" s="4">
        <f>PrIn</f>
        <v>0</v>
      </c>
    </row>
    <row r="10" spans="1:20" x14ac:dyDescent="0.35">
      <c r="A10" s="4" t="s">
        <v>1</v>
      </c>
      <c r="B10" s="10">
        <v>300</v>
      </c>
      <c r="C10" s="6" t="s">
        <v>7</v>
      </c>
      <c r="D10" s="4" t="s">
        <v>20</v>
      </c>
      <c r="E10" s="2"/>
      <c r="I10" s="4">
        <f>MaxPnt</f>
        <v>300</v>
      </c>
      <c r="J10" s="4">
        <f>PuKn</f>
        <v>300</v>
      </c>
      <c r="K10" s="4">
        <v>0</v>
      </c>
      <c r="M10" s="7">
        <f>IF(PrIn&lt;=PrMax,A25,0)</f>
        <v>300</v>
      </c>
    </row>
    <row r="11" spans="1:20" x14ac:dyDescent="0.35">
      <c r="A11" s="4" t="s">
        <v>2</v>
      </c>
      <c r="B11" s="58">
        <v>105000</v>
      </c>
      <c r="C11" s="6" t="s">
        <v>6</v>
      </c>
      <c r="D11" s="4" t="s">
        <v>21</v>
      </c>
      <c r="E11" s="2"/>
    </row>
    <row r="12" spans="1:20" x14ac:dyDescent="0.35">
      <c r="A12" s="4" t="s">
        <v>17</v>
      </c>
      <c r="B12" s="10">
        <v>300</v>
      </c>
      <c r="C12" s="6" t="s">
        <v>7</v>
      </c>
      <c r="E12" s="2"/>
      <c r="L12" s="4">
        <v>0</v>
      </c>
      <c r="M12" s="4">
        <f>PrKn</f>
        <v>75000</v>
      </c>
      <c r="N12" s="4">
        <f>PrKn</f>
        <v>75000</v>
      </c>
    </row>
    <row r="13" spans="1:20" x14ac:dyDescent="0.35">
      <c r="E13" s="2"/>
      <c r="L13" s="4">
        <f>PuKn</f>
        <v>300</v>
      </c>
      <c r="M13" s="4">
        <f>PuKn</f>
        <v>300</v>
      </c>
      <c r="N13" s="4">
        <v>0</v>
      </c>
    </row>
    <row r="14" spans="1:20" x14ac:dyDescent="0.35">
      <c r="A14" s="57" t="s">
        <v>9</v>
      </c>
      <c r="B14" s="57"/>
      <c r="C14" s="57"/>
      <c r="D14" s="57"/>
      <c r="E14" s="2"/>
    </row>
    <row r="15" spans="1:20" x14ac:dyDescent="0.35">
      <c r="A15" s="4" t="s">
        <v>3</v>
      </c>
      <c r="B15" s="59"/>
      <c r="C15" s="6" t="s">
        <v>6</v>
      </c>
      <c r="E15" s="2"/>
    </row>
    <row r="16" spans="1:20" x14ac:dyDescent="0.35">
      <c r="E16" s="2"/>
    </row>
    <row r="17" spans="1:5" x14ac:dyDescent="0.35">
      <c r="A17" s="57" t="s">
        <v>10</v>
      </c>
      <c r="B17" s="57"/>
      <c r="C17" s="57"/>
      <c r="D17" s="57"/>
      <c r="E17" s="2"/>
    </row>
    <row r="18" spans="1:5" x14ac:dyDescent="0.35">
      <c r="A18" s="4" t="s">
        <v>16</v>
      </c>
      <c r="E18" s="2"/>
    </row>
    <row r="19" spans="1:5" x14ac:dyDescent="0.35">
      <c r="E19" s="2"/>
    </row>
    <row r="20" spans="1:5" x14ac:dyDescent="0.35">
      <c r="B20" s="8" t="s">
        <v>13</v>
      </c>
      <c r="C20" s="8" t="s">
        <v>14</v>
      </c>
      <c r="E20" s="2"/>
    </row>
    <row r="21" spans="1:5" x14ac:dyDescent="0.35">
      <c r="A21" s="4" t="s">
        <v>11</v>
      </c>
      <c r="B21" s="9">
        <f>(PuKn-MaxPnt)/PrKn</f>
        <v>0</v>
      </c>
      <c r="C21" s="9">
        <f>MaxPnt</f>
        <v>300</v>
      </c>
      <c r="E21" s="2"/>
    </row>
    <row r="22" spans="1:5" x14ac:dyDescent="0.35">
      <c r="A22" s="4" t="s">
        <v>12</v>
      </c>
      <c r="B22" s="9">
        <f>(0-PuKn)/(PrMax-PrKn)</f>
        <v>-0.01</v>
      </c>
      <c r="C22" s="9">
        <f>PrMax*PuKn/(PrMax-PrKn)</f>
        <v>1050</v>
      </c>
      <c r="E22" s="2"/>
    </row>
    <row r="23" spans="1:5" x14ac:dyDescent="0.35">
      <c r="E23" s="2"/>
    </row>
    <row r="24" spans="1:5" x14ac:dyDescent="0.35">
      <c r="A24" s="52" t="s">
        <v>15</v>
      </c>
      <c r="B24" s="52"/>
      <c r="C24" s="52"/>
      <c r="D24" s="52"/>
      <c r="E24" s="2"/>
    </row>
    <row r="25" spans="1:5" x14ac:dyDescent="0.35">
      <c r="A25" s="53">
        <f>IF(PrIn&lt;=PrKn,ROUND((PuKn-MaxPnt)/PrKn*PrIn+MaxPnt,3),IF(PrIn&gt;=PrMax,"0",ROUND(((0-PuKn)/(PrMax-PrKn))*PrIn+PrMax*PuKn/(PrMax-PrKn),3)))</f>
        <v>300</v>
      </c>
      <c r="B25" s="53"/>
      <c r="C25" s="53"/>
      <c r="D25" s="53"/>
      <c r="E25" s="2"/>
    </row>
    <row r="26" spans="1:5" ht="15" customHeight="1" x14ac:dyDescent="0.35">
      <c r="A26" s="53"/>
      <c r="B26" s="53"/>
      <c r="C26" s="53"/>
      <c r="D26" s="53"/>
      <c r="E26" s="2"/>
    </row>
    <row r="27" spans="1:5" ht="15" customHeight="1" x14ac:dyDescent="0.35">
      <c r="A27" s="54" t="s">
        <v>7</v>
      </c>
      <c r="B27" s="54"/>
      <c r="C27" s="54"/>
      <c r="D27" s="54"/>
      <c r="E27" s="2"/>
    </row>
    <row r="28" spans="1:5" ht="15" customHeight="1" x14ac:dyDescent="0.35">
      <c r="A28" s="54"/>
      <c r="B28" s="54"/>
      <c r="C28" s="54"/>
      <c r="D28" s="54"/>
      <c r="E28" s="2"/>
    </row>
    <row r="30" spans="1:5" x14ac:dyDescent="0.35">
      <c r="A30" s="4" t="s">
        <v>26</v>
      </c>
    </row>
    <row r="31" spans="1:5" x14ac:dyDescent="0.35">
      <c r="A31" s="4" t="s">
        <v>24</v>
      </c>
    </row>
    <row r="33" spans="1:2" x14ac:dyDescent="0.35">
      <c r="A33" s="4" t="s">
        <v>25</v>
      </c>
    </row>
    <row r="34" spans="1:2" x14ac:dyDescent="0.35">
      <c r="A34" s="4" t="s">
        <v>13</v>
      </c>
      <c r="B34" s="4" t="s">
        <v>22</v>
      </c>
    </row>
    <row r="35" spans="1:2" x14ac:dyDescent="0.35">
      <c r="A35" s="4" t="s">
        <v>14</v>
      </c>
      <c r="B35" s="4" t="s">
        <v>23</v>
      </c>
    </row>
  </sheetData>
  <mergeCells count="9">
    <mergeCell ref="A24:D24"/>
    <mergeCell ref="A25:D26"/>
    <mergeCell ref="A27:D28"/>
    <mergeCell ref="A3:P3"/>
    <mergeCell ref="B5:D5"/>
    <mergeCell ref="B6:D6"/>
    <mergeCell ref="A8:D8"/>
    <mergeCell ref="A14:D14"/>
    <mergeCell ref="A17:D17"/>
  </mergeCells>
  <conditionalFormatting sqref="A27:D28">
    <cfRule type="containsText" dxfId="0" priority="1" operator="containsText" text="punten">
      <formula>NOT(ISERROR(SEARCH("punten",A27)))</formula>
    </cfRule>
  </conditionalFormatting>
  <pageMargins left="0.51181102362204722" right="0.51181102362204722" top="0.74803149606299213" bottom="0.74803149606299213" header="0.31496062992125984" footer="0.31496062992125984"/>
  <pageSetup paperSize="9" scale="8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F62EBFAA9BE51498FA8087C71FFC3A0" ma:contentTypeVersion="6" ma:contentTypeDescription="Een nieuw document maken." ma:contentTypeScope="" ma:versionID="57d703f90773dff99366b9dc0229755f">
  <xsd:schema xmlns:xsd="http://www.w3.org/2001/XMLSchema" xmlns:xs="http://www.w3.org/2001/XMLSchema" xmlns:p="http://schemas.microsoft.com/office/2006/metadata/properties" xmlns:ns2="6ba81d60-68db-412c-aa32-e519de9fe904" xmlns:ns3="9ad32220-f0df-4f8f-9b99-264990172ba8" targetNamespace="http://schemas.microsoft.com/office/2006/metadata/properties" ma:root="true" ma:fieldsID="8201ddecdf6e33c40982ae3fed7609db" ns2:_="" ns3:_="">
    <xsd:import namespace="6ba81d60-68db-412c-aa32-e519de9fe904"/>
    <xsd:import namespace="9ad32220-f0df-4f8f-9b99-264990172ba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a81d60-68db-412c-aa32-e519de9fe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d32220-f0df-4f8f-9b99-264990172ba8"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800046-7397-48E4-9FB5-1C664A1BC97D}">
  <ds:schemaRefs>
    <ds:schemaRef ds:uri="http://schemas.microsoft.com/office/2006/metadata/properties"/>
    <ds:schemaRef ds:uri="http://schemas.microsoft.com/office/infopath/2007/PartnerControls"/>
    <ds:schemaRef ds:uri="d5c4f9c5-7087-46a8-9743-af9d69eae959"/>
    <ds:schemaRef ds:uri="618a91e7-62b8-4c23-b6bc-655e59ab04f6"/>
    <ds:schemaRef ds:uri="77452795-824a-4340-ad82-136edb6f119d"/>
    <ds:schemaRef ds:uri="fa2fa439-2837-4dd7-ac30-9f5ce114794e"/>
  </ds:schemaRefs>
</ds:datastoreItem>
</file>

<file path=customXml/itemProps2.xml><?xml version="1.0" encoding="utf-8"?>
<ds:datastoreItem xmlns:ds="http://schemas.openxmlformats.org/officeDocument/2006/customXml" ds:itemID="{7282D094-D5B8-4DA7-A62E-47D85139334E}">
  <ds:schemaRefs>
    <ds:schemaRef ds:uri="http://schemas.microsoft.com/sharepoint/v3/contenttype/forms"/>
  </ds:schemaRefs>
</ds:datastoreItem>
</file>

<file path=customXml/itemProps3.xml><?xml version="1.0" encoding="utf-8"?>
<ds:datastoreItem xmlns:ds="http://schemas.openxmlformats.org/officeDocument/2006/customXml" ds:itemID="{563D5B17-89AD-49B9-9BBF-6681E67524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a81d60-68db-412c-aa32-e519de9fe904"/>
    <ds:schemaRef ds:uri="9ad32220-f0df-4f8f-9b99-264990172b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5</vt:i4>
      </vt:variant>
    </vt:vector>
  </HeadingPairs>
  <TitlesOfParts>
    <vt:vector size="7" baseType="lpstr">
      <vt:lpstr>Prijzenblad Perceel 3</vt:lpstr>
      <vt:lpstr>Formule Prijzenblad</vt:lpstr>
      <vt:lpstr>'Formule Prijzenblad'!MaxPnt</vt:lpstr>
      <vt:lpstr>'Formule Prijzenblad'!PrIn</vt:lpstr>
      <vt:lpstr>'Formule Prijzenblad'!PrKn</vt:lpstr>
      <vt:lpstr>'Formule Prijzenblad'!PrMax</vt:lpstr>
      <vt:lpstr>'Formule Prijzenblad'!PuKn</vt:lpstr>
    </vt:vector>
  </TitlesOfParts>
  <Company>Stanislascollege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diederik.bauw@inkopenvoor.nl</dc:creator>
  <cp:lastModifiedBy>Kaspers-Dokkum, J.A. (FB-INKOOP)</cp:lastModifiedBy>
  <cp:lastPrinted>2023-07-12T14:09:11Z</cp:lastPrinted>
  <dcterms:created xsi:type="dcterms:W3CDTF">2015-01-19T14:52:11Z</dcterms:created>
  <dcterms:modified xsi:type="dcterms:W3CDTF">2024-08-28T19:51:51Z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0x0101000F62EBFAA9BE51498FA8087C71FFC3A0</vt:lpwstr>
  </property>
  <property fmtid="{D5CDD505-2E9C-101B-9397-08002B2CF9AE}" pid="3" name="MediaServiceImageTags">
    <vt:lpwstr/>
  </property>
</Properties>
</file>