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lumconline.sharepoint.com/sites/EAVers/Gedeelde documenten/Aanbestedingsdocumenten/Aanbestedingsdocumenten Perceel 4 B&amp;B/"/>
    </mc:Choice>
  </mc:AlternateContent>
  <xr:revisionPtr revIDLastSave="3" documentId="8_{230B4D1B-D574-4651-B1D2-371D64E9A176}" xr6:coauthVersionLast="47" xr6:coauthVersionMax="47" xr10:uidLastSave="{3F05B99B-A97A-4D59-B944-B23FE7A3EC79}"/>
  <bookViews>
    <workbookView xWindow="28690" yWindow="-110" windowWidth="29020" windowHeight="15820" xr2:uid="{00000000-000D-0000-FFFF-FFFF00000000}"/>
  </bookViews>
  <sheets>
    <sheet name="Prijzenblad Perceel 4" sheetId="18" r:id="rId1"/>
    <sheet name="Formule Prijzenblad" sheetId="7" r:id="rId2"/>
  </sheets>
  <definedNames>
    <definedName name="MaxPnt" localSheetId="1">'Formule Prijzenblad'!$B$12</definedName>
    <definedName name="MaxPnt">#REF!</definedName>
    <definedName name="PrIn" localSheetId="1">'Formule Prijzenblad'!$B$15</definedName>
    <definedName name="PrIn">#REF!</definedName>
    <definedName name="PrKn" localSheetId="1">'Formule Prijzenblad'!$B$9</definedName>
    <definedName name="PrKn">#REF!</definedName>
    <definedName name="PrMax" localSheetId="1">'Formule Prijzenblad'!$B$11</definedName>
    <definedName name="PrMax">#REF!</definedName>
    <definedName name="PuKn" localSheetId="1">'Formule Prijzenblad'!$B$10</definedName>
    <definedName name="PuK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3" i="18" l="1"/>
  <c r="F132" i="18"/>
  <c r="F131" i="18"/>
  <c r="F130" i="18"/>
  <c r="F129" i="18"/>
  <c r="F128" i="18"/>
  <c r="F127" i="18"/>
  <c r="F126" i="18"/>
  <c r="F125" i="18"/>
  <c r="F124" i="18"/>
  <c r="F123" i="18"/>
  <c r="F122" i="18"/>
  <c r="F121" i="18"/>
  <c r="F120" i="18"/>
  <c r="F119" i="18"/>
  <c r="F118" i="18"/>
  <c r="F117" i="18"/>
  <c r="F116" i="18"/>
  <c r="F115" i="18"/>
  <c r="F114" i="18"/>
  <c r="F113" i="18"/>
  <c r="F112" i="18"/>
  <c r="F111" i="18"/>
  <c r="F110" i="18"/>
  <c r="F109" i="18"/>
  <c r="F108" i="18"/>
  <c r="F107" i="18"/>
  <c r="F106" i="18"/>
  <c r="F105" i="18"/>
  <c r="F104" i="18"/>
  <c r="F103" i="18"/>
  <c r="F102" i="18"/>
  <c r="F101" i="18"/>
  <c r="F100" i="18"/>
  <c r="F99" i="18"/>
  <c r="F98" i="18"/>
  <c r="F97" i="18"/>
  <c r="F96" i="18"/>
  <c r="F95" i="18"/>
  <c r="F94" i="18"/>
  <c r="F93" i="18"/>
  <c r="F92" i="18"/>
  <c r="F91" i="18"/>
  <c r="F90" i="18"/>
  <c r="F89" i="18"/>
  <c r="F88" i="18"/>
  <c r="F87" i="18"/>
  <c r="F86" i="18"/>
  <c r="F85" i="18"/>
  <c r="F84" i="18"/>
  <c r="F83" i="18"/>
  <c r="F82" i="18"/>
  <c r="F81" i="18"/>
  <c r="F80" i="18"/>
  <c r="F79" i="18"/>
  <c r="F78" i="18"/>
  <c r="F77" i="18"/>
  <c r="F76" i="18"/>
  <c r="F75" i="18"/>
  <c r="F74" i="18"/>
  <c r="F73" i="18"/>
  <c r="F72" i="18"/>
  <c r="F71" i="18"/>
  <c r="F70" i="18"/>
  <c r="F69" i="18"/>
  <c r="F136" i="18" s="1"/>
  <c r="F68" i="18"/>
  <c r="F67" i="18"/>
  <c r="F66" i="18"/>
  <c r="F65" i="18"/>
  <c r="F64" i="18"/>
  <c r="F63" i="18"/>
  <c r="F62" i="18"/>
  <c r="F61" i="18"/>
  <c r="F60" i="18"/>
  <c r="F59" i="18"/>
  <c r="F58" i="18"/>
  <c r="F57" i="18"/>
  <c r="F56" i="18"/>
  <c r="F55" i="18"/>
  <c r="F54" i="18"/>
  <c r="F53" i="18"/>
  <c r="F52" i="18"/>
  <c r="F51" i="18"/>
  <c r="F49" i="18"/>
  <c r="F48" i="18"/>
  <c r="F47" i="18"/>
  <c r="F46" i="18"/>
  <c r="F45" i="18"/>
  <c r="F44" i="18"/>
  <c r="F43" i="18"/>
  <c r="F42" i="18"/>
  <c r="F41" i="18"/>
  <c r="F40" i="18"/>
  <c r="F39" i="18"/>
  <c r="F38" i="18"/>
  <c r="F37" i="18"/>
  <c r="F36" i="18"/>
  <c r="F35" i="18"/>
  <c r="F34" i="18"/>
  <c r="F33" i="18"/>
  <c r="F32" i="18"/>
  <c r="F31" i="18"/>
  <c r="F30" i="18"/>
  <c r="F29" i="18"/>
  <c r="F28" i="18"/>
  <c r="F27" i="18"/>
  <c r="F26" i="18"/>
  <c r="F25" i="18"/>
  <c r="F24" i="18"/>
  <c r="F23" i="18"/>
  <c r="F22" i="18"/>
  <c r="F21" i="18"/>
  <c r="F20" i="18"/>
  <c r="F19" i="18"/>
  <c r="F18" i="18"/>
  <c r="F17" i="18"/>
  <c r="F16" i="18"/>
  <c r="F15" i="18"/>
  <c r="F14" i="18"/>
  <c r="F13" i="18"/>
  <c r="F12" i="18"/>
  <c r="F11" i="18"/>
  <c r="F10" i="18"/>
  <c r="F9" i="18"/>
  <c r="F8" i="18"/>
  <c r="F7" i="18"/>
  <c r="F6" i="18"/>
  <c r="F5" i="18"/>
  <c r="F4" i="18"/>
  <c r="C21" i="7" l="1"/>
  <c r="C22" i="7" l="1"/>
  <c r="B22" i="7"/>
  <c r="B21" i="7" l="1"/>
  <c r="A25" i="7" l="1"/>
  <c r="M10" i="7" l="1"/>
  <c r="M13" i="7"/>
  <c r="L13" i="7"/>
  <c r="N12" i="7"/>
  <c r="M12" i="7"/>
  <c r="J10" i="7"/>
  <c r="I10" i="7"/>
  <c r="M9" i="7"/>
  <c r="K9" i="7"/>
  <c r="J9" i="7"/>
</calcChain>
</file>

<file path=xl/sharedStrings.xml><?xml version="1.0" encoding="utf-8"?>
<sst xmlns="http://schemas.openxmlformats.org/spreadsheetml/2006/main" count="304" uniqueCount="187">
  <si>
    <t>Prijsknippunt</t>
  </si>
  <si>
    <t>Puntenknippunt</t>
  </si>
  <si>
    <t>Maximale prijs</t>
  </si>
  <si>
    <t>Inschrijvingsprijs</t>
  </si>
  <si>
    <t>x</t>
  </si>
  <si>
    <t>y</t>
  </si>
  <si>
    <t>euro</t>
  </si>
  <si>
    <t>punten</t>
  </si>
  <si>
    <t>Gegevens perceel</t>
  </si>
  <si>
    <t>Gegevens inschrijver</t>
  </si>
  <si>
    <t>Berekende gegevens grafiek</t>
  </si>
  <si>
    <t>Deel 1</t>
  </si>
  <si>
    <t>Deel 2</t>
  </si>
  <si>
    <t>A</t>
  </si>
  <si>
    <t>B</t>
  </si>
  <si>
    <t>Score</t>
  </si>
  <si>
    <r>
      <t>Grafiekformule: Punten =</t>
    </r>
    <r>
      <rPr>
        <i/>
        <sz val="11"/>
        <color theme="1"/>
        <rFont val="Calibri"/>
        <family val="2"/>
        <scheme val="minor"/>
      </rPr>
      <t xml:space="preserve"> </t>
    </r>
    <r>
      <rPr>
        <b/>
        <i/>
        <sz val="11"/>
        <color rgb="FFFF0000"/>
        <rFont val="Calibri"/>
        <family val="2"/>
        <scheme val="minor"/>
      </rPr>
      <t>A</t>
    </r>
    <r>
      <rPr>
        <sz val="11"/>
        <color theme="1"/>
        <rFont val="Calibri"/>
        <family val="2"/>
        <scheme val="minor"/>
      </rPr>
      <t xml:space="preserve"> x Inschrijvingsprijs + </t>
    </r>
    <r>
      <rPr>
        <b/>
        <i/>
        <sz val="11"/>
        <color rgb="FFFF0000"/>
        <rFont val="Calibri"/>
        <family val="2"/>
        <scheme val="minor"/>
      </rPr>
      <t>B</t>
    </r>
  </si>
  <si>
    <t>Maximum pnt</t>
  </si>
  <si>
    <t>Naam</t>
  </si>
  <si>
    <t>PrKn</t>
  </si>
  <si>
    <t>PuKn</t>
  </si>
  <si>
    <t>PrMax</t>
  </si>
  <si>
    <t>(0-PuKn)/(PrMax-PrKn)</t>
  </si>
  <si>
    <t>PrMax*PuKn/(PrMax-PrKn)</t>
  </si>
  <si>
    <t>Punten = A x Inschrijfprijs + B</t>
  </si>
  <si>
    <t xml:space="preserve">Formule voor A en B is: </t>
  </si>
  <si>
    <t>Grafiekformule is:</t>
  </si>
  <si>
    <t>Rekenblad gunningscriterium Prijs</t>
  </si>
  <si>
    <t>Product</t>
  </si>
  <si>
    <t>per stuk</t>
  </si>
  <si>
    <t>Inschrijfprijs</t>
  </si>
  <si>
    <t>Versproducten</t>
  </si>
  <si>
    <t>10 stuks</t>
  </si>
  <si>
    <t>Bijlage 5.4 Prijzenblad kernassortiment perceel 4</t>
  </si>
  <si>
    <t>Inschrijver moet een prijs per eenheid opgeven, dit conform de in de kolom Eenheid opgegeven eenheid én conform de opgegeven portie eenheid (als dit vermeld staat achter het artikel).
Uit de kolom F laagseizoen in dit prijzenblad volgt een Inschrijfprijs. Deze Inschrijfprijs wordt berekend ten behoeve van het subgunningscriterium prijs.Alle prijzen zijn in euro's excl. BTW.
Alle kosten dienen in de artikelprijzen inbegrepen  te zijn. Ook de kosten voor het voldoen aan de duurzaamheidseisen en het gunningscriterium duurzaamheid.
Alle gele vakken dienen ingevuld te worden.
De genoemde hoeveelheden zijn een indicatie en hieraan kunnen geen rechten ontleend worden. 
 Er mogen geen wijzigingen in het Prijzenblad aangebracht worden of kosten toegevoegd worden.
Voor de groen gearceerde artikelen moet een vaste prijs opgegeven die gedurdende het opgegeven seizoen geldt.</t>
  </si>
  <si>
    <t>Artikelnummer</t>
  </si>
  <si>
    <t>Eenheid</t>
  </si>
  <si>
    <t>Prijs per eenheid</t>
  </si>
  <si>
    <t>Hoeveelheid</t>
  </si>
  <si>
    <t>Totaal prijs (prijs per eenheid *  hoeveelheid)</t>
  </si>
  <si>
    <t>Wit rond heel gesn</t>
  </si>
  <si>
    <t>Wit rond half gesn</t>
  </si>
  <si>
    <t>Wit casino heel gesn</t>
  </si>
  <si>
    <t>Bruin rond heel gesn</t>
  </si>
  <si>
    <t>Bruin rond half gesn</t>
  </si>
  <si>
    <t>Bruin casino heel gesn</t>
  </si>
  <si>
    <t>Volkoren heel gesn</t>
  </si>
  <si>
    <t>Volkoren half gesn</t>
  </si>
  <si>
    <t>Meergranen heel gesn</t>
  </si>
  <si>
    <t>Polderbruin heel gesn</t>
  </si>
  <si>
    <t>Rozijnenbrood heel gesn</t>
  </si>
  <si>
    <t>Rozijnenbrood half gesn</t>
  </si>
  <si>
    <t>Sesam brioche bol (6st)</t>
  </si>
  <si>
    <t>Focaccia afbak (kr 40st)</t>
  </si>
  <si>
    <t>Witte zachte bol (12st)</t>
  </si>
  <si>
    <t>Witte zachte bol gesn (12st)</t>
  </si>
  <si>
    <t>Witte bol sesam gesn (12st)</t>
  </si>
  <si>
    <t>Mini bol brioche glans (8st)</t>
  </si>
  <si>
    <t>Mini bol bruin zonnepit (8st)</t>
  </si>
  <si>
    <t>Mini bol mais (8st)</t>
  </si>
  <si>
    <t>Mini bol wit (8st)</t>
  </si>
  <si>
    <t>Mini bol wit sesam (8st)</t>
  </si>
  <si>
    <t>Mini bol wit maanzaad (8st)</t>
  </si>
  <si>
    <t>Bruine vezelrijke bol (12st)</t>
  </si>
  <si>
    <t>Witte vezelrijke bol (12st)</t>
  </si>
  <si>
    <t>Bruine zachte bol (12st)</t>
  </si>
  <si>
    <t>Bruine zachte bol gesn (12st)</t>
  </si>
  <si>
    <t>Bruine zachte sesam bol (12st)</t>
  </si>
  <si>
    <t>Bruin zacht zonnepitbol (12st)</t>
  </si>
  <si>
    <t>Mini bol bruin (8st)</t>
  </si>
  <si>
    <t>Mini bol koningskoren (8st)</t>
  </si>
  <si>
    <t>Rozijnen krentenbol (6st)</t>
  </si>
  <si>
    <t>Mueslibol (6st)</t>
  </si>
  <si>
    <t>Kaascroissant (5st)</t>
  </si>
  <si>
    <t>5 st</t>
  </si>
  <si>
    <t>Mini croissant (10st)</t>
  </si>
  <si>
    <t>10 st</t>
  </si>
  <si>
    <t>Zoutarm wit half gesneden</t>
  </si>
  <si>
    <t>Zoutarm volkoren half gesneden</t>
  </si>
  <si>
    <t>Glutenvrij wit (duo)</t>
  </si>
  <si>
    <t>Glutenvrij bruin (duo)</t>
  </si>
  <si>
    <t>Witte zachte bol (mono)</t>
  </si>
  <si>
    <t>Bruine zachte bol (mono)</t>
  </si>
  <si>
    <t>Rozijnen krentenbol (mono)</t>
  </si>
  <si>
    <t>Meergranen brood (duo)</t>
  </si>
  <si>
    <t>Wit brood  (duo)</t>
  </si>
  <si>
    <t>Wit brood (mono)</t>
  </si>
  <si>
    <t>Bruin brood (mono)</t>
  </si>
  <si>
    <t>Mini choco croissant (6st)</t>
  </si>
  <si>
    <t>6 st</t>
  </si>
  <si>
    <t>Mini roombroodje (5st)</t>
  </si>
  <si>
    <t>Mini saucijzenbroodje (12st)</t>
  </si>
  <si>
    <t>12 st</t>
  </si>
  <si>
    <t>Zoute koek 500gr</t>
  </si>
  <si>
    <t>500 gr</t>
  </si>
  <si>
    <t>Roomboter koekjes 250gr</t>
  </si>
  <si>
    <t>250 gr</t>
  </si>
  <si>
    <t>Boerencake gesn (18plakken)</t>
  </si>
  <si>
    <t>Roomboter cake gesn(18plakken)</t>
  </si>
  <si>
    <t>Paasstol 600 gr (zk)</t>
  </si>
  <si>
    <t>600 gr</t>
  </si>
  <si>
    <t>Paas tulband mini (mono)</t>
  </si>
  <si>
    <t>Paaseitjes choco 150 gr (zk)</t>
  </si>
  <si>
    <t>150 gr</t>
  </si>
  <si>
    <t>Mini oranje donut (15st)</t>
  </si>
  <si>
    <t>15 st</t>
  </si>
  <si>
    <t>Speculaasjes 250 gr (zk)</t>
  </si>
  <si>
    <t>Speculaasplaat gesn (56st)</t>
  </si>
  <si>
    <t>Speculaasstaafje 5cm (10st)</t>
  </si>
  <si>
    <t>Banketstaafje 5cm (10st)</t>
  </si>
  <si>
    <t>Mini Sint cupcakes (24st)</t>
  </si>
  <si>
    <t>24 st</t>
  </si>
  <si>
    <t>Mini sinterklaas soesje (16st)</t>
  </si>
  <si>
    <t>16 st</t>
  </si>
  <si>
    <t>Kerststol 600 gr (zk)</t>
  </si>
  <si>
    <t>Kerststol gesn 900 gr (zk)</t>
  </si>
  <si>
    <t>Mini kerststol (mono)</t>
  </si>
  <si>
    <t>Mini kerst donut (15st)</t>
  </si>
  <si>
    <t>Kerst banketstaaf (ds)</t>
  </si>
  <si>
    <t>Kerstboom brownies (12st)</t>
  </si>
  <si>
    <t>12 stuks</t>
  </si>
  <si>
    <t>Luxe Kerst petit four (10st)</t>
  </si>
  <si>
    <t>Kerstman taart (10p)</t>
  </si>
  <si>
    <t>Kerstboom red velvet (12p)</t>
  </si>
  <si>
    <t>Kersttaart  marsepein(10p)</t>
  </si>
  <si>
    <t>Oliebol (10st)</t>
  </si>
  <si>
    <t>Oliebol naturel (10st)</t>
  </si>
  <si>
    <t>Oliebol (kr 40st)</t>
  </si>
  <si>
    <t>40 st</t>
  </si>
  <si>
    <t>Appelbeignet (ds4)</t>
  </si>
  <si>
    <t>ds 4</t>
  </si>
  <si>
    <t>Appelbeignet (kr 20st)</t>
  </si>
  <si>
    <t>20 st</t>
  </si>
  <si>
    <t>Mini kerst cupcakes (24st)</t>
  </si>
  <si>
    <t>Mini kerst soesje (16st)</t>
  </si>
  <si>
    <t>Gesorteerd gebak (10st)</t>
  </si>
  <si>
    <t>Slagroomgebak assorti (10st)</t>
  </si>
  <si>
    <t>19 st</t>
  </si>
  <si>
    <t>Petit four (10st)</t>
  </si>
  <si>
    <t>Luxe gebak assorti (10st)</t>
  </si>
  <si>
    <t>Boston cheese gesn (12p)</t>
  </si>
  <si>
    <t>per taart</t>
  </si>
  <si>
    <t>Slagroomtaart (10p)</t>
  </si>
  <si>
    <t>Slagroomtaart (15p)</t>
  </si>
  <si>
    <t>Vruchtentaart (15p)</t>
  </si>
  <si>
    <t>Slagroomtaart (20p)</t>
  </si>
  <si>
    <t>Slagroomtaart (25p)</t>
  </si>
  <si>
    <t>Slagroomtaart (30p)</t>
  </si>
  <si>
    <t>Taart logo</t>
  </si>
  <si>
    <t>Gebak logo</t>
  </si>
  <si>
    <t>Abrikozenvlaai gesn (10p)</t>
  </si>
  <si>
    <t>Kersenvlaai (10p)</t>
  </si>
  <si>
    <t>Rijstevlaai gesn (10p)</t>
  </si>
  <si>
    <t>Kruimelroomvlaai gesn (10p)</t>
  </si>
  <si>
    <t>Appelkruimelvlaai gesn (10p)</t>
  </si>
  <si>
    <t>Appel citroen vlaai gesn (10p)</t>
  </si>
  <si>
    <t>Appelpunt slagroom (2st)</t>
  </si>
  <si>
    <t>Hazelnoot schuimgebak (2st)</t>
  </si>
  <si>
    <t>Slagroompunt (2st)</t>
  </si>
  <si>
    <t>Chocoladebol (2st)</t>
  </si>
  <si>
    <t>Bosvruchten kwarkpunt (2st)</t>
  </si>
  <si>
    <t>Cappucinopunt (2st)</t>
  </si>
  <si>
    <t>Bossche bol (2st)</t>
  </si>
  <si>
    <t>Aardbeienschelp (2st)</t>
  </si>
  <si>
    <t>Kersenvlaai suikerarm (2st)</t>
  </si>
  <si>
    <t>Slagroom petit four (10st)</t>
  </si>
  <si>
    <t>Choco taartje glutenvrij (1p)</t>
  </si>
  <si>
    <t>Appeltaartje glutenvrij (1p)</t>
  </si>
  <si>
    <t>Muffin assorti (9st)</t>
  </si>
  <si>
    <t>Mini muffin assorti (20st)</t>
  </si>
  <si>
    <t>Plaatgebak carrot cake</t>
  </si>
  <si>
    <t>Plaatgebak luxe brownie</t>
  </si>
  <si>
    <t>Plaatgebak appel cake</t>
  </si>
  <si>
    <t>Mini bol assorti (kr64)</t>
  </si>
  <si>
    <t>Oma s appeltaart (12p)</t>
  </si>
  <si>
    <t>Frambozen cassis taart (12p)</t>
  </si>
  <si>
    <t>Lemon bavaroistaart (12p)</t>
  </si>
  <si>
    <t>Hazelnoot choco taart (12p)</t>
  </si>
  <si>
    <t>Carrot cake (12p)</t>
  </si>
  <si>
    <t>Truffel choco taart (12p)</t>
  </si>
  <si>
    <t>Koolhydraatarm brood heel gesn</t>
  </si>
  <si>
    <t>Dubbel donker meerzaden gesn</t>
  </si>
  <si>
    <t>Speciaal banket 1 euro</t>
  </si>
  <si>
    <t>Chocoladeletter Melk S</t>
  </si>
  <si>
    <t>Witte petit four+logo (10st)</t>
  </si>
  <si>
    <t>Mini cupcake assorti (24st)</t>
  </si>
  <si>
    <t>Diverse glutenvrije &amp; vegan taarten (30 cm - 30 cm). Taarten (vrij van geraffineerde suiker, glutenvrij, lactosevrij, vegan en raw), merk Lenthelicious  in de onderstaande smaken  (of gelijkwaardig);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</si>
</sst>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quot;€&quot;\ * #,##0.00_ ;_ &quot;€&quot;\ * \-#,##0.00_ ;_ &quot;€&quot;\ * &quot;-&quot;??_ ;_ @_ "/>
    <numFmt numFmtId="165" formatCode="0.00000"/>
    <numFmt numFmtId="166" formatCode="0.000"/>
    <numFmt numFmtId="167" formatCode="_ [$€-413]\ * #,##0.00_ ;_ [$€-413]\ * \-#,##0.00_ ;_ [$€-413]\ * &quot;-&quot;??_ ;_ @_ "/>
  </numFmts>
  <fonts count="14"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sz val="22"/>
      <color theme="1"/>
      <name val="Calibri"/>
      <family val="2"/>
      <scheme val="minor"/>
    </font>
    <font>
      <sz val="11"/>
      <color theme="1"/>
      <name val="Calibri"/>
      <family val="2"/>
      <scheme val="minor"/>
    </font>
    <font>
      <sz val="10"/>
      <name val="Times New Roman"/>
      <family val="1"/>
    </font>
    <font>
      <b/>
      <sz val="14"/>
      <color rgb="FF000000"/>
      <name val="Calibri"/>
      <family val="2"/>
      <scheme val="minor"/>
    </font>
    <font>
      <sz val="11"/>
      <color rgb="FF000000"/>
      <name val="Calibri"/>
      <family val="2"/>
      <scheme val="minor"/>
    </font>
    <font>
      <b/>
      <sz val="11"/>
      <color rgb="FF000000"/>
      <name val="Calibri"/>
      <family val="2"/>
      <scheme val="minor"/>
    </font>
    <font>
      <sz val="11"/>
      <color rgb="FFFF0000"/>
      <name val="Calibri"/>
      <family val="2"/>
      <scheme val="minor"/>
    </font>
    <font>
      <b/>
      <sz val="12"/>
      <color rgb="FF000000"/>
      <name val="Calibri"/>
      <family val="2"/>
      <scheme val="minor"/>
    </font>
    <font>
      <sz val="10"/>
      <color indexed="8"/>
      <name val="Arial"/>
      <family val="2"/>
    </font>
    <font>
      <sz val="11"/>
      <color indexed="8"/>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00FF0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50"/>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6" fillId="0" borderId="0"/>
    <xf numFmtId="164" fontId="5" fillId="0" borderId="0" applyFont="0" applyFill="0" applyBorder="0" applyAlignment="0" applyProtection="0"/>
    <xf numFmtId="44" fontId="5" fillId="0" borderId="0" applyFont="0" applyFill="0" applyBorder="0" applyAlignment="0" applyProtection="0"/>
    <xf numFmtId="0" fontId="12" fillId="0" borderId="0"/>
    <xf numFmtId="0" fontId="5" fillId="0" borderId="0"/>
  </cellStyleXfs>
  <cellXfs count="43">
    <xf numFmtId="0" fontId="0" fillId="0" borderId="0" xfId="0"/>
    <xf numFmtId="0" fontId="1" fillId="0" borderId="0" xfId="0" applyFont="1" applyFill="1" applyAlignment="1" applyProtection="1"/>
    <xf numFmtId="0" fontId="0" fillId="0" borderId="0" xfId="0" applyFill="1" applyProtection="1"/>
    <xf numFmtId="0" fontId="1" fillId="2" borderId="0" xfId="0" applyFont="1" applyFill="1" applyProtection="1"/>
    <xf numFmtId="0" fontId="0" fillId="0" borderId="0" xfId="0" applyProtection="1"/>
    <xf numFmtId="0" fontId="1" fillId="0" borderId="0" xfId="0" applyFont="1" applyFill="1" applyProtection="1"/>
    <xf numFmtId="0" fontId="0" fillId="0" borderId="0" xfId="0" applyAlignment="1" applyProtection="1">
      <alignment horizontal="right"/>
    </xf>
    <xf numFmtId="1" fontId="0" fillId="0" borderId="0" xfId="0" applyNumberFormat="1" applyProtection="1"/>
    <xf numFmtId="0" fontId="3" fillId="0" borderId="0" xfId="0" applyFont="1" applyAlignment="1" applyProtection="1">
      <alignment horizontal="center"/>
    </xf>
    <xf numFmtId="165" fontId="1" fillId="3" borderId="0" xfId="0" applyNumberFormat="1" applyFont="1" applyFill="1" applyProtection="1"/>
    <xf numFmtId="3" fontId="0" fillId="0" borderId="0" xfId="0" applyNumberFormat="1" applyFill="1" applyProtection="1"/>
    <xf numFmtId="0" fontId="0" fillId="3" borderId="0" xfId="0" applyFill="1" applyProtection="1">
      <protection locked="0"/>
    </xf>
    <xf numFmtId="0" fontId="8" fillId="0" borderId="0" xfId="0" applyFont="1"/>
    <xf numFmtId="0" fontId="8" fillId="0" borderId="0" xfId="0" applyFont="1" applyAlignment="1">
      <alignment vertical="top"/>
    </xf>
    <xf numFmtId="0" fontId="9" fillId="0" borderId="0" xfId="0" applyFont="1" applyAlignment="1">
      <alignment vertical="top"/>
    </xf>
    <xf numFmtId="0" fontId="10" fillId="0" borderId="0" xfId="0" applyFont="1"/>
    <xf numFmtId="0" fontId="13" fillId="0" borderId="1" xfId="4" applyFont="1" applyBorder="1" applyAlignment="1">
      <alignment wrapText="1"/>
    </xf>
    <xf numFmtId="0" fontId="5" fillId="0" borderId="1" xfId="5" applyBorder="1"/>
    <xf numFmtId="167" fontId="5" fillId="4" borderId="1" xfId="5" applyNumberFormat="1" applyFill="1" applyBorder="1" applyProtection="1">
      <protection locked="0"/>
    </xf>
    <xf numFmtId="0" fontId="13" fillId="0" borderId="1" xfId="4" applyFont="1" applyBorder="1" applyAlignment="1">
      <alignment horizontal="right" wrapText="1"/>
    </xf>
    <xf numFmtId="167" fontId="13" fillId="0" borderId="1" xfId="3" applyNumberFormat="1" applyFont="1" applyFill="1" applyBorder="1" applyAlignment="1">
      <alignment horizontal="left" vertical="top" wrapText="1"/>
    </xf>
    <xf numFmtId="0" fontId="8" fillId="0" borderId="1" xfId="0" applyFont="1" applyBorder="1"/>
    <xf numFmtId="49" fontId="8" fillId="0" borderId="1" xfId="0" applyNumberFormat="1" applyFont="1" applyBorder="1" applyAlignment="1">
      <alignment horizontal="left"/>
    </xf>
    <xf numFmtId="0" fontId="8" fillId="0" borderId="1" xfId="0" applyFont="1" applyBorder="1" applyAlignment="1">
      <alignment horizontal="right" vertical="center"/>
    </xf>
    <xf numFmtId="167" fontId="8" fillId="4" borderId="1" xfId="0" applyNumberFormat="1" applyFont="1" applyFill="1" applyBorder="1" applyAlignment="1" applyProtection="1">
      <alignment horizontal="left"/>
      <protection locked="0"/>
    </xf>
    <xf numFmtId="0" fontId="9" fillId="7" borderId="1" xfId="0" applyFont="1" applyFill="1" applyBorder="1" applyAlignment="1">
      <alignment vertical="top" wrapText="1"/>
    </xf>
    <xf numFmtId="0" fontId="9" fillId="7" borderId="1" xfId="0" applyFont="1" applyFill="1" applyBorder="1"/>
    <xf numFmtId="0" fontId="8" fillId="2" borderId="1" xfId="0" applyFont="1" applyFill="1" applyBorder="1"/>
    <xf numFmtId="167" fontId="8" fillId="0" borderId="0" xfId="0" applyNumberFormat="1" applyFont="1"/>
    <xf numFmtId="167" fontId="7" fillId="6" borderId="1" xfId="0" applyNumberFormat="1" applyFont="1" applyFill="1" applyBorder="1" applyAlignment="1">
      <alignment horizontal="center" vertical="center" wrapText="1"/>
    </xf>
    <xf numFmtId="167" fontId="7" fillId="6" borderId="1" xfId="3" applyNumberFormat="1" applyFont="1" applyFill="1" applyBorder="1" applyAlignment="1">
      <alignment horizontal="center" vertical="center"/>
    </xf>
    <xf numFmtId="167" fontId="8" fillId="0" borderId="0" xfId="3" applyNumberFormat="1" applyFont="1" applyAlignment="1">
      <alignment horizontal="left" vertical="top"/>
    </xf>
    <xf numFmtId="0" fontId="9" fillId="5" borderId="1" xfId="0" applyFont="1" applyFill="1" applyBorder="1" applyAlignment="1">
      <alignment vertical="top"/>
    </xf>
    <xf numFmtId="167" fontId="9" fillId="5" borderId="1" xfId="0" applyNumberFormat="1" applyFont="1" applyFill="1" applyBorder="1" applyAlignment="1">
      <alignment vertical="top"/>
    </xf>
    <xf numFmtId="167" fontId="9" fillId="5" borderId="1" xfId="3" applyNumberFormat="1" applyFont="1" applyFill="1" applyBorder="1" applyAlignment="1">
      <alignment horizontal="left" vertical="top" wrapText="1"/>
    </xf>
    <xf numFmtId="0" fontId="11" fillId="5" borderId="1" xfId="0" applyFont="1" applyFill="1" applyBorder="1" applyAlignment="1">
      <alignment horizontal="center" vertical="top"/>
    </xf>
    <xf numFmtId="0" fontId="8" fillId="0" borderId="1" xfId="0" applyFont="1" applyBorder="1" applyAlignment="1">
      <alignment horizontal="left" vertical="top" wrapText="1"/>
    </xf>
    <xf numFmtId="0" fontId="1" fillId="2" borderId="0" xfId="0" applyFont="1" applyFill="1" applyAlignment="1" applyProtection="1">
      <alignment horizontal="center"/>
    </xf>
    <xf numFmtId="166" fontId="4" fillId="3" borderId="0" xfId="0" applyNumberFormat="1" applyFont="1" applyFill="1" applyAlignment="1" applyProtection="1">
      <alignment horizontal="center" vertical="center"/>
    </xf>
    <xf numFmtId="1" fontId="4" fillId="0" borderId="0" xfId="0" applyNumberFormat="1" applyFont="1" applyFill="1" applyAlignment="1" applyProtection="1">
      <alignment horizontal="center" vertical="center"/>
    </xf>
    <xf numFmtId="0" fontId="1" fillId="0" borderId="0" xfId="0" applyFont="1" applyAlignment="1" applyProtection="1">
      <alignment horizontal="left" wrapText="1"/>
      <protection locked="0"/>
    </xf>
    <xf numFmtId="0" fontId="1" fillId="0" borderId="0" xfId="0" applyFont="1" applyFill="1" applyAlignment="1" applyProtection="1">
      <alignment horizontal="right"/>
    </xf>
    <xf numFmtId="0" fontId="0" fillId="2" borderId="0" xfId="0" applyFill="1" applyAlignment="1" applyProtection="1">
      <alignment horizontal="center"/>
    </xf>
  </cellXfs>
  <cellStyles count="6">
    <cellStyle name="Currency 2" xfId="2" xr:uid="{AF45431D-2298-42D1-8EE7-B8BF14A08680}"/>
    <cellStyle name="Normal 2" xfId="5" xr:uid="{F64A9C19-48BC-4E2D-8C09-9894E651DBEC}"/>
    <cellStyle name="Standaard" xfId="0" builtinId="0"/>
    <cellStyle name="Standaard 2" xfId="1" xr:uid="{40392588-68EC-4D41-A9FA-55C47A44139E}"/>
    <cellStyle name="Standaard_Blad1" xfId="4" xr:uid="{B28F4B89-3A7A-4E1C-89E8-55F18FA32E21}"/>
    <cellStyle name="Valuta" xfId="3" builtinId="4"/>
  </cellStyles>
  <dxfs count="1">
    <dxf>
      <fill>
        <patternFill>
          <bgColor rgb="FF00FF00"/>
        </patternFill>
      </fill>
    </dxf>
  </dxfs>
  <tableStyles count="0" defaultTableStyle="TableStyleMedium2" defaultPivotStyle="PivotStyleLight16"/>
  <colors>
    <mruColors>
      <color rgb="FF00FF00"/>
      <color rgb="FFFF0000"/>
      <color rgb="FF09A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r>
              <a:rPr lang="nl-NL" baseline="0"/>
              <a:t> Prijs</a:t>
            </a:r>
            <a:endParaRPr lang="nl-NL"/>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Prijzenblad'!$I$9:$J$9</c:f>
              <c:numCache>
                <c:formatCode>General</c:formatCode>
                <c:ptCount val="2"/>
                <c:pt idx="0">
                  <c:v>0</c:v>
                </c:pt>
                <c:pt idx="1">
                  <c:v>91400</c:v>
                </c:pt>
              </c:numCache>
            </c:numRef>
          </c:xVal>
          <c:yVal>
            <c:numRef>
              <c:f>'Formule Prijzenblad'!$I$10:$J$10</c:f>
              <c:numCache>
                <c:formatCode>General</c:formatCode>
                <c:ptCount val="2"/>
                <c:pt idx="0">
                  <c:v>300</c:v>
                </c:pt>
                <c:pt idx="1">
                  <c:v>300</c:v>
                </c:pt>
              </c:numCache>
            </c:numRef>
          </c:yVal>
          <c:smooth val="0"/>
          <c:extLst>
            <c:ext xmlns:c16="http://schemas.microsoft.com/office/drawing/2014/chart" uri="{C3380CC4-5D6E-409C-BE32-E72D297353CC}">
              <c16:uniqueId val="{00000001-F052-405E-A6D5-ABAB6D0EB673}"/>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Prijzenblad'!$J$9:$K$9</c:f>
              <c:numCache>
                <c:formatCode>General</c:formatCode>
                <c:ptCount val="2"/>
                <c:pt idx="0">
                  <c:v>91400</c:v>
                </c:pt>
                <c:pt idx="1">
                  <c:v>114250</c:v>
                </c:pt>
              </c:numCache>
            </c:numRef>
          </c:xVal>
          <c:yVal>
            <c:numRef>
              <c:f>'Formule Prijzenblad'!$J$10:$K$10</c:f>
              <c:numCache>
                <c:formatCode>General</c:formatCode>
                <c:ptCount val="2"/>
                <c:pt idx="0">
                  <c:v>300</c:v>
                </c:pt>
                <c:pt idx="1">
                  <c:v>0</c:v>
                </c:pt>
              </c:numCache>
            </c:numRef>
          </c:yVal>
          <c:smooth val="0"/>
          <c:extLst>
            <c:ext xmlns:c16="http://schemas.microsoft.com/office/drawing/2014/chart" uri="{C3380CC4-5D6E-409C-BE32-E72D297353CC}">
              <c16:uniqueId val="{00000003-F052-405E-A6D5-ABAB6D0EB673}"/>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F052-405E-A6D5-ABAB6D0EB673}"/>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F052-405E-A6D5-ABAB6D0EB673}"/>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Prijzenblad'!$M$9</c:f>
              <c:numCache>
                <c:formatCode>General</c:formatCode>
                <c:ptCount val="1"/>
                <c:pt idx="0">
                  <c:v>0</c:v>
                </c:pt>
              </c:numCache>
            </c:numRef>
          </c:xVal>
          <c:yVal>
            <c:numRef>
              <c:f>'Formule Prijzenblad'!$M$10</c:f>
              <c:numCache>
                <c:formatCode>0</c:formatCode>
                <c:ptCount val="1"/>
                <c:pt idx="0">
                  <c:v>300</c:v>
                </c:pt>
              </c:numCache>
            </c:numRef>
          </c:yVal>
          <c:smooth val="0"/>
          <c:extLst>
            <c:ext xmlns:c16="http://schemas.microsoft.com/office/drawing/2014/chart" uri="{C3380CC4-5D6E-409C-BE32-E72D297353CC}">
              <c16:uniqueId val="{00000005-F052-405E-A6D5-ABAB6D0EB673}"/>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'Formule Prijzenblad'!$L$12:$M$12</c:f>
              <c:numCache>
                <c:formatCode>General</c:formatCode>
                <c:ptCount val="2"/>
                <c:pt idx="0">
                  <c:v>0</c:v>
                </c:pt>
                <c:pt idx="1">
                  <c:v>91400</c:v>
                </c:pt>
              </c:numCache>
            </c:numRef>
          </c:xVal>
          <c:yVal>
            <c:numRef>
              <c:f>'Formule Prijzenblad'!$L$13:$M$13</c:f>
              <c:numCache>
                <c:formatCode>General</c:formatCode>
                <c:ptCount val="2"/>
                <c:pt idx="0">
                  <c:v>300</c:v>
                </c:pt>
                <c:pt idx="1">
                  <c:v>300</c:v>
                </c:pt>
              </c:numCache>
            </c:numRef>
          </c:yVal>
          <c:smooth val="0"/>
          <c:extLst>
            <c:ext xmlns:c16="http://schemas.microsoft.com/office/drawing/2014/chart" uri="{C3380CC4-5D6E-409C-BE32-E72D297353CC}">
              <c16:uniqueId val="{00000006-F052-405E-A6D5-ABAB6D0EB673}"/>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'Formule Prijzenblad'!$M$12:$N$12</c:f>
              <c:numCache>
                <c:formatCode>General</c:formatCode>
                <c:ptCount val="2"/>
                <c:pt idx="0">
                  <c:v>91400</c:v>
                </c:pt>
                <c:pt idx="1">
                  <c:v>91400</c:v>
                </c:pt>
              </c:numCache>
            </c:numRef>
          </c:xVal>
          <c:yVal>
            <c:numRef>
              <c:f>'Formule Prijzenblad'!$M$13:$N$13</c:f>
              <c:numCache>
                <c:formatCode>General</c:formatCode>
                <c:ptCount val="2"/>
                <c:pt idx="0">
                  <c:v>300</c:v>
                </c:pt>
                <c:pt idx="1">
                  <c:v>0</c:v>
                </c:pt>
              </c:numCache>
            </c:numRef>
          </c:yVal>
          <c:smooth val="0"/>
          <c:extLst>
            <c:ext xmlns:c16="http://schemas.microsoft.com/office/drawing/2014/chart" uri="{C3380CC4-5D6E-409C-BE32-E72D297353CC}">
              <c16:uniqueId val="{00000007-F052-405E-A6D5-ABAB6D0EB673}"/>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33336</xdr:colOff>
      <xdr:row>4</xdr:row>
      <xdr:rowOff>0</xdr:rowOff>
    </xdr:from>
    <xdr:to>
      <xdr:col>15</xdr:col>
      <xdr:colOff>609599</xdr:colOff>
      <xdr:row>28</xdr:row>
      <xdr:rowOff>19050</xdr:rowOff>
    </xdr:to>
    <xdr:graphicFrame macro="">
      <xdr:nvGraphicFramePr>
        <xdr:cNvPr id="2" name="Grafiek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CF4E-836D-4AB0-8424-36D95216C866}">
  <dimension ref="A1:H136"/>
  <sheetViews>
    <sheetView tabSelected="1" workbookViewId="0">
      <selection activeCell="A2" sqref="A2:F2"/>
    </sheetView>
  </sheetViews>
  <sheetFormatPr defaultColWidth="9.1796875" defaultRowHeight="14.5" x14ac:dyDescent="0.35"/>
  <cols>
    <col min="1" max="1" width="39.453125" style="12" customWidth="1"/>
    <col min="2" max="2" width="22.453125" style="12" customWidth="1"/>
    <col min="3" max="3" width="16.26953125" style="12" customWidth="1"/>
    <col min="4" max="4" width="23.81640625" style="28" customWidth="1"/>
    <col min="5" max="5" width="16.7265625" style="12" customWidth="1"/>
    <col min="6" max="6" width="24.453125" style="31" customWidth="1"/>
    <col min="7" max="7" width="16" style="12" bestFit="1" customWidth="1"/>
    <col min="8" max="8" width="10.7265625" style="12" bestFit="1" customWidth="1"/>
    <col min="9" max="16384" width="9.1796875" style="12"/>
  </cols>
  <sheetData>
    <row r="1" spans="1:8" ht="28.5" customHeight="1" x14ac:dyDescent="0.35">
      <c r="A1" s="35" t="s">
        <v>33</v>
      </c>
      <c r="B1" s="35"/>
      <c r="C1" s="35"/>
      <c r="D1" s="35"/>
      <c r="E1" s="35"/>
      <c r="F1" s="35"/>
    </row>
    <row r="2" spans="1:8" ht="188.25" customHeight="1" x14ac:dyDescent="0.35">
      <c r="A2" s="36" t="s">
        <v>34</v>
      </c>
      <c r="B2" s="36"/>
      <c r="C2" s="36"/>
      <c r="D2" s="36"/>
      <c r="E2" s="36"/>
      <c r="F2" s="36"/>
      <c r="G2" s="13"/>
    </row>
    <row r="3" spans="1:8" ht="29" x14ac:dyDescent="0.35">
      <c r="A3" s="32" t="s">
        <v>28</v>
      </c>
      <c r="B3" s="32" t="s">
        <v>35</v>
      </c>
      <c r="C3" s="32" t="s">
        <v>36</v>
      </c>
      <c r="D3" s="33" t="s">
        <v>37</v>
      </c>
      <c r="E3" s="32" t="s">
        <v>38</v>
      </c>
      <c r="F3" s="34" t="s">
        <v>39</v>
      </c>
      <c r="G3" s="14"/>
      <c r="H3" s="15"/>
    </row>
    <row r="4" spans="1:8" ht="15" customHeight="1" x14ac:dyDescent="0.35">
      <c r="A4" s="16" t="s">
        <v>40</v>
      </c>
      <c r="B4" s="16"/>
      <c r="C4" s="17" t="s">
        <v>29</v>
      </c>
      <c r="D4" s="18">
        <v>0</v>
      </c>
      <c r="E4" s="19">
        <v>4118</v>
      </c>
      <c r="F4" s="20">
        <f>E4*D4</f>
        <v>0</v>
      </c>
    </row>
    <row r="5" spans="1:8" ht="15" customHeight="1" x14ac:dyDescent="0.35">
      <c r="A5" s="17" t="s">
        <v>41</v>
      </c>
      <c r="B5" s="17"/>
      <c r="C5" s="17" t="s">
        <v>29</v>
      </c>
      <c r="D5" s="18">
        <v>0</v>
      </c>
      <c r="E5" s="17">
        <v>5549</v>
      </c>
      <c r="F5" s="20">
        <f t="shared" ref="F5:F68" si="0">E5*D5</f>
        <v>0</v>
      </c>
    </row>
    <row r="6" spans="1:8" ht="15" customHeight="1" x14ac:dyDescent="0.35">
      <c r="A6" s="16" t="s">
        <v>42</v>
      </c>
      <c r="B6" s="16"/>
      <c r="C6" s="17" t="s">
        <v>29</v>
      </c>
      <c r="D6" s="18">
        <v>0</v>
      </c>
      <c r="E6" s="19">
        <v>25</v>
      </c>
      <c r="F6" s="20">
        <f t="shared" si="0"/>
        <v>0</v>
      </c>
    </row>
    <row r="7" spans="1:8" ht="15" customHeight="1" x14ac:dyDescent="0.35">
      <c r="A7" s="16" t="s">
        <v>43</v>
      </c>
      <c r="B7" s="16"/>
      <c r="C7" s="17" t="s">
        <v>29</v>
      </c>
      <c r="D7" s="18">
        <v>0</v>
      </c>
      <c r="E7" s="19">
        <v>6982</v>
      </c>
      <c r="F7" s="20">
        <f t="shared" si="0"/>
        <v>0</v>
      </c>
    </row>
    <row r="8" spans="1:8" ht="15" customHeight="1" x14ac:dyDescent="0.35">
      <c r="A8" s="16" t="s">
        <v>44</v>
      </c>
      <c r="B8" s="16"/>
      <c r="C8" s="17" t="s">
        <v>29</v>
      </c>
      <c r="D8" s="18">
        <v>0</v>
      </c>
      <c r="E8" s="19">
        <v>4513</v>
      </c>
      <c r="F8" s="20">
        <f t="shared" si="0"/>
        <v>0</v>
      </c>
    </row>
    <row r="9" spans="1:8" ht="15" customHeight="1" x14ac:dyDescent="0.35">
      <c r="A9" s="16" t="s">
        <v>45</v>
      </c>
      <c r="B9" s="16"/>
      <c r="C9" s="17" t="s">
        <v>29</v>
      </c>
      <c r="D9" s="18">
        <v>0</v>
      </c>
      <c r="E9" s="19">
        <v>39</v>
      </c>
      <c r="F9" s="20">
        <f t="shared" si="0"/>
        <v>0</v>
      </c>
    </row>
    <row r="10" spans="1:8" ht="15" customHeight="1" x14ac:dyDescent="0.35">
      <c r="A10" s="17" t="s">
        <v>46</v>
      </c>
      <c r="B10" s="17"/>
      <c r="C10" s="17" t="s">
        <v>29</v>
      </c>
      <c r="D10" s="18">
        <v>0</v>
      </c>
      <c r="E10" s="17">
        <v>11837</v>
      </c>
      <c r="F10" s="20">
        <f t="shared" si="0"/>
        <v>0</v>
      </c>
    </row>
    <row r="11" spans="1:8" ht="15" customHeight="1" x14ac:dyDescent="0.35">
      <c r="A11" s="17" t="s">
        <v>47</v>
      </c>
      <c r="B11" s="17"/>
      <c r="C11" s="17" t="s">
        <v>29</v>
      </c>
      <c r="D11" s="18">
        <v>0</v>
      </c>
      <c r="E11" s="17">
        <v>3841</v>
      </c>
      <c r="F11" s="20">
        <f t="shared" si="0"/>
        <v>0</v>
      </c>
    </row>
    <row r="12" spans="1:8" ht="15" customHeight="1" x14ac:dyDescent="0.35">
      <c r="A12" s="17" t="s">
        <v>48</v>
      </c>
      <c r="B12" s="17"/>
      <c r="C12" s="17" t="s">
        <v>29</v>
      </c>
      <c r="D12" s="18">
        <v>0</v>
      </c>
      <c r="E12" s="17">
        <v>4223</v>
      </c>
      <c r="F12" s="20">
        <f t="shared" si="0"/>
        <v>0</v>
      </c>
    </row>
    <row r="13" spans="1:8" ht="15" customHeight="1" x14ac:dyDescent="0.35">
      <c r="A13" s="16" t="s">
        <v>49</v>
      </c>
      <c r="B13" s="16"/>
      <c r="C13" s="17" t="s">
        <v>29</v>
      </c>
      <c r="D13" s="18">
        <v>0</v>
      </c>
      <c r="E13" s="19">
        <v>512</v>
      </c>
      <c r="F13" s="20">
        <f t="shared" si="0"/>
        <v>0</v>
      </c>
    </row>
    <row r="14" spans="1:8" ht="15" customHeight="1" x14ac:dyDescent="0.35">
      <c r="A14" s="16" t="s">
        <v>50</v>
      </c>
      <c r="B14" s="16"/>
      <c r="C14" s="17" t="s">
        <v>29</v>
      </c>
      <c r="D14" s="18">
        <v>0</v>
      </c>
      <c r="E14" s="19">
        <v>622</v>
      </c>
      <c r="F14" s="20">
        <f t="shared" si="0"/>
        <v>0</v>
      </c>
    </row>
    <row r="15" spans="1:8" ht="15" customHeight="1" x14ac:dyDescent="0.35">
      <c r="A15" s="16" t="s">
        <v>51</v>
      </c>
      <c r="B15" s="16"/>
      <c r="C15" s="17" t="s">
        <v>29</v>
      </c>
      <c r="D15" s="18">
        <v>0</v>
      </c>
      <c r="E15" s="19">
        <v>4427</v>
      </c>
      <c r="F15" s="20">
        <f t="shared" si="0"/>
        <v>0</v>
      </c>
    </row>
    <row r="16" spans="1:8" ht="15" customHeight="1" x14ac:dyDescent="0.35">
      <c r="A16" s="17" t="s">
        <v>52</v>
      </c>
      <c r="B16" s="17"/>
      <c r="C16" s="17" t="s">
        <v>29</v>
      </c>
      <c r="D16" s="18">
        <v>0</v>
      </c>
      <c r="E16" s="17">
        <v>3</v>
      </c>
      <c r="F16" s="20">
        <f t="shared" si="0"/>
        <v>0</v>
      </c>
    </row>
    <row r="17" spans="1:6" ht="15" customHeight="1" x14ac:dyDescent="0.35">
      <c r="A17" s="16" t="s">
        <v>53</v>
      </c>
      <c r="B17" s="16"/>
      <c r="C17" s="17" t="s">
        <v>29</v>
      </c>
      <c r="D17" s="18">
        <v>0</v>
      </c>
      <c r="E17" s="19">
        <v>176</v>
      </c>
      <c r="F17" s="20">
        <f t="shared" si="0"/>
        <v>0</v>
      </c>
    </row>
    <row r="18" spans="1:6" ht="15" customHeight="1" x14ac:dyDescent="0.35">
      <c r="A18" s="17" t="s">
        <v>54</v>
      </c>
      <c r="B18" s="17"/>
      <c r="C18" s="17" t="s">
        <v>29</v>
      </c>
      <c r="D18" s="18">
        <v>0</v>
      </c>
      <c r="E18" s="17">
        <v>2</v>
      </c>
      <c r="F18" s="20">
        <f t="shared" si="0"/>
        <v>0</v>
      </c>
    </row>
    <row r="19" spans="1:6" ht="15" customHeight="1" x14ac:dyDescent="0.35">
      <c r="A19" s="17" t="s">
        <v>55</v>
      </c>
      <c r="B19" s="17"/>
      <c r="C19" s="17" t="s">
        <v>29</v>
      </c>
      <c r="D19" s="18">
        <v>0</v>
      </c>
      <c r="E19" s="17">
        <v>29</v>
      </c>
      <c r="F19" s="20">
        <f t="shared" si="0"/>
        <v>0</v>
      </c>
    </row>
    <row r="20" spans="1:6" ht="15" customHeight="1" x14ac:dyDescent="0.35">
      <c r="A20" s="17" t="s">
        <v>56</v>
      </c>
      <c r="B20" s="17"/>
      <c r="C20" s="17" t="s">
        <v>29</v>
      </c>
      <c r="D20" s="18">
        <v>0</v>
      </c>
      <c r="E20" s="17">
        <v>5</v>
      </c>
      <c r="F20" s="20">
        <f t="shared" si="0"/>
        <v>0</v>
      </c>
    </row>
    <row r="21" spans="1:6" ht="15" customHeight="1" x14ac:dyDescent="0.35">
      <c r="A21" s="16" t="s">
        <v>57</v>
      </c>
      <c r="B21" s="16"/>
      <c r="C21" s="17" t="s">
        <v>29</v>
      </c>
      <c r="D21" s="18">
        <v>0</v>
      </c>
      <c r="E21" s="19">
        <v>1</v>
      </c>
      <c r="F21" s="20">
        <f t="shared" si="0"/>
        <v>0</v>
      </c>
    </row>
    <row r="22" spans="1:6" ht="15" customHeight="1" x14ac:dyDescent="0.35">
      <c r="A22" s="16" t="s">
        <v>58</v>
      </c>
      <c r="B22" s="16"/>
      <c r="C22" s="17" t="s">
        <v>29</v>
      </c>
      <c r="D22" s="18">
        <v>0</v>
      </c>
      <c r="E22" s="19">
        <v>1</v>
      </c>
      <c r="F22" s="20">
        <f t="shared" si="0"/>
        <v>0</v>
      </c>
    </row>
    <row r="23" spans="1:6" ht="15" customHeight="1" x14ac:dyDescent="0.35">
      <c r="A23" s="16" t="s">
        <v>59</v>
      </c>
      <c r="B23" s="16"/>
      <c r="C23" s="17" t="s">
        <v>29</v>
      </c>
      <c r="D23" s="18">
        <v>0</v>
      </c>
      <c r="E23" s="19">
        <v>116</v>
      </c>
      <c r="F23" s="20">
        <f t="shared" si="0"/>
        <v>0</v>
      </c>
    </row>
    <row r="24" spans="1:6" ht="15" customHeight="1" x14ac:dyDescent="0.35">
      <c r="A24" s="16" t="s">
        <v>60</v>
      </c>
      <c r="B24" s="16"/>
      <c r="C24" s="17" t="s">
        <v>29</v>
      </c>
      <c r="D24" s="18">
        <v>0</v>
      </c>
      <c r="E24" s="19">
        <v>1</v>
      </c>
      <c r="F24" s="20">
        <f t="shared" si="0"/>
        <v>0</v>
      </c>
    </row>
    <row r="25" spans="1:6" ht="15" customHeight="1" x14ac:dyDescent="0.35">
      <c r="A25" s="17" t="s">
        <v>61</v>
      </c>
      <c r="B25" s="17"/>
      <c r="C25" s="17" t="s">
        <v>29</v>
      </c>
      <c r="D25" s="18">
        <v>0</v>
      </c>
      <c r="E25" s="17">
        <v>50</v>
      </c>
      <c r="F25" s="20">
        <f t="shared" si="0"/>
        <v>0</v>
      </c>
    </row>
    <row r="26" spans="1:6" ht="15" customHeight="1" x14ac:dyDescent="0.35">
      <c r="A26" s="16" t="s">
        <v>62</v>
      </c>
      <c r="B26" s="16"/>
      <c r="C26" s="17" t="s">
        <v>29</v>
      </c>
      <c r="D26" s="18">
        <v>0</v>
      </c>
      <c r="E26" s="19">
        <v>26</v>
      </c>
      <c r="F26" s="20">
        <f t="shared" si="0"/>
        <v>0</v>
      </c>
    </row>
    <row r="27" spans="1:6" ht="15" customHeight="1" x14ac:dyDescent="0.35">
      <c r="A27" s="16" t="s">
        <v>63</v>
      </c>
      <c r="B27" s="16"/>
      <c r="C27" s="17" t="s">
        <v>29</v>
      </c>
      <c r="D27" s="18">
        <v>0</v>
      </c>
      <c r="E27" s="19">
        <v>1750</v>
      </c>
      <c r="F27" s="20">
        <f t="shared" si="0"/>
        <v>0</v>
      </c>
    </row>
    <row r="28" spans="1:6" ht="15" customHeight="1" x14ac:dyDescent="0.35">
      <c r="A28" s="17" t="s">
        <v>64</v>
      </c>
      <c r="B28" s="17"/>
      <c r="C28" s="17" t="s">
        <v>29</v>
      </c>
      <c r="D28" s="18">
        <v>0</v>
      </c>
      <c r="E28" s="17">
        <v>2574</v>
      </c>
      <c r="F28" s="20">
        <f t="shared" si="0"/>
        <v>0</v>
      </c>
    </row>
    <row r="29" spans="1:6" ht="15" customHeight="1" x14ac:dyDescent="0.35">
      <c r="A29" s="16" t="s">
        <v>65</v>
      </c>
      <c r="B29" s="16"/>
      <c r="C29" s="17" t="s">
        <v>29</v>
      </c>
      <c r="D29" s="18">
        <v>0</v>
      </c>
      <c r="E29" s="19">
        <v>447</v>
      </c>
      <c r="F29" s="20">
        <f t="shared" si="0"/>
        <v>0</v>
      </c>
    </row>
    <row r="30" spans="1:6" ht="15" customHeight="1" x14ac:dyDescent="0.35">
      <c r="A30" s="16" t="s">
        <v>66</v>
      </c>
      <c r="B30" s="16"/>
      <c r="C30" s="17" t="s">
        <v>29</v>
      </c>
      <c r="D30" s="18">
        <v>0</v>
      </c>
      <c r="E30" s="19">
        <v>850</v>
      </c>
      <c r="F30" s="20">
        <f t="shared" si="0"/>
        <v>0</v>
      </c>
    </row>
    <row r="31" spans="1:6" ht="15" customHeight="1" x14ac:dyDescent="0.35">
      <c r="A31" s="16" t="s">
        <v>67</v>
      </c>
      <c r="B31" s="16"/>
      <c r="C31" s="17" t="s">
        <v>29</v>
      </c>
      <c r="D31" s="18">
        <v>0</v>
      </c>
      <c r="E31" s="19">
        <v>441</v>
      </c>
      <c r="F31" s="20">
        <f t="shared" si="0"/>
        <v>0</v>
      </c>
    </row>
    <row r="32" spans="1:6" ht="15" customHeight="1" x14ac:dyDescent="0.35">
      <c r="A32" s="16" t="s">
        <v>68</v>
      </c>
      <c r="B32" s="16"/>
      <c r="C32" s="17" t="s">
        <v>29</v>
      </c>
      <c r="D32" s="18">
        <v>0</v>
      </c>
      <c r="E32" s="19">
        <v>423</v>
      </c>
      <c r="F32" s="20">
        <f t="shared" si="0"/>
        <v>0</v>
      </c>
    </row>
    <row r="33" spans="1:6" ht="15" customHeight="1" x14ac:dyDescent="0.35">
      <c r="A33" s="16" t="s">
        <v>69</v>
      </c>
      <c r="B33" s="16"/>
      <c r="C33" s="17" t="s">
        <v>29</v>
      </c>
      <c r="D33" s="18">
        <v>0</v>
      </c>
      <c r="E33" s="19">
        <v>123</v>
      </c>
      <c r="F33" s="20">
        <f t="shared" si="0"/>
        <v>0</v>
      </c>
    </row>
    <row r="34" spans="1:6" ht="15" customHeight="1" x14ac:dyDescent="0.35">
      <c r="A34" s="16" t="s">
        <v>70</v>
      </c>
      <c r="B34" s="16"/>
      <c r="C34" s="17" t="s">
        <v>29</v>
      </c>
      <c r="D34" s="18">
        <v>0</v>
      </c>
      <c r="E34" s="19">
        <v>140</v>
      </c>
      <c r="F34" s="20">
        <f t="shared" si="0"/>
        <v>0</v>
      </c>
    </row>
    <row r="35" spans="1:6" ht="15" customHeight="1" x14ac:dyDescent="0.35">
      <c r="A35" s="17" t="s">
        <v>71</v>
      </c>
      <c r="B35" s="17"/>
      <c r="C35" s="17" t="s">
        <v>29</v>
      </c>
      <c r="D35" s="18">
        <v>0</v>
      </c>
      <c r="E35" s="17">
        <v>2392</v>
      </c>
      <c r="F35" s="20">
        <f t="shared" si="0"/>
        <v>0</v>
      </c>
    </row>
    <row r="36" spans="1:6" ht="15" customHeight="1" x14ac:dyDescent="0.35">
      <c r="A36" s="16" t="s">
        <v>72</v>
      </c>
      <c r="B36" s="16"/>
      <c r="C36" s="17" t="s">
        <v>29</v>
      </c>
      <c r="D36" s="18">
        <v>0</v>
      </c>
      <c r="E36" s="19">
        <v>1077</v>
      </c>
      <c r="F36" s="20">
        <f t="shared" si="0"/>
        <v>0</v>
      </c>
    </row>
    <row r="37" spans="1:6" ht="15" customHeight="1" x14ac:dyDescent="0.35">
      <c r="A37" s="16" t="s">
        <v>73</v>
      </c>
      <c r="B37" s="16"/>
      <c r="C37" s="17" t="s">
        <v>74</v>
      </c>
      <c r="D37" s="18">
        <v>0</v>
      </c>
      <c r="E37" s="19">
        <v>3</v>
      </c>
      <c r="F37" s="20">
        <f t="shared" si="0"/>
        <v>0</v>
      </c>
    </row>
    <row r="38" spans="1:6" ht="15" customHeight="1" x14ac:dyDescent="0.35">
      <c r="A38" s="16" t="s">
        <v>75</v>
      </c>
      <c r="B38" s="16"/>
      <c r="C38" s="17" t="s">
        <v>76</v>
      </c>
      <c r="D38" s="18">
        <v>0</v>
      </c>
      <c r="E38" s="19">
        <v>8</v>
      </c>
      <c r="F38" s="20">
        <f t="shared" si="0"/>
        <v>0</v>
      </c>
    </row>
    <row r="39" spans="1:6" ht="15" customHeight="1" x14ac:dyDescent="0.35">
      <c r="A39" s="16" t="s">
        <v>77</v>
      </c>
      <c r="B39" s="16"/>
      <c r="C39" s="17" t="s">
        <v>29</v>
      </c>
      <c r="D39" s="18">
        <v>0</v>
      </c>
      <c r="E39" s="19">
        <v>1</v>
      </c>
      <c r="F39" s="20">
        <f t="shared" si="0"/>
        <v>0</v>
      </c>
    </row>
    <row r="40" spans="1:6" ht="15" customHeight="1" x14ac:dyDescent="0.35">
      <c r="A40" s="16" t="s">
        <v>78</v>
      </c>
      <c r="B40" s="16"/>
      <c r="C40" s="17" t="s">
        <v>29</v>
      </c>
      <c r="D40" s="18">
        <v>0</v>
      </c>
      <c r="E40" s="19">
        <v>27</v>
      </c>
      <c r="F40" s="20">
        <f t="shared" si="0"/>
        <v>0</v>
      </c>
    </row>
    <row r="41" spans="1:6" ht="15" customHeight="1" x14ac:dyDescent="0.35">
      <c r="A41" s="16" t="s">
        <v>79</v>
      </c>
      <c r="B41" s="16"/>
      <c r="C41" s="17" t="s">
        <v>29</v>
      </c>
      <c r="D41" s="18">
        <v>0</v>
      </c>
      <c r="E41" s="19">
        <v>65</v>
      </c>
      <c r="F41" s="20">
        <f t="shared" si="0"/>
        <v>0</v>
      </c>
    </row>
    <row r="42" spans="1:6" ht="15" customHeight="1" x14ac:dyDescent="0.35">
      <c r="A42" s="16" t="s">
        <v>80</v>
      </c>
      <c r="B42" s="16"/>
      <c r="C42" s="17" t="s">
        <v>29</v>
      </c>
      <c r="D42" s="18">
        <v>0</v>
      </c>
      <c r="E42" s="19">
        <v>67</v>
      </c>
      <c r="F42" s="20">
        <f t="shared" si="0"/>
        <v>0</v>
      </c>
    </row>
    <row r="43" spans="1:6" ht="15" customHeight="1" x14ac:dyDescent="0.35">
      <c r="A43" s="16" t="s">
        <v>81</v>
      </c>
      <c r="B43" s="16"/>
      <c r="C43" s="17" t="s">
        <v>29</v>
      </c>
      <c r="D43" s="18">
        <v>0</v>
      </c>
      <c r="E43" s="19">
        <v>250</v>
      </c>
      <c r="F43" s="20">
        <f t="shared" si="0"/>
        <v>0</v>
      </c>
    </row>
    <row r="44" spans="1:6" ht="15" customHeight="1" x14ac:dyDescent="0.35">
      <c r="A44" s="16" t="s">
        <v>82</v>
      </c>
      <c r="B44" s="16"/>
      <c r="C44" s="17" t="s">
        <v>29</v>
      </c>
      <c r="D44" s="18">
        <v>0</v>
      </c>
      <c r="E44" s="19">
        <v>309</v>
      </c>
      <c r="F44" s="20">
        <f t="shared" si="0"/>
        <v>0</v>
      </c>
    </row>
    <row r="45" spans="1:6" ht="15" customHeight="1" x14ac:dyDescent="0.35">
      <c r="A45" s="17" t="s">
        <v>83</v>
      </c>
      <c r="B45" s="17"/>
      <c r="C45" s="17" t="s">
        <v>29</v>
      </c>
      <c r="D45" s="18">
        <v>0</v>
      </c>
      <c r="E45" s="17">
        <v>277</v>
      </c>
      <c r="F45" s="20">
        <f t="shared" si="0"/>
        <v>0</v>
      </c>
    </row>
    <row r="46" spans="1:6" ht="15" customHeight="1" x14ac:dyDescent="0.35">
      <c r="A46" s="17" t="s">
        <v>84</v>
      </c>
      <c r="B46" s="17"/>
      <c r="C46" s="17" t="s">
        <v>29</v>
      </c>
      <c r="D46" s="18">
        <v>0</v>
      </c>
      <c r="E46" s="17">
        <v>1345</v>
      </c>
      <c r="F46" s="20">
        <f t="shared" si="0"/>
        <v>0</v>
      </c>
    </row>
    <row r="47" spans="1:6" ht="15" customHeight="1" x14ac:dyDescent="0.35">
      <c r="A47" s="16" t="s">
        <v>85</v>
      </c>
      <c r="B47" s="16"/>
      <c r="C47" s="17" t="s">
        <v>29</v>
      </c>
      <c r="D47" s="18">
        <v>0</v>
      </c>
      <c r="E47" s="19">
        <v>15</v>
      </c>
      <c r="F47" s="20">
        <f t="shared" si="0"/>
        <v>0</v>
      </c>
    </row>
    <row r="48" spans="1:6" ht="15" customHeight="1" x14ac:dyDescent="0.35">
      <c r="A48" s="16" t="s">
        <v>86</v>
      </c>
      <c r="B48" s="16"/>
      <c r="C48" s="17" t="s">
        <v>29</v>
      </c>
      <c r="D48" s="18">
        <v>0</v>
      </c>
      <c r="E48" s="19">
        <v>175</v>
      </c>
      <c r="F48" s="20">
        <f t="shared" si="0"/>
        <v>0</v>
      </c>
    </row>
    <row r="49" spans="1:6" ht="15" customHeight="1" x14ac:dyDescent="0.35">
      <c r="A49" s="16" t="s">
        <v>87</v>
      </c>
      <c r="B49" s="16"/>
      <c r="C49" s="17" t="s">
        <v>29</v>
      </c>
      <c r="D49" s="18">
        <v>0</v>
      </c>
      <c r="E49" s="19">
        <v>585</v>
      </c>
      <c r="F49" s="20">
        <f t="shared" si="0"/>
        <v>0</v>
      </c>
    </row>
    <row r="50" spans="1:6" ht="15" customHeight="1" x14ac:dyDescent="0.35">
      <c r="A50" s="16"/>
      <c r="B50" s="16"/>
      <c r="C50" s="17"/>
      <c r="D50" s="18"/>
      <c r="E50" s="19"/>
      <c r="F50" s="20"/>
    </row>
    <row r="51" spans="1:6" x14ac:dyDescent="0.35">
      <c r="A51" s="17" t="s">
        <v>88</v>
      </c>
      <c r="B51" s="17"/>
      <c r="C51" s="17" t="s">
        <v>89</v>
      </c>
      <c r="D51" s="18">
        <v>0</v>
      </c>
      <c r="E51" s="17">
        <v>2</v>
      </c>
      <c r="F51" s="20">
        <f t="shared" si="0"/>
        <v>0</v>
      </c>
    </row>
    <row r="52" spans="1:6" x14ac:dyDescent="0.35">
      <c r="A52" s="17" t="s">
        <v>90</v>
      </c>
      <c r="B52" s="17"/>
      <c r="C52" s="17" t="s">
        <v>74</v>
      </c>
      <c r="D52" s="18">
        <v>0</v>
      </c>
      <c r="E52" s="17">
        <v>128</v>
      </c>
      <c r="F52" s="20">
        <f t="shared" si="0"/>
        <v>0</v>
      </c>
    </row>
    <row r="53" spans="1:6" x14ac:dyDescent="0.35">
      <c r="A53" s="16" t="s">
        <v>91</v>
      </c>
      <c r="B53" s="16"/>
      <c r="C53" s="17" t="s">
        <v>92</v>
      </c>
      <c r="D53" s="18">
        <v>0</v>
      </c>
      <c r="E53" s="19">
        <v>12</v>
      </c>
      <c r="F53" s="20">
        <f t="shared" si="0"/>
        <v>0</v>
      </c>
    </row>
    <row r="54" spans="1:6" x14ac:dyDescent="0.35">
      <c r="A54" s="17" t="s">
        <v>93</v>
      </c>
      <c r="B54" s="17"/>
      <c r="C54" s="17" t="s">
        <v>94</v>
      </c>
      <c r="D54" s="18">
        <v>0</v>
      </c>
      <c r="E54" s="17">
        <v>77</v>
      </c>
      <c r="F54" s="20">
        <f t="shared" si="0"/>
        <v>0</v>
      </c>
    </row>
    <row r="55" spans="1:6" x14ac:dyDescent="0.35">
      <c r="A55" s="17" t="s">
        <v>95</v>
      </c>
      <c r="B55" s="17"/>
      <c r="C55" s="17" t="s">
        <v>96</v>
      </c>
      <c r="D55" s="18">
        <v>0</v>
      </c>
      <c r="E55" s="17">
        <v>412</v>
      </c>
      <c r="F55" s="20">
        <f t="shared" si="0"/>
        <v>0</v>
      </c>
    </row>
    <row r="56" spans="1:6" x14ac:dyDescent="0.35">
      <c r="A56" s="17" t="s">
        <v>97</v>
      </c>
      <c r="B56" s="17"/>
      <c r="C56" s="17" t="s">
        <v>29</v>
      </c>
      <c r="D56" s="18">
        <v>0</v>
      </c>
      <c r="E56" s="17">
        <v>7</v>
      </c>
      <c r="F56" s="20">
        <f t="shared" si="0"/>
        <v>0</v>
      </c>
    </row>
    <row r="57" spans="1:6" x14ac:dyDescent="0.35">
      <c r="A57" s="16" t="s">
        <v>98</v>
      </c>
      <c r="B57" s="16"/>
      <c r="C57" s="17" t="s">
        <v>29</v>
      </c>
      <c r="D57" s="18">
        <v>0</v>
      </c>
      <c r="E57" s="19">
        <v>141</v>
      </c>
      <c r="F57" s="20">
        <f t="shared" si="0"/>
        <v>0</v>
      </c>
    </row>
    <row r="58" spans="1:6" x14ac:dyDescent="0.35">
      <c r="A58" s="17" t="s">
        <v>99</v>
      </c>
      <c r="B58" s="17"/>
      <c r="C58" s="17" t="s">
        <v>100</v>
      </c>
      <c r="D58" s="18">
        <v>0</v>
      </c>
      <c r="E58" s="17">
        <v>2</v>
      </c>
      <c r="F58" s="20">
        <f t="shared" si="0"/>
        <v>0</v>
      </c>
    </row>
    <row r="59" spans="1:6" x14ac:dyDescent="0.35">
      <c r="A59" s="17" t="s">
        <v>101</v>
      </c>
      <c r="B59" s="17"/>
      <c r="C59" s="17" t="s">
        <v>29</v>
      </c>
      <c r="D59" s="18">
        <v>0</v>
      </c>
      <c r="E59" s="17">
        <v>50</v>
      </c>
      <c r="F59" s="20">
        <f t="shared" si="0"/>
        <v>0</v>
      </c>
    </row>
    <row r="60" spans="1:6" x14ac:dyDescent="0.35">
      <c r="A60" s="16" t="s">
        <v>102</v>
      </c>
      <c r="B60" s="16"/>
      <c r="C60" s="17" t="s">
        <v>103</v>
      </c>
      <c r="D60" s="18">
        <v>0</v>
      </c>
      <c r="E60" s="19">
        <v>245</v>
      </c>
      <c r="F60" s="20">
        <f t="shared" si="0"/>
        <v>0</v>
      </c>
    </row>
    <row r="61" spans="1:6" x14ac:dyDescent="0.35">
      <c r="A61" s="16" t="s">
        <v>104</v>
      </c>
      <c r="B61" s="16"/>
      <c r="C61" s="17" t="s">
        <v>105</v>
      </c>
      <c r="D61" s="18">
        <v>0</v>
      </c>
      <c r="E61" s="19">
        <v>32</v>
      </c>
      <c r="F61" s="20">
        <f t="shared" si="0"/>
        <v>0</v>
      </c>
    </row>
    <row r="62" spans="1:6" x14ac:dyDescent="0.35">
      <c r="A62" s="16" t="s">
        <v>106</v>
      </c>
      <c r="B62" s="16"/>
      <c r="C62" s="17" t="s">
        <v>96</v>
      </c>
      <c r="D62" s="18">
        <v>0</v>
      </c>
      <c r="E62" s="19">
        <v>1</v>
      </c>
      <c r="F62" s="20">
        <f t="shared" si="0"/>
        <v>0</v>
      </c>
    </row>
    <row r="63" spans="1:6" x14ac:dyDescent="0.35">
      <c r="A63" s="16" t="s">
        <v>107</v>
      </c>
      <c r="B63" s="16"/>
      <c r="C63" s="17" t="s">
        <v>29</v>
      </c>
      <c r="D63" s="18">
        <v>0</v>
      </c>
      <c r="E63" s="19">
        <v>16</v>
      </c>
      <c r="F63" s="20">
        <f t="shared" si="0"/>
        <v>0</v>
      </c>
    </row>
    <row r="64" spans="1:6" x14ac:dyDescent="0.35">
      <c r="A64" s="17" t="s">
        <v>108</v>
      </c>
      <c r="B64" s="17"/>
      <c r="C64" s="17" t="s">
        <v>29</v>
      </c>
      <c r="D64" s="18">
        <v>0</v>
      </c>
      <c r="E64" s="17">
        <v>5</v>
      </c>
      <c r="F64" s="20">
        <f t="shared" si="0"/>
        <v>0</v>
      </c>
    </row>
    <row r="65" spans="1:6" x14ac:dyDescent="0.35">
      <c r="A65" s="17" t="s">
        <v>109</v>
      </c>
      <c r="B65" s="17"/>
      <c r="C65" s="17" t="s">
        <v>29</v>
      </c>
      <c r="D65" s="18">
        <v>0</v>
      </c>
      <c r="E65" s="17">
        <v>9</v>
      </c>
      <c r="F65" s="20">
        <f t="shared" si="0"/>
        <v>0</v>
      </c>
    </row>
    <row r="66" spans="1:6" x14ac:dyDescent="0.35">
      <c r="A66" s="17" t="s">
        <v>110</v>
      </c>
      <c r="B66" s="17"/>
      <c r="C66" s="17" t="s">
        <v>111</v>
      </c>
      <c r="D66" s="18">
        <v>0</v>
      </c>
      <c r="E66" s="17">
        <v>2</v>
      </c>
      <c r="F66" s="20">
        <f t="shared" si="0"/>
        <v>0</v>
      </c>
    </row>
    <row r="67" spans="1:6" x14ac:dyDescent="0.35">
      <c r="A67" s="17" t="s">
        <v>112</v>
      </c>
      <c r="B67" s="17"/>
      <c r="C67" s="17" t="s">
        <v>113</v>
      </c>
      <c r="D67" s="18">
        <v>0</v>
      </c>
      <c r="E67" s="17">
        <v>1</v>
      </c>
      <c r="F67" s="20">
        <f t="shared" si="0"/>
        <v>0</v>
      </c>
    </row>
    <row r="68" spans="1:6" x14ac:dyDescent="0.35">
      <c r="A68" s="17" t="s">
        <v>114</v>
      </c>
      <c r="B68" s="17"/>
      <c r="C68" s="17" t="s">
        <v>29</v>
      </c>
      <c r="D68" s="18">
        <v>0</v>
      </c>
      <c r="E68" s="17">
        <v>2</v>
      </c>
      <c r="F68" s="20">
        <f t="shared" si="0"/>
        <v>0</v>
      </c>
    </row>
    <row r="69" spans="1:6" x14ac:dyDescent="0.35">
      <c r="A69" s="16" t="s">
        <v>115</v>
      </c>
      <c r="B69" s="16"/>
      <c r="C69" s="17" t="s">
        <v>29</v>
      </c>
      <c r="D69" s="18">
        <v>0</v>
      </c>
      <c r="E69" s="19">
        <v>12</v>
      </c>
      <c r="F69" s="20">
        <f t="shared" ref="F69:F132" si="1">E69*D69</f>
        <v>0</v>
      </c>
    </row>
    <row r="70" spans="1:6" x14ac:dyDescent="0.35">
      <c r="A70" s="16" t="s">
        <v>116</v>
      </c>
      <c r="B70" s="16"/>
      <c r="C70" s="17" t="s">
        <v>29</v>
      </c>
      <c r="D70" s="18">
        <v>0</v>
      </c>
      <c r="E70" s="19">
        <v>22</v>
      </c>
      <c r="F70" s="20">
        <f t="shared" si="1"/>
        <v>0</v>
      </c>
    </row>
    <row r="71" spans="1:6" x14ac:dyDescent="0.35">
      <c r="A71" s="17" t="s">
        <v>117</v>
      </c>
      <c r="B71" s="17"/>
      <c r="C71" s="17" t="s">
        <v>29</v>
      </c>
      <c r="D71" s="18">
        <v>0</v>
      </c>
      <c r="E71" s="17">
        <v>9</v>
      </c>
      <c r="F71" s="20">
        <f t="shared" si="1"/>
        <v>0</v>
      </c>
    </row>
    <row r="72" spans="1:6" x14ac:dyDescent="0.35">
      <c r="A72" s="17" t="s">
        <v>118</v>
      </c>
      <c r="B72" s="17"/>
      <c r="C72" s="17" t="s">
        <v>29</v>
      </c>
      <c r="D72" s="18">
        <v>0</v>
      </c>
      <c r="E72" s="17">
        <v>25</v>
      </c>
      <c r="F72" s="20">
        <f t="shared" si="1"/>
        <v>0</v>
      </c>
    </row>
    <row r="73" spans="1:6" x14ac:dyDescent="0.35">
      <c r="A73" s="16" t="s">
        <v>119</v>
      </c>
      <c r="B73" s="16"/>
      <c r="C73" s="17" t="s">
        <v>120</v>
      </c>
      <c r="D73" s="18">
        <v>0</v>
      </c>
      <c r="E73" s="19">
        <v>2</v>
      </c>
      <c r="F73" s="20">
        <f t="shared" si="1"/>
        <v>0</v>
      </c>
    </row>
    <row r="74" spans="1:6" x14ac:dyDescent="0.35">
      <c r="A74" s="17" t="s">
        <v>121</v>
      </c>
      <c r="B74" s="17"/>
      <c r="C74" s="17" t="s">
        <v>32</v>
      </c>
      <c r="D74" s="18">
        <v>0</v>
      </c>
      <c r="E74" s="17">
        <v>11</v>
      </c>
      <c r="F74" s="20">
        <f t="shared" si="1"/>
        <v>0</v>
      </c>
    </row>
    <row r="75" spans="1:6" x14ac:dyDescent="0.35">
      <c r="A75" s="17" t="s">
        <v>122</v>
      </c>
      <c r="B75" s="17"/>
      <c r="C75" s="17" t="s">
        <v>29</v>
      </c>
      <c r="D75" s="18">
        <v>0</v>
      </c>
      <c r="E75" s="17">
        <v>2</v>
      </c>
      <c r="F75" s="20">
        <f t="shared" si="1"/>
        <v>0</v>
      </c>
    </row>
    <row r="76" spans="1:6" x14ac:dyDescent="0.35">
      <c r="A76" s="16" t="s">
        <v>123</v>
      </c>
      <c r="B76" s="16"/>
      <c r="C76" s="17" t="s">
        <v>29</v>
      </c>
      <c r="D76" s="18">
        <v>0</v>
      </c>
      <c r="E76" s="19">
        <v>2</v>
      </c>
      <c r="F76" s="20">
        <f t="shared" si="1"/>
        <v>0</v>
      </c>
    </row>
    <row r="77" spans="1:6" x14ac:dyDescent="0.35">
      <c r="A77" s="16" t="s">
        <v>124</v>
      </c>
      <c r="B77" s="16"/>
      <c r="C77" s="17" t="s">
        <v>29</v>
      </c>
      <c r="D77" s="18">
        <v>0</v>
      </c>
      <c r="E77" s="19">
        <v>2</v>
      </c>
      <c r="F77" s="20">
        <f t="shared" si="1"/>
        <v>0</v>
      </c>
    </row>
    <row r="78" spans="1:6" x14ac:dyDescent="0.35">
      <c r="A78" s="16" t="s">
        <v>125</v>
      </c>
      <c r="B78" s="16"/>
      <c r="C78" s="17" t="s">
        <v>29</v>
      </c>
      <c r="D78" s="18">
        <v>0</v>
      </c>
      <c r="E78" s="19">
        <v>66</v>
      </c>
      <c r="F78" s="20">
        <f t="shared" si="1"/>
        <v>0</v>
      </c>
    </row>
    <row r="79" spans="1:6" x14ac:dyDescent="0.35">
      <c r="A79" s="17" t="s">
        <v>126</v>
      </c>
      <c r="B79" s="17"/>
      <c r="C79" s="17" t="s">
        <v>76</v>
      </c>
      <c r="D79" s="18">
        <v>0</v>
      </c>
      <c r="E79" s="17">
        <v>58</v>
      </c>
      <c r="F79" s="20">
        <f t="shared" si="1"/>
        <v>0</v>
      </c>
    </row>
    <row r="80" spans="1:6" x14ac:dyDescent="0.35">
      <c r="A80" s="16" t="s">
        <v>127</v>
      </c>
      <c r="B80" s="16"/>
      <c r="C80" s="17" t="s">
        <v>128</v>
      </c>
      <c r="D80" s="18">
        <v>0</v>
      </c>
      <c r="E80" s="19">
        <v>1</v>
      </c>
      <c r="F80" s="20">
        <f t="shared" si="1"/>
        <v>0</v>
      </c>
    </row>
    <row r="81" spans="1:6" x14ac:dyDescent="0.35">
      <c r="A81" s="16" t="s">
        <v>129</v>
      </c>
      <c r="B81" s="16"/>
      <c r="C81" s="17" t="s">
        <v>130</v>
      </c>
      <c r="D81" s="18">
        <v>0</v>
      </c>
      <c r="E81" s="19">
        <v>107</v>
      </c>
      <c r="F81" s="20">
        <f t="shared" si="1"/>
        <v>0</v>
      </c>
    </row>
    <row r="82" spans="1:6" x14ac:dyDescent="0.35">
      <c r="A82" s="16" t="s">
        <v>131</v>
      </c>
      <c r="B82" s="16"/>
      <c r="C82" s="17" t="s">
        <v>132</v>
      </c>
      <c r="D82" s="18">
        <v>0</v>
      </c>
      <c r="E82" s="19">
        <v>2</v>
      </c>
      <c r="F82" s="20">
        <f t="shared" si="1"/>
        <v>0</v>
      </c>
    </row>
    <row r="83" spans="1:6" x14ac:dyDescent="0.35">
      <c r="A83" s="21" t="s">
        <v>133</v>
      </c>
      <c r="B83" s="21"/>
      <c r="C83" s="17" t="s">
        <v>111</v>
      </c>
      <c r="D83" s="18">
        <v>0</v>
      </c>
      <c r="E83" s="21">
        <v>4</v>
      </c>
      <c r="F83" s="20">
        <f t="shared" si="1"/>
        <v>0</v>
      </c>
    </row>
    <row r="84" spans="1:6" x14ac:dyDescent="0.35">
      <c r="A84" s="22" t="s">
        <v>134</v>
      </c>
      <c r="B84" s="22"/>
      <c r="C84" s="17" t="s">
        <v>29</v>
      </c>
      <c r="D84" s="18">
        <v>0</v>
      </c>
      <c r="E84" s="23">
        <v>3</v>
      </c>
      <c r="F84" s="20">
        <f t="shared" si="1"/>
        <v>0</v>
      </c>
    </row>
    <row r="85" spans="1:6" x14ac:dyDescent="0.35">
      <c r="A85" s="22" t="s">
        <v>135</v>
      </c>
      <c r="B85" s="22"/>
      <c r="C85" s="17" t="s">
        <v>76</v>
      </c>
      <c r="D85" s="24">
        <v>0</v>
      </c>
      <c r="E85" s="23">
        <v>136</v>
      </c>
      <c r="F85" s="20">
        <f t="shared" si="1"/>
        <v>0</v>
      </c>
    </row>
    <row r="86" spans="1:6" x14ac:dyDescent="0.35">
      <c r="A86" s="22" t="s">
        <v>136</v>
      </c>
      <c r="B86" s="22"/>
      <c r="C86" s="17" t="s">
        <v>137</v>
      </c>
      <c r="D86" s="24">
        <v>0</v>
      </c>
      <c r="E86" s="23">
        <v>82</v>
      </c>
      <c r="F86" s="20">
        <f t="shared" si="1"/>
        <v>0</v>
      </c>
    </row>
    <row r="87" spans="1:6" x14ac:dyDescent="0.35">
      <c r="A87" s="22" t="s">
        <v>138</v>
      </c>
      <c r="B87" s="22"/>
      <c r="C87" s="17" t="s">
        <v>76</v>
      </c>
      <c r="D87" s="24">
        <v>0</v>
      </c>
      <c r="E87" s="23">
        <v>36</v>
      </c>
      <c r="F87" s="20">
        <f t="shared" si="1"/>
        <v>0</v>
      </c>
    </row>
    <row r="88" spans="1:6" x14ac:dyDescent="0.35">
      <c r="A88" s="22" t="s">
        <v>139</v>
      </c>
      <c r="B88" s="22"/>
      <c r="C88" s="17" t="s">
        <v>76</v>
      </c>
      <c r="D88" s="24">
        <v>0</v>
      </c>
      <c r="E88" s="23">
        <v>2</v>
      </c>
      <c r="F88" s="20">
        <f t="shared" si="1"/>
        <v>0</v>
      </c>
    </row>
    <row r="89" spans="1:6" x14ac:dyDescent="0.35">
      <c r="A89" s="22" t="s">
        <v>140</v>
      </c>
      <c r="B89" s="22"/>
      <c r="C89" s="17" t="s">
        <v>141</v>
      </c>
      <c r="D89" s="24">
        <v>0</v>
      </c>
      <c r="E89" s="23">
        <v>16</v>
      </c>
      <c r="F89" s="20">
        <f t="shared" si="1"/>
        <v>0</v>
      </c>
    </row>
    <row r="90" spans="1:6" x14ac:dyDescent="0.35">
      <c r="A90" s="22" t="s">
        <v>142</v>
      </c>
      <c r="B90" s="22"/>
      <c r="C90" s="17" t="s">
        <v>141</v>
      </c>
      <c r="D90" s="24">
        <v>0</v>
      </c>
      <c r="E90" s="23">
        <v>14</v>
      </c>
      <c r="F90" s="20">
        <f t="shared" si="1"/>
        <v>0</v>
      </c>
    </row>
    <row r="91" spans="1:6" x14ac:dyDescent="0.35">
      <c r="A91" s="22" t="s">
        <v>143</v>
      </c>
      <c r="B91" s="22"/>
      <c r="C91" s="17" t="s">
        <v>141</v>
      </c>
      <c r="D91" s="24">
        <v>0</v>
      </c>
      <c r="E91" s="23">
        <v>23</v>
      </c>
      <c r="F91" s="20">
        <f t="shared" si="1"/>
        <v>0</v>
      </c>
    </row>
    <row r="92" spans="1:6" x14ac:dyDescent="0.35">
      <c r="A92" s="22" t="s">
        <v>144</v>
      </c>
      <c r="B92" s="22"/>
      <c r="C92" s="17" t="s">
        <v>141</v>
      </c>
      <c r="D92" s="24">
        <v>0</v>
      </c>
      <c r="E92" s="23">
        <v>18</v>
      </c>
      <c r="F92" s="20">
        <f t="shared" si="1"/>
        <v>0</v>
      </c>
    </row>
    <row r="93" spans="1:6" x14ac:dyDescent="0.35">
      <c r="A93" s="22" t="s">
        <v>145</v>
      </c>
      <c r="B93" s="22"/>
      <c r="C93" s="17" t="s">
        <v>141</v>
      </c>
      <c r="D93" s="24">
        <v>0</v>
      </c>
      <c r="E93" s="23">
        <v>39</v>
      </c>
      <c r="F93" s="20">
        <f t="shared" si="1"/>
        <v>0</v>
      </c>
    </row>
    <row r="94" spans="1:6" x14ac:dyDescent="0.35">
      <c r="A94" s="22" t="s">
        <v>146</v>
      </c>
      <c r="B94" s="22"/>
      <c r="C94" s="17" t="s">
        <v>141</v>
      </c>
      <c r="D94" s="24">
        <v>0</v>
      </c>
      <c r="E94" s="23">
        <v>26</v>
      </c>
      <c r="F94" s="20">
        <f t="shared" si="1"/>
        <v>0</v>
      </c>
    </row>
    <row r="95" spans="1:6" x14ac:dyDescent="0.35">
      <c r="A95" s="22" t="s">
        <v>147</v>
      </c>
      <c r="B95" s="22"/>
      <c r="C95" s="17" t="s">
        <v>141</v>
      </c>
      <c r="D95" s="24">
        <v>0</v>
      </c>
      <c r="E95" s="23">
        <v>27</v>
      </c>
      <c r="F95" s="20">
        <f t="shared" si="1"/>
        <v>0</v>
      </c>
    </row>
    <row r="96" spans="1:6" x14ac:dyDescent="0.35">
      <c r="A96" s="22" t="s">
        <v>148</v>
      </c>
      <c r="B96" s="22"/>
      <c r="C96" s="17" t="s">
        <v>141</v>
      </c>
      <c r="D96" s="24">
        <v>0</v>
      </c>
      <c r="E96" s="23">
        <v>28</v>
      </c>
      <c r="F96" s="20">
        <f t="shared" si="1"/>
        <v>0</v>
      </c>
    </row>
    <row r="97" spans="1:6" x14ac:dyDescent="0.35">
      <c r="A97" s="22" t="s">
        <v>149</v>
      </c>
      <c r="B97" s="22"/>
      <c r="C97" s="17" t="s">
        <v>141</v>
      </c>
      <c r="D97" s="24">
        <v>0</v>
      </c>
      <c r="E97" s="23">
        <v>280</v>
      </c>
      <c r="F97" s="20">
        <f t="shared" si="1"/>
        <v>0</v>
      </c>
    </row>
    <row r="98" spans="1:6" x14ac:dyDescent="0.35">
      <c r="A98" s="22" t="s">
        <v>150</v>
      </c>
      <c r="B98" s="22"/>
      <c r="C98" s="17" t="s">
        <v>141</v>
      </c>
      <c r="D98" s="24">
        <v>0</v>
      </c>
      <c r="E98" s="23">
        <v>9</v>
      </c>
      <c r="F98" s="20">
        <f t="shared" si="1"/>
        <v>0</v>
      </c>
    </row>
    <row r="99" spans="1:6" x14ac:dyDescent="0.35">
      <c r="A99" s="22" t="s">
        <v>151</v>
      </c>
      <c r="B99" s="22"/>
      <c r="C99" s="17" t="s">
        <v>141</v>
      </c>
      <c r="D99" s="24">
        <v>0</v>
      </c>
      <c r="E99" s="23">
        <v>17</v>
      </c>
      <c r="F99" s="20">
        <f t="shared" si="1"/>
        <v>0</v>
      </c>
    </row>
    <row r="100" spans="1:6" x14ac:dyDescent="0.35">
      <c r="A100" s="22" t="s">
        <v>152</v>
      </c>
      <c r="B100" s="22"/>
      <c r="C100" s="17" t="s">
        <v>141</v>
      </c>
      <c r="D100" s="24">
        <v>0</v>
      </c>
      <c r="E100" s="23">
        <v>8</v>
      </c>
      <c r="F100" s="20">
        <f t="shared" si="1"/>
        <v>0</v>
      </c>
    </row>
    <row r="101" spans="1:6" x14ac:dyDescent="0.35">
      <c r="A101" s="22" t="s">
        <v>153</v>
      </c>
      <c r="B101" s="22"/>
      <c r="C101" s="17" t="s">
        <v>141</v>
      </c>
      <c r="D101" s="24">
        <v>0</v>
      </c>
      <c r="E101" s="23">
        <v>4</v>
      </c>
      <c r="F101" s="20">
        <f t="shared" si="1"/>
        <v>0</v>
      </c>
    </row>
    <row r="102" spans="1:6" x14ac:dyDescent="0.35">
      <c r="A102" s="22" t="s">
        <v>154</v>
      </c>
      <c r="B102" s="22"/>
      <c r="C102" s="17" t="s">
        <v>141</v>
      </c>
      <c r="D102" s="24">
        <v>0</v>
      </c>
      <c r="E102" s="23">
        <v>37</v>
      </c>
      <c r="F102" s="20">
        <f t="shared" si="1"/>
        <v>0</v>
      </c>
    </row>
    <row r="103" spans="1:6" x14ac:dyDescent="0.35">
      <c r="A103" s="22" t="s">
        <v>155</v>
      </c>
      <c r="B103" s="22"/>
      <c r="C103" s="17" t="s">
        <v>141</v>
      </c>
      <c r="D103" s="24">
        <v>0</v>
      </c>
      <c r="E103" s="23">
        <v>14</v>
      </c>
      <c r="F103" s="20">
        <f t="shared" si="1"/>
        <v>0</v>
      </c>
    </row>
    <row r="104" spans="1:6" x14ac:dyDescent="0.35">
      <c r="A104" s="22" t="s">
        <v>156</v>
      </c>
      <c r="B104" s="22"/>
      <c r="C104" s="17" t="s">
        <v>29</v>
      </c>
      <c r="D104" s="24">
        <v>0</v>
      </c>
      <c r="E104" s="23">
        <v>1</v>
      </c>
      <c r="F104" s="20">
        <f t="shared" si="1"/>
        <v>0</v>
      </c>
    </row>
    <row r="105" spans="1:6" x14ac:dyDescent="0.35">
      <c r="A105" s="22" t="s">
        <v>157</v>
      </c>
      <c r="B105" s="22"/>
      <c r="C105" s="17" t="s">
        <v>29</v>
      </c>
      <c r="D105" s="24">
        <v>0</v>
      </c>
      <c r="E105" s="23">
        <v>4</v>
      </c>
      <c r="F105" s="20">
        <f t="shared" si="1"/>
        <v>0</v>
      </c>
    </row>
    <row r="106" spans="1:6" x14ac:dyDescent="0.35">
      <c r="A106" s="22" t="s">
        <v>158</v>
      </c>
      <c r="B106" s="22"/>
      <c r="C106" s="17" t="s">
        <v>29</v>
      </c>
      <c r="D106" s="24">
        <v>0</v>
      </c>
      <c r="E106" s="23">
        <v>3</v>
      </c>
      <c r="F106" s="20">
        <f t="shared" si="1"/>
        <v>0</v>
      </c>
    </row>
    <row r="107" spans="1:6" x14ac:dyDescent="0.35">
      <c r="A107" s="22" t="s">
        <v>159</v>
      </c>
      <c r="B107" s="22"/>
      <c r="C107" s="17" t="s">
        <v>29</v>
      </c>
      <c r="D107" s="24">
        <v>0</v>
      </c>
      <c r="E107" s="23">
        <v>4</v>
      </c>
      <c r="F107" s="20">
        <f t="shared" si="1"/>
        <v>0</v>
      </c>
    </row>
    <row r="108" spans="1:6" x14ac:dyDescent="0.35">
      <c r="A108" s="22" t="s">
        <v>160</v>
      </c>
      <c r="B108" s="22"/>
      <c r="C108" s="17" t="s">
        <v>29</v>
      </c>
      <c r="D108" s="24">
        <v>0</v>
      </c>
      <c r="E108" s="23">
        <v>1</v>
      </c>
      <c r="F108" s="20">
        <f t="shared" si="1"/>
        <v>0</v>
      </c>
    </row>
    <row r="109" spans="1:6" x14ac:dyDescent="0.35">
      <c r="A109" s="22" t="s">
        <v>161</v>
      </c>
      <c r="B109" s="22"/>
      <c r="C109" s="17" t="s">
        <v>29</v>
      </c>
      <c r="D109" s="24">
        <v>0</v>
      </c>
      <c r="E109" s="23">
        <v>1</v>
      </c>
      <c r="F109" s="20">
        <f t="shared" si="1"/>
        <v>0</v>
      </c>
    </row>
    <row r="110" spans="1:6" x14ac:dyDescent="0.35">
      <c r="A110" s="22" t="s">
        <v>162</v>
      </c>
      <c r="B110" s="22"/>
      <c r="C110" s="17" t="s">
        <v>29</v>
      </c>
      <c r="D110" s="24">
        <v>0</v>
      </c>
      <c r="E110" s="23">
        <v>6</v>
      </c>
      <c r="F110" s="20">
        <f t="shared" si="1"/>
        <v>0</v>
      </c>
    </row>
    <row r="111" spans="1:6" x14ac:dyDescent="0.35">
      <c r="A111" s="22" t="s">
        <v>163</v>
      </c>
      <c r="B111" s="22"/>
      <c r="C111" s="17" t="s">
        <v>29</v>
      </c>
      <c r="D111" s="24">
        <v>0</v>
      </c>
      <c r="E111" s="23">
        <v>5</v>
      </c>
      <c r="F111" s="20">
        <f t="shared" si="1"/>
        <v>0</v>
      </c>
    </row>
    <row r="112" spans="1:6" x14ac:dyDescent="0.35">
      <c r="A112" s="22" t="s">
        <v>164</v>
      </c>
      <c r="B112" s="22"/>
      <c r="C112" s="17" t="s">
        <v>29</v>
      </c>
      <c r="D112" s="24">
        <v>0</v>
      </c>
      <c r="E112" s="23">
        <v>4</v>
      </c>
      <c r="F112" s="20">
        <f t="shared" si="1"/>
        <v>0</v>
      </c>
    </row>
    <row r="113" spans="1:6" x14ac:dyDescent="0.35">
      <c r="A113" s="22" t="s">
        <v>165</v>
      </c>
      <c r="B113" s="22"/>
      <c r="C113" s="17" t="s">
        <v>141</v>
      </c>
      <c r="D113" s="24">
        <v>0</v>
      </c>
      <c r="E113" s="23">
        <v>29</v>
      </c>
      <c r="F113" s="20">
        <f t="shared" si="1"/>
        <v>0</v>
      </c>
    </row>
    <row r="114" spans="1:6" x14ac:dyDescent="0.35">
      <c r="A114" s="22" t="s">
        <v>166</v>
      </c>
      <c r="B114" s="22"/>
      <c r="C114" s="17" t="s">
        <v>29</v>
      </c>
      <c r="D114" s="24">
        <v>0</v>
      </c>
      <c r="E114" s="23">
        <v>18</v>
      </c>
      <c r="F114" s="20">
        <f t="shared" si="1"/>
        <v>0</v>
      </c>
    </row>
    <row r="115" spans="1:6" x14ac:dyDescent="0.35">
      <c r="A115" s="22" t="s">
        <v>167</v>
      </c>
      <c r="B115" s="22"/>
      <c r="C115" s="17" t="s">
        <v>29</v>
      </c>
      <c r="D115" s="24">
        <v>0</v>
      </c>
      <c r="E115" s="23">
        <v>24</v>
      </c>
      <c r="F115" s="20">
        <f t="shared" si="1"/>
        <v>0</v>
      </c>
    </row>
    <row r="116" spans="1:6" x14ac:dyDescent="0.35">
      <c r="A116" s="22" t="s">
        <v>168</v>
      </c>
      <c r="B116" s="22"/>
      <c r="C116" s="17" t="s">
        <v>29</v>
      </c>
      <c r="D116" s="24">
        <v>0</v>
      </c>
      <c r="E116" s="23">
        <v>8</v>
      </c>
      <c r="F116" s="20">
        <f t="shared" si="1"/>
        <v>0</v>
      </c>
    </row>
    <row r="117" spans="1:6" x14ac:dyDescent="0.35">
      <c r="A117" s="22" t="s">
        <v>169</v>
      </c>
      <c r="B117" s="22"/>
      <c r="C117" s="17" t="s">
        <v>29</v>
      </c>
      <c r="D117" s="24">
        <v>0</v>
      </c>
      <c r="E117" s="23">
        <v>66</v>
      </c>
      <c r="F117" s="20">
        <f t="shared" si="1"/>
        <v>0</v>
      </c>
    </row>
    <row r="118" spans="1:6" x14ac:dyDescent="0.35">
      <c r="A118" s="22" t="s">
        <v>170</v>
      </c>
      <c r="B118" s="22"/>
      <c r="C118" s="17" t="s">
        <v>29</v>
      </c>
      <c r="D118" s="24">
        <v>0</v>
      </c>
      <c r="E118" s="23">
        <v>40</v>
      </c>
      <c r="F118" s="20">
        <f t="shared" si="1"/>
        <v>0</v>
      </c>
    </row>
    <row r="119" spans="1:6" x14ac:dyDescent="0.35">
      <c r="A119" s="22" t="s">
        <v>171</v>
      </c>
      <c r="B119" s="22"/>
      <c r="C119" s="17" t="s">
        <v>29</v>
      </c>
      <c r="D119" s="24">
        <v>0</v>
      </c>
      <c r="E119" s="23">
        <v>72</v>
      </c>
      <c r="F119" s="20">
        <f t="shared" si="1"/>
        <v>0</v>
      </c>
    </row>
    <row r="120" spans="1:6" x14ac:dyDescent="0.35">
      <c r="A120" s="22" t="s">
        <v>172</v>
      </c>
      <c r="B120" s="22"/>
      <c r="C120" s="17" t="s">
        <v>29</v>
      </c>
      <c r="D120" s="24">
        <v>0</v>
      </c>
      <c r="E120" s="23">
        <v>23</v>
      </c>
      <c r="F120" s="20">
        <f t="shared" si="1"/>
        <v>0</v>
      </c>
    </row>
    <row r="121" spans="1:6" x14ac:dyDescent="0.35">
      <c r="A121" s="22" t="s">
        <v>173</v>
      </c>
      <c r="B121" s="22"/>
      <c r="C121" s="17" t="s">
        <v>29</v>
      </c>
      <c r="D121" s="24">
        <v>0</v>
      </c>
      <c r="E121" s="23">
        <v>7</v>
      </c>
      <c r="F121" s="20">
        <f t="shared" si="1"/>
        <v>0</v>
      </c>
    </row>
    <row r="122" spans="1:6" x14ac:dyDescent="0.35">
      <c r="A122" s="22" t="s">
        <v>174</v>
      </c>
      <c r="B122" s="22"/>
      <c r="C122" s="17" t="s">
        <v>141</v>
      </c>
      <c r="D122" s="24">
        <v>0</v>
      </c>
      <c r="E122" s="23">
        <v>17</v>
      </c>
      <c r="F122" s="20">
        <f t="shared" si="1"/>
        <v>0</v>
      </c>
    </row>
    <row r="123" spans="1:6" x14ac:dyDescent="0.35">
      <c r="A123" s="22" t="s">
        <v>175</v>
      </c>
      <c r="B123" s="22"/>
      <c r="C123" s="17" t="s">
        <v>141</v>
      </c>
      <c r="D123" s="24">
        <v>0</v>
      </c>
      <c r="E123" s="23">
        <v>29</v>
      </c>
      <c r="F123" s="20">
        <f t="shared" si="1"/>
        <v>0</v>
      </c>
    </row>
    <row r="124" spans="1:6" x14ac:dyDescent="0.35">
      <c r="A124" s="22" t="s">
        <v>176</v>
      </c>
      <c r="B124" s="22"/>
      <c r="C124" s="17" t="s">
        <v>141</v>
      </c>
      <c r="D124" s="24">
        <v>0</v>
      </c>
      <c r="E124" s="23">
        <v>13</v>
      </c>
      <c r="F124" s="20">
        <f t="shared" si="1"/>
        <v>0</v>
      </c>
    </row>
    <row r="125" spans="1:6" x14ac:dyDescent="0.35">
      <c r="A125" s="22" t="s">
        <v>177</v>
      </c>
      <c r="B125" s="22"/>
      <c r="C125" s="17" t="s">
        <v>141</v>
      </c>
      <c r="D125" s="24">
        <v>0</v>
      </c>
      <c r="E125" s="23">
        <v>26</v>
      </c>
      <c r="F125" s="20">
        <f t="shared" si="1"/>
        <v>0</v>
      </c>
    </row>
    <row r="126" spans="1:6" x14ac:dyDescent="0.35">
      <c r="A126" s="22" t="s">
        <v>178</v>
      </c>
      <c r="B126" s="22"/>
      <c r="C126" s="17" t="s">
        <v>141</v>
      </c>
      <c r="D126" s="24">
        <v>0</v>
      </c>
      <c r="E126" s="23">
        <v>35</v>
      </c>
      <c r="F126" s="20">
        <f t="shared" si="1"/>
        <v>0</v>
      </c>
    </row>
    <row r="127" spans="1:6" x14ac:dyDescent="0.35">
      <c r="A127" s="22" t="s">
        <v>179</v>
      </c>
      <c r="B127" s="22"/>
      <c r="C127" s="17" t="s">
        <v>141</v>
      </c>
      <c r="D127" s="24">
        <v>0</v>
      </c>
      <c r="E127" s="23">
        <v>18</v>
      </c>
      <c r="F127" s="20">
        <f t="shared" si="1"/>
        <v>0</v>
      </c>
    </row>
    <row r="128" spans="1:6" x14ac:dyDescent="0.35">
      <c r="A128" s="22" t="s">
        <v>180</v>
      </c>
      <c r="B128" s="22"/>
      <c r="C128" s="17" t="s">
        <v>29</v>
      </c>
      <c r="D128" s="24">
        <v>0</v>
      </c>
      <c r="E128" s="23">
        <v>28</v>
      </c>
      <c r="F128" s="20">
        <f t="shared" si="1"/>
        <v>0</v>
      </c>
    </row>
    <row r="129" spans="1:6" x14ac:dyDescent="0.35">
      <c r="A129" s="22" t="s">
        <v>181</v>
      </c>
      <c r="B129" s="22"/>
      <c r="C129" s="17" t="s">
        <v>29</v>
      </c>
      <c r="D129" s="24">
        <v>0</v>
      </c>
      <c r="E129" s="23">
        <v>486</v>
      </c>
      <c r="F129" s="20">
        <f t="shared" si="1"/>
        <v>0</v>
      </c>
    </row>
    <row r="130" spans="1:6" x14ac:dyDescent="0.35">
      <c r="A130" s="22" t="s">
        <v>182</v>
      </c>
      <c r="B130" s="22"/>
      <c r="C130" s="17" t="s">
        <v>29</v>
      </c>
      <c r="D130" s="24">
        <v>0</v>
      </c>
      <c r="E130" s="23">
        <v>0</v>
      </c>
      <c r="F130" s="20">
        <f t="shared" si="1"/>
        <v>0</v>
      </c>
    </row>
    <row r="131" spans="1:6" x14ac:dyDescent="0.35">
      <c r="A131" s="22" t="s">
        <v>183</v>
      </c>
      <c r="B131" s="22"/>
      <c r="C131" s="17" t="s">
        <v>29</v>
      </c>
      <c r="D131" s="24">
        <v>0</v>
      </c>
      <c r="E131" s="23">
        <v>20</v>
      </c>
      <c r="F131" s="20">
        <f t="shared" si="1"/>
        <v>0</v>
      </c>
    </row>
    <row r="132" spans="1:6" x14ac:dyDescent="0.35">
      <c r="A132" s="22" t="s">
        <v>184</v>
      </c>
      <c r="B132" s="22"/>
      <c r="C132" s="17" t="s">
        <v>29</v>
      </c>
      <c r="D132" s="24">
        <v>0</v>
      </c>
      <c r="E132" s="23">
        <v>18</v>
      </c>
      <c r="F132" s="20">
        <f t="shared" si="1"/>
        <v>0</v>
      </c>
    </row>
    <row r="133" spans="1:6" x14ac:dyDescent="0.35">
      <c r="A133" s="22" t="s">
        <v>185</v>
      </c>
      <c r="B133" s="22"/>
      <c r="C133" s="17" t="s">
        <v>29</v>
      </c>
      <c r="D133" s="24">
        <v>0</v>
      </c>
      <c r="E133" s="23">
        <v>1</v>
      </c>
      <c r="F133" s="20">
        <f>E133*D133</f>
        <v>0</v>
      </c>
    </row>
    <row r="135" spans="1:6" ht="33" customHeight="1" x14ac:dyDescent="0.35">
      <c r="A135" s="25" t="s">
        <v>186</v>
      </c>
      <c r="B135" s="26"/>
      <c r="C135" s="26" t="s">
        <v>29</v>
      </c>
      <c r="D135" s="26"/>
      <c r="E135" s="26"/>
      <c r="F135" s="27"/>
    </row>
    <row r="136" spans="1:6" ht="18.5" x14ac:dyDescent="0.35">
      <c r="E136" s="29" t="s">
        <v>30</v>
      </c>
      <c r="F136" s="30">
        <f>SUM(F69:F135)</f>
        <v>0</v>
      </c>
    </row>
  </sheetData>
  <sheetProtection algorithmName="SHA-512" hashValue="0AIleJStMoAMSYOsOzZoHSU0IVyWRWFY0Sg/+Ba/8pEDc+YOecrrEBUoD6SdaaF8687jnXM2dBxP/wDtl8biSw==" saltValue="v3DxoqqtRae1c47lF6qZpg==" spinCount="100000" sheet="1" objects="1" scenarios="1"/>
  <mergeCells count="2">
    <mergeCell ref="A1:F1"/>
    <mergeCell ref="A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35"/>
  <sheetViews>
    <sheetView workbookViewId="0">
      <selection activeCell="D19" sqref="D19"/>
    </sheetView>
  </sheetViews>
  <sheetFormatPr defaultColWidth="9.1796875" defaultRowHeight="14.5" x14ac:dyDescent="0.35"/>
  <cols>
    <col min="1" max="1" width="15.54296875" style="4" bestFit="1" customWidth="1"/>
    <col min="2" max="3" width="13.7265625" style="4" customWidth="1"/>
    <col min="4" max="4" width="22.81640625" style="4" customWidth="1"/>
    <col min="5" max="5" width="4.1796875" style="4" customWidth="1"/>
    <col min="6" max="16384" width="9.1796875" style="4"/>
  </cols>
  <sheetData>
    <row r="3" spans="1:20" s="2" customFormat="1" x14ac:dyDescent="0.35">
      <c r="A3" s="37" t="s">
        <v>27</v>
      </c>
      <c r="B3" s="37"/>
      <c r="C3" s="37"/>
      <c r="D3" s="37"/>
      <c r="E3" s="37"/>
      <c r="F3" s="37"/>
      <c r="G3" s="37"/>
      <c r="H3" s="37"/>
      <c r="I3" s="37"/>
      <c r="J3" s="37"/>
      <c r="K3" s="37"/>
      <c r="L3" s="37"/>
      <c r="M3" s="37"/>
      <c r="N3" s="37"/>
      <c r="O3" s="37"/>
      <c r="P3" s="37"/>
      <c r="Q3" s="1"/>
      <c r="R3" s="1"/>
      <c r="S3" s="1"/>
      <c r="T3" s="1"/>
    </row>
    <row r="5" spans="1:20" x14ac:dyDescent="0.35">
      <c r="A5" s="3" t="s">
        <v>18</v>
      </c>
      <c r="B5" s="40" t="s">
        <v>31</v>
      </c>
      <c r="C5" s="40"/>
      <c r="D5" s="40"/>
      <c r="E5" s="2"/>
    </row>
    <row r="6" spans="1:20" x14ac:dyDescent="0.35">
      <c r="A6" s="5"/>
      <c r="B6" s="41"/>
      <c r="C6" s="41"/>
      <c r="D6" s="41"/>
      <c r="E6" s="2"/>
    </row>
    <row r="7" spans="1:20" x14ac:dyDescent="0.35">
      <c r="E7" s="2"/>
    </row>
    <row r="8" spans="1:20" x14ac:dyDescent="0.35">
      <c r="A8" s="42" t="s">
        <v>8</v>
      </c>
      <c r="B8" s="42"/>
      <c r="C8" s="42"/>
      <c r="D8" s="42"/>
      <c r="E8" s="2"/>
      <c r="I8" s="4" t="s">
        <v>4</v>
      </c>
      <c r="J8" s="4" t="s">
        <v>5</v>
      </c>
    </row>
    <row r="9" spans="1:20" x14ac:dyDescent="0.35">
      <c r="A9" s="4" t="s">
        <v>0</v>
      </c>
      <c r="B9" s="10">
        <v>91400</v>
      </c>
      <c r="C9" s="6" t="s">
        <v>6</v>
      </c>
      <c r="D9" s="4" t="s">
        <v>19</v>
      </c>
      <c r="E9" s="2"/>
      <c r="I9" s="4">
        <v>0</v>
      </c>
      <c r="J9" s="4">
        <f>PrKn</f>
        <v>91400</v>
      </c>
      <c r="K9" s="4">
        <f>PrMax</f>
        <v>114250</v>
      </c>
      <c r="M9" s="4">
        <f>PrIn</f>
        <v>0</v>
      </c>
    </row>
    <row r="10" spans="1:20" x14ac:dyDescent="0.35">
      <c r="A10" s="4" t="s">
        <v>1</v>
      </c>
      <c r="B10" s="10">
        <v>300</v>
      </c>
      <c r="C10" s="6" t="s">
        <v>7</v>
      </c>
      <c r="D10" s="4" t="s">
        <v>20</v>
      </c>
      <c r="E10" s="2"/>
      <c r="I10" s="4">
        <f>MaxPnt</f>
        <v>300</v>
      </c>
      <c r="J10" s="4">
        <f>PuKn</f>
        <v>300</v>
      </c>
      <c r="K10" s="4">
        <v>0</v>
      </c>
      <c r="M10" s="7">
        <f>IF(PrIn&lt;=PrMax,A25,0)</f>
        <v>300</v>
      </c>
    </row>
    <row r="11" spans="1:20" x14ac:dyDescent="0.35">
      <c r="A11" s="4" t="s">
        <v>2</v>
      </c>
      <c r="B11" s="10">
        <v>114250</v>
      </c>
      <c r="C11" s="6" t="s">
        <v>6</v>
      </c>
      <c r="D11" s="4" t="s">
        <v>21</v>
      </c>
      <c r="E11" s="2"/>
    </row>
    <row r="12" spans="1:20" x14ac:dyDescent="0.35">
      <c r="A12" s="4" t="s">
        <v>17</v>
      </c>
      <c r="B12" s="10">
        <v>300</v>
      </c>
      <c r="C12" s="6" t="s">
        <v>7</v>
      </c>
      <c r="E12" s="2"/>
      <c r="L12" s="4">
        <v>0</v>
      </c>
      <c r="M12" s="4">
        <f>PrKn</f>
        <v>91400</v>
      </c>
      <c r="N12" s="4">
        <f>PrKn</f>
        <v>91400</v>
      </c>
    </row>
    <row r="13" spans="1:20" x14ac:dyDescent="0.35">
      <c r="E13" s="2"/>
      <c r="L13" s="4">
        <f>PuKn</f>
        <v>300</v>
      </c>
      <c r="M13" s="4">
        <f>PuKn</f>
        <v>300</v>
      </c>
      <c r="N13" s="4">
        <v>0</v>
      </c>
    </row>
    <row r="14" spans="1:20" x14ac:dyDescent="0.35">
      <c r="A14" s="42" t="s">
        <v>9</v>
      </c>
      <c r="B14" s="42"/>
      <c r="C14" s="42"/>
      <c r="D14" s="42"/>
      <c r="E14" s="2"/>
    </row>
    <row r="15" spans="1:20" x14ac:dyDescent="0.35">
      <c r="A15" s="4" t="s">
        <v>3</v>
      </c>
      <c r="B15" s="11"/>
      <c r="C15" s="6" t="s">
        <v>6</v>
      </c>
      <c r="E15" s="2"/>
    </row>
    <row r="16" spans="1:20" x14ac:dyDescent="0.35">
      <c r="E16" s="2"/>
    </row>
    <row r="17" spans="1:5" x14ac:dyDescent="0.35">
      <c r="A17" s="42" t="s">
        <v>10</v>
      </c>
      <c r="B17" s="42"/>
      <c r="C17" s="42"/>
      <c r="D17" s="42"/>
      <c r="E17" s="2"/>
    </row>
    <row r="18" spans="1:5" x14ac:dyDescent="0.35">
      <c r="A18" s="4" t="s">
        <v>16</v>
      </c>
      <c r="E18" s="2"/>
    </row>
    <row r="19" spans="1:5" x14ac:dyDescent="0.35">
      <c r="E19" s="2"/>
    </row>
    <row r="20" spans="1:5" x14ac:dyDescent="0.35">
      <c r="B20" s="8" t="s">
        <v>13</v>
      </c>
      <c r="C20" s="8" t="s">
        <v>14</v>
      </c>
      <c r="E20" s="2"/>
    </row>
    <row r="21" spans="1:5" x14ac:dyDescent="0.35">
      <c r="A21" s="4" t="s">
        <v>11</v>
      </c>
      <c r="B21" s="9">
        <f>(PuKn-MaxPnt)/PrKn</f>
        <v>0</v>
      </c>
      <c r="C21" s="9">
        <f>MaxPnt</f>
        <v>300</v>
      </c>
      <c r="E21" s="2"/>
    </row>
    <row r="22" spans="1:5" x14ac:dyDescent="0.35">
      <c r="A22" s="4" t="s">
        <v>12</v>
      </c>
      <c r="B22" s="9">
        <f>(0-PuKn)/(PrMax-PrKn)</f>
        <v>-1.3129102844638949E-2</v>
      </c>
      <c r="C22" s="9">
        <f>PrMax*PuKn/(PrMax-PrKn)</f>
        <v>1500</v>
      </c>
      <c r="E22" s="2"/>
    </row>
    <row r="23" spans="1:5" x14ac:dyDescent="0.35">
      <c r="E23" s="2"/>
    </row>
    <row r="24" spans="1:5" x14ac:dyDescent="0.35">
      <c r="A24" s="37" t="s">
        <v>15</v>
      </c>
      <c r="B24" s="37"/>
      <c r="C24" s="37"/>
      <c r="D24" s="37"/>
      <c r="E24" s="2"/>
    </row>
    <row r="25" spans="1:5" x14ac:dyDescent="0.35">
      <c r="A25" s="38">
        <f>IF(PrIn&lt;=PrKn,ROUND((PuKn-MaxPnt)/PrKn*PrIn+MaxPnt,3),IF(PrIn&gt;=PrMax,"0",ROUND(((0-PuKn)/(PrMax-PrKn))*PrIn+PrMax*PuKn/(PrMax-PrKn),3)))</f>
        <v>300</v>
      </c>
      <c r="B25" s="38"/>
      <c r="C25" s="38"/>
      <c r="D25" s="38"/>
      <c r="E25" s="2"/>
    </row>
    <row r="26" spans="1:5" ht="15" customHeight="1" x14ac:dyDescent="0.35">
      <c r="A26" s="38"/>
      <c r="B26" s="38"/>
      <c r="C26" s="38"/>
      <c r="D26" s="38"/>
      <c r="E26" s="2"/>
    </row>
    <row r="27" spans="1:5" ht="15" customHeight="1" x14ac:dyDescent="0.35">
      <c r="A27" s="39" t="s">
        <v>7</v>
      </c>
      <c r="B27" s="39"/>
      <c r="C27" s="39"/>
      <c r="D27" s="39"/>
      <c r="E27" s="2"/>
    </row>
    <row r="28" spans="1:5" ht="15" customHeight="1" x14ac:dyDescent="0.35">
      <c r="A28" s="39"/>
      <c r="B28" s="39"/>
      <c r="C28" s="39"/>
      <c r="D28" s="39"/>
      <c r="E28" s="2"/>
    </row>
    <row r="30" spans="1:5" x14ac:dyDescent="0.35">
      <c r="A30" s="4" t="s">
        <v>26</v>
      </c>
    </row>
    <row r="31" spans="1:5" x14ac:dyDescent="0.35">
      <c r="A31" s="4" t="s">
        <v>24</v>
      </c>
    </row>
    <row r="33" spans="1:2" x14ac:dyDescent="0.35">
      <c r="A33" s="4" t="s">
        <v>25</v>
      </c>
    </row>
    <row r="34" spans="1:2" x14ac:dyDescent="0.35">
      <c r="A34" s="4" t="s">
        <v>13</v>
      </c>
      <c r="B34" s="4" t="s">
        <v>22</v>
      </c>
    </row>
    <row r="35" spans="1:2" x14ac:dyDescent="0.35">
      <c r="A35" s="4" t="s">
        <v>14</v>
      </c>
      <c r="B35" s="4" t="s">
        <v>23</v>
      </c>
    </row>
  </sheetData>
  <mergeCells count="9">
    <mergeCell ref="A24:D24"/>
    <mergeCell ref="A25:D26"/>
    <mergeCell ref="A27:D28"/>
    <mergeCell ref="A3:P3"/>
    <mergeCell ref="B5:D5"/>
    <mergeCell ref="B6:D6"/>
    <mergeCell ref="A8:D8"/>
    <mergeCell ref="A14:D14"/>
    <mergeCell ref="A17:D17"/>
  </mergeCells>
  <conditionalFormatting sqref="A27:D28">
    <cfRule type="containsText" dxfId="0" priority="1" operator="containsText" text="punten">
      <formula>NOT(ISERROR(SEARCH("punten",A27)))</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62EBFAA9BE51498FA8087C71FFC3A0" ma:contentTypeVersion="6" ma:contentTypeDescription="Een nieuw document maken." ma:contentTypeScope="" ma:versionID="57d703f90773dff99366b9dc0229755f">
  <xsd:schema xmlns:xsd="http://www.w3.org/2001/XMLSchema" xmlns:xs="http://www.w3.org/2001/XMLSchema" xmlns:p="http://schemas.microsoft.com/office/2006/metadata/properties" xmlns:ns2="6ba81d60-68db-412c-aa32-e519de9fe904" xmlns:ns3="9ad32220-f0df-4f8f-9b99-264990172ba8" targetNamespace="http://schemas.microsoft.com/office/2006/metadata/properties" ma:root="true" ma:fieldsID="8201ddecdf6e33c40982ae3fed7609db" ns2:_="" ns3:_="">
    <xsd:import namespace="6ba81d60-68db-412c-aa32-e519de9fe904"/>
    <xsd:import namespace="9ad32220-f0df-4f8f-9b99-264990172b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81d60-68db-412c-aa32-e519de9fe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32220-f0df-4f8f-9b99-264990172ba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82D094-D5B8-4DA7-A62E-47D85139334E}">
  <ds:schemaRefs>
    <ds:schemaRef ds:uri="http://schemas.microsoft.com/sharepoint/v3/contenttype/forms"/>
  </ds:schemaRefs>
</ds:datastoreItem>
</file>

<file path=customXml/itemProps2.xml><?xml version="1.0" encoding="utf-8"?>
<ds:datastoreItem xmlns:ds="http://schemas.openxmlformats.org/officeDocument/2006/customXml" ds:itemID="{EB800046-7397-48E4-9FB5-1C664A1BC97D}">
  <ds:schemaRefs>
    <ds:schemaRef ds:uri="http://schemas.microsoft.com/office/2006/metadata/properties"/>
    <ds:schemaRef ds:uri="http://schemas.microsoft.com/office/infopath/2007/PartnerControls"/>
    <ds:schemaRef ds:uri="d5c4f9c5-7087-46a8-9743-af9d69eae959"/>
    <ds:schemaRef ds:uri="618a91e7-62b8-4c23-b6bc-655e59ab04f6"/>
    <ds:schemaRef ds:uri="77452795-824a-4340-ad82-136edb6f119d"/>
    <ds:schemaRef ds:uri="fa2fa439-2837-4dd7-ac30-9f5ce114794e"/>
  </ds:schemaRefs>
</ds:datastoreItem>
</file>

<file path=customXml/itemProps3.xml><?xml version="1.0" encoding="utf-8"?>
<ds:datastoreItem xmlns:ds="http://schemas.openxmlformats.org/officeDocument/2006/customXml" ds:itemID="{563D5B17-89AD-49B9-9BBF-6681E67524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81d60-68db-412c-aa32-e519de9fe904"/>
    <ds:schemaRef ds:uri="9ad32220-f0df-4f8f-9b99-264990172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Prijzenblad Perceel 4</vt:lpstr>
      <vt:lpstr>Formule Prijzenblad</vt:lpstr>
      <vt:lpstr>'Formule Prijzenblad'!MaxPnt</vt:lpstr>
      <vt:lpstr>'Formule Prijzenblad'!PrIn</vt:lpstr>
      <vt:lpstr>'Formule Prijzenblad'!PrKn</vt:lpstr>
      <vt:lpstr>'Formule Prijzenblad'!PrMax</vt:lpstr>
      <vt:lpstr>'Formule Prijzenblad'!PuKn</vt:lpstr>
    </vt:vector>
  </TitlesOfParts>
  <Company>Stanislascollege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diederik.bauw@inkopenvoor.nl</dc:creator>
  <cp:lastModifiedBy>Kaspers-Dokkum, J.A. (FB-INKOOP)</cp:lastModifiedBy>
  <cp:lastPrinted>2023-07-12T14:09:11Z</cp:lastPrinted>
  <dcterms:created xsi:type="dcterms:W3CDTF">2015-01-19T14:52:11Z</dcterms:created>
  <dcterms:modified xsi:type="dcterms:W3CDTF">2024-06-14T14:54:33Z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0x0101000F62EBFAA9BE51498FA8087C71FFC3A0</vt:lpwstr>
  </property>
  <property fmtid="{D5CDD505-2E9C-101B-9397-08002B2CF9AE}" pid="3" name="MediaServiceImageTags">
    <vt:lpwstr/>
  </property>
</Properties>
</file>