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lumconline.sharepoint.com/sites/EAVers/Gedeelde documenten/Aanbestedingsdocumenten/Aanbestedingsdocumenten Perceel 1 AGF/"/>
    </mc:Choice>
  </mc:AlternateContent>
  <xr:revisionPtr revIDLastSave="6" documentId="8_{EAEFCBCA-3087-4B5E-A636-45DBCA883DF4}" xr6:coauthVersionLast="47" xr6:coauthVersionMax="47" xr10:uidLastSave="{549EE531-5F7B-4C8E-B97F-029E4CDB8400}"/>
  <bookViews>
    <workbookView xWindow="28690" yWindow="-110" windowWidth="29020" windowHeight="15820" xr2:uid="{00000000-000D-0000-FFFF-FFFF00000000}"/>
  </bookViews>
  <sheets>
    <sheet name="Prijzenblad Perceel 1" sheetId="18" r:id="rId1"/>
    <sheet name="Formule Prijzenblad" sheetId="7" r:id="rId2"/>
  </sheets>
  <definedNames>
    <definedName name="MaxPnt" localSheetId="1">'Formule Prijzenblad'!$B$12</definedName>
    <definedName name="MaxPnt">#REF!</definedName>
    <definedName name="PrIn" localSheetId="1">'Formule Prijzenblad'!$B$15</definedName>
    <definedName name="PrIn">#REF!</definedName>
    <definedName name="PrKn" localSheetId="1">'Formule Prijzenblad'!$B$9</definedName>
    <definedName name="PrKn">#REF!</definedName>
    <definedName name="PrMax" localSheetId="1">'Formule Prijzenblad'!$B$11</definedName>
    <definedName name="PrMax">#REF!</definedName>
    <definedName name="PuKn" localSheetId="1">'Formule Prijzenblad'!$B$10</definedName>
    <definedName name="PuK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69" i="18" l="1"/>
  <c r="H68" i="18"/>
  <c r="H67" i="18"/>
  <c r="H66" i="18"/>
  <c r="H65" i="18"/>
  <c r="H64" i="18"/>
  <c r="H63" i="18"/>
  <c r="H62" i="18"/>
  <c r="H61" i="18"/>
  <c r="H60" i="18"/>
  <c r="H59" i="18"/>
  <c r="H58" i="18"/>
  <c r="H57" i="18"/>
  <c r="H56" i="18"/>
  <c r="H55" i="18"/>
  <c r="H54" i="18"/>
  <c r="H53" i="18"/>
  <c r="H52" i="18"/>
  <c r="H51" i="18"/>
  <c r="H50" i="18"/>
  <c r="H49" i="18"/>
  <c r="H48" i="18"/>
  <c r="H47" i="18"/>
  <c r="H46" i="18"/>
  <c r="H45" i="18"/>
  <c r="H44" i="18"/>
  <c r="H43" i="18"/>
  <c r="H42" i="18"/>
  <c r="H41" i="18"/>
  <c r="H40" i="18"/>
  <c r="H39" i="18"/>
  <c r="H38" i="18"/>
  <c r="H37" i="18"/>
  <c r="H36" i="18"/>
  <c r="H35" i="18"/>
  <c r="H34" i="18"/>
  <c r="H33" i="18"/>
  <c r="H32" i="18"/>
  <c r="H31" i="18"/>
  <c r="H30" i="18"/>
  <c r="H29" i="18"/>
  <c r="H28" i="18"/>
  <c r="H27" i="18"/>
  <c r="H26" i="18"/>
  <c r="H25" i="18"/>
  <c r="H24" i="18"/>
  <c r="H23" i="18"/>
  <c r="H22" i="18"/>
  <c r="H21" i="18"/>
  <c r="H20" i="18"/>
  <c r="H19" i="18"/>
  <c r="H18" i="18"/>
  <c r="H17" i="18"/>
  <c r="H16" i="18"/>
  <c r="H15" i="18"/>
  <c r="H14" i="18"/>
  <c r="H13" i="18"/>
  <c r="H12" i="18"/>
  <c r="D12" i="18"/>
  <c r="H10" i="18"/>
  <c r="H9" i="18"/>
  <c r="H8" i="18"/>
  <c r="H7" i="18"/>
  <c r="H6" i="18"/>
  <c r="D5" i="18"/>
  <c r="H5" i="18" s="1"/>
  <c r="H71" i="18" s="1"/>
  <c r="H4" i="18"/>
  <c r="D4" i="18"/>
  <c r="C21" i="7" l="1"/>
  <c r="C22" i="7" l="1"/>
  <c r="B22" i="7"/>
  <c r="B21" i="7" l="1"/>
  <c r="A25" i="7" l="1"/>
  <c r="M10" i="7" l="1"/>
  <c r="M13" i="7"/>
  <c r="L13" i="7"/>
  <c r="N12" i="7"/>
  <c r="M12" i="7"/>
  <c r="J10" i="7"/>
  <c r="I10" i="7"/>
  <c r="M9" i="7"/>
  <c r="K9" i="7"/>
  <c r="J9" i="7"/>
</calcChain>
</file>

<file path=xl/sharedStrings.xml><?xml version="1.0" encoding="utf-8"?>
<sst xmlns="http://schemas.openxmlformats.org/spreadsheetml/2006/main" count="188" uniqueCount="133">
  <si>
    <t>Prijsknippunt</t>
  </si>
  <si>
    <t>Puntenknippunt</t>
  </si>
  <si>
    <t>Maximale prijs</t>
  </si>
  <si>
    <t>Inschrijvingsprijs</t>
  </si>
  <si>
    <t>x</t>
  </si>
  <si>
    <t>y</t>
  </si>
  <si>
    <t>euro</t>
  </si>
  <si>
    <t>punten</t>
  </si>
  <si>
    <t>Gegevens perceel</t>
  </si>
  <si>
    <t>Gegevens inschrijver</t>
  </si>
  <si>
    <t>Berekende gegevens grafiek</t>
  </si>
  <si>
    <t>Deel 1</t>
  </si>
  <si>
    <t>Deel 2</t>
  </si>
  <si>
    <t>A</t>
  </si>
  <si>
    <t>B</t>
  </si>
  <si>
    <t>Score</t>
  </si>
  <si>
    <r>
      <t>Grafiekformule: Punten =</t>
    </r>
    <r>
      <rPr>
        <i/>
        <sz val="11"/>
        <color theme="1"/>
        <rFont val="Calibri"/>
        <family val="2"/>
        <scheme val="minor"/>
      </rPr>
      <t xml:space="preserve"> </t>
    </r>
    <r>
      <rPr>
        <b/>
        <i/>
        <sz val="11"/>
        <color rgb="FFFF0000"/>
        <rFont val="Calibri"/>
        <family val="2"/>
        <scheme val="minor"/>
      </rPr>
      <t>A</t>
    </r>
    <r>
      <rPr>
        <sz val="11"/>
        <color theme="1"/>
        <rFont val="Calibri"/>
        <family val="2"/>
        <scheme val="minor"/>
      </rPr>
      <t xml:space="preserve"> x Inschrijvingsprijs + </t>
    </r>
    <r>
      <rPr>
        <b/>
        <i/>
        <sz val="11"/>
        <color rgb="FFFF0000"/>
        <rFont val="Calibri"/>
        <family val="2"/>
        <scheme val="minor"/>
      </rPr>
      <t>B</t>
    </r>
  </si>
  <si>
    <t>Maximum pnt</t>
  </si>
  <si>
    <t>Naam</t>
  </si>
  <si>
    <t>PrKn</t>
  </si>
  <si>
    <t>PuKn</t>
  </si>
  <si>
    <t>PrMax</t>
  </si>
  <si>
    <t>(0-PuKn)/(PrMax-PrKn)</t>
  </si>
  <si>
    <t>PrMax*PuKn/(PrMax-PrKn)</t>
  </si>
  <si>
    <t>Punten = A x Inschrijfprijs + B</t>
  </si>
  <si>
    <t xml:space="preserve">Formule voor A en B is: </t>
  </si>
  <si>
    <t>Grafiekformule is:</t>
  </si>
  <si>
    <t>Rekenblad gunningscriterium Prijs</t>
  </si>
  <si>
    <t>Product</t>
  </si>
  <si>
    <t>per stuk</t>
  </si>
  <si>
    <t>Inschrijfprijs</t>
  </si>
  <si>
    <t>Datum</t>
  </si>
  <si>
    <t>Handtekening</t>
  </si>
  <si>
    <t>Versproducten</t>
  </si>
  <si>
    <t>Inschrijver moet een prijs per eenheid opgeven voor het laagseizoen (kolom F) en hoogseizoen (kolom G). Dit conform de in de kolom Eenheid opgegeven eenheid én conform de opgegeven portie eenheid.
Op basis van de tarieven in kolom F laagseizoen uit dit prijzenblad volgt de Inschrijfprijs. Deze Inschrijfprijs wordt berekend ten behoeve van het subgunningscriterium prijs.
Alle prijzen zijn in euro's excl. BTW.
Alle kosten dienen in de artikelprijzen inbegrepen te zijn. Ook de kosten voor het voldoen aan de duurzaamheidseisen en het gunningscriterium duurzaamheid.
Alle gele vakken dienen ingevuld te worden.
Kolom I en J hebben betrekking op de sub subgunningcriteria K 2.2 en K 3 uit paragraaf 5.5 uit het Beschrijvend document, pagina 35.
De genoemde hoeveelheden zijn een indicatie en hieraan kunnen geen rechten ontleend worden. 
Er mogen geen wijzigingen in het Prijzenblad aangebracht worden of kosten toegevoegd worden.</t>
  </si>
  <si>
    <t xml:space="preserve">EAN </t>
  </si>
  <si>
    <t xml:space="preserve">Artikelnummer 
</t>
  </si>
  <si>
    <t>Hoeveelheid bestelde eenheid</t>
  </si>
  <si>
    <t xml:space="preserve">Eenheid
</t>
  </si>
  <si>
    <t xml:space="preserve">Prijs per eenheid 
LAAGSEIZOEN
</t>
  </si>
  <si>
    <t>Prijs per eenheid
HOOGSEIZOEN</t>
  </si>
  <si>
    <t>Totaal prijs (prijs per eenheid LAAGSEIZOEN *  hoeveelheid)</t>
  </si>
  <si>
    <t>K 2.2 Milieu- en dierenwelzijns- certificaat</t>
  </si>
  <si>
    <t>K 3 Lokaal</t>
  </si>
  <si>
    <t xml:space="preserve">Aardbeien Elsanta middel 28+ </t>
  </si>
  <si>
    <t>400 gram</t>
  </si>
  <si>
    <t>Andijvie 10mm</t>
  </si>
  <si>
    <t>1 kg</t>
  </si>
  <si>
    <t>Appel brunoise 10mm</t>
  </si>
  <si>
    <t>Baby carrots medium</t>
  </si>
  <si>
    <t>Bananen ds 18kg</t>
  </si>
  <si>
    <t>Bieten julienne 3mm st</t>
  </si>
  <si>
    <t>BijtRijp kiwi kst 22st</t>
  </si>
  <si>
    <t>22 stuks</t>
  </si>
  <si>
    <t>B-keuze fruit (smoothies)</t>
  </si>
  <si>
    <t>Prijs nader overeen te komen.</t>
  </si>
  <si>
    <t>Bloemkool roosjes 15/30mm</t>
  </si>
  <si>
    <t>Bosbessen 500gr</t>
  </si>
  <si>
    <t>500 gram</t>
  </si>
  <si>
    <t>Bospeen geschild los kst 10kg</t>
  </si>
  <si>
    <t>10 kg</t>
  </si>
  <si>
    <t xml:space="preserve">Bosui 4mm zak </t>
  </si>
  <si>
    <t>Broccoli roosjes 15/30mm 2,5kg</t>
  </si>
  <si>
    <t>2,5 kg</t>
  </si>
  <si>
    <t xml:space="preserve">Champignons kwarten </t>
  </si>
  <si>
    <t>Champignons schijven</t>
  </si>
  <si>
    <t xml:space="preserve">Rauwkost </t>
  </si>
  <si>
    <t xml:space="preserve">Courgette brunoise 10mm </t>
  </si>
  <si>
    <t xml:space="preserve">Courgette grof om te grillen zak </t>
  </si>
  <si>
    <t>Elite haver mix raw 500gr</t>
  </si>
  <si>
    <t>Elstar appels 75/80 kst 11kg</t>
  </si>
  <si>
    <t>Fruitsalade summerfresh 3kg</t>
  </si>
  <si>
    <t>3 kg</t>
  </si>
  <si>
    <t xml:space="preserve">Fruitsalade tropisch </t>
  </si>
  <si>
    <t xml:space="preserve">Griekse aardappelsalade </t>
  </si>
  <si>
    <t xml:space="preserve">Groentemix brunoise 15mm bak </t>
  </si>
  <si>
    <t>Handsinaasappels middel verpakt 10st</t>
  </si>
  <si>
    <t>10 stuks</t>
  </si>
  <si>
    <t xml:space="preserve">Hollandse komkommersalade </t>
  </si>
  <si>
    <t>IJsbergsla 5mm 500gr</t>
  </si>
  <si>
    <t>Jonagold verpakt 6st</t>
  </si>
  <si>
    <t>per 6</t>
  </si>
  <si>
    <t xml:space="preserve">Knolselderij 20-40mm zak </t>
  </si>
  <si>
    <t xml:space="preserve">Komkommer brunoise 10mm </t>
  </si>
  <si>
    <t xml:space="preserve">Komkommer brunoise 15mm </t>
  </si>
  <si>
    <t xml:space="preserve">Komkommer julienne 3mm bak </t>
  </si>
  <si>
    <t xml:space="preserve">Komkommer schijf 4mm </t>
  </si>
  <si>
    <t>Komkommers maat 30</t>
  </si>
  <si>
    <t>Kriel met schil gewassen 1kg</t>
  </si>
  <si>
    <t>Mandarijnen maat 1 kst 10 kg</t>
  </si>
  <si>
    <t>Mandarijnen middel verpakt 10st</t>
  </si>
  <si>
    <t>Mandarijnen monna lisa maat 1 kst 8 kg</t>
  </si>
  <si>
    <t xml:space="preserve">Mango gesneden bak </t>
  </si>
  <si>
    <t xml:space="preserve">Mexicaanse linzensalade </t>
  </si>
  <si>
    <t>Notenmix geroosterd 450gr</t>
  </si>
  <si>
    <t>450 gram</t>
  </si>
  <si>
    <t xml:space="preserve">Paprika gemengd brunoise 15mm </t>
  </si>
  <si>
    <t xml:space="preserve">Paprika rood brunoise 20-40mm bak </t>
  </si>
  <si>
    <t xml:space="preserve">Paprika rood julienne 4mm </t>
  </si>
  <si>
    <t xml:space="preserve">Parijse wortelen geschrapt </t>
  </si>
  <si>
    <t>Pasta pesto salade</t>
  </si>
  <si>
    <t>Perssinaasappel middel 67-77mm kst 15 kg</t>
  </si>
  <si>
    <t>15 kg</t>
  </si>
  <si>
    <t xml:space="preserve">Pompoen brunoise 20-40mm </t>
  </si>
  <si>
    <t xml:space="preserve">Quinoasalade met rode biet </t>
  </si>
  <si>
    <t xml:space="preserve">Ratatouille groentemix 20mm </t>
  </si>
  <si>
    <t xml:space="preserve">Roseval met schil brunoise 20mm zak </t>
  </si>
  <si>
    <t xml:space="preserve">Sjalotten brunoise 5mm </t>
  </si>
  <si>
    <t xml:space="preserve">Slamix Mesclun </t>
  </si>
  <si>
    <t>Slamix rucola zak 500gr</t>
  </si>
  <si>
    <t xml:space="preserve">Snijbonen gesneden </t>
  </si>
  <si>
    <t>Stoofperen St. Remy parten gekookt 2,5kg</t>
  </si>
  <si>
    <t>Tafelaardappelen half 5kg</t>
  </si>
  <si>
    <t>5 kg</t>
  </si>
  <si>
    <t>Tempeh 395gr</t>
  </si>
  <si>
    <t>395 gram</t>
  </si>
  <si>
    <t>Tomaten B 57/67 kst 6 kg</t>
  </si>
  <si>
    <t>6 kg</t>
  </si>
  <si>
    <t xml:space="preserve">Tomaten brunoise 10/15mm </t>
  </si>
  <si>
    <t>Toscaanse pasta salade 1kg</t>
  </si>
  <si>
    <t>per kist</t>
  </si>
  <si>
    <t>Werkfruit seizoensmix doos 30st</t>
  </si>
  <si>
    <t>30 stuks</t>
  </si>
  <si>
    <t xml:space="preserve">Zoete aard. z. schil brunoise 10mm </t>
  </si>
  <si>
    <t xml:space="preserve">Boerenkool gesneden 10mm </t>
  </si>
  <si>
    <t>Aubergine st</t>
  </si>
  <si>
    <t>1 stuk</t>
  </si>
  <si>
    <t xml:space="preserve">Zongedroogde tomaat olie en kruiden </t>
  </si>
  <si>
    <t>Groenten met rugzakje /misvormd</t>
  </si>
  <si>
    <t xml:space="preserve">Officiële organisatienaam 
(uw firmanaam)
</t>
  </si>
  <si>
    <t xml:space="preserve">Plaats </t>
  </si>
  <si>
    <t>Naam tekeningsbevoegde functionaris</t>
  </si>
  <si>
    <t>Bijlage 5.1  Prijzenblad kernassortiment perceel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</si>
</sst>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_ &quot;€&quot;\ * #,##0.00_ ;_ &quot;€&quot;\ * \-#,##0.00_ ;_ &quot;€&quot;\ * &quot;-&quot;??_ ;_ @_ "/>
    <numFmt numFmtId="165" formatCode="0.00000"/>
    <numFmt numFmtId="166" formatCode="0.000"/>
    <numFmt numFmtId="167" formatCode="_ [$€-413]\ * #,##0.00_ ;_ [$€-413]\ * \-#,##0.00_ ;_ [$€-413]\ * &quot;-&quot;??_ ;_ @_ "/>
  </numFmts>
  <fonts count="18" x14ac:knownFonts="1">
    <font>
      <sz val="11"/>
      <color theme="1"/>
      <name val="Calibri"/>
      <family val="2"/>
      <scheme val="minor"/>
    </font>
    <font>
      <b/>
      <sz val="11"/>
      <color theme="1"/>
      <name val="Calibri"/>
      <family val="2"/>
      <scheme val="minor"/>
    </font>
    <font>
      <i/>
      <sz val="11"/>
      <color theme="1"/>
      <name val="Calibri"/>
      <family val="2"/>
      <scheme val="minor"/>
    </font>
    <font>
      <b/>
      <i/>
      <sz val="11"/>
      <color rgb="FFFF0000"/>
      <name val="Calibri"/>
      <family val="2"/>
      <scheme val="minor"/>
    </font>
    <font>
      <b/>
      <sz val="22"/>
      <color theme="1"/>
      <name val="Calibri"/>
      <family val="2"/>
      <scheme val="minor"/>
    </font>
    <font>
      <sz val="11"/>
      <color theme="1"/>
      <name val="Calibri"/>
      <family val="2"/>
      <scheme val="minor"/>
    </font>
    <font>
      <sz val="10"/>
      <name val="Times New Roman"/>
      <family val="1"/>
    </font>
    <font>
      <b/>
      <sz val="14"/>
      <color rgb="FF000000"/>
      <name val="Calibri"/>
      <family val="2"/>
      <scheme val="minor"/>
    </font>
    <font>
      <sz val="14"/>
      <color rgb="FF000000"/>
      <name val="Calibri"/>
      <family val="2"/>
      <scheme val="minor"/>
    </font>
    <font>
      <sz val="11"/>
      <color rgb="FF000000"/>
      <name val="Calibri"/>
      <family val="2"/>
      <scheme val="minor"/>
    </font>
    <font>
      <b/>
      <sz val="11"/>
      <color rgb="FF000000"/>
      <name val="Calibri"/>
      <family val="2"/>
      <scheme val="minor"/>
    </font>
    <font>
      <sz val="10"/>
      <color theme="1"/>
      <name val="Arial"/>
      <family val="2"/>
    </font>
    <font>
      <sz val="10"/>
      <name val="Arial"/>
      <family val="2"/>
    </font>
    <font>
      <sz val="11"/>
      <name val="Calibri"/>
      <family val="2"/>
      <scheme val="minor"/>
    </font>
    <font>
      <sz val="10"/>
      <name val="Calibri"/>
      <family val="2"/>
      <scheme val="minor"/>
    </font>
    <font>
      <sz val="10"/>
      <color rgb="FF000000"/>
      <name val="Arial"/>
      <family val="2"/>
    </font>
    <font>
      <b/>
      <sz val="16"/>
      <color rgb="FF000000"/>
      <name val="Calibri"/>
      <family val="2"/>
      <scheme val="minor"/>
    </font>
    <font>
      <sz val="9"/>
      <color theme="1"/>
      <name val="Corbel"/>
      <family val="2"/>
    </font>
  </fonts>
  <fills count="7">
    <fill>
      <patternFill patternType="none"/>
    </fill>
    <fill>
      <patternFill patternType="gray125"/>
    </fill>
    <fill>
      <patternFill patternType="solid">
        <fgColor theme="0" tint="-0.14999847407452621"/>
        <bgColor indexed="64"/>
      </patternFill>
    </fill>
    <fill>
      <patternFill patternType="solid">
        <fgColor rgb="FF00FF00"/>
        <bgColor indexed="64"/>
      </patternFill>
    </fill>
    <fill>
      <patternFill patternType="solid">
        <fgColor rgb="FFFFFF00"/>
        <bgColor indexed="64"/>
      </patternFill>
    </fill>
    <fill>
      <patternFill patternType="solid">
        <fgColor theme="3" tint="0.79998168889431442"/>
        <bgColor indexed="64"/>
      </patternFill>
    </fill>
    <fill>
      <patternFill patternType="solid">
        <fgColor rgb="FF00B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diagonal/>
    </border>
  </borders>
  <cellStyleXfs count="4">
    <xf numFmtId="0" fontId="0" fillId="0" borderId="0"/>
    <xf numFmtId="0" fontId="6" fillId="0" borderId="0"/>
    <xf numFmtId="164" fontId="5" fillId="0" borderId="0" applyFont="0" applyFill="0" applyBorder="0" applyAlignment="0" applyProtection="0"/>
    <xf numFmtId="44" fontId="5" fillId="0" borderId="0" applyFont="0" applyFill="0" applyBorder="0" applyAlignment="0" applyProtection="0"/>
  </cellStyleXfs>
  <cellXfs count="81">
    <xf numFmtId="0" fontId="0" fillId="0" borderId="0" xfId="0"/>
    <xf numFmtId="0" fontId="1" fillId="0" borderId="0" xfId="0" applyFont="1" applyFill="1" applyAlignment="1" applyProtection="1"/>
    <xf numFmtId="0" fontId="0" fillId="0" borderId="0" xfId="0" applyFill="1" applyProtection="1"/>
    <xf numFmtId="0" fontId="1" fillId="2" borderId="0" xfId="0" applyFont="1" applyFill="1" applyProtection="1"/>
    <xf numFmtId="0" fontId="0" fillId="0" borderId="0" xfId="0" applyProtection="1"/>
    <xf numFmtId="0" fontId="1" fillId="0" borderId="0" xfId="0" applyFont="1" applyFill="1" applyProtection="1"/>
    <xf numFmtId="0" fontId="0" fillId="0" borderId="0" xfId="0" applyAlignment="1" applyProtection="1">
      <alignment horizontal="right"/>
    </xf>
    <xf numFmtId="1" fontId="0" fillId="0" borderId="0" xfId="0" applyNumberFormat="1" applyProtection="1"/>
    <xf numFmtId="0" fontId="3" fillId="0" borderId="0" xfId="0" applyFont="1" applyAlignment="1" applyProtection="1">
      <alignment horizontal="center"/>
    </xf>
    <xf numFmtId="165" fontId="1" fillId="3" borderId="0" xfId="0" applyNumberFormat="1" applyFont="1" applyFill="1" applyProtection="1"/>
    <xf numFmtId="3" fontId="0" fillId="0" borderId="0" xfId="0" applyNumberFormat="1" applyFill="1" applyProtection="1"/>
    <xf numFmtId="0" fontId="0" fillId="3" borderId="0" xfId="0" applyFill="1" applyProtection="1">
      <protection locked="0"/>
    </xf>
    <xf numFmtId="0" fontId="8" fillId="0" borderId="0" xfId="0" applyFont="1"/>
    <xf numFmtId="0" fontId="9" fillId="0" borderId="0" xfId="0" applyFont="1"/>
    <xf numFmtId="0" fontId="10" fillId="5" borderId="1" xfId="0" applyFont="1" applyFill="1" applyBorder="1" applyAlignment="1">
      <alignment horizontal="left" vertical="top"/>
    </xf>
    <xf numFmtId="0" fontId="10" fillId="5" borderId="1" xfId="0" applyFont="1" applyFill="1" applyBorder="1" applyAlignment="1">
      <alignment horizontal="left" vertical="top" wrapText="1"/>
    </xf>
    <xf numFmtId="167" fontId="10" fillId="5" borderId="1" xfId="0" applyNumberFormat="1" applyFont="1" applyFill="1" applyBorder="1" applyAlignment="1">
      <alignment horizontal="left" vertical="top" wrapText="1"/>
    </xf>
    <xf numFmtId="167" fontId="10" fillId="5" borderId="1" xfId="3" applyNumberFormat="1" applyFont="1" applyFill="1" applyBorder="1" applyAlignment="1">
      <alignment horizontal="left" vertical="top" wrapText="1"/>
    </xf>
    <xf numFmtId="0" fontId="10" fillId="0" borderId="0" xfId="0" applyFont="1" applyAlignment="1">
      <alignment horizontal="left" vertical="top"/>
    </xf>
    <xf numFmtId="0" fontId="11" fillId="0" borderId="1" xfId="0" applyFont="1" applyBorder="1"/>
    <xf numFmtId="1" fontId="11" fillId="0" borderId="1" xfId="0" applyNumberFormat="1" applyFont="1" applyBorder="1" applyAlignment="1">
      <alignment horizontal="left" vertical="top"/>
    </xf>
    <xf numFmtId="1" fontId="11" fillId="0" borderId="1" xfId="0" applyNumberFormat="1" applyFont="1" applyBorder="1" applyAlignment="1">
      <alignment horizontal="left"/>
    </xf>
    <xf numFmtId="167" fontId="13" fillId="4" borderId="1" xfId="1" applyNumberFormat="1" applyFont="1" applyFill="1" applyBorder="1" applyAlignment="1" applyProtection="1">
      <alignment wrapText="1"/>
      <protection locked="0"/>
    </xf>
    <xf numFmtId="167" fontId="13" fillId="0" borderId="1" xfId="3" applyNumberFormat="1" applyFont="1" applyBorder="1" applyAlignment="1">
      <alignment horizontal="right"/>
    </xf>
    <xf numFmtId="0" fontId="9" fillId="4" borderId="1" xfId="0" applyFont="1" applyFill="1" applyBorder="1" applyProtection="1">
      <protection locked="0"/>
    </xf>
    <xf numFmtId="167" fontId="14" fillId="0" borderId="1" xfId="1" applyNumberFormat="1" applyFont="1" applyBorder="1" applyAlignment="1" applyProtection="1">
      <alignment horizontal="left" wrapText="1"/>
      <protection locked="0"/>
    </xf>
    <xf numFmtId="167" fontId="13" fillId="0" borderId="1" xfId="1" applyNumberFormat="1" applyFont="1" applyBorder="1" applyAlignment="1" applyProtection="1">
      <alignment horizontal="left" wrapText="1"/>
      <protection locked="0"/>
    </xf>
    <xf numFmtId="0" fontId="9" fillId="0" borderId="1" xfId="0" applyFont="1" applyBorder="1" applyProtection="1">
      <protection locked="0"/>
    </xf>
    <xf numFmtId="0" fontId="12" fillId="0" borderId="1" xfId="0" applyFont="1" applyBorder="1"/>
    <xf numFmtId="1" fontId="12" fillId="0" borderId="1" xfId="0" applyNumberFormat="1" applyFont="1" applyBorder="1" applyAlignment="1">
      <alignment horizontal="left" vertical="top"/>
    </xf>
    <xf numFmtId="1" fontId="12" fillId="0" borderId="1" xfId="0" applyNumberFormat="1" applyFont="1" applyBorder="1" applyAlignment="1">
      <alignment horizontal="left"/>
    </xf>
    <xf numFmtId="167" fontId="14" fillId="4" borderId="1" xfId="1" applyNumberFormat="1" applyFont="1" applyFill="1" applyBorder="1" applyAlignment="1" applyProtection="1">
      <alignment wrapText="1"/>
      <protection locked="0"/>
    </xf>
    <xf numFmtId="167" fontId="14" fillId="0" borderId="1" xfId="3" applyNumberFormat="1" applyFont="1" applyBorder="1" applyAlignment="1">
      <alignment horizontal="right"/>
    </xf>
    <xf numFmtId="0" fontId="14" fillId="4" borderId="1" xfId="0" applyFont="1" applyFill="1" applyBorder="1" applyProtection="1">
      <protection locked="0"/>
    </xf>
    <xf numFmtId="0" fontId="14" fillId="0" borderId="0" xfId="0" applyFont="1"/>
    <xf numFmtId="0" fontId="15" fillId="0" borderId="1" xfId="0" quotePrefix="1" applyFont="1" applyBorder="1"/>
    <xf numFmtId="1" fontId="15" fillId="0" borderId="1" xfId="0" quotePrefix="1" applyNumberFormat="1" applyFont="1" applyBorder="1" applyAlignment="1">
      <alignment horizontal="left" vertical="top"/>
    </xf>
    <xf numFmtId="1" fontId="15" fillId="0" borderId="1" xfId="0" quotePrefix="1" applyNumberFormat="1" applyFont="1" applyBorder="1"/>
    <xf numFmtId="167" fontId="6" fillId="0" borderId="1" xfId="1" applyNumberFormat="1" applyBorder="1" applyAlignment="1">
      <alignment wrapText="1"/>
    </xf>
    <xf numFmtId="167" fontId="6" fillId="0" borderId="7" xfId="1" applyNumberFormat="1" applyBorder="1" applyAlignment="1">
      <alignment wrapText="1"/>
    </xf>
    <xf numFmtId="167" fontId="15" fillId="0" borderId="7" xfId="3" applyNumberFormat="1" applyFont="1" applyBorder="1"/>
    <xf numFmtId="0" fontId="15" fillId="0" borderId="1" xfId="0" applyFont="1" applyBorder="1"/>
    <xf numFmtId="0" fontId="15" fillId="0" borderId="0" xfId="0" applyFont="1"/>
    <xf numFmtId="0" fontId="16" fillId="0" borderId="0" xfId="0" applyFont="1"/>
    <xf numFmtId="0" fontId="16" fillId="0" borderId="0" xfId="0" applyFont="1" applyAlignment="1">
      <alignment horizontal="left" vertical="top"/>
    </xf>
    <xf numFmtId="167" fontId="9" fillId="0" borderId="0" xfId="0" applyNumberFormat="1" applyFont="1" applyAlignment="1">
      <alignment wrapText="1"/>
    </xf>
    <xf numFmtId="167" fontId="7" fillId="6" borderId="1" xfId="0" applyNumberFormat="1" applyFont="1" applyFill="1" applyBorder="1" applyAlignment="1">
      <alignment wrapText="1"/>
    </xf>
    <xf numFmtId="167" fontId="7" fillId="6" borderId="1" xfId="3" applyNumberFormat="1" applyFont="1" applyFill="1" applyBorder="1"/>
    <xf numFmtId="49" fontId="9" fillId="0" borderId="1" xfId="0" applyNumberFormat="1" applyFont="1" applyBorder="1" applyAlignment="1">
      <alignment horizontal="left" vertical="top"/>
    </xf>
    <xf numFmtId="167" fontId="9" fillId="0" borderId="0" xfId="3" applyNumberFormat="1" applyFont="1"/>
    <xf numFmtId="0" fontId="17" fillId="0" borderId="0" xfId="0" applyFont="1" applyAlignment="1" applyProtection="1">
      <alignment horizontal="left" vertical="top" wrapText="1"/>
      <protection locked="0"/>
    </xf>
    <xf numFmtId="0" fontId="17" fillId="0" borderId="0" xfId="0" applyFont="1" applyAlignment="1" applyProtection="1">
      <alignment horizontal="left" vertical="center" wrapText="1"/>
      <protection locked="0"/>
    </xf>
    <xf numFmtId="0" fontId="9" fillId="0" borderId="0" xfId="0" applyFont="1" applyAlignment="1">
      <alignment horizontal="left" vertical="top"/>
    </xf>
    <xf numFmtId="49" fontId="13" fillId="0" borderId="5" xfId="1" applyNumberFormat="1" applyFont="1" applyBorder="1" applyAlignment="1">
      <alignment horizontal="left"/>
    </xf>
    <xf numFmtId="49" fontId="9" fillId="0" borderId="5" xfId="0" applyNumberFormat="1" applyFont="1" applyBorder="1" applyAlignment="1">
      <alignment horizontal="left"/>
    </xf>
    <xf numFmtId="49" fontId="13" fillId="0" borderId="6" xfId="1" applyNumberFormat="1" applyFont="1" applyBorder="1" applyAlignment="1">
      <alignment horizontal="left"/>
    </xf>
    <xf numFmtId="0" fontId="9" fillId="0" borderId="0" xfId="0" applyFont="1" applyAlignment="1">
      <alignment horizontal="left"/>
    </xf>
    <xf numFmtId="0" fontId="0" fillId="0" borderId="0" xfId="0" applyFont="1" applyAlignment="1" applyProtection="1">
      <alignment horizontal="left" vertical="top" wrapText="1"/>
      <protection locked="0"/>
    </xf>
    <xf numFmtId="0" fontId="0" fillId="0" borderId="0" xfId="0" applyFont="1" applyAlignment="1" applyProtection="1">
      <alignment horizontal="left" vertical="center" wrapText="1"/>
      <protection locked="0"/>
    </xf>
    <xf numFmtId="167" fontId="10" fillId="5" borderId="1" xfId="0" applyNumberFormat="1" applyFont="1" applyFill="1" applyBorder="1" applyAlignment="1">
      <alignment horizontal="center" vertical="top" wrapText="1"/>
    </xf>
    <xf numFmtId="0" fontId="11" fillId="0" borderId="1" xfId="0" applyFont="1" applyBorder="1" applyAlignment="1">
      <alignment horizontal="center"/>
    </xf>
    <xf numFmtId="0" fontId="12" fillId="0" borderId="1" xfId="0" applyFont="1" applyBorder="1" applyAlignment="1">
      <alignment horizontal="center"/>
    </xf>
    <xf numFmtId="167" fontId="6" fillId="0" borderId="1" xfId="1" applyNumberFormat="1" applyBorder="1" applyAlignment="1" applyProtection="1">
      <alignment horizontal="center" wrapText="1"/>
      <protection locked="0"/>
    </xf>
    <xf numFmtId="167" fontId="7" fillId="0" borderId="0" xfId="0" applyNumberFormat="1" applyFont="1" applyAlignment="1">
      <alignment horizontal="center" wrapText="1"/>
    </xf>
    <xf numFmtId="0" fontId="9" fillId="0" borderId="0" xfId="0" applyFont="1" applyAlignment="1">
      <alignment horizontal="center"/>
    </xf>
    <xf numFmtId="0" fontId="17" fillId="0" borderId="0" xfId="0" applyFont="1" applyAlignment="1" applyProtection="1">
      <alignment horizontal="center" vertical="center" wrapText="1"/>
      <protection locked="0"/>
    </xf>
    <xf numFmtId="167" fontId="9" fillId="0" borderId="0" xfId="0" applyNumberFormat="1" applyFont="1" applyAlignment="1">
      <alignment horizontal="center" wrapText="1"/>
    </xf>
    <xf numFmtId="49" fontId="9" fillId="4" borderId="2" xfId="0" applyNumberFormat="1" applyFont="1" applyFill="1" applyBorder="1" applyAlignment="1">
      <alignment horizontal="center" vertical="top"/>
    </xf>
    <xf numFmtId="49" fontId="9" fillId="4" borderId="3" xfId="0" applyNumberFormat="1" applyFont="1" applyFill="1" applyBorder="1" applyAlignment="1">
      <alignment horizontal="center" vertical="top"/>
    </xf>
    <xf numFmtId="0" fontId="7" fillId="5" borderId="2" xfId="0" applyFont="1" applyFill="1" applyBorder="1" applyAlignment="1">
      <alignment horizontal="center" vertical="top"/>
    </xf>
    <xf numFmtId="0" fontId="7" fillId="5" borderId="4" xfId="0" applyFont="1" applyFill="1" applyBorder="1" applyAlignment="1">
      <alignment horizontal="center" vertical="top"/>
    </xf>
    <xf numFmtId="0" fontId="7" fillId="5" borderId="3" xfId="0" applyFont="1" applyFill="1" applyBorder="1" applyAlignment="1">
      <alignment horizontal="center" vertical="top"/>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xf numFmtId="0" fontId="1" fillId="2" borderId="0" xfId="0" applyFont="1" applyFill="1" applyAlignment="1" applyProtection="1">
      <alignment horizontal="center"/>
    </xf>
    <xf numFmtId="166" fontId="4" fillId="3" borderId="0" xfId="0" applyNumberFormat="1" applyFont="1" applyFill="1" applyAlignment="1" applyProtection="1">
      <alignment horizontal="center" vertical="center"/>
    </xf>
    <xf numFmtId="1" fontId="4" fillId="0" borderId="0" xfId="0" applyNumberFormat="1" applyFont="1" applyFill="1" applyAlignment="1" applyProtection="1">
      <alignment horizontal="center" vertical="center"/>
    </xf>
    <xf numFmtId="0" fontId="1" fillId="0" borderId="0" xfId="0" applyFont="1" applyAlignment="1" applyProtection="1">
      <alignment horizontal="left" wrapText="1"/>
      <protection locked="0"/>
    </xf>
    <xf numFmtId="0" fontId="1" fillId="0" borderId="0" xfId="0" applyFont="1" applyFill="1" applyAlignment="1" applyProtection="1">
      <alignment horizontal="right"/>
    </xf>
    <xf numFmtId="0" fontId="0" fillId="2" borderId="0" xfId="0" applyFill="1" applyAlignment="1" applyProtection="1">
      <alignment horizontal="center"/>
    </xf>
  </cellXfs>
  <cellStyles count="4">
    <cellStyle name="Currency 2" xfId="2" xr:uid="{AF45431D-2298-42D1-8EE7-B8BF14A08680}"/>
    <cellStyle name="Standaard" xfId="0" builtinId="0"/>
    <cellStyle name="Standaard 2" xfId="1" xr:uid="{40392588-68EC-4D41-A9FA-55C47A44139E}"/>
    <cellStyle name="Valuta" xfId="3" builtinId="4"/>
  </cellStyles>
  <dxfs count="1">
    <dxf>
      <fill>
        <patternFill>
          <bgColor rgb="FF00FF00"/>
        </patternFill>
      </fill>
    </dxf>
  </dxfs>
  <tableStyles count="0" defaultTableStyle="TableStyleMedium2" defaultPivotStyle="PivotStyleLight16"/>
  <colors>
    <mruColors>
      <color rgb="FF00FF00"/>
      <color rgb="FFFF0000"/>
      <color rgb="FF09AF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a:t>Gunningscriterium</a:t>
            </a:r>
            <a:r>
              <a:rPr lang="nl-NL" baseline="0"/>
              <a:t> Prijs</a:t>
            </a:r>
            <a:endParaRPr lang="nl-NL"/>
          </a:p>
        </c:rich>
      </c:tx>
      <c:overlay val="0"/>
    </c:title>
    <c:autoTitleDeleted val="0"/>
    <c:plotArea>
      <c:layout>
        <c:manualLayout>
          <c:layoutTarget val="inner"/>
          <c:xMode val="edge"/>
          <c:yMode val="edge"/>
          <c:x val="3.527948463662179E-2"/>
          <c:y val="9.9516014854989593E-2"/>
          <c:w val="0.92917455442029184"/>
          <c:h val="0.75592881802637779"/>
        </c:manualLayout>
      </c:layout>
      <c:scatterChart>
        <c:scatterStyle val="lineMarker"/>
        <c:varyColors val="0"/>
        <c:ser>
          <c:idx val="0"/>
          <c:order val="0"/>
          <c:marker>
            <c:symbol val="diamond"/>
            <c:size val="5"/>
          </c:marker>
          <c:dLbls>
            <c:dLbl>
              <c:idx val="0"/>
              <c:delete val="1"/>
              <c:extLst>
                <c:ext xmlns:c15="http://schemas.microsoft.com/office/drawing/2012/chart" uri="{CE6537A1-D6FC-4f65-9D91-7224C49458BB}"/>
                <c:ext xmlns:c16="http://schemas.microsoft.com/office/drawing/2014/chart" uri="{C3380CC4-5D6E-409C-BE32-E72D297353CC}">
                  <c16:uniqueId val="{00000000-F052-405E-A6D5-ABAB6D0EB673}"/>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Prijzenblad'!$I$9:$J$9</c:f>
              <c:numCache>
                <c:formatCode>General</c:formatCode>
                <c:ptCount val="2"/>
                <c:pt idx="0">
                  <c:v>0</c:v>
                </c:pt>
                <c:pt idx="1">
                  <c:v>161600</c:v>
                </c:pt>
              </c:numCache>
            </c:numRef>
          </c:xVal>
          <c:yVal>
            <c:numRef>
              <c:f>'Formule Prijzenblad'!$I$10:$J$10</c:f>
              <c:numCache>
                <c:formatCode>General</c:formatCode>
                <c:ptCount val="2"/>
                <c:pt idx="0">
                  <c:v>300</c:v>
                </c:pt>
                <c:pt idx="1">
                  <c:v>300</c:v>
                </c:pt>
              </c:numCache>
            </c:numRef>
          </c:yVal>
          <c:smooth val="0"/>
          <c:extLst>
            <c:ext xmlns:c16="http://schemas.microsoft.com/office/drawing/2014/chart" uri="{C3380CC4-5D6E-409C-BE32-E72D297353CC}">
              <c16:uniqueId val="{00000001-F052-405E-A6D5-ABAB6D0EB673}"/>
            </c:ext>
          </c:extLst>
        </c:ser>
        <c:ser>
          <c:idx val="1"/>
          <c:order val="1"/>
          <c:tx>
            <c:v>twee</c:v>
          </c:tx>
          <c:marker>
            <c:symbol val="diamond"/>
            <c:size val="5"/>
          </c:marker>
          <c:dLbls>
            <c:dLbl>
              <c:idx val="1"/>
              <c:delete val="1"/>
              <c:extLst>
                <c:ext xmlns:c15="http://schemas.microsoft.com/office/drawing/2012/chart" uri="{CE6537A1-D6FC-4f65-9D91-7224C49458BB}"/>
                <c:ext xmlns:c16="http://schemas.microsoft.com/office/drawing/2014/chart" uri="{C3380CC4-5D6E-409C-BE32-E72D297353CC}">
                  <c16:uniqueId val="{00000002-F052-405E-A6D5-ABAB6D0EB673}"/>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Prijzenblad'!$J$9:$K$9</c:f>
              <c:numCache>
                <c:formatCode>General</c:formatCode>
                <c:ptCount val="2"/>
                <c:pt idx="0">
                  <c:v>161600</c:v>
                </c:pt>
                <c:pt idx="1">
                  <c:v>202000</c:v>
                </c:pt>
              </c:numCache>
            </c:numRef>
          </c:xVal>
          <c:yVal>
            <c:numRef>
              <c:f>'Formule Prijzenblad'!$J$10:$K$10</c:f>
              <c:numCache>
                <c:formatCode>General</c:formatCode>
                <c:ptCount val="2"/>
                <c:pt idx="0">
                  <c:v>300</c:v>
                </c:pt>
                <c:pt idx="1">
                  <c:v>0</c:v>
                </c:pt>
              </c:numCache>
            </c:numRef>
          </c:yVal>
          <c:smooth val="0"/>
          <c:extLst>
            <c:ext xmlns:c16="http://schemas.microsoft.com/office/drawing/2014/chart" uri="{C3380CC4-5D6E-409C-BE32-E72D297353CC}">
              <c16:uniqueId val="{00000003-F052-405E-A6D5-ABAB6D0EB673}"/>
            </c:ext>
          </c:extLst>
        </c:ser>
        <c:ser>
          <c:idx val="2"/>
          <c:order val="2"/>
          <c:tx>
            <c:v>drie</c:v>
          </c:tx>
          <c:marker>
            <c:symbol val="square"/>
            <c:size val="10"/>
            <c:spPr>
              <a:solidFill>
                <a:srgbClr val="00FF00"/>
              </a:solidFill>
            </c:spPr>
          </c:marker>
          <c:dPt>
            <c:idx val="0"/>
            <c:marker>
              <c:spPr>
                <a:solidFill>
                  <a:srgbClr val="00FF00"/>
                </a:solidFill>
                <a:ln>
                  <a:solidFill>
                    <a:schemeClr val="accent2">
                      <a:lumMod val="40000"/>
                      <a:lumOff val="60000"/>
                    </a:schemeClr>
                  </a:solidFill>
                </a:ln>
              </c:spPr>
            </c:marker>
            <c:bubble3D val="0"/>
            <c:extLst>
              <c:ext xmlns:c16="http://schemas.microsoft.com/office/drawing/2014/chart" uri="{C3380CC4-5D6E-409C-BE32-E72D297353CC}">
                <c16:uniqueId val="{00000004-F052-405E-A6D5-ABAB6D0EB673}"/>
              </c:ext>
            </c:extLst>
          </c:dPt>
          <c:dLbls>
            <c:dLbl>
              <c:idx val="0"/>
              <c:layout>
                <c:manualLayout>
                  <c:x val="-6.3377048800797933E-2"/>
                  <c:y val="8.7511972474762348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F052-405E-A6D5-ABAB6D0EB673}"/>
                </c:ext>
              </c:extLst>
            </c:dLbl>
            <c:spPr>
              <a:noFill/>
            </c:spPr>
            <c:txPr>
              <a:bodyPr/>
              <a:lstStyle/>
              <a:p>
                <a:pPr>
                  <a:defRPr b="1">
                    <a:solidFill>
                      <a:srgbClr val="00B050"/>
                    </a:solidFill>
                  </a:defRPr>
                </a:pPr>
                <a:endParaRPr lang="nl-NL"/>
              </a:p>
            </c:txPr>
            <c:dLblPos val="b"/>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Prijzenblad'!$M$9</c:f>
              <c:numCache>
                <c:formatCode>General</c:formatCode>
                <c:ptCount val="1"/>
                <c:pt idx="0">
                  <c:v>0</c:v>
                </c:pt>
              </c:numCache>
            </c:numRef>
          </c:xVal>
          <c:yVal>
            <c:numRef>
              <c:f>'Formule Prijzenblad'!$M$10</c:f>
              <c:numCache>
                <c:formatCode>0</c:formatCode>
                <c:ptCount val="1"/>
                <c:pt idx="0">
                  <c:v>300</c:v>
                </c:pt>
              </c:numCache>
            </c:numRef>
          </c:yVal>
          <c:smooth val="0"/>
          <c:extLst>
            <c:ext xmlns:c16="http://schemas.microsoft.com/office/drawing/2014/chart" uri="{C3380CC4-5D6E-409C-BE32-E72D297353CC}">
              <c16:uniqueId val="{00000005-F052-405E-A6D5-ABAB6D0EB673}"/>
            </c:ext>
          </c:extLst>
        </c:ser>
        <c:ser>
          <c:idx val="3"/>
          <c:order val="3"/>
          <c:tx>
            <c:v>vier</c:v>
          </c:tx>
          <c:spPr>
            <a:ln w="6350">
              <a:solidFill>
                <a:schemeClr val="tx1"/>
              </a:solidFill>
              <a:prstDash val="sysDot"/>
            </a:ln>
          </c:spPr>
          <c:marker>
            <c:symbol val="x"/>
            <c:size val="3"/>
            <c:spPr>
              <a:solidFill>
                <a:schemeClr val="bg1"/>
              </a:solidFill>
            </c:spPr>
          </c:marker>
          <c:dLbls>
            <c:delete val="1"/>
          </c:dLbls>
          <c:xVal>
            <c:numRef>
              <c:f>'Formule Prijzenblad'!$L$12:$M$12</c:f>
              <c:numCache>
                <c:formatCode>General</c:formatCode>
                <c:ptCount val="2"/>
                <c:pt idx="0">
                  <c:v>0</c:v>
                </c:pt>
                <c:pt idx="1">
                  <c:v>161600</c:v>
                </c:pt>
              </c:numCache>
            </c:numRef>
          </c:xVal>
          <c:yVal>
            <c:numRef>
              <c:f>'Formule Prijzenblad'!$L$13:$M$13</c:f>
              <c:numCache>
                <c:formatCode>General</c:formatCode>
                <c:ptCount val="2"/>
                <c:pt idx="0">
                  <c:v>300</c:v>
                </c:pt>
                <c:pt idx="1">
                  <c:v>300</c:v>
                </c:pt>
              </c:numCache>
            </c:numRef>
          </c:yVal>
          <c:smooth val="0"/>
          <c:extLst>
            <c:ext xmlns:c16="http://schemas.microsoft.com/office/drawing/2014/chart" uri="{C3380CC4-5D6E-409C-BE32-E72D297353CC}">
              <c16:uniqueId val="{00000006-F052-405E-A6D5-ABAB6D0EB673}"/>
            </c:ext>
          </c:extLst>
        </c:ser>
        <c:ser>
          <c:idx val="4"/>
          <c:order val="4"/>
          <c:tx>
            <c:v>vijf</c:v>
          </c:tx>
          <c:spPr>
            <a:ln w="6350">
              <a:solidFill>
                <a:schemeClr val="tx1"/>
              </a:solidFill>
              <a:prstDash val="sysDot"/>
            </a:ln>
          </c:spPr>
          <c:marker>
            <c:symbol val="x"/>
            <c:size val="3"/>
            <c:spPr>
              <a:solidFill>
                <a:schemeClr val="bg1"/>
              </a:solidFill>
            </c:spPr>
          </c:marker>
          <c:dLbls>
            <c:delete val="1"/>
          </c:dLbls>
          <c:xVal>
            <c:numRef>
              <c:f>'Formule Prijzenblad'!$M$12:$N$12</c:f>
              <c:numCache>
                <c:formatCode>General</c:formatCode>
                <c:ptCount val="2"/>
                <c:pt idx="0">
                  <c:v>161600</c:v>
                </c:pt>
                <c:pt idx="1">
                  <c:v>161600</c:v>
                </c:pt>
              </c:numCache>
            </c:numRef>
          </c:xVal>
          <c:yVal>
            <c:numRef>
              <c:f>'Formule Prijzenblad'!$M$13:$N$13</c:f>
              <c:numCache>
                <c:formatCode>General</c:formatCode>
                <c:ptCount val="2"/>
                <c:pt idx="0">
                  <c:v>300</c:v>
                </c:pt>
                <c:pt idx="1">
                  <c:v>0</c:v>
                </c:pt>
              </c:numCache>
            </c:numRef>
          </c:yVal>
          <c:smooth val="0"/>
          <c:extLst>
            <c:ext xmlns:c16="http://schemas.microsoft.com/office/drawing/2014/chart" uri="{C3380CC4-5D6E-409C-BE32-E72D297353CC}">
              <c16:uniqueId val="{00000007-F052-405E-A6D5-ABAB6D0EB673}"/>
            </c:ext>
          </c:extLst>
        </c:ser>
        <c:dLbls>
          <c:showLegendKey val="0"/>
          <c:showVal val="1"/>
          <c:showCatName val="1"/>
          <c:showSerName val="0"/>
          <c:showPercent val="0"/>
          <c:showBubbleSize val="0"/>
        </c:dLbls>
        <c:axId val="131378560"/>
        <c:axId val="131397120"/>
      </c:scatterChart>
      <c:valAx>
        <c:axId val="131378560"/>
        <c:scaling>
          <c:orientation val="minMax"/>
        </c:scaling>
        <c:delete val="0"/>
        <c:axPos val="b"/>
        <c:numFmt formatCode="General" sourceLinked="0"/>
        <c:majorTickMark val="none"/>
        <c:minorTickMark val="none"/>
        <c:tickLblPos val="nextTo"/>
        <c:crossAx val="131397120"/>
        <c:crossesAt val="0"/>
        <c:crossBetween val="midCat"/>
      </c:valAx>
      <c:valAx>
        <c:axId val="131397120"/>
        <c:scaling>
          <c:orientation val="minMax"/>
          <c:min val="0"/>
        </c:scaling>
        <c:delete val="0"/>
        <c:axPos val="l"/>
        <c:numFmt formatCode="General" sourceLinked="1"/>
        <c:majorTickMark val="out"/>
        <c:minorTickMark val="none"/>
        <c:tickLblPos val="nextTo"/>
        <c:crossAx val="131378560"/>
        <c:crossesAt val="0"/>
        <c:crossBetween val="midCat"/>
      </c:valAx>
      <c:spPr>
        <a:ln w="3175">
          <a:solidFill>
            <a:schemeClr val="tx1"/>
          </a:solidFill>
          <a:prstDash val="sysDot"/>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33336</xdr:colOff>
      <xdr:row>4</xdr:row>
      <xdr:rowOff>0</xdr:rowOff>
    </xdr:from>
    <xdr:to>
      <xdr:col>15</xdr:col>
      <xdr:colOff>609599</xdr:colOff>
      <xdr:row>28</xdr:row>
      <xdr:rowOff>19050</xdr:rowOff>
    </xdr:to>
    <xdr:graphicFrame macro="">
      <xdr:nvGraphicFramePr>
        <xdr:cNvPr id="2" name="Grafiek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0.03783</cdr:x>
      <cdr:y>0.08714</cdr:y>
    </cdr:from>
    <cdr:to>
      <cdr:x>0.12348</cdr:x>
      <cdr:y>0.12656</cdr:y>
    </cdr:to>
    <cdr:sp macro="" textlink="">
      <cdr:nvSpPr>
        <cdr:cNvPr id="6" name="Tekstvak 5"/>
        <cdr:cNvSpPr txBox="1"/>
      </cdr:nvSpPr>
      <cdr:spPr>
        <a:xfrm xmlns:a="http://schemas.openxmlformats.org/drawingml/2006/main">
          <a:off x="252414" y="400050"/>
          <a:ext cx="571500" cy="180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Punten</a:t>
          </a:r>
        </a:p>
      </cdr:txBody>
    </cdr:sp>
  </cdr:relSizeAnchor>
  <cdr:relSizeAnchor xmlns:cdr="http://schemas.openxmlformats.org/drawingml/2006/chartDrawing">
    <cdr:from>
      <cdr:x>0.8858</cdr:x>
      <cdr:y>0.90664</cdr:y>
    </cdr:from>
    <cdr:to>
      <cdr:x>0.95432</cdr:x>
      <cdr:y>0.95851</cdr:y>
    </cdr:to>
    <cdr:sp macro="" textlink="">
      <cdr:nvSpPr>
        <cdr:cNvPr id="2" name="Tekstvak 1"/>
        <cdr:cNvSpPr txBox="1"/>
      </cdr:nvSpPr>
      <cdr:spPr>
        <a:xfrm xmlns:a="http://schemas.openxmlformats.org/drawingml/2006/main">
          <a:off x="5910265" y="4162425"/>
          <a:ext cx="4572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euro</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DCF4E-836D-4AB0-8424-36D95216C866}">
  <dimension ref="A1:J80"/>
  <sheetViews>
    <sheetView tabSelected="1" workbookViewId="0">
      <selection activeCell="I3" sqref="I1:I1048576"/>
    </sheetView>
  </sheetViews>
  <sheetFormatPr defaultColWidth="9.1796875" defaultRowHeight="14.5" x14ac:dyDescent="0.35"/>
  <cols>
    <col min="1" max="1" width="35.453125" style="13" customWidth="1"/>
    <col min="2" max="2" width="22.453125" style="52" customWidth="1"/>
    <col min="3" max="3" width="22.453125" style="13" customWidth="1"/>
    <col min="4" max="4" width="17.54296875" style="66" customWidth="1"/>
    <col min="5" max="5" width="12.26953125" style="56" customWidth="1"/>
    <col min="6" max="7" width="16.1796875" style="45" customWidth="1"/>
    <col min="8" max="8" width="21.54296875" style="49" customWidth="1"/>
    <col min="9" max="10" width="18.1796875" style="13" customWidth="1"/>
    <col min="11" max="16384" width="9.1796875" style="13"/>
  </cols>
  <sheetData>
    <row r="1" spans="1:10" s="12" customFormat="1" ht="29.25" customHeight="1" x14ac:dyDescent="0.45">
      <c r="A1" s="69" t="s">
        <v>132</v>
      </c>
      <c r="B1" s="70"/>
      <c r="C1" s="70"/>
      <c r="D1" s="70"/>
      <c r="E1" s="70"/>
      <c r="F1" s="70"/>
      <c r="G1" s="70"/>
      <c r="H1" s="70"/>
      <c r="I1" s="70"/>
      <c r="J1" s="71"/>
    </row>
    <row r="2" spans="1:10" ht="181" customHeight="1" x14ac:dyDescent="0.35">
      <c r="A2" s="72" t="s">
        <v>34</v>
      </c>
      <c r="B2" s="73"/>
      <c r="C2" s="73"/>
      <c r="D2" s="73"/>
      <c r="E2" s="73"/>
      <c r="F2" s="73"/>
      <c r="G2" s="73"/>
      <c r="H2" s="73"/>
      <c r="I2" s="73"/>
      <c r="J2" s="74"/>
    </row>
    <row r="3" spans="1:10" s="18" customFormat="1" ht="50.15" customHeight="1" x14ac:dyDescent="0.35">
      <c r="A3" s="14" t="s">
        <v>28</v>
      </c>
      <c r="B3" s="14" t="s">
        <v>35</v>
      </c>
      <c r="C3" s="15" t="s">
        <v>36</v>
      </c>
      <c r="D3" s="59" t="s">
        <v>37</v>
      </c>
      <c r="E3" s="15" t="s">
        <v>38</v>
      </c>
      <c r="F3" s="16" t="s">
        <v>39</v>
      </c>
      <c r="G3" s="16" t="s">
        <v>40</v>
      </c>
      <c r="H3" s="17" t="s">
        <v>41</v>
      </c>
      <c r="I3" s="15" t="s">
        <v>42</v>
      </c>
      <c r="J3" s="14" t="s">
        <v>43</v>
      </c>
    </row>
    <row r="4" spans="1:10" x14ac:dyDescent="0.35">
      <c r="A4" s="19" t="s">
        <v>44</v>
      </c>
      <c r="B4" s="20"/>
      <c r="C4" s="21"/>
      <c r="D4" s="60">
        <f>148*2.5</f>
        <v>370</v>
      </c>
      <c r="E4" s="53" t="s">
        <v>45</v>
      </c>
      <c r="F4" s="22">
        <v>0</v>
      </c>
      <c r="G4" s="22">
        <v>0</v>
      </c>
      <c r="H4" s="23">
        <f>F4*D4</f>
        <v>0</v>
      </c>
      <c r="I4" s="24"/>
      <c r="J4" s="24"/>
    </row>
    <row r="5" spans="1:10" x14ac:dyDescent="0.35">
      <c r="A5" s="19" t="s">
        <v>46</v>
      </c>
      <c r="B5" s="20"/>
      <c r="C5" s="21"/>
      <c r="D5" s="60">
        <f>250/100</f>
        <v>2.5</v>
      </c>
      <c r="E5" s="53" t="s">
        <v>47</v>
      </c>
      <c r="F5" s="22">
        <v>0</v>
      </c>
      <c r="G5" s="22">
        <v>0</v>
      </c>
      <c r="H5" s="23">
        <f t="shared" ref="H5:H10" si="0">F5*D5</f>
        <v>0</v>
      </c>
      <c r="I5" s="24"/>
      <c r="J5" s="24"/>
    </row>
    <row r="6" spans="1:10" x14ac:dyDescent="0.35">
      <c r="A6" s="19" t="s">
        <v>48</v>
      </c>
      <c r="B6" s="20"/>
      <c r="C6" s="21"/>
      <c r="D6" s="60">
        <v>1314</v>
      </c>
      <c r="E6" s="53" t="s">
        <v>47</v>
      </c>
      <c r="F6" s="22">
        <v>0</v>
      </c>
      <c r="G6" s="22">
        <v>0</v>
      </c>
      <c r="H6" s="23">
        <f t="shared" si="0"/>
        <v>0</v>
      </c>
      <c r="I6" s="24"/>
      <c r="J6" s="24"/>
    </row>
    <row r="7" spans="1:10" x14ac:dyDescent="0.35">
      <c r="A7" s="19" t="s">
        <v>49</v>
      </c>
      <c r="B7" s="20"/>
      <c r="C7" s="21"/>
      <c r="D7" s="60">
        <v>1278</v>
      </c>
      <c r="E7" s="53" t="s">
        <v>47</v>
      </c>
      <c r="F7" s="22">
        <v>0</v>
      </c>
      <c r="G7" s="22">
        <v>0</v>
      </c>
      <c r="H7" s="23">
        <f t="shared" si="0"/>
        <v>0</v>
      </c>
      <c r="I7" s="24"/>
      <c r="J7" s="24"/>
    </row>
    <row r="8" spans="1:10" x14ac:dyDescent="0.35">
      <c r="A8" s="19" t="s">
        <v>50</v>
      </c>
      <c r="B8" s="20"/>
      <c r="C8" s="21"/>
      <c r="D8" s="60">
        <v>133</v>
      </c>
      <c r="E8" s="53" t="s">
        <v>47</v>
      </c>
      <c r="F8" s="22">
        <v>0</v>
      </c>
      <c r="G8" s="22">
        <v>0</v>
      </c>
      <c r="H8" s="23">
        <f t="shared" si="0"/>
        <v>0</v>
      </c>
      <c r="I8" s="24"/>
      <c r="J8" s="24"/>
    </row>
    <row r="9" spans="1:10" x14ac:dyDescent="0.35">
      <c r="A9" s="19" t="s">
        <v>51</v>
      </c>
      <c r="B9" s="20"/>
      <c r="C9" s="21"/>
      <c r="D9" s="60">
        <v>547</v>
      </c>
      <c r="E9" s="53" t="s">
        <v>47</v>
      </c>
      <c r="F9" s="22">
        <v>0</v>
      </c>
      <c r="G9" s="22">
        <v>0</v>
      </c>
      <c r="H9" s="23">
        <f t="shared" si="0"/>
        <v>0</v>
      </c>
      <c r="I9" s="24"/>
      <c r="J9" s="24"/>
    </row>
    <row r="10" spans="1:10" x14ac:dyDescent="0.35">
      <c r="A10" s="19" t="s">
        <v>52</v>
      </c>
      <c r="B10" s="20"/>
      <c r="C10" s="21"/>
      <c r="D10" s="60">
        <v>213</v>
      </c>
      <c r="E10" s="53" t="s">
        <v>53</v>
      </c>
      <c r="F10" s="22">
        <v>0</v>
      </c>
      <c r="G10" s="22">
        <v>0</v>
      </c>
      <c r="H10" s="23">
        <f t="shared" si="0"/>
        <v>0</v>
      </c>
      <c r="I10" s="24"/>
      <c r="J10" s="24"/>
    </row>
    <row r="11" spans="1:10" ht="26.5" x14ac:dyDescent="0.35">
      <c r="A11" s="19" t="s">
        <v>54</v>
      </c>
      <c r="B11" s="20"/>
      <c r="C11" s="21"/>
      <c r="D11" s="60"/>
      <c r="E11" s="53"/>
      <c r="F11" s="25" t="s">
        <v>55</v>
      </c>
      <c r="G11" s="26"/>
      <c r="H11" s="23"/>
      <c r="I11" s="27"/>
      <c r="J11" s="27"/>
    </row>
    <row r="12" spans="1:10" x14ac:dyDescent="0.35">
      <c r="A12" s="19" t="s">
        <v>56</v>
      </c>
      <c r="B12" s="20"/>
      <c r="C12" s="21"/>
      <c r="D12" s="60">
        <f>402/2.5</f>
        <v>160.80000000000001</v>
      </c>
      <c r="E12" s="53" t="s">
        <v>47</v>
      </c>
      <c r="F12" s="22">
        <v>0</v>
      </c>
      <c r="G12" s="22">
        <v>0</v>
      </c>
      <c r="H12" s="23">
        <f t="shared" ref="H12:H69" si="1">D12*F12</f>
        <v>0</v>
      </c>
      <c r="I12" s="24"/>
      <c r="J12" s="24"/>
    </row>
    <row r="13" spans="1:10" x14ac:dyDescent="0.35">
      <c r="A13" s="19" t="s">
        <v>57</v>
      </c>
      <c r="B13" s="20"/>
      <c r="C13" s="21"/>
      <c r="D13" s="60">
        <v>476</v>
      </c>
      <c r="E13" s="53" t="s">
        <v>58</v>
      </c>
      <c r="F13" s="22">
        <v>0</v>
      </c>
      <c r="G13" s="22">
        <v>0</v>
      </c>
      <c r="H13" s="23">
        <f t="shared" si="1"/>
        <v>0</v>
      </c>
      <c r="I13" s="24"/>
      <c r="J13" s="24"/>
    </row>
    <row r="14" spans="1:10" x14ac:dyDescent="0.35">
      <c r="A14" s="19" t="s">
        <v>59</v>
      </c>
      <c r="B14" s="20"/>
      <c r="C14" s="21"/>
      <c r="D14" s="60">
        <v>104</v>
      </c>
      <c r="E14" s="53" t="s">
        <v>60</v>
      </c>
      <c r="F14" s="22">
        <v>0</v>
      </c>
      <c r="G14" s="22">
        <v>0</v>
      </c>
      <c r="H14" s="23">
        <f t="shared" si="1"/>
        <v>0</v>
      </c>
      <c r="I14" s="24"/>
      <c r="J14" s="24"/>
    </row>
    <row r="15" spans="1:10" x14ac:dyDescent="0.35">
      <c r="A15" s="19" t="s">
        <v>61</v>
      </c>
      <c r="B15" s="20"/>
      <c r="C15" s="21"/>
      <c r="D15" s="60">
        <v>862</v>
      </c>
      <c r="E15" s="53" t="s">
        <v>47</v>
      </c>
      <c r="F15" s="22">
        <v>0</v>
      </c>
      <c r="G15" s="22">
        <v>0</v>
      </c>
      <c r="H15" s="23">
        <f t="shared" si="1"/>
        <v>0</v>
      </c>
      <c r="I15" s="24"/>
      <c r="J15" s="24"/>
    </row>
    <row r="16" spans="1:10" x14ac:dyDescent="0.35">
      <c r="A16" s="19" t="s">
        <v>62</v>
      </c>
      <c r="B16" s="20"/>
      <c r="C16" s="21"/>
      <c r="D16" s="60">
        <v>746</v>
      </c>
      <c r="E16" s="53" t="s">
        <v>63</v>
      </c>
      <c r="F16" s="22">
        <v>0</v>
      </c>
      <c r="G16" s="22">
        <v>0</v>
      </c>
      <c r="H16" s="23">
        <f t="shared" si="1"/>
        <v>0</v>
      </c>
      <c r="I16" s="24"/>
      <c r="J16" s="24"/>
    </row>
    <row r="17" spans="1:10" x14ac:dyDescent="0.35">
      <c r="A17" s="19" t="s">
        <v>64</v>
      </c>
      <c r="B17" s="20"/>
      <c r="C17" s="21"/>
      <c r="D17" s="60">
        <v>1251</v>
      </c>
      <c r="E17" s="53" t="s">
        <v>47</v>
      </c>
      <c r="F17" s="22">
        <v>0</v>
      </c>
      <c r="G17" s="22">
        <v>0</v>
      </c>
      <c r="H17" s="23">
        <f t="shared" si="1"/>
        <v>0</v>
      </c>
      <c r="I17" s="24"/>
      <c r="J17" s="24"/>
    </row>
    <row r="18" spans="1:10" x14ac:dyDescent="0.35">
      <c r="A18" s="19" t="s">
        <v>65</v>
      </c>
      <c r="B18" s="20"/>
      <c r="C18" s="21"/>
      <c r="D18" s="60">
        <v>543</v>
      </c>
      <c r="E18" s="53" t="s">
        <v>47</v>
      </c>
      <c r="F18" s="22">
        <v>0</v>
      </c>
      <c r="G18" s="22">
        <v>0</v>
      </c>
      <c r="H18" s="23">
        <f t="shared" si="1"/>
        <v>0</v>
      </c>
      <c r="I18" s="24"/>
      <c r="J18" s="24"/>
    </row>
    <row r="19" spans="1:10" x14ac:dyDescent="0.35">
      <c r="A19" s="19" t="s">
        <v>66</v>
      </c>
      <c r="B19" s="20"/>
      <c r="C19" s="21"/>
      <c r="D19" s="60">
        <v>414</v>
      </c>
      <c r="E19" s="53" t="s">
        <v>47</v>
      </c>
      <c r="F19" s="22">
        <v>0</v>
      </c>
      <c r="G19" s="22">
        <v>0</v>
      </c>
      <c r="H19" s="23">
        <f t="shared" si="1"/>
        <v>0</v>
      </c>
      <c r="I19" s="24"/>
      <c r="J19" s="24"/>
    </row>
    <row r="20" spans="1:10" x14ac:dyDescent="0.35">
      <c r="A20" s="19" t="s">
        <v>67</v>
      </c>
      <c r="B20" s="20"/>
      <c r="C20" s="21"/>
      <c r="D20" s="60">
        <v>391</v>
      </c>
      <c r="E20" s="53" t="s">
        <v>47</v>
      </c>
      <c r="F20" s="22">
        <v>0</v>
      </c>
      <c r="G20" s="22">
        <v>0</v>
      </c>
      <c r="H20" s="23">
        <f t="shared" si="1"/>
        <v>0</v>
      </c>
      <c r="I20" s="24"/>
      <c r="J20" s="24"/>
    </row>
    <row r="21" spans="1:10" x14ac:dyDescent="0.35">
      <c r="A21" s="19" t="s">
        <v>68</v>
      </c>
      <c r="B21" s="20"/>
      <c r="C21" s="21"/>
      <c r="D21" s="60">
        <v>902</v>
      </c>
      <c r="E21" s="53" t="s">
        <v>47</v>
      </c>
      <c r="F21" s="22">
        <v>0</v>
      </c>
      <c r="G21" s="22">
        <v>0</v>
      </c>
      <c r="H21" s="23">
        <f t="shared" si="1"/>
        <v>0</v>
      </c>
      <c r="I21" s="24"/>
      <c r="J21" s="24"/>
    </row>
    <row r="22" spans="1:10" x14ac:dyDescent="0.35">
      <c r="A22" s="19" t="s">
        <v>69</v>
      </c>
      <c r="B22" s="20"/>
      <c r="C22" s="21"/>
      <c r="D22" s="60">
        <v>425</v>
      </c>
      <c r="E22" s="53" t="s">
        <v>58</v>
      </c>
      <c r="F22" s="22">
        <v>0</v>
      </c>
      <c r="G22" s="22">
        <v>0</v>
      </c>
      <c r="H22" s="23">
        <f t="shared" si="1"/>
        <v>0</v>
      </c>
      <c r="I22" s="24"/>
      <c r="J22" s="24"/>
    </row>
    <row r="23" spans="1:10" x14ac:dyDescent="0.35">
      <c r="A23" s="19" t="s">
        <v>70</v>
      </c>
      <c r="B23" s="20"/>
      <c r="C23" s="21"/>
      <c r="D23" s="60">
        <v>116</v>
      </c>
      <c r="E23" s="53" t="s">
        <v>47</v>
      </c>
      <c r="F23" s="22">
        <v>0</v>
      </c>
      <c r="G23" s="22">
        <v>0</v>
      </c>
      <c r="H23" s="23">
        <f t="shared" si="1"/>
        <v>0</v>
      </c>
      <c r="I23" s="24"/>
      <c r="J23" s="24"/>
    </row>
    <row r="24" spans="1:10" x14ac:dyDescent="0.35">
      <c r="A24" s="19" t="s">
        <v>71</v>
      </c>
      <c r="B24" s="20"/>
      <c r="C24" s="21"/>
      <c r="D24" s="60">
        <v>801</v>
      </c>
      <c r="E24" s="53" t="s">
        <v>72</v>
      </c>
      <c r="F24" s="22">
        <v>0</v>
      </c>
      <c r="G24" s="22">
        <v>0</v>
      </c>
      <c r="H24" s="23">
        <f t="shared" si="1"/>
        <v>0</v>
      </c>
      <c r="I24" s="24"/>
      <c r="J24" s="24"/>
    </row>
    <row r="25" spans="1:10" x14ac:dyDescent="0.35">
      <c r="A25" s="19" t="s">
        <v>73</v>
      </c>
      <c r="B25" s="20"/>
      <c r="C25" s="21"/>
      <c r="D25" s="60">
        <v>749</v>
      </c>
      <c r="E25" s="53" t="s">
        <v>47</v>
      </c>
      <c r="F25" s="22">
        <v>0</v>
      </c>
      <c r="G25" s="22">
        <v>0</v>
      </c>
      <c r="H25" s="23">
        <f t="shared" si="1"/>
        <v>0</v>
      </c>
      <c r="I25" s="24"/>
      <c r="J25" s="24"/>
    </row>
    <row r="26" spans="1:10" x14ac:dyDescent="0.35">
      <c r="A26" s="19" t="s">
        <v>74</v>
      </c>
      <c r="B26" s="20"/>
      <c r="C26" s="21"/>
      <c r="D26" s="60">
        <v>309</v>
      </c>
      <c r="E26" s="53" t="s">
        <v>47</v>
      </c>
      <c r="F26" s="22">
        <v>0</v>
      </c>
      <c r="G26" s="22">
        <v>0</v>
      </c>
      <c r="H26" s="23">
        <f t="shared" si="1"/>
        <v>0</v>
      </c>
      <c r="I26" s="24"/>
      <c r="J26" s="24"/>
    </row>
    <row r="27" spans="1:10" x14ac:dyDescent="0.35">
      <c r="A27" s="19" t="s">
        <v>75</v>
      </c>
      <c r="B27" s="20"/>
      <c r="C27" s="21"/>
      <c r="D27" s="60">
        <v>343</v>
      </c>
      <c r="E27" s="53" t="s">
        <v>47</v>
      </c>
      <c r="F27" s="22">
        <v>0</v>
      </c>
      <c r="G27" s="22">
        <v>0</v>
      </c>
      <c r="H27" s="23">
        <f t="shared" si="1"/>
        <v>0</v>
      </c>
      <c r="I27" s="24"/>
      <c r="J27" s="24"/>
    </row>
    <row r="28" spans="1:10" x14ac:dyDescent="0.35">
      <c r="A28" s="19" t="s">
        <v>76</v>
      </c>
      <c r="B28" s="20"/>
      <c r="C28" s="21"/>
      <c r="D28" s="60">
        <v>640</v>
      </c>
      <c r="E28" s="53" t="s">
        <v>77</v>
      </c>
      <c r="F28" s="22">
        <v>0</v>
      </c>
      <c r="G28" s="22">
        <v>0</v>
      </c>
      <c r="H28" s="23">
        <f t="shared" si="1"/>
        <v>0</v>
      </c>
      <c r="I28" s="24"/>
      <c r="J28" s="24"/>
    </row>
    <row r="29" spans="1:10" x14ac:dyDescent="0.35">
      <c r="A29" s="19" t="s">
        <v>78</v>
      </c>
      <c r="B29" s="20"/>
      <c r="C29" s="21"/>
      <c r="D29" s="60">
        <v>402</v>
      </c>
      <c r="E29" s="53" t="s">
        <v>47</v>
      </c>
      <c r="F29" s="22">
        <v>0</v>
      </c>
      <c r="G29" s="22">
        <v>0</v>
      </c>
      <c r="H29" s="23">
        <f t="shared" si="1"/>
        <v>0</v>
      </c>
      <c r="I29" s="24"/>
      <c r="J29" s="24"/>
    </row>
    <row r="30" spans="1:10" x14ac:dyDescent="0.35">
      <c r="A30" s="19" t="s">
        <v>79</v>
      </c>
      <c r="B30" s="20"/>
      <c r="C30" s="21"/>
      <c r="D30" s="60">
        <v>1319</v>
      </c>
      <c r="E30" s="53" t="s">
        <v>58</v>
      </c>
      <c r="F30" s="22">
        <v>0</v>
      </c>
      <c r="G30" s="22">
        <v>0</v>
      </c>
      <c r="H30" s="23">
        <f t="shared" si="1"/>
        <v>0</v>
      </c>
      <c r="I30" s="24"/>
      <c r="J30" s="24"/>
    </row>
    <row r="31" spans="1:10" x14ac:dyDescent="0.35">
      <c r="A31" s="19" t="s">
        <v>80</v>
      </c>
      <c r="B31" s="20"/>
      <c r="C31" s="21"/>
      <c r="D31" s="60">
        <v>1679</v>
      </c>
      <c r="E31" s="54" t="s">
        <v>81</v>
      </c>
      <c r="F31" s="22">
        <v>0</v>
      </c>
      <c r="G31" s="22">
        <v>0</v>
      </c>
      <c r="H31" s="23">
        <f t="shared" si="1"/>
        <v>0</v>
      </c>
      <c r="I31" s="24"/>
      <c r="J31" s="24"/>
    </row>
    <row r="32" spans="1:10" x14ac:dyDescent="0.35">
      <c r="A32" s="19" t="s">
        <v>82</v>
      </c>
      <c r="B32" s="20"/>
      <c r="C32" s="21"/>
      <c r="D32" s="60">
        <v>525</v>
      </c>
      <c r="E32" s="53" t="s">
        <v>47</v>
      </c>
      <c r="F32" s="22">
        <v>0</v>
      </c>
      <c r="G32" s="22">
        <v>0</v>
      </c>
      <c r="H32" s="23">
        <f t="shared" si="1"/>
        <v>0</v>
      </c>
      <c r="I32" s="24"/>
      <c r="J32" s="24"/>
    </row>
    <row r="33" spans="1:10" x14ac:dyDescent="0.35">
      <c r="A33" s="19" t="s">
        <v>83</v>
      </c>
      <c r="B33" s="20"/>
      <c r="C33" s="21"/>
      <c r="D33" s="60">
        <v>936</v>
      </c>
      <c r="E33" s="53" t="s">
        <v>47</v>
      </c>
      <c r="F33" s="22">
        <v>0</v>
      </c>
      <c r="G33" s="22">
        <v>0</v>
      </c>
      <c r="H33" s="23">
        <f t="shared" si="1"/>
        <v>0</v>
      </c>
      <c r="I33" s="24"/>
      <c r="J33" s="24"/>
    </row>
    <row r="34" spans="1:10" x14ac:dyDescent="0.35">
      <c r="A34" s="19" t="s">
        <v>84</v>
      </c>
      <c r="B34" s="20"/>
      <c r="C34" s="21"/>
      <c r="D34" s="60">
        <v>442</v>
      </c>
      <c r="E34" s="53" t="s">
        <v>47</v>
      </c>
      <c r="F34" s="22">
        <v>0</v>
      </c>
      <c r="G34" s="22">
        <v>0</v>
      </c>
      <c r="H34" s="23">
        <f t="shared" si="1"/>
        <v>0</v>
      </c>
      <c r="I34" s="24"/>
      <c r="J34" s="24"/>
    </row>
    <row r="35" spans="1:10" x14ac:dyDescent="0.35">
      <c r="A35" s="19" t="s">
        <v>85</v>
      </c>
      <c r="B35" s="20"/>
      <c r="C35" s="21"/>
      <c r="D35" s="60">
        <v>508</v>
      </c>
      <c r="E35" s="53" t="s">
        <v>47</v>
      </c>
      <c r="F35" s="22">
        <v>0</v>
      </c>
      <c r="G35" s="22">
        <v>0</v>
      </c>
      <c r="H35" s="23">
        <f t="shared" si="1"/>
        <v>0</v>
      </c>
      <c r="I35" s="24"/>
      <c r="J35" s="24"/>
    </row>
    <row r="36" spans="1:10" x14ac:dyDescent="0.35">
      <c r="A36" s="19" t="s">
        <v>86</v>
      </c>
      <c r="B36" s="20"/>
      <c r="C36" s="21"/>
      <c r="D36" s="60">
        <v>403</v>
      </c>
      <c r="E36" s="53" t="s">
        <v>47</v>
      </c>
      <c r="F36" s="22">
        <v>0</v>
      </c>
      <c r="G36" s="22">
        <v>0</v>
      </c>
      <c r="H36" s="23">
        <f t="shared" si="1"/>
        <v>0</v>
      </c>
      <c r="I36" s="24"/>
      <c r="J36" s="24"/>
    </row>
    <row r="37" spans="1:10" x14ac:dyDescent="0.35">
      <c r="A37" s="19" t="s">
        <v>87</v>
      </c>
      <c r="B37" s="20"/>
      <c r="C37" s="21"/>
      <c r="D37" s="60">
        <v>3371</v>
      </c>
      <c r="E37" s="53" t="s">
        <v>29</v>
      </c>
      <c r="F37" s="22">
        <v>0</v>
      </c>
      <c r="G37" s="22">
        <v>0</v>
      </c>
      <c r="H37" s="23">
        <f t="shared" si="1"/>
        <v>0</v>
      </c>
      <c r="I37" s="24"/>
      <c r="J37" s="24"/>
    </row>
    <row r="38" spans="1:10" x14ac:dyDescent="0.35">
      <c r="A38" s="19" t="s">
        <v>88</v>
      </c>
      <c r="B38" s="20"/>
      <c r="C38" s="21"/>
      <c r="D38" s="60">
        <v>5113</v>
      </c>
      <c r="E38" s="53" t="s">
        <v>47</v>
      </c>
      <c r="F38" s="22">
        <v>0</v>
      </c>
      <c r="G38" s="22">
        <v>0</v>
      </c>
      <c r="H38" s="23">
        <f t="shared" si="1"/>
        <v>0</v>
      </c>
      <c r="I38" s="24"/>
      <c r="J38" s="24"/>
    </row>
    <row r="39" spans="1:10" x14ac:dyDescent="0.35">
      <c r="A39" s="19" t="s">
        <v>89</v>
      </c>
      <c r="B39" s="20"/>
      <c r="C39" s="21"/>
      <c r="D39" s="60">
        <v>160</v>
      </c>
      <c r="E39" s="53" t="s">
        <v>60</v>
      </c>
      <c r="F39" s="22">
        <v>0</v>
      </c>
      <c r="G39" s="22">
        <v>0</v>
      </c>
      <c r="H39" s="23">
        <f t="shared" si="1"/>
        <v>0</v>
      </c>
      <c r="I39" s="24"/>
      <c r="J39" s="24"/>
    </row>
    <row r="40" spans="1:10" x14ac:dyDescent="0.35">
      <c r="A40" s="19" t="s">
        <v>90</v>
      </c>
      <c r="B40" s="20"/>
      <c r="C40" s="21"/>
      <c r="D40" s="60">
        <v>953</v>
      </c>
      <c r="E40" s="53" t="s">
        <v>77</v>
      </c>
      <c r="F40" s="22">
        <v>0</v>
      </c>
      <c r="G40" s="22">
        <v>0</v>
      </c>
      <c r="H40" s="23">
        <f t="shared" si="1"/>
        <v>0</v>
      </c>
      <c r="I40" s="24"/>
      <c r="J40" s="24"/>
    </row>
    <row r="41" spans="1:10" x14ac:dyDescent="0.35">
      <c r="A41" s="19" t="s">
        <v>91</v>
      </c>
      <c r="B41" s="20"/>
      <c r="C41" s="21"/>
      <c r="D41" s="60">
        <v>76</v>
      </c>
      <c r="E41" s="53" t="s">
        <v>77</v>
      </c>
      <c r="F41" s="22">
        <v>0</v>
      </c>
      <c r="G41" s="22">
        <v>0</v>
      </c>
      <c r="H41" s="23">
        <f t="shared" si="1"/>
        <v>0</v>
      </c>
      <c r="I41" s="24"/>
      <c r="J41" s="24"/>
    </row>
    <row r="42" spans="1:10" x14ac:dyDescent="0.35">
      <c r="A42" s="19" t="s">
        <v>92</v>
      </c>
      <c r="B42" s="20"/>
      <c r="C42" s="21"/>
      <c r="D42" s="60">
        <v>353</v>
      </c>
      <c r="E42" s="53" t="s">
        <v>47</v>
      </c>
      <c r="F42" s="22">
        <v>0</v>
      </c>
      <c r="G42" s="22">
        <v>0</v>
      </c>
      <c r="H42" s="23">
        <f t="shared" si="1"/>
        <v>0</v>
      </c>
      <c r="I42" s="24"/>
      <c r="J42" s="24"/>
    </row>
    <row r="43" spans="1:10" x14ac:dyDescent="0.35">
      <c r="A43" s="19" t="s">
        <v>93</v>
      </c>
      <c r="B43" s="20"/>
      <c r="C43" s="21"/>
      <c r="D43" s="60">
        <v>362</v>
      </c>
      <c r="E43" s="53" t="s">
        <v>47</v>
      </c>
      <c r="F43" s="22">
        <v>0</v>
      </c>
      <c r="G43" s="22">
        <v>0</v>
      </c>
      <c r="H43" s="23">
        <f t="shared" si="1"/>
        <v>0</v>
      </c>
      <c r="I43" s="24"/>
      <c r="J43" s="24"/>
    </row>
    <row r="44" spans="1:10" x14ac:dyDescent="0.35">
      <c r="A44" s="19" t="s">
        <v>94</v>
      </c>
      <c r="B44" s="20"/>
      <c r="C44" s="21"/>
      <c r="D44" s="60">
        <v>339</v>
      </c>
      <c r="E44" s="53" t="s">
        <v>95</v>
      </c>
      <c r="F44" s="22">
        <v>0</v>
      </c>
      <c r="G44" s="22">
        <v>0</v>
      </c>
      <c r="H44" s="23">
        <f t="shared" si="1"/>
        <v>0</v>
      </c>
      <c r="I44" s="24"/>
      <c r="J44" s="24"/>
    </row>
    <row r="45" spans="1:10" x14ac:dyDescent="0.35">
      <c r="A45" s="19" t="s">
        <v>96</v>
      </c>
      <c r="B45" s="20"/>
      <c r="C45" s="21"/>
      <c r="D45" s="60">
        <v>342</v>
      </c>
      <c r="E45" s="53" t="s">
        <v>47</v>
      </c>
      <c r="F45" s="22">
        <v>0</v>
      </c>
      <c r="G45" s="22">
        <v>0</v>
      </c>
      <c r="H45" s="23">
        <f t="shared" si="1"/>
        <v>0</v>
      </c>
      <c r="I45" s="24"/>
      <c r="J45" s="24"/>
    </row>
    <row r="46" spans="1:10" x14ac:dyDescent="0.35">
      <c r="A46" s="19" t="s">
        <v>97</v>
      </c>
      <c r="B46" s="20"/>
      <c r="C46" s="21"/>
      <c r="D46" s="60">
        <v>348</v>
      </c>
      <c r="E46" s="53" t="s">
        <v>47</v>
      </c>
      <c r="F46" s="22">
        <v>0</v>
      </c>
      <c r="G46" s="22">
        <v>0</v>
      </c>
      <c r="H46" s="23">
        <f t="shared" si="1"/>
        <v>0</v>
      </c>
      <c r="I46" s="24"/>
      <c r="J46" s="24"/>
    </row>
    <row r="47" spans="1:10" x14ac:dyDescent="0.35">
      <c r="A47" s="19" t="s">
        <v>98</v>
      </c>
      <c r="B47" s="20"/>
      <c r="C47" s="21"/>
      <c r="D47" s="60">
        <v>356</v>
      </c>
      <c r="E47" s="53" t="s">
        <v>47</v>
      </c>
      <c r="F47" s="22">
        <v>0</v>
      </c>
      <c r="G47" s="22">
        <v>0</v>
      </c>
      <c r="H47" s="23">
        <f t="shared" si="1"/>
        <v>0</v>
      </c>
      <c r="I47" s="24"/>
      <c r="J47" s="24"/>
    </row>
    <row r="48" spans="1:10" x14ac:dyDescent="0.35">
      <c r="A48" s="19" t="s">
        <v>99</v>
      </c>
      <c r="B48" s="20"/>
      <c r="C48" s="21"/>
      <c r="D48" s="60">
        <v>888</v>
      </c>
      <c r="E48" s="53" t="s">
        <v>47</v>
      </c>
      <c r="F48" s="22">
        <v>0</v>
      </c>
      <c r="G48" s="22">
        <v>0</v>
      </c>
      <c r="H48" s="23">
        <f t="shared" si="1"/>
        <v>0</v>
      </c>
      <c r="I48" s="24"/>
      <c r="J48" s="24"/>
    </row>
    <row r="49" spans="1:10" x14ac:dyDescent="0.35">
      <c r="A49" s="19" t="s">
        <v>100</v>
      </c>
      <c r="B49" s="20"/>
      <c r="C49" s="21"/>
      <c r="D49" s="60">
        <v>252</v>
      </c>
      <c r="E49" s="53" t="s">
        <v>47</v>
      </c>
      <c r="F49" s="22">
        <v>0</v>
      </c>
      <c r="G49" s="22">
        <v>0</v>
      </c>
      <c r="H49" s="23">
        <f t="shared" si="1"/>
        <v>0</v>
      </c>
      <c r="I49" s="24"/>
      <c r="J49" s="24"/>
    </row>
    <row r="50" spans="1:10" x14ac:dyDescent="0.35">
      <c r="A50" s="19" t="s">
        <v>101</v>
      </c>
      <c r="B50" s="20"/>
      <c r="C50" s="21"/>
      <c r="D50" s="60">
        <v>502</v>
      </c>
      <c r="E50" s="53" t="s">
        <v>102</v>
      </c>
      <c r="F50" s="22">
        <v>0</v>
      </c>
      <c r="G50" s="22">
        <v>0</v>
      </c>
      <c r="H50" s="23">
        <f t="shared" si="1"/>
        <v>0</v>
      </c>
      <c r="I50" s="24"/>
      <c r="J50" s="24"/>
    </row>
    <row r="51" spans="1:10" x14ac:dyDescent="0.35">
      <c r="A51" s="19" t="s">
        <v>103</v>
      </c>
      <c r="B51" s="20"/>
      <c r="C51" s="21"/>
      <c r="D51" s="60">
        <v>441</v>
      </c>
      <c r="E51" s="53" t="s">
        <v>47</v>
      </c>
      <c r="F51" s="22">
        <v>0</v>
      </c>
      <c r="G51" s="22">
        <v>0</v>
      </c>
      <c r="H51" s="23">
        <f t="shared" si="1"/>
        <v>0</v>
      </c>
      <c r="I51" s="24"/>
      <c r="J51" s="24"/>
    </row>
    <row r="52" spans="1:10" x14ac:dyDescent="0.35">
      <c r="A52" s="19" t="s">
        <v>104</v>
      </c>
      <c r="B52" s="20"/>
      <c r="C52" s="21"/>
      <c r="D52" s="60">
        <v>239</v>
      </c>
      <c r="E52" s="53" t="s">
        <v>47</v>
      </c>
      <c r="F52" s="22">
        <v>0</v>
      </c>
      <c r="G52" s="22">
        <v>0</v>
      </c>
      <c r="H52" s="23">
        <f t="shared" si="1"/>
        <v>0</v>
      </c>
      <c r="I52" s="24"/>
      <c r="J52" s="24"/>
    </row>
    <row r="53" spans="1:10" x14ac:dyDescent="0.35">
      <c r="A53" s="19" t="s">
        <v>105</v>
      </c>
      <c r="B53" s="20"/>
      <c r="C53" s="21"/>
      <c r="D53" s="60">
        <v>551</v>
      </c>
      <c r="E53" s="53" t="s">
        <v>47</v>
      </c>
      <c r="F53" s="22">
        <v>0</v>
      </c>
      <c r="G53" s="22">
        <v>0</v>
      </c>
      <c r="H53" s="23">
        <f t="shared" si="1"/>
        <v>0</v>
      </c>
      <c r="I53" s="24"/>
      <c r="J53" s="24"/>
    </row>
    <row r="54" spans="1:10" x14ac:dyDescent="0.35">
      <c r="A54" s="19" t="s">
        <v>106</v>
      </c>
      <c r="B54" s="20"/>
      <c r="C54" s="21"/>
      <c r="D54" s="60">
        <v>769</v>
      </c>
      <c r="E54" s="53" t="s">
        <v>47</v>
      </c>
      <c r="F54" s="22">
        <v>0</v>
      </c>
      <c r="G54" s="22">
        <v>0</v>
      </c>
      <c r="H54" s="23">
        <f t="shared" si="1"/>
        <v>0</v>
      </c>
      <c r="I54" s="24"/>
      <c r="J54" s="24"/>
    </row>
    <row r="55" spans="1:10" x14ac:dyDescent="0.35">
      <c r="A55" s="19" t="s">
        <v>107</v>
      </c>
      <c r="B55" s="20"/>
      <c r="C55" s="21"/>
      <c r="D55" s="60">
        <v>514</v>
      </c>
      <c r="E55" s="53" t="s">
        <v>47</v>
      </c>
      <c r="F55" s="22">
        <v>0</v>
      </c>
      <c r="G55" s="22">
        <v>0</v>
      </c>
      <c r="H55" s="23">
        <f t="shared" si="1"/>
        <v>0</v>
      </c>
      <c r="I55" s="24"/>
      <c r="J55" s="24"/>
    </row>
    <row r="56" spans="1:10" x14ac:dyDescent="0.35">
      <c r="A56" s="19" t="s">
        <v>108</v>
      </c>
      <c r="B56" s="20"/>
      <c r="C56" s="21"/>
      <c r="D56" s="60">
        <v>1386</v>
      </c>
      <c r="E56" s="53" t="s">
        <v>47</v>
      </c>
      <c r="F56" s="22">
        <v>0</v>
      </c>
      <c r="G56" s="22">
        <v>0</v>
      </c>
      <c r="H56" s="23">
        <f t="shared" si="1"/>
        <v>0</v>
      </c>
      <c r="I56" s="24"/>
      <c r="J56" s="24"/>
    </row>
    <row r="57" spans="1:10" x14ac:dyDescent="0.35">
      <c r="A57" s="19" t="s">
        <v>109</v>
      </c>
      <c r="B57" s="20"/>
      <c r="C57" s="21"/>
      <c r="D57" s="60">
        <v>654</v>
      </c>
      <c r="E57" s="53" t="s">
        <v>58</v>
      </c>
      <c r="F57" s="22">
        <v>0</v>
      </c>
      <c r="G57" s="22">
        <v>0</v>
      </c>
      <c r="H57" s="23">
        <f t="shared" si="1"/>
        <v>0</v>
      </c>
      <c r="I57" s="24"/>
      <c r="J57" s="24"/>
    </row>
    <row r="58" spans="1:10" x14ac:dyDescent="0.35">
      <c r="A58" s="19" t="s">
        <v>110</v>
      </c>
      <c r="B58" s="20"/>
      <c r="C58" s="21"/>
      <c r="D58" s="60">
        <v>562</v>
      </c>
      <c r="E58" s="53" t="s">
        <v>47</v>
      </c>
      <c r="F58" s="22">
        <v>0</v>
      </c>
      <c r="G58" s="22">
        <v>0</v>
      </c>
      <c r="H58" s="23">
        <f t="shared" si="1"/>
        <v>0</v>
      </c>
      <c r="I58" s="24"/>
      <c r="J58" s="24"/>
    </row>
    <row r="59" spans="1:10" x14ac:dyDescent="0.35">
      <c r="A59" s="19" t="s">
        <v>111</v>
      </c>
      <c r="B59" s="20"/>
      <c r="C59" s="21"/>
      <c r="D59" s="60">
        <v>40</v>
      </c>
      <c r="E59" s="53" t="s">
        <v>63</v>
      </c>
      <c r="F59" s="22">
        <v>0</v>
      </c>
      <c r="G59" s="22">
        <v>0</v>
      </c>
      <c r="H59" s="23">
        <f t="shared" si="1"/>
        <v>0</v>
      </c>
      <c r="I59" s="24"/>
      <c r="J59" s="24"/>
    </row>
    <row r="60" spans="1:10" x14ac:dyDescent="0.35">
      <c r="A60" s="19" t="s">
        <v>112</v>
      </c>
      <c r="B60" s="20"/>
      <c r="C60" s="21"/>
      <c r="D60" s="60">
        <v>903</v>
      </c>
      <c r="E60" s="53" t="s">
        <v>113</v>
      </c>
      <c r="F60" s="22">
        <v>0</v>
      </c>
      <c r="G60" s="22">
        <v>0</v>
      </c>
      <c r="H60" s="23">
        <f t="shared" si="1"/>
        <v>0</v>
      </c>
      <c r="I60" s="24"/>
      <c r="J60" s="24"/>
    </row>
    <row r="61" spans="1:10" x14ac:dyDescent="0.35">
      <c r="A61" s="19" t="s">
        <v>114</v>
      </c>
      <c r="B61" s="20"/>
      <c r="C61" s="21"/>
      <c r="D61" s="60">
        <v>1504</v>
      </c>
      <c r="E61" s="53" t="s">
        <v>115</v>
      </c>
      <c r="F61" s="22">
        <v>0</v>
      </c>
      <c r="G61" s="22">
        <v>0</v>
      </c>
      <c r="H61" s="23">
        <f t="shared" si="1"/>
        <v>0</v>
      </c>
      <c r="I61" s="24"/>
      <c r="J61" s="24"/>
    </row>
    <row r="62" spans="1:10" x14ac:dyDescent="0.35">
      <c r="A62" s="19" t="s">
        <v>116</v>
      </c>
      <c r="B62" s="20"/>
      <c r="C62" s="21"/>
      <c r="D62" s="60">
        <v>185</v>
      </c>
      <c r="E62" s="53" t="s">
        <v>117</v>
      </c>
      <c r="F62" s="22">
        <v>0</v>
      </c>
      <c r="G62" s="22">
        <v>0</v>
      </c>
      <c r="H62" s="23">
        <f t="shared" si="1"/>
        <v>0</v>
      </c>
      <c r="I62" s="24"/>
      <c r="J62" s="24"/>
    </row>
    <row r="63" spans="1:10" x14ac:dyDescent="0.35">
      <c r="A63" s="19" t="s">
        <v>118</v>
      </c>
      <c r="B63" s="20"/>
      <c r="C63" s="21"/>
      <c r="D63" s="60">
        <v>969</v>
      </c>
      <c r="E63" s="53" t="s">
        <v>47</v>
      </c>
      <c r="F63" s="22">
        <v>0</v>
      </c>
      <c r="G63" s="22">
        <v>0</v>
      </c>
      <c r="H63" s="23">
        <f t="shared" si="1"/>
        <v>0</v>
      </c>
      <c r="I63" s="24"/>
      <c r="J63" s="24"/>
    </row>
    <row r="64" spans="1:10" x14ac:dyDescent="0.35">
      <c r="A64" s="19" t="s">
        <v>119</v>
      </c>
      <c r="B64" s="20"/>
      <c r="C64" s="21"/>
      <c r="D64" s="60">
        <v>267</v>
      </c>
      <c r="E64" s="53" t="s">
        <v>120</v>
      </c>
      <c r="F64" s="22">
        <v>0</v>
      </c>
      <c r="G64" s="22">
        <v>0</v>
      </c>
      <c r="H64" s="23">
        <f t="shared" si="1"/>
        <v>0</v>
      </c>
      <c r="I64" s="24"/>
      <c r="J64" s="24"/>
    </row>
    <row r="65" spans="1:10" x14ac:dyDescent="0.35">
      <c r="A65" s="19" t="s">
        <v>121</v>
      </c>
      <c r="B65" s="20"/>
      <c r="C65" s="21"/>
      <c r="D65" s="60">
        <v>1111</v>
      </c>
      <c r="E65" s="53" t="s">
        <v>122</v>
      </c>
      <c r="F65" s="22">
        <v>0</v>
      </c>
      <c r="G65" s="22">
        <v>0</v>
      </c>
      <c r="H65" s="23">
        <f t="shared" si="1"/>
        <v>0</v>
      </c>
      <c r="I65" s="24"/>
      <c r="J65" s="24"/>
    </row>
    <row r="66" spans="1:10" x14ac:dyDescent="0.35">
      <c r="A66" s="19" t="s">
        <v>123</v>
      </c>
      <c r="B66" s="20"/>
      <c r="C66" s="21"/>
      <c r="D66" s="60">
        <v>398</v>
      </c>
      <c r="E66" s="53" t="s">
        <v>47</v>
      </c>
      <c r="F66" s="22">
        <v>0</v>
      </c>
      <c r="G66" s="22">
        <v>0</v>
      </c>
      <c r="H66" s="23">
        <f t="shared" si="1"/>
        <v>0</v>
      </c>
      <c r="I66" s="24"/>
      <c r="J66" s="24"/>
    </row>
    <row r="67" spans="1:10" x14ac:dyDescent="0.35">
      <c r="A67" s="19" t="s">
        <v>124</v>
      </c>
      <c r="B67" s="20"/>
      <c r="C67" s="21"/>
      <c r="D67" s="60">
        <v>1880</v>
      </c>
      <c r="E67" s="53" t="s">
        <v>47</v>
      </c>
      <c r="F67" s="22">
        <v>0</v>
      </c>
      <c r="G67" s="22">
        <v>0</v>
      </c>
      <c r="H67" s="23">
        <f t="shared" si="1"/>
        <v>0</v>
      </c>
      <c r="I67" s="24"/>
      <c r="J67" s="24"/>
    </row>
    <row r="68" spans="1:10" s="34" customFormat="1" x14ac:dyDescent="0.35">
      <c r="A68" s="28" t="s">
        <v>125</v>
      </c>
      <c r="B68" s="29"/>
      <c r="C68" s="30"/>
      <c r="D68" s="61">
        <v>668</v>
      </c>
      <c r="E68" s="53" t="s">
        <v>126</v>
      </c>
      <c r="F68" s="31">
        <v>0</v>
      </c>
      <c r="G68" s="22">
        <v>0</v>
      </c>
      <c r="H68" s="32">
        <f t="shared" si="1"/>
        <v>0</v>
      </c>
      <c r="I68" s="33"/>
      <c r="J68" s="33"/>
    </row>
    <row r="69" spans="1:10" x14ac:dyDescent="0.35">
      <c r="A69" s="19" t="s">
        <v>127</v>
      </c>
      <c r="B69" s="20"/>
      <c r="C69" s="21"/>
      <c r="D69" s="60">
        <v>548</v>
      </c>
      <c r="E69" s="53" t="s">
        <v>47</v>
      </c>
      <c r="F69" s="22">
        <v>0</v>
      </c>
      <c r="G69" s="22">
        <v>0</v>
      </c>
      <c r="H69" s="23">
        <f t="shared" si="1"/>
        <v>0</v>
      </c>
      <c r="I69" s="24"/>
      <c r="J69" s="24"/>
    </row>
    <row r="70" spans="1:10" s="42" customFormat="1" ht="27" thickBot="1" x14ac:dyDescent="0.4">
      <c r="A70" s="35" t="s">
        <v>128</v>
      </c>
      <c r="B70" s="36"/>
      <c r="C70" s="37"/>
      <c r="D70" s="62"/>
      <c r="E70" s="55" t="s">
        <v>47</v>
      </c>
      <c r="F70" s="38" t="s">
        <v>55</v>
      </c>
      <c r="G70" s="39"/>
      <c r="H70" s="40"/>
      <c r="I70" s="41"/>
      <c r="J70" s="41"/>
    </row>
    <row r="71" spans="1:10" ht="21" x14ac:dyDescent="0.5">
      <c r="A71" s="43"/>
      <c r="B71" s="44"/>
      <c r="C71" s="43"/>
      <c r="D71" s="63"/>
      <c r="G71" s="46" t="s">
        <v>30</v>
      </c>
      <c r="H71" s="47">
        <f>SUM(H4:H70)</f>
        <v>0</v>
      </c>
    </row>
    <row r="75" spans="1:10" ht="52.5" customHeight="1" x14ac:dyDescent="0.35">
      <c r="A75" s="48" t="s">
        <v>129</v>
      </c>
      <c r="B75" s="67"/>
      <c r="C75" s="68"/>
      <c r="D75" s="64"/>
      <c r="E75" s="57"/>
      <c r="G75" s="49"/>
      <c r="H75" s="13"/>
    </row>
    <row r="76" spans="1:10" ht="30" customHeight="1" x14ac:dyDescent="0.35">
      <c r="A76" s="48" t="s">
        <v>130</v>
      </c>
      <c r="B76" s="67"/>
      <c r="C76" s="68"/>
      <c r="D76" s="64"/>
      <c r="E76" s="58"/>
      <c r="F76" s="50"/>
      <c r="G76" s="49"/>
      <c r="H76" s="13"/>
    </row>
    <row r="77" spans="1:10" ht="27" customHeight="1" x14ac:dyDescent="0.35">
      <c r="A77" s="48" t="s">
        <v>31</v>
      </c>
      <c r="B77" s="67"/>
      <c r="C77" s="68"/>
      <c r="D77" s="64"/>
      <c r="E77" s="58"/>
      <c r="F77" s="51"/>
      <c r="G77" s="49"/>
      <c r="H77" s="13"/>
    </row>
    <row r="78" spans="1:10" ht="27" customHeight="1" x14ac:dyDescent="0.35">
      <c r="A78" s="48" t="s">
        <v>131</v>
      </c>
      <c r="B78" s="67"/>
      <c r="C78" s="68"/>
      <c r="D78" s="64"/>
      <c r="E78" s="58"/>
      <c r="F78" s="51"/>
      <c r="G78" s="49"/>
      <c r="H78" s="13"/>
    </row>
    <row r="79" spans="1:10" ht="60" customHeight="1" x14ac:dyDescent="0.35">
      <c r="A79" s="48" t="s">
        <v>32</v>
      </c>
      <c r="B79" s="67"/>
      <c r="C79" s="68"/>
      <c r="D79" s="64"/>
      <c r="E79" s="58"/>
      <c r="F79" s="51"/>
      <c r="G79" s="49"/>
      <c r="H79" s="13"/>
    </row>
    <row r="80" spans="1:10" x14ac:dyDescent="0.35">
      <c r="D80" s="65"/>
    </row>
  </sheetData>
  <sheetProtection algorithmName="SHA-512" hashValue="MxwaoKRArYyRItNiB5roYGJSxhAsbGl6yRW5LWY5EeOoLE4eR0SecaD/91vQWFyAT5vNb4S0FqRrnz7eCSe2UQ==" saltValue="8U/tA+2mbOwMm7ADWi/cnA==" spinCount="100000" sheet="1" objects="1" scenarios="1"/>
  <mergeCells count="7">
    <mergeCell ref="B79:C79"/>
    <mergeCell ref="A1:J1"/>
    <mergeCell ref="A2:J2"/>
    <mergeCell ref="B75:C75"/>
    <mergeCell ref="B76:C76"/>
    <mergeCell ref="B77:C77"/>
    <mergeCell ref="B78:C7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T35"/>
  <sheetViews>
    <sheetView workbookViewId="0">
      <selection activeCell="M35" sqref="M35"/>
    </sheetView>
  </sheetViews>
  <sheetFormatPr defaultColWidth="9.1796875" defaultRowHeight="14.5" x14ac:dyDescent="0.35"/>
  <cols>
    <col min="1" max="1" width="15.54296875" style="4" bestFit="1" customWidth="1"/>
    <col min="2" max="3" width="13.7265625" style="4" customWidth="1"/>
    <col min="4" max="4" width="22.81640625" style="4" customWidth="1"/>
    <col min="5" max="5" width="4.1796875" style="4" customWidth="1"/>
    <col min="6" max="16384" width="9.1796875" style="4"/>
  </cols>
  <sheetData>
    <row r="3" spans="1:20" s="2" customFormat="1" x14ac:dyDescent="0.35">
      <c r="A3" s="75" t="s">
        <v>27</v>
      </c>
      <c r="B3" s="75"/>
      <c r="C3" s="75"/>
      <c r="D3" s="75"/>
      <c r="E3" s="75"/>
      <c r="F3" s="75"/>
      <c r="G3" s="75"/>
      <c r="H3" s="75"/>
      <c r="I3" s="75"/>
      <c r="J3" s="75"/>
      <c r="K3" s="75"/>
      <c r="L3" s="75"/>
      <c r="M3" s="75"/>
      <c r="N3" s="75"/>
      <c r="O3" s="75"/>
      <c r="P3" s="75"/>
      <c r="Q3" s="1"/>
      <c r="R3" s="1"/>
      <c r="S3" s="1"/>
      <c r="T3" s="1"/>
    </row>
    <row r="5" spans="1:20" x14ac:dyDescent="0.35">
      <c r="A5" s="3" t="s">
        <v>18</v>
      </c>
      <c r="B5" s="78" t="s">
        <v>33</v>
      </c>
      <c r="C5" s="78"/>
      <c r="D5" s="78"/>
      <c r="E5" s="2"/>
    </row>
    <row r="6" spans="1:20" x14ac:dyDescent="0.35">
      <c r="A6" s="5"/>
      <c r="B6" s="79"/>
      <c r="C6" s="79"/>
      <c r="D6" s="79"/>
      <c r="E6" s="2"/>
    </row>
    <row r="7" spans="1:20" x14ac:dyDescent="0.35">
      <c r="E7" s="2"/>
    </row>
    <row r="8" spans="1:20" x14ac:dyDescent="0.35">
      <c r="A8" s="80" t="s">
        <v>8</v>
      </c>
      <c r="B8" s="80"/>
      <c r="C8" s="80"/>
      <c r="D8" s="80"/>
      <c r="E8" s="2"/>
      <c r="I8" s="4" t="s">
        <v>4</v>
      </c>
      <c r="J8" s="4" t="s">
        <v>5</v>
      </c>
    </row>
    <row r="9" spans="1:20" x14ac:dyDescent="0.35">
      <c r="A9" s="4" t="s">
        <v>0</v>
      </c>
      <c r="B9" s="10">
        <v>161600</v>
      </c>
      <c r="C9" s="6" t="s">
        <v>6</v>
      </c>
      <c r="D9" s="4" t="s">
        <v>19</v>
      </c>
      <c r="E9" s="2"/>
      <c r="I9" s="4">
        <v>0</v>
      </c>
      <c r="J9" s="4">
        <f>PrKn</f>
        <v>161600</v>
      </c>
      <c r="K9" s="4">
        <f>PrMax</f>
        <v>202000</v>
      </c>
      <c r="M9" s="4">
        <f>PrIn</f>
        <v>0</v>
      </c>
    </row>
    <row r="10" spans="1:20" x14ac:dyDescent="0.35">
      <c r="A10" s="4" t="s">
        <v>1</v>
      </c>
      <c r="B10" s="10">
        <v>300</v>
      </c>
      <c r="C10" s="6" t="s">
        <v>7</v>
      </c>
      <c r="D10" s="4" t="s">
        <v>20</v>
      </c>
      <c r="E10" s="2"/>
      <c r="I10" s="4">
        <f>MaxPnt</f>
        <v>300</v>
      </c>
      <c r="J10" s="4">
        <f>PuKn</f>
        <v>300</v>
      </c>
      <c r="K10" s="4">
        <v>0</v>
      </c>
      <c r="M10" s="7">
        <f>IF(PrIn&lt;=PrMax,A25,0)</f>
        <v>300</v>
      </c>
    </row>
    <row r="11" spans="1:20" x14ac:dyDescent="0.35">
      <c r="A11" s="4" t="s">
        <v>2</v>
      </c>
      <c r="B11" s="10">
        <v>202000</v>
      </c>
      <c r="C11" s="6" t="s">
        <v>6</v>
      </c>
      <c r="D11" s="4" t="s">
        <v>21</v>
      </c>
      <c r="E11" s="2"/>
    </row>
    <row r="12" spans="1:20" x14ac:dyDescent="0.35">
      <c r="A12" s="4" t="s">
        <v>17</v>
      </c>
      <c r="B12" s="10">
        <v>300</v>
      </c>
      <c r="C12" s="6" t="s">
        <v>7</v>
      </c>
      <c r="E12" s="2"/>
      <c r="L12" s="4">
        <v>0</v>
      </c>
      <c r="M12" s="4">
        <f>PrKn</f>
        <v>161600</v>
      </c>
      <c r="N12" s="4">
        <f>PrKn</f>
        <v>161600</v>
      </c>
    </row>
    <row r="13" spans="1:20" x14ac:dyDescent="0.35">
      <c r="E13" s="2"/>
      <c r="L13" s="4">
        <f>PuKn</f>
        <v>300</v>
      </c>
      <c r="M13" s="4">
        <f>PuKn</f>
        <v>300</v>
      </c>
      <c r="N13" s="4">
        <v>0</v>
      </c>
    </row>
    <row r="14" spans="1:20" x14ac:dyDescent="0.35">
      <c r="A14" s="80" t="s">
        <v>9</v>
      </c>
      <c r="B14" s="80"/>
      <c r="C14" s="80"/>
      <c r="D14" s="80"/>
      <c r="E14" s="2"/>
    </row>
    <row r="15" spans="1:20" x14ac:dyDescent="0.35">
      <c r="A15" s="4" t="s">
        <v>3</v>
      </c>
      <c r="B15" s="11"/>
      <c r="C15" s="6" t="s">
        <v>6</v>
      </c>
      <c r="E15" s="2"/>
    </row>
    <row r="16" spans="1:20" x14ac:dyDescent="0.35">
      <c r="E16" s="2"/>
    </row>
    <row r="17" spans="1:5" x14ac:dyDescent="0.35">
      <c r="A17" s="80" t="s">
        <v>10</v>
      </c>
      <c r="B17" s="80"/>
      <c r="C17" s="80"/>
      <c r="D17" s="80"/>
      <c r="E17" s="2"/>
    </row>
    <row r="18" spans="1:5" x14ac:dyDescent="0.35">
      <c r="A18" s="4" t="s">
        <v>16</v>
      </c>
      <c r="E18" s="2"/>
    </row>
    <row r="19" spans="1:5" x14ac:dyDescent="0.35">
      <c r="E19" s="2"/>
    </row>
    <row r="20" spans="1:5" x14ac:dyDescent="0.35">
      <c r="B20" s="8" t="s">
        <v>13</v>
      </c>
      <c r="C20" s="8" t="s">
        <v>14</v>
      </c>
      <c r="E20" s="2"/>
    </row>
    <row r="21" spans="1:5" x14ac:dyDescent="0.35">
      <c r="A21" s="4" t="s">
        <v>11</v>
      </c>
      <c r="B21" s="9">
        <f>(PuKn-MaxPnt)/PrKn</f>
        <v>0</v>
      </c>
      <c r="C21" s="9">
        <f>MaxPnt</f>
        <v>300</v>
      </c>
      <c r="E21" s="2"/>
    </row>
    <row r="22" spans="1:5" x14ac:dyDescent="0.35">
      <c r="A22" s="4" t="s">
        <v>12</v>
      </c>
      <c r="B22" s="9">
        <f>(0-PuKn)/(PrMax-PrKn)</f>
        <v>-7.4257425742574254E-3</v>
      </c>
      <c r="C22" s="9">
        <f>PrMax*PuKn/(PrMax-PrKn)</f>
        <v>1500</v>
      </c>
      <c r="E22" s="2"/>
    </row>
    <row r="23" spans="1:5" x14ac:dyDescent="0.35">
      <c r="E23" s="2"/>
    </row>
    <row r="24" spans="1:5" x14ac:dyDescent="0.35">
      <c r="A24" s="75" t="s">
        <v>15</v>
      </c>
      <c r="B24" s="75"/>
      <c r="C24" s="75"/>
      <c r="D24" s="75"/>
      <c r="E24" s="2"/>
    </row>
    <row r="25" spans="1:5" x14ac:dyDescent="0.35">
      <c r="A25" s="76">
        <f>IF(PrIn&lt;=PrKn,ROUND((PuKn-MaxPnt)/PrKn*PrIn+MaxPnt,3),IF(PrIn&gt;=PrMax,"0",ROUND(((0-PuKn)/(PrMax-PrKn))*PrIn+PrMax*PuKn/(PrMax-PrKn),3)))</f>
        <v>300</v>
      </c>
      <c r="B25" s="76"/>
      <c r="C25" s="76"/>
      <c r="D25" s="76"/>
      <c r="E25" s="2"/>
    </row>
    <row r="26" spans="1:5" ht="15" customHeight="1" x14ac:dyDescent="0.35">
      <c r="A26" s="76"/>
      <c r="B26" s="76"/>
      <c r="C26" s="76"/>
      <c r="D26" s="76"/>
      <c r="E26" s="2"/>
    </row>
    <row r="27" spans="1:5" ht="15" customHeight="1" x14ac:dyDescent="0.35">
      <c r="A27" s="77" t="s">
        <v>7</v>
      </c>
      <c r="B27" s="77"/>
      <c r="C27" s="77"/>
      <c r="D27" s="77"/>
      <c r="E27" s="2"/>
    </row>
    <row r="28" spans="1:5" ht="15" customHeight="1" x14ac:dyDescent="0.35">
      <c r="A28" s="77"/>
      <c r="B28" s="77"/>
      <c r="C28" s="77"/>
      <c r="D28" s="77"/>
      <c r="E28" s="2"/>
    </row>
    <row r="30" spans="1:5" x14ac:dyDescent="0.35">
      <c r="A30" s="4" t="s">
        <v>26</v>
      </c>
    </row>
    <row r="31" spans="1:5" x14ac:dyDescent="0.35">
      <c r="A31" s="4" t="s">
        <v>24</v>
      </c>
    </row>
    <row r="33" spans="1:2" x14ac:dyDescent="0.35">
      <c r="A33" s="4" t="s">
        <v>25</v>
      </c>
    </row>
    <row r="34" spans="1:2" x14ac:dyDescent="0.35">
      <c r="A34" s="4" t="s">
        <v>13</v>
      </c>
      <c r="B34" s="4" t="s">
        <v>22</v>
      </c>
    </row>
    <row r="35" spans="1:2" x14ac:dyDescent="0.35">
      <c r="A35" s="4" t="s">
        <v>14</v>
      </c>
      <c r="B35" s="4" t="s">
        <v>23</v>
      </c>
    </row>
  </sheetData>
  <mergeCells count="9">
    <mergeCell ref="A24:D24"/>
    <mergeCell ref="A25:D26"/>
    <mergeCell ref="A27:D28"/>
    <mergeCell ref="A3:P3"/>
    <mergeCell ref="B5:D5"/>
    <mergeCell ref="B6:D6"/>
    <mergeCell ref="A8:D8"/>
    <mergeCell ref="A14:D14"/>
    <mergeCell ref="A17:D17"/>
  </mergeCells>
  <conditionalFormatting sqref="A27:D28">
    <cfRule type="containsText" dxfId="0" priority="1" operator="containsText" text="punten">
      <formula>NOT(ISERROR(SEARCH("punten",A27)))</formula>
    </cfRule>
  </conditionalFormatting>
  <pageMargins left="0.51181102362204722" right="0.51181102362204722" top="0.74803149606299213" bottom="0.74803149606299213" header="0.31496062992125984" footer="0.31496062992125984"/>
  <pageSetup paperSize="9" scale="8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62EBFAA9BE51498FA8087C71FFC3A0" ma:contentTypeVersion="6" ma:contentTypeDescription="Een nieuw document maken." ma:contentTypeScope="" ma:versionID="57d703f90773dff99366b9dc0229755f">
  <xsd:schema xmlns:xsd="http://www.w3.org/2001/XMLSchema" xmlns:xs="http://www.w3.org/2001/XMLSchema" xmlns:p="http://schemas.microsoft.com/office/2006/metadata/properties" xmlns:ns2="6ba81d60-68db-412c-aa32-e519de9fe904" xmlns:ns3="9ad32220-f0df-4f8f-9b99-264990172ba8" targetNamespace="http://schemas.microsoft.com/office/2006/metadata/properties" ma:root="true" ma:fieldsID="8201ddecdf6e33c40982ae3fed7609db" ns2:_="" ns3:_="">
    <xsd:import namespace="6ba81d60-68db-412c-aa32-e519de9fe904"/>
    <xsd:import namespace="9ad32220-f0df-4f8f-9b99-264990172ba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a81d60-68db-412c-aa32-e519de9fe9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d32220-f0df-4f8f-9b99-264990172ba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82D094-D5B8-4DA7-A62E-47D85139334E}">
  <ds:schemaRefs>
    <ds:schemaRef ds:uri="http://schemas.microsoft.com/sharepoint/v3/contenttype/forms"/>
  </ds:schemaRefs>
</ds:datastoreItem>
</file>

<file path=customXml/itemProps2.xml><?xml version="1.0" encoding="utf-8"?>
<ds:datastoreItem xmlns:ds="http://schemas.openxmlformats.org/officeDocument/2006/customXml" ds:itemID="{F962C2A1-97E5-4E93-90A1-DD6B1EACF6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a81d60-68db-412c-aa32-e519de9fe904"/>
    <ds:schemaRef ds:uri="9ad32220-f0df-4f8f-9b99-264990172b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800046-7397-48E4-9FB5-1C664A1BC97D}">
  <ds:schemaRefs>
    <ds:schemaRef ds:uri="http://schemas.microsoft.com/office/2006/metadata/properties"/>
    <ds:schemaRef ds:uri="http://schemas.microsoft.com/office/infopath/2007/PartnerControls"/>
    <ds:schemaRef ds:uri="d5c4f9c5-7087-46a8-9743-af9d69eae959"/>
    <ds:schemaRef ds:uri="618a91e7-62b8-4c23-b6bc-655e59ab04f6"/>
    <ds:schemaRef ds:uri="77452795-824a-4340-ad82-136edb6f119d"/>
    <ds:schemaRef ds:uri="fa2fa439-2837-4dd7-ac30-9f5ce11479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5</vt:i4>
      </vt:variant>
    </vt:vector>
  </HeadingPairs>
  <TitlesOfParts>
    <vt:vector size="7" baseType="lpstr">
      <vt:lpstr>Prijzenblad Perceel 1</vt:lpstr>
      <vt:lpstr>Formule Prijzenblad</vt:lpstr>
      <vt:lpstr>'Formule Prijzenblad'!MaxPnt</vt:lpstr>
      <vt:lpstr>'Formule Prijzenblad'!PrIn</vt:lpstr>
      <vt:lpstr>'Formule Prijzenblad'!PrKn</vt:lpstr>
      <vt:lpstr>'Formule Prijzenblad'!PrMax</vt:lpstr>
      <vt:lpstr>'Formule Prijzenblad'!PuKn</vt:lpstr>
    </vt:vector>
  </TitlesOfParts>
  <Company>Stanislascollege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diederik.bauw@inkopenvoor.nl</dc:creator>
  <cp:lastModifiedBy>Kaspers-Dokkum, J.A. (FB-INKOOP)</cp:lastModifiedBy>
  <cp:lastPrinted>2023-07-12T14:09:11Z</cp:lastPrinted>
  <dcterms:created xsi:type="dcterms:W3CDTF">2015-01-19T14:52:11Z</dcterms:created>
  <dcterms:modified xsi:type="dcterms:W3CDTF">2024-06-14T14:40:14Z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0x0101000F62EBFAA9BE51498FA8087C71FFC3A0</vt:lpwstr>
  </property>
  <property fmtid="{D5CDD505-2E9C-101B-9397-08002B2CF9AE}" pid="3" name="MediaServiceImageTags">
    <vt:lpwstr/>
  </property>
</Properties>
</file>