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\Aanbestedingen\2024\Schoonmaak sportaccommodaties (1483619)\03. Nota van Inlichtingen\"/>
    </mc:Choice>
  </mc:AlternateContent>
  <xr:revisionPtr revIDLastSave="0" documentId="13_ncr:1_{4AA6D334-B5D7-48B6-BEA1-FDD0FD3A9EB6}" xr6:coauthVersionLast="47" xr6:coauthVersionMax="47" xr10:uidLastSave="{00000000-0000-0000-0000-000000000000}"/>
  <bookViews>
    <workbookView xWindow="-120" yWindow="-120" windowWidth="29040" windowHeight="15840" xr2:uid="{9FEE7C47-F8B2-423A-A567-648CBD9A5E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C20" i="1"/>
  <c r="C21" i="1" s="1"/>
  <c r="C22" i="1" s="1"/>
  <c r="C23" i="1" s="1"/>
  <c r="C24" i="1" s="1"/>
  <c r="O5" i="1"/>
  <c r="O6" i="1"/>
  <c r="O7" i="1"/>
  <c r="O8" i="1"/>
  <c r="O9" i="1"/>
  <c r="O10" i="1"/>
  <c r="O11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I4" i="1"/>
  <c r="H4" i="1"/>
  <c r="F12" i="1"/>
  <c r="E12" i="1"/>
  <c r="C25" i="1" l="1"/>
  <c r="P11" i="1" l="1"/>
  <c r="P10" i="1"/>
  <c r="P9" i="1"/>
  <c r="P8" i="1"/>
  <c r="P7" i="1"/>
  <c r="P6" i="1"/>
  <c r="P5" i="1"/>
  <c r="P4" i="1"/>
  <c r="P30" i="1" s="1"/>
</calcChain>
</file>

<file path=xl/sharedStrings.xml><?xml version="1.0" encoding="utf-8"?>
<sst xmlns="http://schemas.openxmlformats.org/spreadsheetml/2006/main" count="64" uniqueCount="51">
  <si>
    <t>Object</t>
  </si>
  <si>
    <t>Adres</t>
  </si>
  <si>
    <t>Het Baken 2 Pijnacker</t>
  </si>
  <si>
    <t>Zilverreigerdreef 107 Pijnacker</t>
  </si>
  <si>
    <t>Sportparkweg 34 Nootdorp</t>
  </si>
  <si>
    <t>De Poort 8 Nootdorp</t>
  </si>
  <si>
    <t>Gantellaan 1 Pijnacker</t>
  </si>
  <si>
    <t>Sportlaan 1a Pijnacker</t>
  </si>
  <si>
    <t>Florijnstraat 1 Delfgauw</t>
  </si>
  <si>
    <t>G. van Prinstererlaan 3 Pijnacker</t>
  </si>
  <si>
    <t>dagen/week</t>
  </si>
  <si>
    <t>ja</t>
  </si>
  <si>
    <t>uren/week minimaal</t>
  </si>
  <si>
    <t>uren/week maximaal</t>
  </si>
  <si>
    <t>Nummer</t>
  </si>
  <si>
    <t>uren zaterdag minimaal</t>
  </si>
  <si>
    <t>uren zaterdag maximaal</t>
  </si>
  <si>
    <t>invullen</t>
  </si>
  <si>
    <t>optioneel*</t>
  </si>
  <si>
    <t>N.N.B.</t>
  </si>
  <si>
    <t>Sporthal Jan Jansen (basislocatie 3)</t>
  </si>
  <si>
    <t>Sporthal Keijzershof (basislocatie 2)</t>
  </si>
  <si>
    <t>Sportzaal Koningshof (basislocatie 1)</t>
  </si>
  <si>
    <t>Uw uurprijs** exclusief btw</t>
  </si>
  <si>
    <t>Sporthal de Viergang (optielocatie 1)</t>
  </si>
  <si>
    <t>Sporthal Emerald (optielocatie 2)</t>
  </si>
  <si>
    <t>Sporthal 's-Gravenhout (optielocatie 3)</t>
  </si>
  <si>
    <t>Sportzaal Tolhek (optielocatie 4)</t>
  </si>
  <si>
    <t>Gymzaal GVP (optielocatie 5)</t>
  </si>
  <si>
    <t>TOTAALPRIJS VOOR BEOORDELING</t>
  </si>
  <si>
    <t>uren weekdagen minimaal</t>
  </si>
  <si>
    <t>uren weekdagen maximaal</t>
  </si>
  <si>
    <t>Prijsinvulformulier schoonmaak sportaccommodaties</t>
  </si>
  <si>
    <t>jaarbedrag (52 weken)
incl. eventuele zaterdagtoeslag</t>
  </si>
  <si>
    <t>Totaal aantal uren per week
(binnen mimimum (kolom E)
en maximum (kolom F))</t>
  </si>
  <si>
    <t>aanvang werkzaamheden</t>
  </si>
  <si>
    <t>Onderdeel van de opdracht</t>
  </si>
  <si>
    <t>Kortingspercentage*** per extra locatie</t>
  </si>
  <si>
    <t>**Toeslag za/zo 50%  over de uurprijs wordt automatisch berekend in het jaarbedrag per locatie (kolom P)</t>
  </si>
  <si>
    <t>Trede 1: Basisprijs o.b.v. de 3 basislocaties</t>
  </si>
  <si>
    <t>Trede 2: de drie basislocaties + 1 optionele locatie</t>
  </si>
  <si>
    <t>Trede 3: de 3 basislocaties + 2 optionele locaties</t>
  </si>
  <si>
    <t>Trede 4: de 3 basislocaties + 3 optionele locaties</t>
  </si>
  <si>
    <t>Trede 5: de 3 basislocaties + 4 optionele locaties</t>
  </si>
  <si>
    <t>Trede 6: de 3 basislocaties + 5 optionele locaties</t>
  </si>
  <si>
    <t>Gemiddeld uurtarief voor de 8 locaties</t>
  </si>
  <si>
    <t>*Objecten 1, 2 &amp; 3 zijn de 3 basislocaties voor deze aanbesteding. De overige accomodaties zijn optioneel en kunnen later onder deze overeenkomst worden uitgevraagd.</t>
  </si>
  <si>
    <t>aantal uren zaterdag
(binnen mimimum (kolom J)
en maximum (kolom K))</t>
  </si>
  <si>
    <t>***Uw kortingspercentage mag steeds maximaal 10% bedragen én moet gelijk aan of hoger zijn dan de vorige trede. Varianten zijn niet toegestaan en leiden tot een ongeldige inschrijving.</t>
  </si>
  <si>
    <t xml:space="preserve">U dient ALLE gele velden m.b.t. uren, uurprijs en kortingspercentages in te vullen. </t>
  </si>
  <si>
    <t>aantal uren weekdagen
(binnen mimimum (kolom E)
en maximum (kolom F))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</si>
</sst>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/>
    <xf numFmtId="0" fontId="2" fillId="0" borderId="1" xfId="0" applyFont="1" applyBorder="1" applyProtection="1"/>
    <xf numFmtId="44" fontId="2" fillId="3" borderId="1" xfId="0" applyNumberFormat="1" applyFont="1" applyFill="1" applyBorder="1" applyProtection="1"/>
    <xf numFmtId="0" fontId="2" fillId="0" borderId="0" xfId="0" applyFont="1" applyBorder="1" applyProtection="1"/>
    <xf numFmtId="44" fontId="2" fillId="0" borderId="0" xfId="0" applyNumberFormat="1" applyFont="1" applyFill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44" fontId="2" fillId="3" borderId="0" xfId="0" applyNumberFormat="1" applyFont="1" applyFill="1" applyProtection="1"/>
    <xf numFmtId="44" fontId="0" fillId="0" borderId="0" xfId="0" applyNumberFormat="1" applyProtection="1"/>
    <xf numFmtId="0" fontId="0" fillId="0" borderId="1" xfId="0" applyBorder="1" applyProtection="1"/>
    <xf numFmtId="44" fontId="0" fillId="3" borderId="1" xfId="1" applyFont="1" applyFill="1" applyBorder="1" applyAlignment="1" applyProtection="1">
      <alignment horizontal="left"/>
    </xf>
    <xf numFmtId="10" fontId="0" fillId="3" borderId="1" xfId="1" applyNumberFormat="1" applyFont="1" applyFill="1" applyBorder="1" applyAlignment="1" applyProtection="1">
      <alignment horizontal="center"/>
    </xf>
    <xf numFmtId="0" fontId="0" fillId="3" borderId="3" xfId="0" applyFill="1" applyBorder="1" applyProtection="1"/>
    <xf numFmtId="0" fontId="0" fillId="0" borderId="0" xfId="0" applyFill="1" applyBorder="1" applyProtection="1"/>
    <xf numFmtId="0" fontId="0" fillId="2" borderId="0" xfId="0" applyFill="1" applyProtection="1"/>
    <xf numFmtId="0" fontId="0" fillId="3" borderId="1" xfId="0" applyFill="1" applyBorder="1" applyAlignment="1" applyProtection="1">
      <alignment horizontal="center"/>
    </xf>
    <xf numFmtId="44" fontId="0" fillId="3" borderId="1" xfId="0" applyNumberFormat="1" applyFill="1" applyBorder="1" applyProtection="1"/>
    <xf numFmtId="14" fontId="0" fillId="0" borderId="1" xfId="0" applyNumberFormat="1" applyBorder="1" applyAlignment="1" applyProtection="1">
      <alignment horizontal="center"/>
    </xf>
    <xf numFmtId="0" fontId="0" fillId="3" borderId="1" xfId="0" applyFill="1" applyBorder="1" applyProtection="1"/>
    <xf numFmtId="0" fontId="0" fillId="3" borderId="2" xfId="0" applyFill="1" applyBorder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Protection="1"/>
    <xf numFmtId="0" fontId="3" fillId="0" borderId="0" xfId="0" applyFont="1" applyProtection="1"/>
    <xf numFmtId="0" fontId="4" fillId="0" borderId="0" xfId="0" applyFont="1" applyFill="1" applyAlignment="1" applyProtection="1">
      <alignment horizontal="center"/>
    </xf>
    <xf numFmtId="0" fontId="0" fillId="0" borderId="0" xfId="0" applyFill="1" applyProtection="1"/>
    <xf numFmtId="0" fontId="0" fillId="0" borderId="1" xfId="0" applyBorder="1" applyAlignment="1" applyProtection="1">
      <alignment textRotation="90"/>
    </xf>
    <xf numFmtId="0" fontId="0" fillId="0" borderId="1" xfId="0" applyBorder="1" applyAlignment="1" applyProtection="1">
      <alignment horizontal="center" textRotation="90"/>
    </xf>
    <xf numFmtId="0" fontId="0" fillId="0" borderId="1" xfId="0" applyBorder="1" applyAlignment="1" applyProtection="1">
      <alignment textRotation="90" wrapText="1"/>
    </xf>
    <xf numFmtId="0" fontId="0" fillId="0" borderId="0" xfId="0" applyAlignment="1" applyProtection="1">
      <alignment textRotation="90"/>
    </xf>
    <xf numFmtId="0" fontId="0" fillId="2" borderId="1" xfId="0" applyFill="1" applyBorder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horizontal="left"/>
      <protection locked="0"/>
    </xf>
    <xf numFmtId="10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D7B6-8E19-432A-A2CE-341327107838}">
  <dimension ref="A1:P30"/>
  <sheetViews>
    <sheetView tabSelected="1" zoomScaleNormal="100" workbookViewId="0"/>
  </sheetViews>
  <sheetFormatPr defaultRowHeight="15" x14ac:dyDescent="0.25"/>
  <cols>
    <col min="1" max="1" width="3.5703125" style="1" bestFit="1" customWidth="1"/>
    <col min="2" max="2" width="43" style="1" customWidth="1"/>
    <col min="3" max="3" width="33.42578125" style="1" bestFit="1" customWidth="1"/>
    <col min="4" max="4" width="34.85546875" style="1" bestFit="1" customWidth="1"/>
    <col min="5" max="5" width="10" style="1" bestFit="1" customWidth="1"/>
    <col min="6" max="6" width="4" style="1" bestFit="1" customWidth="1"/>
    <col min="7" max="7" width="3.7109375" style="1" bestFit="1" customWidth="1"/>
    <col min="8" max="9" width="3.7109375" style="1" customWidth="1"/>
    <col min="10" max="11" width="3.7109375" style="1" bestFit="1" customWidth="1"/>
    <col min="12" max="12" width="10.42578125" style="1" bestFit="1" customWidth="1"/>
    <col min="13" max="15" width="9.140625" style="1"/>
    <col min="16" max="16" width="11.42578125" style="1" bestFit="1" customWidth="1"/>
    <col min="17" max="16384" width="9.140625" style="1"/>
  </cols>
  <sheetData>
    <row r="1" spans="1:16" ht="18.75" x14ac:dyDescent="0.3">
      <c r="B1" s="23" t="s">
        <v>32</v>
      </c>
      <c r="D1" s="24"/>
    </row>
    <row r="2" spans="1:16" x14ac:dyDescent="0.25">
      <c r="B2" s="15" t="s">
        <v>49</v>
      </c>
      <c r="C2" s="15"/>
      <c r="M2" s="15" t="s">
        <v>17</v>
      </c>
      <c r="N2" s="15" t="s">
        <v>17</v>
      </c>
      <c r="O2" s="25"/>
    </row>
    <row r="3" spans="1:16" s="29" customFormat="1" ht="147" x14ac:dyDescent="0.25">
      <c r="A3" s="26" t="s">
        <v>14</v>
      </c>
      <c r="B3" s="26" t="s">
        <v>0</v>
      </c>
      <c r="C3" s="26" t="s">
        <v>1</v>
      </c>
      <c r="D3" s="27" t="s">
        <v>36</v>
      </c>
      <c r="E3" s="26" t="s">
        <v>12</v>
      </c>
      <c r="F3" s="26" t="s">
        <v>13</v>
      </c>
      <c r="G3" s="26" t="s">
        <v>10</v>
      </c>
      <c r="H3" s="26" t="s">
        <v>30</v>
      </c>
      <c r="I3" s="26" t="s">
        <v>31</v>
      </c>
      <c r="J3" s="26" t="s">
        <v>15</v>
      </c>
      <c r="K3" s="26" t="s">
        <v>16</v>
      </c>
      <c r="L3" s="26" t="s">
        <v>35</v>
      </c>
      <c r="M3" s="28" t="s">
        <v>50</v>
      </c>
      <c r="N3" s="28" t="s">
        <v>47</v>
      </c>
      <c r="O3" s="28" t="s">
        <v>34</v>
      </c>
      <c r="P3" s="28" t="s">
        <v>33</v>
      </c>
    </row>
    <row r="4" spans="1:16" x14ac:dyDescent="0.25">
      <c r="A4" s="10">
        <v>1</v>
      </c>
      <c r="B4" s="10" t="s">
        <v>22</v>
      </c>
      <c r="C4" s="10" t="s">
        <v>2</v>
      </c>
      <c r="D4" s="21" t="s">
        <v>11</v>
      </c>
      <c r="E4" s="19">
        <v>12</v>
      </c>
      <c r="F4" s="19">
        <v>15</v>
      </c>
      <c r="G4" s="19">
        <v>6</v>
      </c>
      <c r="H4" s="16">
        <f>E4/G4</f>
        <v>2</v>
      </c>
      <c r="I4" s="16">
        <f>F4/G4</f>
        <v>2.5</v>
      </c>
      <c r="J4" s="19">
        <v>2</v>
      </c>
      <c r="K4" s="19">
        <v>3</v>
      </c>
      <c r="L4" s="22">
        <v>45505</v>
      </c>
      <c r="M4" s="30"/>
      <c r="N4" s="30"/>
      <c r="O4" s="16">
        <f>M4+N4</f>
        <v>0</v>
      </c>
      <c r="P4" s="17">
        <f>(M4*$C$25*52)+(N4*($C$25*1.5)*52)</f>
        <v>0</v>
      </c>
    </row>
    <row r="5" spans="1:16" x14ac:dyDescent="0.25">
      <c r="A5" s="10">
        <v>2</v>
      </c>
      <c r="B5" s="10" t="s">
        <v>21</v>
      </c>
      <c r="C5" s="10" t="s">
        <v>3</v>
      </c>
      <c r="D5" s="21" t="s">
        <v>11</v>
      </c>
      <c r="E5" s="19">
        <v>12</v>
      </c>
      <c r="F5" s="19">
        <v>15</v>
      </c>
      <c r="G5" s="19">
        <v>6</v>
      </c>
      <c r="H5" s="16">
        <f t="shared" ref="H5:H11" si="0">E5/G5</f>
        <v>2</v>
      </c>
      <c r="I5" s="16">
        <f t="shared" ref="I5:I11" si="1">F5/G5</f>
        <v>2.5</v>
      </c>
      <c r="J5" s="19">
        <v>2</v>
      </c>
      <c r="K5" s="19">
        <v>3</v>
      </c>
      <c r="L5" s="22">
        <v>45505</v>
      </c>
      <c r="M5" s="30"/>
      <c r="N5" s="30"/>
      <c r="O5" s="16">
        <f t="shared" ref="O5:O11" si="2">M5+N5</f>
        <v>0</v>
      </c>
      <c r="P5" s="17">
        <f t="shared" ref="P5:P11" si="3">(M5*$C$25*52)+(N5*($C$25*1.5)*52)</f>
        <v>0</v>
      </c>
    </row>
    <row r="6" spans="1:16" x14ac:dyDescent="0.25">
      <c r="A6" s="10">
        <v>3</v>
      </c>
      <c r="B6" s="10" t="s">
        <v>20</v>
      </c>
      <c r="C6" s="10" t="s">
        <v>4</v>
      </c>
      <c r="D6" s="21" t="s">
        <v>11</v>
      </c>
      <c r="E6" s="19">
        <v>12</v>
      </c>
      <c r="F6" s="19">
        <v>15</v>
      </c>
      <c r="G6" s="19">
        <v>6</v>
      </c>
      <c r="H6" s="16">
        <f t="shared" si="0"/>
        <v>2</v>
      </c>
      <c r="I6" s="16">
        <f t="shared" si="1"/>
        <v>2.5</v>
      </c>
      <c r="J6" s="19">
        <v>2</v>
      </c>
      <c r="K6" s="19">
        <v>3</v>
      </c>
      <c r="L6" s="22">
        <v>45505</v>
      </c>
      <c r="M6" s="30"/>
      <c r="N6" s="30"/>
      <c r="O6" s="16">
        <f t="shared" si="2"/>
        <v>0</v>
      </c>
      <c r="P6" s="17">
        <f t="shared" si="3"/>
        <v>0</v>
      </c>
    </row>
    <row r="7" spans="1:16" x14ac:dyDescent="0.25">
      <c r="A7" s="10">
        <v>4</v>
      </c>
      <c r="B7" s="10" t="s">
        <v>24</v>
      </c>
      <c r="C7" s="10" t="s">
        <v>7</v>
      </c>
      <c r="D7" s="18" t="s">
        <v>18</v>
      </c>
      <c r="E7" s="19">
        <v>16</v>
      </c>
      <c r="F7" s="19">
        <v>20</v>
      </c>
      <c r="G7" s="19">
        <v>6</v>
      </c>
      <c r="H7" s="16">
        <f t="shared" si="0"/>
        <v>2.6666666666666665</v>
      </c>
      <c r="I7" s="16">
        <f t="shared" si="1"/>
        <v>3.3333333333333335</v>
      </c>
      <c r="J7" s="19">
        <v>2</v>
      </c>
      <c r="K7" s="19">
        <v>3</v>
      </c>
      <c r="L7" s="10" t="s">
        <v>19</v>
      </c>
      <c r="M7" s="30"/>
      <c r="N7" s="30"/>
      <c r="O7" s="16">
        <f t="shared" si="2"/>
        <v>0</v>
      </c>
      <c r="P7" s="17">
        <f t="shared" si="3"/>
        <v>0</v>
      </c>
    </row>
    <row r="8" spans="1:16" x14ac:dyDescent="0.25">
      <c r="A8" s="10">
        <v>5</v>
      </c>
      <c r="B8" s="10" t="s">
        <v>25</v>
      </c>
      <c r="C8" s="10" t="s">
        <v>8</v>
      </c>
      <c r="D8" s="18" t="s">
        <v>18</v>
      </c>
      <c r="E8" s="19">
        <v>15</v>
      </c>
      <c r="F8" s="19">
        <v>18</v>
      </c>
      <c r="G8" s="19">
        <v>6</v>
      </c>
      <c r="H8" s="16">
        <f t="shared" si="0"/>
        <v>2.5</v>
      </c>
      <c r="I8" s="16">
        <f t="shared" si="1"/>
        <v>3</v>
      </c>
      <c r="J8" s="19">
        <v>2</v>
      </c>
      <c r="K8" s="19">
        <v>3</v>
      </c>
      <c r="L8" s="10" t="s">
        <v>19</v>
      </c>
      <c r="M8" s="30"/>
      <c r="N8" s="30"/>
      <c r="O8" s="16">
        <f t="shared" si="2"/>
        <v>0</v>
      </c>
      <c r="P8" s="17">
        <f t="shared" si="3"/>
        <v>0</v>
      </c>
    </row>
    <row r="9" spans="1:16" x14ac:dyDescent="0.25">
      <c r="A9" s="10">
        <v>6</v>
      </c>
      <c r="B9" s="10" t="s">
        <v>26</v>
      </c>
      <c r="C9" s="10" t="s">
        <v>5</v>
      </c>
      <c r="D9" s="18" t="s">
        <v>18</v>
      </c>
      <c r="E9" s="19">
        <v>12</v>
      </c>
      <c r="F9" s="19">
        <v>15</v>
      </c>
      <c r="G9" s="19">
        <v>6</v>
      </c>
      <c r="H9" s="16">
        <f t="shared" si="0"/>
        <v>2</v>
      </c>
      <c r="I9" s="16">
        <f t="shared" si="1"/>
        <v>2.5</v>
      </c>
      <c r="J9" s="19">
        <v>2</v>
      </c>
      <c r="K9" s="19">
        <v>3</v>
      </c>
      <c r="L9" s="10" t="s">
        <v>19</v>
      </c>
      <c r="M9" s="30"/>
      <c r="N9" s="30"/>
      <c r="O9" s="16">
        <f t="shared" si="2"/>
        <v>0</v>
      </c>
      <c r="P9" s="17">
        <f t="shared" si="3"/>
        <v>0</v>
      </c>
    </row>
    <row r="10" spans="1:16" x14ac:dyDescent="0.25">
      <c r="A10" s="10">
        <v>7</v>
      </c>
      <c r="B10" s="10" t="s">
        <v>27</v>
      </c>
      <c r="C10" s="10" t="s">
        <v>6</v>
      </c>
      <c r="D10" s="18" t="s">
        <v>18</v>
      </c>
      <c r="E10" s="19">
        <v>10</v>
      </c>
      <c r="F10" s="19">
        <v>12</v>
      </c>
      <c r="G10" s="19">
        <v>5</v>
      </c>
      <c r="H10" s="16">
        <f t="shared" si="0"/>
        <v>2</v>
      </c>
      <c r="I10" s="16">
        <f t="shared" si="1"/>
        <v>2.4</v>
      </c>
      <c r="J10" s="19">
        <v>0</v>
      </c>
      <c r="K10" s="19">
        <v>0</v>
      </c>
      <c r="L10" s="10" t="s">
        <v>19</v>
      </c>
      <c r="M10" s="30"/>
      <c r="N10" s="16">
        <v>0</v>
      </c>
      <c r="O10" s="16">
        <f t="shared" si="2"/>
        <v>0</v>
      </c>
      <c r="P10" s="17">
        <f t="shared" si="3"/>
        <v>0</v>
      </c>
    </row>
    <row r="11" spans="1:16" ht="15.75" thickBot="1" x14ac:dyDescent="0.3">
      <c r="A11" s="10">
        <v>8</v>
      </c>
      <c r="B11" s="10" t="s">
        <v>28</v>
      </c>
      <c r="C11" s="10" t="s">
        <v>9</v>
      </c>
      <c r="D11" s="18" t="s">
        <v>18</v>
      </c>
      <c r="E11" s="20">
        <v>8</v>
      </c>
      <c r="F11" s="20">
        <v>10</v>
      </c>
      <c r="G11" s="19">
        <v>5</v>
      </c>
      <c r="H11" s="16">
        <f t="shared" si="0"/>
        <v>1.6</v>
      </c>
      <c r="I11" s="16">
        <f t="shared" si="1"/>
        <v>2</v>
      </c>
      <c r="J11" s="19">
        <v>0</v>
      </c>
      <c r="K11" s="19">
        <v>0</v>
      </c>
      <c r="L11" s="10" t="s">
        <v>19</v>
      </c>
      <c r="M11" s="30"/>
      <c r="N11" s="16">
        <v>0</v>
      </c>
      <c r="O11" s="16">
        <f t="shared" si="2"/>
        <v>0</v>
      </c>
      <c r="P11" s="17">
        <f t="shared" si="3"/>
        <v>0</v>
      </c>
    </row>
    <row r="12" spans="1:16" ht="15.75" thickTop="1" x14ac:dyDescent="0.25">
      <c r="E12" s="13">
        <f>SUM(E4:E11)</f>
        <v>97</v>
      </c>
      <c r="F12" s="13">
        <f>SUM(F4:F11)</f>
        <v>120</v>
      </c>
    </row>
    <row r="13" spans="1:16" x14ac:dyDescent="0.25">
      <c r="E13" s="14"/>
      <c r="F13" s="14"/>
    </row>
    <row r="14" spans="1:16" x14ac:dyDescent="0.25">
      <c r="B14" s="1" t="s">
        <v>46</v>
      </c>
    </row>
    <row r="17" spans="2:16" x14ac:dyDescent="0.25">
      <c r="C17" s="15" t="s">
        <v>17</v>
      </c>
      <c r="D17" s="15" t="s">
        <v>17</v>
      </c>
    </row>
    <row r="18" spans="2:16" x14ac:dyDescent="0.25">
      <c r="C18" s="6" t="s">
        <v>23</v>
      </c>
      <c r="D18" s="6" t="s">
        <v>37</v>
      </c>
    </row>
    <row r="19" spans="2:16" x14ac:dyDescent="0.25">
      <c r="B19" s="10" t="s">
        <v>39</v>
      </c>
      <c r="C19" s="31"/>
      <c r="D19" s="12">
        <v>0</v>
      </c>
    </row>
    <row r="20" spans="2:16" x14ac:dyDescent="0.25">
      <c r="B20" s="10" t="s">
        <v>40</v>
      </c>
      <c r="C20" s="11">
        <f>IF(D20=D19,C19,$C$19-(D20*$C$19))</f>
        <v>0</v>
      </c>
      <c r="D20" s="32"/>
      <c r="E20" s="9"/>
    </row>
    <row r="21" spans="2:16" x14ac:dyDescent="0.25">
      <c r="B21" s="10" t="s">
        <v>41</v>
      </c>
      <c r="C21" s="11">
        <f t="shared" ref="C21:C24" si="4">IF(D21=D20,C20,$C$19-(D21*$C$19))</f>
        <v>0</v>
      </c>
      <c r="D21" s="32"/>
      <c r="E21" s="9"/>
    </row>
    <row r="22" spans="2:16" x14ac:dyDescent="0.25">
      <c r="B22" s="10" t="s">
        <v>42</v>
      </c>
      <c r="C22" s="11">
        <f t="shared" si="4"/>
        <v>0</v>
      </c>
      <c r="D22" s="32"/>
    </row>
    <row r="23" spans="2:16" x14ac:dyDescent="0.25">
      <c r="B23" s="10" t="s">
        <v>43</v>
      </c>
      <c r="C23" s="11">
        <f t="shared" si="4"/>
        <v>0</v>
      </c>
      <c r="D23" s="32"/>
    </row>
    <row r="24" spans="2:16" x14ac:dyDescent="0.25">
      <c r="B24" s="10" t="s">
        <v>44</v>
      </c>
      <c r="C24" s="11">
        <f t="shared" si="4"/>
        <v>0</v>
      </c>
      <c r="D24" s="32"/>
    </row>
    <row r="25" spans="2:16" x14ac:dyDescent="0.25">
      <c r="B25" s="2" t="s">
        <v>45</v>
      </c>
      <c r="C25" s="3">
        <f>AVERAGE(C19:C24)</f>
        <v>0</v>
      </c>
    </row>
    <row r="26" spans="2:16" x14ac:dyDescent="0.25">
      <c r="B26" s="4"/>
      <c r="C26" s="5"/>
    </row>
    <row r="27" spans="2:16" x14ac:dyDescent="0.25">
      <c r="B27" s="1" t="s">
        <v>38</v>
      </c>
    </row>
    <row r="28" spans="2:16" x14ac:dyDescent="0.25">
      <c r="B28" s="1" t="s">
        <v>48</v>
      </c>
    </row>
    <row r="30" spans="2:16" x14ac:dyDescent="0.25">
      <c r="M30" s="6"/>
      <c r="O30" s="7" t="s">
        <v>29</v>
      </c>
      <c r="P30" s="8">
        <f>SUM(P4:P11)</f>
        <v>0</v>
      </c>
    </row>
  </sheetData>
  <sheetProtection algorithmName="SHA-512" hashValue="4jjwOQfvILFX3/qsxYCejjaX+V/5n1uD7Ubv3wWewgPnZU8ZDhsXOvnVp0vMEWHdyC6LLmpvDNiFRt4dwLo5kQ==" saltValue="vNDt/N0lD4tfcld2nd3zm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Rinus Gerritsjans</dc:creator>
  <cp:lastModifiedBy>Dolf van Craanenburgh</cp:lastModifiedBy>
  <dcterms:created xsi:type="dcterms:W3CDTF">2023-09-04T08:26:51Z</dcterms:created>
  <dcterms:modified xsi:type="dcterms:W3CDTF">2024-05-29T07:24:48Z</dcterms:modified>
</cp:coreProperties>
</file>