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M:\DATA\EXTERN\Gem Heusden\Aanbesteding Sanitair 2024\Correspondentie\1e NvI\"/>
    </mc:Choice>
  </mc:AlternateContent>
  <xr:revisionPtr revIDLastSave="0" documentId="13_ncr:1_{E6866914-5AE2-4BFC-8E81-B20024F20EF7}" xr6:coauthVersionLast="47" xr6:coauthVersionMax="47" xr10:uidLastSave="{00000000-0000-0000-0000-000000000000}"/>
  <bookViews>
    <workbookView xWindow="3420" yWindow="2145" windowWidth="21600" windowHeight="11295" activeTab="3" xr2:uid="{5CEF5FD0-C40C-4436-BF80-DDDC3FC33C02}"/>
  </bookViews>
  <sheets>
    <sheet name="Omreken" sheetId="1" r:id="rId1"/>
    <sheet name="Leveringen" sheetId="2" r:id="rId2"/>
    <sheet name="Leveringen per locatie" sheetId="3" r:id="rId3"/>
    <sheet name="Totaal" sheetId="4" r:id="rId4"/>
  </sheets>
  <definedNames>
    <definedName name="_xlnm.Print_Titles" localSheetId="1">Leveringen!$1:$3</definedName>
    <definedName name="_xlnm.Print_Titles" localSheetId="2">'Leveringen per locatie'!$1:$3</definedName>
    <definedName name="_xlnm.Print_Titles" localSheetId="3">Totaal!$1:$3</definedName>
    <definedName name="dagenperjaar1">Omreken!$B$9</definedName>
    <definedName name="dagenperweek1">Omreken!$B$10</definedName>
    <definedName name="dagsoorttabel1">Omreken!$A$13:$B$24</definedName>
    <definedName name="prijsjaarleveringen">Leveringen!$I$25</definedName>
    <definedName name="prijsjaarleveringen1">Leveringen!$I$23</definedName>
    <definedName name="tabeltype">Omreken!$B$5:$B$5</definedName>
    <definedName name="uurtarief1">'Leveringen per locatie'!$H$97</definedName>
    <definedName name="uurtarief10">'Leveringen per locatie'!$H$102</definedName>
    <definedName name="uurtarief11">'Leveringen per locatie'!$H$103</definedName>
    <definedName name="uurtarief12">'Leveringen per locatie'!$H$62</definedName>
    <definedName name="uurtarief13">'Leveringen per locatie'!$H$104</definedName>
    <definedName name="uurtarief14">'Leveringen per locatie'!$H$105</definedName>
    <definedName name="uurtarief15">'Leveringen per locatie'!$H$76</definedName>
    <definedName name="uurtarief16">'Leveringen per locatie'!$H$51</definedName>
    <definedName name="uurtarief17">'Leveringen per locatie'!$H$77</definedName>
    <definedName name="uurtarief2">'Leveringen per locatie'!$H$56</definedName>
    <definedName name="uurtarief3">'Leveringen per locatie'!$H$98</definedName>
    <definedName name="uurtarief4">'Leveringen per locatie'!$H$99</definedName>
    <definedName name="uurtarief5">'Leveringen per locatie'!$H$44</definedName>
    <definedName name="uurtarief6">'Leveringen per locatie'!$H$22</definedName>
    <definedName name="uurtarief7">'Leveringen per locatie'!$H$100</definedName>
    <definedName name="uurtarief8">'Leveringen per locatie'!$H$101</definedName>
    <definedName name="uurtarief9">'Leveringen per locatie'!$H$72</definedName>
    <definedName name="vu_variant">Totaal!$B$6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" i="4" l="1"/>
  <c r="B6" i="4"/>
  <c r="H105" i="3"/>
  <c r="I105" i="3" s="1"/>
  <c r="H104" i="3"/>
  <c r="I104" i="3" s="1"/>
  <c r="H103" i="3"/>
  <c r="I103" i="3" s="1"/>
  <c r="H102" i="3"/>
  <c r="I102" i="3" s="1"/>
  <c r="H101" i="3"/>
  <c r="I101" i="3" s="1"/>
  <c r="H100" i="3"/>
  <c r="I100" i="3" s="1"/>
  <c r="H99" i="3"/>
  <c r="I99" i="3" s="1"/>
  <c r="H98" i="3"/>
  <c r="I98" i="3" s="1"/>
  <c r="H97" i="3"/>
  <c r="I97" i="3" s="1"/>
  <c r="I106" i="3" s="1"/>
  <c r="H93" i="3"/>
  <c r="I93" i="3" s="1"/>
  <c r="H92" i="3"/>
  <c r="I92" i="3" s="1"/>
  <c r="H91" i="3"/>
  <c r="I91" i="3" s="1"/>
  <c r="H90" i="3"/>
  <c r="I90" i="3" s="1"/>
  <c r="H89" i="3"/>
  <c r="I89" i="3" s="1"/>
  <c r="I94" i="3" s="1"/>
  <c r="H85" i="3"/>
  <c r="I85" i="3" s="1"/>
  <c r="H84" i="3"/>
  <c r="I84" i="3" s="1"/>
  <c r="H83" i="3"/>
  <c r="I83" i="3" s="1"/>
  <c r="H82" i="3"/>
  <c r="I82" i="3" s="1"/>
  <c r="H81" i="3"/>
  <c r="I81" i="3" s="1"/>
  <c r="I86" i="3" s="1"/>
  <c r="H77" i="3"/>
  <c r="I77" i="3" s="1"/>
  <c r="H76" i="3"/>
  <c r="I76" i="3" s="1"/>
  <c r="H75" i="3"/>
  <c r="I75" i="3" s="1"/>
  <c r="H74" i="3"/>
  <c r="I74" i="3" s="1"/>
  <c r="H73" i="3"/>
  <c r="I73" i="3" s="1"/>
  <c r="H72" i="3"/>
  <c r="I72" i="3" s="1"/>
  <c r="H71" i="3"/>
  <c r="I71" i="3" s="1"/>
  <c r="H70" i="3"/>
  <c r="I70" i="3" s="1"/>
  <c r="H69" i="3"/>
  <c r="I69" i="3" s="1"/>
  <c r="H68" i="3"/>
  <c r="I68" i="3" s="1"/>
  <c r="I78" i="3" s="1"/>
  <c r="H64" i="3"/>
  <c r="I64" i="3" s="1"/>
  <c r="H63" i="3"/>
  <c r="I63" i="3" s="1"/>
  <c r="H62" i="3"/>
  <c r="I62" i="3" s="1"/>
  <c r="H61" i="3"/>
  <c r="I61" i="3" s="1"/>
  <c r="H60" i="3"/>
  <c r="I60" i="3" s="1"/>
  <c r="H59" i="3"/>
  <c r="I59" i="3" s="1"/>
  <c r="H58" i="3"/>
  <c r="I58" i="3" s="1"/>
  <c r="H57" i="3"/>
  <c r="I57" i="3" s="1"/>
  <c r="H56" i="3"/>
  <c r="I56" i="3" s="1"/>
  <c r="H55" i="3"/>
  <c r="I55" i="3" s="1"/>
  <c r="I65" i="3" s="1"/>
  <c r="H51" i="3"/>
  <c r="I51" i="3" s="1"/>
  <c r="H50" i="3"/>
  <c r="I50" i="3" s="1"/>
  <c r="H49" i="3"/>
  <c r="I49" i="3" s="1"/>
  <c r="H48" i="3"/>
  <c r="I48" i="3" s="1"/>
  <c r="H47" i="3"/>
  <c r="I47" i="3" s="1"/>
  <c r="H46" i="3"/>
  <c r="I46" i="3" s="1"/>
  <c r="H45" i="3"/>
  <c r="I45" i="3" s="1"/>
  <c r="H44" i="3"/>
  <c r="I44" i="3" s="1"/>
  <c r="H43" i="3"/>
  <c r="I43" i="3" s="1"/>
  <c r="H42" i="3"/>
  <c r="I42" i="3" s="1"/>
  <c r="H41" i="3"/>
  <c r="I41" i="3" s="1"/>
  <c r="I52" i="3" s="1"/>
  <c r="H37" i="3"/>
  <c r="I37" i="3" s="1"/>
  <c r="H36" i="3"/>
  <c r="I36" i="3" s="1"/>
  <c r="H35" i="3"/>
  <c r="I35" i="3" s="1"/>
  <c r="H34" i="3"/>
  <c r="I34" i="3" s="1"/>
  <c r="H33" i="3"/>
  <c r="I33" i="3" s="1"/>
  <c r="H32" i="3"/>
  <c r="I32" i="3" s="1"/>
  <c r="H31" i="3"/>
  <c r="I31" i="3" s="1"/>
  <c r="I38" i="3" s="1"/>
  <c r="H27" i="3"/>
  <c r="I27" i="3" s="1"/>
  <c r="H26" i="3"/>
  <c r="I26" i="3" s="1"/>
  <c r="H25" i="3"/>
  <c r="I25" i="3" s="1"/>
  <c r="H24" i="3"/>
  <c r="I24" i="3" s="1"/>
  <c r="H23" i="3"/>
  <c r="I23" i="3" s="1"/>
  <c r="H22" i="3"/>
  <c r="I22" i="3" s="1"/>
  <c r="H21" i="3"/>
  <c r="I21" i="3" s="1"/>
  <c r="H20" i="3"/>
  <c r="I20" i="3" s="1"/>
  <c r="H19" i="3"/>
  <c r="I19" i="3" s="1"/>
  <c r="I28" i="3" s="1"/>
  <c r="H15" i="3"/>
  <c r="I15" i="3" s="1"/>
  <c r="H14" i="3"/>
  <c r="I14" i="3" s="1"/>
  <c r="H13" i="3"/>
  <c r="I13" i="3" s="1"/>
  <c r="H12" i="3"/>
  <c r="I12" i="3" s="1"/>
  <c r="H11" i="3"/>
  <c r="I11" i="3" s="1"/>
  <c r="H10" i="3"/>
  <c r="I10" i="3" s="1"/>
  <c r="H9" i="3"/>
  <c r="I9" i="3" s="1"/>
  <c r="H8" i="3"/>
  <c r="I8" i="3" s="1"/>
  <c r="H7" i="3"/>
  <c r="I7" i="3" s="1"/>
  <c r="H6" i="3"/>
  <c r="I6" i="3" s="1"/>
  <c r="I16" i="3" s="1"/>
  <c r="A1" i="3"/>
  <c r="H22" i="2"/>
  <c r="H21" i="2"/>
  <c r="H20" i="2"/>
  <c r="H19" i="2"/>
  <c r="H18" i="2"/>
  <c r="H17" i="2"/>
  <c r="H16" i="2"/>
  <c r="H15" i="2"/>
  <c r="H14" i="2"/>
  <c r="H13" i="2"/>
  <c r="H12" i="2"/>
  <c r="H11" i="2"/>
  <c r="H10" i="2"/>
  <c r="H9" i="2"/>
  <c r="H8" i="2"/>
  <c r="H7" i="2"/>
  <c r="H6" i="2"/>
  <c r="A1" i="2"/>
  <c r="B24" i="1"/>
  <c r="B23" i="1"/>
  <c r="B22" i="1"/>
  <c r="B21" i="1"/>
  <c r="B20" i="1"/>
  <c r="B19" i="1"/>
  <c r="B18" i="1"/>
  <c r="B17" i="1"/>
  <c r="B16" i="1"/>
  <c r="B15" i="1"/>
  <c r="B14" i="1"/>
  <c r="B13" i="1"/>
  <c r="C104" i="3" l="1"/>
  <c r="J104" i="3" s="1"/>
  <c r="C103" i="3"/>
  <c r="J103" i="3" s="1"/>
  <c r="C102" i="3"/>
  <c r="J102" i="3" s="1"/>
  <c r="C101" i="3"/>
  <c r="J101" i="3" s="1"/>
  <c r="C100" i="3"/>
  <c r="J100" i="3" s="1"/>
  <c r="C99" i="3"/>
  <c r="J99" i="3" s="1"/>
  <c r="C98" i="3"/>
  <c r="J98" i="3" s="1"/>
  <c r="C97" i="3"/>
  <c r="J97" i="3" s="1"/>
  <c r="C93" i="3"/>
  <c r="J93" i="3" s="1"/>
  <c r="C92" i="3"/>
  <c r="J92" i="3" s="1"/>
  <c r="C91" i="3"/>
  <c r="J91" i="3" s="1"/>
  <c r="C90" i="3"/>
  <c r="J90" i="3" s="1"/>
  <c r="C89" i="3"/>
  <c r="J89" i="3" s="1"/>
  <c r="J94" i="3" s="1"/>
  <c r="C85" i="3"/>
  <c r="J85" i="3" s="1"/>
  <c r="C84" i="3"/>
  <c r="J84" i="3" s="1"/>
  <c r="C83" i="3"/>
  <c r="J83" i="3" s="1"/>
  <c r="C82" i="3"/>
  <c r="J82" i="3" s="1"/>
  <c r="C81" i="3"/>
  <c r="J81" i="3" s="1"/>
  <c r="J86" i="3" s="1"/>
  <c r="C77" i="3"/>
  <c r="J77" i="3" s="1"/>
  <c r="C76" i="3"/>
  <c r="J76" i="3" s="1"/>
  <c r="C75" i="3"/>
  <c r="J75" i="3" s="1"/>
  <c r="C74" i="3"/>
  <c r="J74" i="3" s="1"/>
  <c r="C73" i="3"/>
  <c r="J73" i="3" s="1"/>
  <c r="C72" i="3"/>
  <c r="J72" i="3" s="1"/>
  <c r="C71" i="3"/>
  <c r="J71" i="3" s="1"/>
  <c r="C70" i="3"/>
  <c r="J70" i="3" s="1"/>
  <c r="C69" i="3"/>
  <c r="J69" i="3" s="1"/>
  <c r="C68" i="3"/>
  <c r="J68" i="3" s="1"/>
  <c r="J78" i="3" s="1"/>
  <c r="C63" i="3"/>
  <c r="J63" i="3" s="1"/>
  <c r="C62" i="3"/>
  <c r="J62" i="3" s="1"/>
  <c r="C61" i="3"/>
  <c r="J61" i="3" s="1"/>
  <c r="C60" i="3"/>
  <c r="J60" i="3" s="1"/>
  <c r="C59" i="3"/>
  <c r="J59" i="3" s="1"/>
  <c r="C58" i="3"/>
  <c r="J58" i="3" s="1"/>
  <c r="C57" i="3"/>
  <c r="J57" i="3" s="1"/>
  <c r="C56" i="3"/>
  <c r="J56" i="3" s="1"/>
  <c r="C55" i="3"/>
  <c r="J55" i="3" s="1"/>
  <c r="C51" i="3"/>
  <c r="J51" i="3" s="1"/>
  <c r="C50" i="3"/>
  <c r="J50" i="3" s="1"/>
  <c r="C48" i="3"/>
  <c r="J48" i="3" s="1"/>
  <c r="C47" i="3"/>
  <c r="J47" i="3" s="1"/>
  <c r="C46" i="3"/>
  <c r="J46" i="3" s="1"/>
  <c r="C45" i="3"/>
  <c r="J45" i="3" s="1"/>
  <c r="C44" i="3"/>
  <c r="J44" i="3" s="1"/>
  <c r="C43" i="3"/>
  <c r="J43" i="3" s="1"/>
  <c r="C42" i="3"/>
  <c r="J42" i="3" s="1"/>
  <c r="C41" i="3"/>
  <c r="J41" i="3" s="1"/>
  <c r="C36" i="3"/>
  <c r="J36" i="3" s="1"/>
  <c r="C35" i="3"/>
  <c r="J35" i="3" s="1"/>
  <c r="C34" i="3"/>
  <c r="J34" i="3" s="1"/>
  <c r="C33" i="3"/>
  <c r="J33" i="3" s="1"/>
  <c r="C32" i="3"/>
  <c r="J32" i="3" s="1"/>
  <c r="C31" i="3"/>
  <c r="J31" i="3" s="1"/>
  <c r="C26" i="3"/>
  <c r="J26" i="3" s="1"/>
  <c r="C25" i="3"/>
  <c r="J25" i="3" s="1"/>
  <c r="C24" i="3"/>
  <c r="J24" i="3" s="1"/>
  <c r="C23" i="3"/>
  <c r="J23" i="3" s="1"/>
  <c r="C22" i="3"/>
  <c r="J22" i="3" s="1"/>
  <c r="C21" i="3"/>
  <c r="J21" i="3" s="1"/>
  <c r="C20" i="3"/>
  <c r="J20" i="3" s="1"/>
  <c r="C19" i="3"/>
  <c r="J19" i="3" s="1"/>
  <c r="C15" i="3"/>
  <c r="J15" i="3" s="1"/>
  <c r="C13" i="3"/>
  <c r="J13" i="3" s="1"/>
  <c r="C12" i="3"/>
  <c r="J12" i="3" s="1"/>
  <c r="C11" i="3"/>
  <c r="J11" i="3" s="1"/>
  <c r="C10" i="3"/>
  <c r="J10" i="3" s="1"/>
  <c r="C9" i="3"/>
  <c r="J9" i="3" s="1"/>
  <c r="C8" i="3"/>
  <c r="J8" i="3" s="1"/>
  <c r="C7" i="3"/>
  <c r="J7" i="3" s="1"/>
  <c r="C6" i="3"/>
  <c r="J6" i="3" s="1"/>
  <c r="C22" i="2"/>
  <c r="I22" i="2" s="1"/>
  <c r="C21" i="2"/>
  <c r="I21" i="2" s="1"/>
  <c r="C20" i="2"/>
  <c r="I20" i="2" s="1"/>
  <c r="C18" i="2"/>
  <c r="I18" i="2" s="1"/>
  <c r="C17" i="2"/>
  <c r="I17" i="2" s="1"/>
  <c r="C16" i="2"/>
  <c r="I16" i="2" s="1"/>
  <c r="C15" i="2"/>
  <c r="I15" i="2" s="1"/>
  <c r="C14" i="2"/>
  <c r="I14" i="2" s="1"/>
  <c r="C13" i="2"/>
  <c r="I13" i="2" s="1"/>
  <c r="C12" i="2"/>
  <c r="I12" i="2" s="1"/>
  <c r="C11" i="2"/>
  <c r="I11" i="2" s="1"/>
  <c r="C10" i="2"/>
  <c r="I10" i="2" s="1"/>
  <c r="C9" i="2"/>
  <c r="I9" i="2" s="1"/>
  <c r="C8" i="2"/>
  <c r="I8" i="2" s="1"/>
  <c r="C7" i="2"/>
  <c r="I7" i="2" s="1"/>
  <c r="C6" i="2"/>
  <c r="I6" i="2" s="1"/>
  <c r="C105" i="3"/>
  <c r="J105" i="3" s="1"/>
  <c r="C64" i="3"/>
  <c r="J64" i="3" s="1"/>
  <c r="C49" i="3"/>
  <c r="J49" i="3" s="1"/>
  <c r="C37" i="3"/>
  <c r="J37" i="3" s="1"/>
  <c r="C27" i="3"/>
  <c r="J27" i="3" s="1"/>
  <c r="C14" i="3"/>
  <c r="J14" i="3" s="1"/>
  <c r="C19" i="2"/>
  <c r="I19" i="2" s="1"/>
  <c r="I23" i="2" l="1"/>
  <c r="I25" i="2" s="1"/>
  <c r="C4" i="4" s="1"/>
  <c r="J16" i="3"/>
  <c r="J28" i="3"/>
  <c r="J38" i="3"/>
  <c r="J52" i="3"/>
  <c r="J65" i="3"/>
  <c r="J106" i="3"/>
  <c r="C6" i="4" l="1"/>
  <c r="D6" i="4" s="1"/>
  <c r="D4" i="4"/>
</calcChain>
</file>

<file path=xl/sharedStrings.xml><?xml version="1.0" encoding="utf-8"?>
<sst xmlns="http://schemas.openxmlformats.org/spreadsheetml/2006/main" count="515" uniqueCount="93">
  <si>
    <t>Blad 'Omreken'</t>
  </si>
  <si>
    <t>Dit blad mag niet worden gewijzigd!</t>
  </si>
  <si>
    <t>Type:</t>
  </si>
  <si>
    <t>Invultabel</t>
  </si>
  <si>
    <t>Werkdagen</t>
  </si>
  <si>
    <t xml:space="preserve">per jaar: </t>
  </si>
  <si>
    <t xml:space="preserve">per week: </t>
  </si>
  <si>
    <t>FREQ</t>
  </si>
  <si>
    <t>FACTOR</t>
  </si>
  <si>
    <t>5W</t>
  </si>
  <si>
    <t>4W</t>
  </si>
  <si>
    <t>3W</t>
  </si>
  <si>
    <t>2W</t>
  </si>
  <si>
    <t>1W</t>
  </si>
  <si>
    <t>26J</t>
  </si>
  <si>
    <t>12J</t>
  </si>
  <si>
    <t>6J</t>
  </si>
  <si>
    <t>4J</t>
  </si>
  <si>
    <t>3J</t>
  </si>
  <si>
    <t>2J</t>
  </si>
  <si>
    <t>1J</t>
  </si>
  <si>
    <t>BEURT</t>
  </si>
  <si>
    <t>FREQ (DAGEN)</t>
  </si>
  <si>
    <t>OMSCHRIJVING</t>
  </si>
  <si>
    <t>EENHEID</t>
  </si>
  <si>
    <t>HOEVEELHEID /KEER</t>
  </si>
  <si>
    <t>PRIJS/ EENHEID (EURO)</t>
  </si>
  <si>
    <t>PRIJS/ KEER</t>
  </si>
  <si>
    <t>PRIJS/ JAAR</t>
  </si>
  <si>
    <t xml:space="preserve">WERKDAG                  </t>
  </si>
  <si>
    <t>6000</t>
  </si>
  <si>
    <t>Handdoekrolautomaat (papier)</t>
  </si>
  <si>
    <t>prijs per stuk</t>
  </si>
  <si>
    <t>6002</t>
  </si>
  <si>
    <t>Handdoekautomaat (papier losse vellen)</t>
  </si>
  <si>
    <t>6005</t>
  </si>
  <si>
    <t>Papierfol-dispenser (Centerfeed)</t>
  </si>
  <si>
    <t>6010</t>
  </si>
  <si>
    <t>Zeepdispenser foam</t>
  </si>
  <si>
    <t>6012</t>
  </si>
  <si>
    <t>Zeepdispenser (zorg)</t>
  </si>
  <si>
    <t>6014</t>
  </si>
  <si>
    <t>Dispenser tbv hair/body</t>
  </si>
  <si>
    <t>6015</t>
  </si>
  <si>
    <t>Desinfectiedispenser</t>
  </si>
  <si>
    <t>6020</t>
  </si>
  <si>
    <t>Damesverbandcontainer</t>
  </si>
  <si>
    <t>6021</t>
  </si>
  <si>
    <t>Luier-incobox</t>
  </si>
  <si>
    <t>6025</t>
  </si>
  <si>
    <t>Afvalbak</t>
  </si>
  <si>
    <t>6030</t>
  </si>
  <si>
    <t>Toiletpapierautomaat met reserve rol</t>
  </si>
  <si>
    <t>6035</t>
  </si>
  <si>
    <t>Toiletpapierautomaat met losse velletjes</t>
  </si>
  <si>
    <t>6040</t>
  </si>
  <si>
    <t>Luchtverfrisser (automatisch)</t>
  </si>
  <si>
    <t>6060</t>
  </si>
  <si>
    <t>Toiletborstelgarnituur</t>
  </si>
  <si>
    <t>6200</t>
  </si>
  <si>
    <t>Schoonloopmat 150 cm bij 250 cm</t>
  </si>
  <si>
    <t>6202</t>
  </si>
  <si>
    <t>Schoonloopmat 85 cm bij  150 cm</t>
  </si>
  <si>
    <t>6203</t>
  </si>
  <si>
    <t>Schoonloopmat 115 cm bij 180 cm</t>
  </si>
  <si>
    <t xml:space="preserve">Totaal werkdag                  </t>
  </si>
  <si>
    <t>Totaal leveringen excl. BTW</t>
  </si>
  <si>
    <t>DAGSOORT</t>
  </si>
  <si>
    <t>GH0001 - Gemeentehuis Vlijmen, Julianastraat 34, Vlijmen</t>
  </si>
  <si>
    <t>werkdag</t>
  </si>
  <si>
    <t>Totaal GH0001 - Gemeentehuis Vlijmen, Julianastraat 34, Vlijmen</t>
  </si>
  <si>
    <t>GH0002 - Gemeentehuis Drunen, Raadhuisplein 16, Drunen</t>
  </si>
  <si>
    <t>Totaal GH0002 - Gemeentehuis Drunen, Raadhuisplein 16, Drunen</t>
  </si>
  <si>
    <t>GH0003 - Stadhuis-Bezoekerscentrum Heusden, Pelsestraat 17, Heusden</t>
  </si>
  <si>
    <t>Totaal GH0003 - Stadhuis-Bezoekerscentrum Heusden, Pelsestraat 17, Heusden</t>
  </si>
  <si>
    <t>GH0004 - Gemeentewerf Drunen, Duinweg 37, Drunen</t>
  </si>
  <si>
    <t>Totaal GH0004 - Gemeentewerf Drunen, Duinweg 37, Drunen</t>
  </si>
  <si>
    <t>SB0001 - Zwembad Die Heygrave, Burg. Zwaansweg 4, Vlijmen</t>
  </si>
  <si>
    <t>Totaal SB0001 - Zwembad Die Heygrave, Burg. Zwaansweg 4, Vlijmen</t>
  </si>
  <si>
    <t>SB0002 - Sporthal Die Heygrave, Burg. Zwaansweg 4, Vlijmen</t>
  </si>
  <si>
    <t>Totaal SB0002 - Sporthal Die Heygrave, Burg. Zwaansweg 4, Vlijmen</t>
  </si>
  <si>
    <t>SB0004 - Gymzaal De Brug, Azielaan 43, Drunen</t>
  </si>
  <si>
    <t>Totaal SB0004 - Gymzaal De Brug, Azielaan 43, Drunen</t>
  </si>
  <si>
    <t>SB0006 - Gymzaal De Vennen, Vennelaan 86, Drunen</t>
  </si>
  <si>
    <t>Totaal SB0006 - Gymzaal De Vennen, Vennelaan 86, Drunen</t>
  </si>
  <si>
    <t>SB0007 - Sporthal Dillenburcht, Tinie de Munninkstraat 5, Drunen</t>
  </si>
  <si>
    <t>Totaal SB0007 - Sporthal Dillenburcht, Tinie de Munninkstraat 5, Drunen</t>
  </si>
  <si>
    <t>Soort werk</t>
  </si>
  <si>
    <t>Uren per jaar uitvoering</t>
  </si>
  <si>
    <t>Bedrag per jaar excl. BTW (euro)</t>
  </si>
  <si>
    <t>Bedrag per jaar incl. BTW (euro)</t>
  </si>
  <si>
    <t>Leveringen (geschat)</t>
  </si>
  <si>
    <t>Totaal generaal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</si>
</sst>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€-2]\ * #,##0.00_-;_-[$€-2]\ * #,##0.00\-;_-[$€-2]\ * &quot;-&quot;??_-;_-@_-"/>
  </numFmts>
  <fonts count="2" x14ac:knownFonts="1">
    <font>
      <sz val="10"/>
      <color theme="1"/>
      <name val="Verdana"/>
      <family val="2"/>
    </font>
    <font>
      <b/>
      <sz val="10"/>
      <color theme="1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6" xfId="0" applyFill="1" applyBorder="1"/>
    <xf numFmtId="0" fontId="0" fillId="2" borderId="7" xfId="0" applyFill="1" applyBorder="1"/>
    <xf numFmtId="49" fontId="0" fillId="3" borderId="5" xfId="0" applyNumberFormat="1" applyFill="1" applyBorder="1" applyAlignment="1">
      <alignment wrapText="1"/>
    </xf>
    <xf numFmtId="0" fontId="0" fillId="3" borderId="3" xfId="0" applyFill="1" applyBorder="1"/>
    <xf numFmtId="0" fontId="0" fillId="3" borderId="8" xfId="0" applyFill="1" applyBorder="1"/>
    <xf numFmtId="0" fontId="0" fillId="3" borderId="4" xfId="0" applyFill="1" applyBorder="1"/>
    <xf numFmtId="0" fontId="0" fillId="3" borderId="6" xfId="0" applyFill="1" applyBorder="1"/>
    <xf numFmtId="0" fontId="0" fillId="3" borderId="12" xfId="0" applyFill="1" applyBorder="1"/>
    <xf numFmtId="0" fontId="0" fillId="3" borderId="7" xfId="0" applyFill="1" applyBorder="1"/>
    <xf numFmtId="49" fontId="0" fillId="2" borderId="13" xfId="0" applyNumberFormat="1" applyFill="1" applyBorder="1"/>
    <xf numFmtId="1" fontId="0" fillId="2" borderId="13" xfId="0" applyNumberFormat="1" applyFill="1" applyBorder="1"/>
    <xf numFmtId="4" fontId="0" fillId="4" borderId="13" xfId="0" applyNumberFormat="1" applyFill="1" applyBorder="1"/>
    <xf numFmtId="164" fontId="0" fillId="0" borderId="13" xfId="0" applyNumberFormat="1" applyBorder="1" applyProtection="1">
      <protection locked="0"/>
    </xf>
    <xf numFmtId="164" fontId="0" fillId="2" borderId="13" xfId="0" applyNumberFormat="1" applyFill="1" applyBorder="1"/>
    <xf numFmtId="49" fontId="0" fillId="2" borderId="14" xfId="0" applyNumberFormat="1" applyFill="1" applyBorder="1"/>
    <xf numFmtId="1" fontId="0" fillId="2" borderId="14" xfId="0" applyNumberFormat="1" applyFill="1" applyBorder="1"/>
    <xf numFmtId="4" fontId="0" fillId="4" borderId="14" xfId="0" applyNumberFormat="1" applyFill="1" applyBorder="1"/>
    <xf numFmtId="164" fontId="0" fillId="0" borderId="14" xfId="0" applyNumberFormat="1" applyBorder="1" applyProtection="1">
      <protection locked="0"/>
    </xf>
    <xf numFmtId="164" fontId="0" fillId="2" borderId="14" xfId="0" applyNumberFormat="1" applyFill="1" applyBorder="1"/>
    <xf numFmtId="49" fontId="0" fillId="2" borderId="15" xfId="0" applyNumberFormat="1" applyFill="1" applyBorder="1"/>
    <xf numFmtId="1" fontId="0" fillId="2" borderId="15" xfId="0" applyNumberFormat="1" applyFill="1" applyBorder="1"/>
    <xf numFmtId="4" fontId="0" fillId="4" borderId="15" xfId="0" applyNumberFormat="1" applyFill="1" applyBorder="1"/>
    <xf numFmtId="164" fontId="0" fillId="0" borderId="15" xfId="0" applyNumberFormat="1" applyBorder="1" applyProtection="1">
      <protection locked="0"/>
    </xf>
    <xf numFmtId="164" fontId="0" fillId="2" borderId="15" xfId="0" applyNumberFormat="1" applyFill="1" applyBorder="1"/>
    <xf numFmtId="49" fontId="0" fillId="3" borderId="9" xfId="0" applyNumberFormat="1" applyFill="1" applyBorder="1"/>
    <xf numFmtId="0" fontId="0" fillId="3" borderId="10" xfId="0" applyFill="1" applyBorder="1"/>
    <xf numFmtId="164" fontId="0" fillId="3" borderId="5" xfId="0" applyNumberFormat="1" applyFill="1" applyBorder="1"/>
    <xf numFmtId="0" fontId="0" fillId="3" borderId="9" xfId="0" applyFill="1" applyBorder="1" applyAlignment="1"/>
    <xf numFmtId="0" fontId="0" fillId="3" borderId="11" xfId="0" applyFill="1" applyBorder="1"/>
    <xf numFmtId="164" fontId="0" fillId="2" borderId="13" xfId="0" applyNumberFormat="1" applyFill="1" applyBorder="1" applyProtection="1"/>
    <xf numFmtId="164" fontId="0" fillId="2" borderId="14" xfId="0" applyNumberFormat="1" applyFill="1" applyBorder="1" applyProtection="1"/>
    <xf numFmtId="164" fontId="0" fillId="2" borderId="15" xfId="0" applyNumberFormat="1" applyFill="1" applyBorder="1" applyProtection="1"/>
    <xf numFmtId="49" fontId="0" fillId="3" borderId="9" xfId="0" applyNumberFormat="1" applyFill="1" applyBorder="1" applyAlignment="1"/>
    <xf numFmtId="4" fontId="0" fillId="3" borderId="5" xfId="0" applyNumberFormat="1" applyFill="1" applyBorder="1"/>
    <xf numFmtId="164" fontId="0" fillId="2" borderId="5" xfId="0" applyNumberFormat="1" applyFill="1" applyBorder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D20A3B-8E31-4187-BF7C-8FAFBA15B3C3}">
  <dimension ref="A1:B24"/>
  <sheetViews>
    <sheetView workbookViewId="0"/>
  </sheetViews>
  <sheetFormatPr defaultRowHeight="12.75" x14ac:dyDescent="0.2"/>
  <sheetData>
    <row r="1" spans="1:2" x14ac:dyDescent="0.2">
      <c r="A1" s="1" t="s">
        <v>0</v>
      </c>
    </row>
    <row r="3" spans="1:2" x14ac:dyDescent="0.2">
      <c r="A3" t="s">
        <v>1</v>
      </c>
    </row>
    <row r="5" spans="1:2" x14ac:dyDescent="0.2">
      <c r="A5" t="s">
        <v>2</v>
      </c>
      <c r="B5" t="s">
        <v>3</v>
      </c>
    </row>
    <row r="7" spans="1:2" x14ac:dyDescent="0.2">
      <c r="A7" s="4" t="s">
        <v>4</v>
      </c>
      <c r="B7" s="5"/>
    </row>
    <row r="8" spans="1:2" x14ac:dyDescent="0.2">
      <c r="A8" s="2"/>
      <c r="B8" s="3"/>
    </row>
    <row r="9" spans="1:2" x14ac:dyDescent="0.2">
      <c r="A9" s="2" t="s">
        <v>5</v>
      </c>
      <c r="B9" s="3">
        <v>255</v>
      </c>
    </row>
    <row r="10" spans="1:2" x14ac:dyDescent="0.2">
      <c r="A10" s="2" t="s">
        <v>6</v>
      </c>
      <c r="B10" s="3">
        <v>5</v>
      </c>
    </row>
    <row r="11" spans="1:2" x14ac:dyDescent="0.2">
      <c r="A11" s="2"/>
      <c r="B11" s="3"/>
    </row>
    <row r="12" spans="1:2" x14ac:dyDescent="0.2">
      <c r="A12" s="2" t="s">
        <v>7</v>
      </c>
      <c r="B12" s="3" t="s">
        <v>8</v>
      </c>
    </row>
    <row r="13" spans="1:2" x14ac:dyDescent="0.2">
      <c r="A13" s="2" t="s">
        <v>9</v>
      </c>
      <c r="B13" s="3">
        <f>IF(A13="2½W",2.5/dagenperweek1,IF(RIGHT(A13,1)="W",VALUE(LEFT(A13,LEN(A13)-1))/dagenperweek1,IF(RIGHT(A13,1)="J",VALUE(LEFT(A13,LEN(A13)-1))/dagenperjaar1,"handmatig!")))</f>
        <v>1</v>
      </c>
    </row>
    <row r="14" spans="1:2" x14ac:dyDescent="0.2">
      <c r="A14" s="2" t="s">
        <v>10</v>
      </c>
      <c r="B14" s="3">
        <f>IF(A14="2½W",2.5/dagenperweek1,IF(RIGHT(A14,1)="W",VALUE(LEFT(A14,LEN(A14)-1))/dagenperweek1,IF(RIGHT(A14,1)="J",VALUE(LEFT(A14,LEN(A14)-1))/dagenperjaar1,"handmatig!")))</f>
        <v>0.8</v>
      </c>
    </row>
    <row r="15" spans="1:2" x14ac:dyDescent="0.2">
      <c r="A15" s="2" t="s">
        <v>11</v>
      </c>
      <c r="B15" s="3">
        <f>IF(A15="2½W",2.5/dagenperweek1,IF(RIGHT(A15,1)="W",VALUE(LEFT(A15,LEN(A15)-1))/dagenperweek1,IF(RIGHT(A15,1)="J",VALUE(LEFT(A15,LEN(A15)-1))/dagenperjaar1,"handmatig!")))</f>
        <v>0.6</v>
      </c>
    </row>
    <row r="16" spans="1:2" x14ac:dyDescent="0.2">
      <c r="A16" s="2" t="s">
        <v>12</v>
      </c>
      <c r="B16" s="3">
        <f>IF(A16="2½W",2.5/dagenperweek1,IF(RIGHT(A16,1)="W",VALUE(LEFT(A16,LEN(A16)-1))/dagenperweek1,IF(RIGHT(A16,1)="J",VALUE(LEFT(A16,LEN(A16)-1))/dagenperjaar1,"handmatig!")))</f>
        <v>0.4</v>
      </c>
    </row>
    <row r="17" spans="1:2" x14ac:dyDescent="0.2">
      <c r="A17" s="2" t="s">
        <v>13</v>
      </c>
      <c r="B17" s="3">
        <f>IF(A17="2½W",2.5/dagenperweek1,IF(RIGHT(A17,1)="W",VALUE(LEFT(A17,LEN(A17)-1))/dagenperweek1,IF(RIGHT(A17,1)="J",VALUE(LEFT(A17,LEN(A17)-1))/dagenperjaar1,"handmatig!")))</f>
        <v>0.2</v>
      </c>
    </row>
    <row r="18" spans="1:2" x14ac:dyDescent="0.2">
      <c r="A18" s="2" t="s">
        <v>14</v>
      </c>
      <c r="B18" s="3">
        <f>IF(A18="2½W",2.5/dagenperweek1,IF(RIGHT(A18,1)="W",VALUE(LEFT(A18,LEN(A18)-1))/dagenperweek1,IF(RIGHT(A18,1)="J",VALUE(LEFT(A18,LEN(A18)-1))/dagenperjaar1,"handmatig!")))</f>
        <v>0.10196078431372549</v>
      </c>
    </row>
    <row r="19" spans="1:2" x14ac:dyDescent="0.2">
      <c r="A19" s="2" t="s">
        <v>15</v>
      </c>
      <c r="B19" s="3">
        <f>IF(A19="2½W",2.5/dagenperweek1,IF(RIGHT(A19,1)="W",VALUE(LEFT(A19,LEN(A19)-1))/dagenperweek1,IF(RIGHT(A19,1)="J",VALUE(LEFT(A19,LEN(A19)-1))/dagenperjaar1,"handmatig!")))</f>
        <v>4.7058823529411764E-2</v>
      </c>
    </row>
    <row r="20" spans="1:2" x14ac:dyDescent="0.2">
      <c r="A20" s="2" t="s">
        <v>16</v>
      </c>
      <c r="B20" s="3">
        <f>IF(A20="2½W",2.5/dagenperweek1,IF(RIGHT(A20,1)="W",VALUE(LEFT(A20,LEN(A20)-1))/dagenperweek1,IF(RIGHT(A20,1)="J",VALUE(LEFT(A20,LEN(A20)-1))/dagenperjaar1,"handmatig!")))</f>
        <v>2.3529411764705882E-2</v>
      </c>
    </row>
    <row r="21" spans="1:2" x14ac:dyDescent="0.2">
      <c r="A21" s="2" t="s">
        <v>17</v>
      </c>
      <c r="B21" s="3">
        <f>IF(A21="2½W",2.5/dagenperweek1,IF(RIGHT(A21,1)="W",VALUE(LEFT(A21,LEN(A21)-1))/dagenperweek1,IF(RIGHT(A21,1)="J",VALUE(LEFT(A21,LEN(A21)-1))/dagenperjaar1,"handmatig!")))</f>
        <v>1.5686274509803921E-2</v>
      </c>
    </row>
    <row r="22" spans="1:2" x14ac:dyDescent="0.2">
      <c r="A22" s="2" t="s">
        <v>18</v>
      </c>
      <c r="B22" s="3">
        <f>IF(A22="2½W",2.5/dagenperweek1,IF(RIGHT(A22,1)="W",VALUE(LEFT(A22,LEN(A22)-1))/dagenperweek1,IF(RIGHT(A22,1)="J",VALUE(LEFT(A22,LEN(A22)-1))/dagenperjaar1,"handmatig!")))</f>
        <v>1.1764705882352941E-2</v>
      </c>
    </row>
    <row r="23" spans="1:2" x14ac:dyDescent="0.2">
      <c r="A23" s="2" t="s">
        <v>19</v>
      </c>
      <c r="B23" s="3">
        <f>IF(A23="2½W",2.5/dagenperweek1,IF(RIGHT(A23,1)="W",VALUE(LEFT(A23,LEN(A23)-1))/dagenperweek1,IF(RIGHT(A23,1)="J",VALUE(LEFT(A23,LEN(A23)-1))/dagenperjaar1,"handmatig!")))</f>
        <v>7.8431372549019607E-3</v>
      </c>
    </row>
    <row r="24" spans="1:2" x14ac:dyDescent="0.2">
      <c r="A24" s="6" t="s">
        <v>20</v>
      </c>
      <c r="B24" s="7">
        <f>IF(A24="2½W",2.5/dagenperweek1,IF(RIGHT(A24,1)="W",VALUE(LEFT(A24,LEN(A24)-1))/dagenperweek1,IF(RIGHT(A24,1)="J",VALUE(LEFT(A24,LEN(A24)-1))/dagenperjaar1,"handmatig!")))</f>
        <v>3.9215686274509803E-3</v>
      </c>
    </row>
  </sheetData>
  <sheetProtection algorithmName="SHA-512" hashValue="dlxmtYSun4HGz4dK1h6RKxHgHQFhSgIGlyuvRmALSd+uD0t6KWkBYfR3yhQqviu6DJQTyJzBGtQriVpOhT5wfg==" saltValue="673KiQh4qG/xrk3WcCU+mw==" spinCount="100000" sheet="1" objects="1" scenarios="1" autoFilter="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24E96E-266F-4373-B9EF-994E15D63CF8}">
  <dimension ref="A1:I25"/>
  <sheetViews>
    <sheetView workbookViewId="0"/>
  </sheetViews>
  <sheetFormatPr defaultRowHeight="12.75" x14ac:dyDescent="0.2"/>
  <cols>
    <col min="1" max="1" width="7.625" customWidth="1"/>
    <col min="2" max="2" width="6.125" customWidth="1"/>
    <col min="3" max="3" width="7.625" customWidth="1"/>
    <col min="4" max="4" width="50.625" customWidth="1"/>
    <col min="5" max="6" width="14.625" customWidth="1"/>
    <col min="7" max="7" width="11.625" customWidth="1"/>
    <col min="8" max="8" width="12.625" customWidth="1"/>
    <col min="9" max="9" width="14.625" customWidth="1"/>
  </cols>
  <sheetData>
    <row r="1" spans="1:9" x14ac:dyDescent="0.2">
      <c r="A1" s="1" t="str">
        <f>CONCATENATE("Bijlage C.1: ",tabeltype," leveringen")</f>
        <v>Bijlage C.1: Invultabel leveringen</v>
      </c>
    </row>
    <row r="3" spans="1:9" ht="38.25" x14ac:dyDescent="0.2">
      <c r="A3" s="8" t="s">
        <v>21</v>
      </c>
      <c r="B3" s="8" t="s">
        <v>7</v>
      </c>
      <c r="C3" s="8" t="s">
        <v>22</v>
      </c>
      <c r="D3" s="8" t="s">
        <v>23</v>
      </c>
      <c r="E3" s="8" t="s">
        <v>24</v>
      </c>
      <c r="F3" s="8" t="s">
        <v>25</v>
      </c>
      <c r="G3" s="8" t="s">
        <v>26</v>
      </c>
      <c r="H3" s="8" t="s">
        <v>27</v>
      </c>
      <c r="I3" s="8" t="s">
        <v>28</v>
      </c>
    </row>
    <row r="4" spans="1:9" x14ac:dyDescent="0.2">
      <c r="A4" s="9"/>
      <c r="B4" s="10"/>
      <c r="C4" s="10"/>
      <c r="D4" s="10"/>
      <c r="E4" s="10"/>
      <c r="F4" s="10"/>
      <c r="G4" s="10"/>
      <c r="H4" s="10"/>
      <c r="I4" s="11"/>
    </row>
    <row r="5" spans="1:9" x14ac:dyDescent="0.2">
      <c r="A5" s="12" t="s">
        <v>29</v>
      </c>
      <c r="B5" s="13"/>
      <c r="C5" s="13"/>
      <c r="D5" s="13"/>
      <c r="E5" s="13"/>
      <c r="F5" s="13"/>
      <c r="G5" s="13"/>
      <c r="H5" s="13"/>
      <c r="I5" s="14"/>
    </row>
    <row r="6" spans="1:9" x14ac:dyDescent="0.2">
      <c r="A6" s="15" t="s">
        <v>30</v>
      </c>
      <c r="B6" s="15" t="s">
        <v>15</v>
      </c>
      <c r="C6" s="16">
        <f>IF(ISBLANK(B6),0,IF(ISERROR(VALUE(B6)),VLOOKUP(B6,dagsoorttabel1,2,FALSE)*dagenperjaar1,VALUE(B6)))</f>
        <v>12</v>
      </c>
      <c r="D6" s="15" t="s">
        <v>31</v>
      </c>
      <c r="E6" s="15" t="s">
        <v>32</v>
      </c>
      <c r="F6" s="17">
        <v>34</v>
      </c>
      <c r="G6" s="18"/>
      <c r="H6" s="19">
        <f>IF(ISBLANK(F6),0,F6)*ROUND(G6,2)</f>
        <v>0</v>
      </c>
      <c r="I6" s="19">
        <f>C6*H6</f>
        <v>0</v>
      </c>
    </row>
    <row r="7" spans="1:9" x14ac:dyDescent="0.2">
      <c r="A7" s="20" t="s">
        <v>33</v>
      </c>
      <c r="B7" s="20" t="s">
        <v>15</v>
      </c>
      <c r="C7" s="21">
        <f>IF(ISBLANK(B7),0,IF(ISERROR(VALUE(B7)),VLOOKUP(B7,dagsoorttabel1,2,FALSE)*dagenperjaar1,VALUE(B7)))</f>
        <v>12</v>
      </c>
      <c r="D7" s="20" t="s">
        <v>34</v>
      </c>
      <c r="E7" s="20" t="s">
        <v>32</v>
      </c>
      <c r="F7" s="22">
        <v>58</v>
      </c>
      <c r="G7" s="23"/>
      <c r="H7" s="24">
        <f>IF(ISBLANK(F7),0,F7)*ROUND(G7,2)</f>
        <v>0</v>
      </c>
      <c r="I7" s="24">
        <f>C7*H7</f>
        <v>0</v>
      </c>
    </row>
    <row r="8" spans="1:9" x14ac:dyDescent="0.2">
      <c r="A8" s="20" t="s">
        <v>35</v>
      </c>
      <c r="B8" s="20" t="s">
        <v>15</v>
      </c>
      <c r="C8" s="21">
        <f>IF(ISBLANK(B8),0,IF(ISERROR(VALUE(B8)),VLOOKUP(B8,dagsoorttabel1,2,FALSE)*dagenperjaar1,VALUE(B8)))</f>
        <v>12</v>
      </c>
      <c r="D8" s="20" t="s">
        <v>36</v>
      </c>
      <c r="E8" s="20" t="s">
        <v>32</v>
      </c>
      <c r="F8" s="22">
        <v>24</v>
      </c>
      <c r="G8" s="23"/>
      <c r="H8" s="24">
        <f>IF(ISBLANK(F8),0,F8)*ROUND(G8,2)</f>
        <v>0</v>
      </c>
      <c r="I8" s="24">
        <f>C8*H8</f>
        <v>0</v>
      </c>
    </row>
    <row r="9" spans="1:9" x14ac:dyDescent="0.2">
      <c r="A9" s="20" t="s">
        <v>37</v>
      </c>
      <c r="B9" s="20" t="s">
        <v>15</v>
      </c>
      <c r="C9" s="21">
        <f>IF(ISBLANK(B9),0,IF(ISERROR(VALUE(B9)),VLOOKUP(B9,dagsoorttabel1,2,FALSE)*dagenperjaar1,VALUE(B9)))</f>
        <v>12</v>
      </c>
      <c r="D9" s="20" t="s">
        <v>38</v>
      </c>
      <c r="E9" s="20" t="s">
        <v>32</v>
      </c>
      <c r="F9" s="22">
        <v>96</v>
      </c>
      <c r="G9" s="23"/>
      <c r="H9" s="24">
        <f>IF(ISBLANK(F9),0,F9)*ROUND(G9,2)</f>
        <v>0</v>
      </c>
      <c r="I9" s="24">
        <f>C9*H9</f>
        <v>0</v>
      </c>
    </row>
    <row r="10" spans="1:9" x14ac:dyDescent="0.2">
      <c r="A10" s="20" t="s">
        <v>39</v>
      </c>
      <c r="B10" s="20" t="s">
        <v>15</v>
      </c>
      <c r="C10" s="21">
        <f>IF(ISBLANK(B10),0,IF(ISERROR(VALUE(B10)),VLOOKUP(B10,dagsoorttabel1,2,FALSE)*dagenperjaar1,VALUE(B10)))</f>
        <v>12</v>
      </c>
      <c r="D10" s="20" t="s">
        <v>40</v>
      </c>
      <c r="E10" s="20" t="s">
        <v>32</v>
      </c>
      <c r="F10" s="22">
        <v>1</v>
      </c>
      <c r="G10" s="23"/>
      <c r="H10" s="24">
        <f>IF(ISBLANK(F10),0,F10)*ROUND(G10,2)</f>
        <v>0</v>
      </c>
      <c r="I10" s="24">
        <f>C10*H10</f>
        <v>0</v>
      </c>
    </row>
    <row r="11" spans="1:9" x14ac:dyDescent="0.2">
      <c r="A11" s="20" t="s">
        <v>41</v>
      </c>
      <c r="B11" s="20" t="s">
        <v>15</v>
      </c>
      <c r="C11" s="21">
        <f>IF(ISBLANK(B11),0,IF(ISERROR(VALUE(B11)),VLOOKUP(B11,dagsoorttabel1,2,FALSE)*dagenperjaar1,VALUE(B11)))</f>
        <v>12</v>
      </c>
      <c r="D11" s="20" t="s">
        <v>42</v>
      </c>
      <c r="E11" s="20" t="s">
        <v>32</v>
      </c>
      <c r="F11" s="22">
        <v>2</v>
      </c>
      <c r="G11" s="23"/>
      <c r="H11" s="24">
        <f>IF(ISBLANK(F11),0,F11)*ROUND(G11,2)</f>
        <v>0</v>
      </c>
      <c r="I11" s="24">
        <f>C11*H11</f>
        <v>0</v>
      </c>
    </row>
    <row r="12" spans="1:9" x14ac:dyDescent="0.2">
      <c r="A12" s="20" t="s">
        <v>43</v>
      </c>
      <c r="B12" s="20" t="s">
        <v>15</v>
      </c>
      <c r="C12" s="21">
        <f>IF(ISBLANK(B12),0,IF(ISERROR(VALUE(B12)),VLOOKUP(B12,dagsoorttabel1,2,FALSE)*dagenperjaar1,VALUE(B12)))</f>
        <v>12</v>
      </c>
      <c r="D12" s="20" t="s">
        <v>44</v>
      </c>
      <c r="E12" s="20" t="s">
        <v>32</v>
      </c>
      <c r="F12" s="22">
        <v>2</v>
      </c>
      <c r="G12" s="23"/>
      <c r="H12" s="24">
        <f>IF(ISBLANK(F12),0,F12)*ROUND(G12,2)</f>
        <v>0</v>
      </c>
      <c r="I12" s="24">
        <f>C12*H12</f>
        <v>0</v>
      </c>
    </row>
    <row r="13" spans="1:9" x14ac:dyDescent="0.2">
      <c r="A13" s="20" t="s">
        <v>45</v>
      </c>
      <c r="B13" s="20" t="s">
        <v>15</v>
      </c>
      <c r="C13" s="21">
        <f>IF(ISBLANK(B13),0,IF(ISERROR(VALUE(B13)),VLOOKUP(B13,dagsoorttabel1,2,FALSE)*dagenperjaar1,VALUE(B13)))</f>
        <v>12</v>
      </c>
      <c r="D13" s="20" t="s">
        <v>46</v>
      </c>
      <c r="E13" s="20" t="s">
        <v>32</v>
      </c>
      <c r="F13" s="22">
        <v>64</v>
      </c>
      <c r="G13" s="23"/>
      <c r="H13" s="24">
        <f>IF(ISBLANK(F13),0,F13)*ROUND(G13,2)</f>
        <v>0</v>
      </c>
      <c r="I13" s="24">
        <f>C13*H13</f>
        <v>0</v>
      </c>
    </row>
    <row r="14" spans="1:9" x14ac:dyDescent="0.2">
      <c r="A14" s="20" t="s">
        <v>47</v>
      </c>
      <c r="B14" s="20" t="s">
        <v>15</v>
      </c>
      <c r="C14" s="21">
        <f>IF(ISBLANK(B14),0,IF(ISERROR(VALUE(B14)),VLOOKUP(B14,dagsoorttabel1,2,FALSE)*dagenperjaar1,VALUE(B14)))</f>
        <v>12</v>
      </c>
      <c r="D14" s="20" t="s">
        <v>48</v>
      </c>
      <c r="E14" s="20" t="s">
        <v>32</v>
      </c>
      <c r="F14" s="22">
        <v>5</v>
      </c>
      <c r="G14" s="23"/>
      <c r="H14" s="24">
        <f>IF(ISBLANK(F14),0,F14)*ROUND(G14,2)</f>
        <v>0</v>
      </c>
      <c r="I14" s="24">
        <f>C14*H14</f>
        <v>0</v>
      </c>
    </row>
    <row r="15" spans="1:9" x14ac:dyDescent="0.2">
      <c r="A15" s="20" t="s">
        <v>49</v>
      </c>
      <c r="B15" s="20" t="s">
        <v>15</v>
      </c>
      <c r="C15" s="21">
        <f>IF(ISBLANK(B15),0,IF(ISERROR(VALUE(B15)),VLOOKUP(B15,dagsoorttabel1,2,FALSE)*dagenperjaar1,VALUE(B15)))</f>
        <v>12</v>
      </c>
      <c r="D15" s="20" t="s">
        <v>50</v>
      </c>
      <c r="E15" s="20" t="s">
        <v>32</v>
      </c>
      <c r="F15" s="22">
        <v>101</v>
      </c>
      <c r="G15" s="23"/>
      <c r="H15" s="24">
        <f>IF(ISBLANK(F15),0,F15)*ROUND(G15,2)</f>
        <v>0</v>
      </c>
      <c r="I15" s="24">
        <f>C15*H15</f>
        <v>0</v>
      </c>
    </row>
    <row r="16" spans="1:9" x14ac:dyDescent="0.2">
      <c r="A16" s="20" t="s">
        <v>51</v>
      </c>
      <c r="B16" s="20" t="s">
        <v>15</v>
      </c>
      <c r="C16" s="21">
        <f>IF(ISBLANK(B16),0,IF(ISERROR(VALUE(B16)),VLOOKUP(B16,dagsoorttabel1,2,FALSE)*dagenperjaar1,VALUE(B16)))</f>
        <v>12</v>
      </c>
      <c r="D16" s="20" t="s">
        <v>52</v>
      </c>
      <c r="E16" s="20" t="s">
        <v>32</v>
      </c>
      <c r="F16" s="22">
        <v>89</v>
      </c>
      <c r="G16" s="23"/>
      <c r="H16" s="24">
        <f>IF(ISBLANK(F16),0,F16)*ROUND(G16,2)</f>
        <v>0</v>
      </c>
      <c r="I16" s="24">
        <f>C16*H16</f>
        <v>0</v>
      </c>
    </row>
    <row r="17" spans="1:9" x14ac:dyDescent="0.2">
      <c r="A17" s="20" t="s">
        <v>53</v>
      </c>
      <c r="B17" s="20" t="s">
        <v>15</v>
      </c>
      <c r="C17" s="21">
        <f>IF(ISBLANK(B17),0,IF(ISERROR(VALUE(B17)),VLOOKUP(B17,dagsoorttabel1,2,FALSE)*dagenperjaar1,VALUE(B17)))</f>
        <v>12</v>
      </c>
      <c r="D17" s="20" t="s">
        <v>54</v>
      </c>
      <c r="E17" s="20" t="s">
        <v>32</v>
      </c>
      <c r="F17" s="22">
        <v>10</v>
      </c>
      <c r="G17" s="23"/>
      <c r="H17" s="24">
        <f>IF(ISBLANK(F17),0,F17)*ROUND(G17,2)</f>
        <v>0</v>
      </c>
      <c r="I17" s="24">
        <f>C17*H17</f>
        <v>0</v>
      </c>
    </row>
    <row r="18" spans="1:9" x14ac:dyDescent="0.2">
      <c r="A18" s="20" t="s">
        <v>55</v>
      </c>
      <c r="B18" s="20" t="s">
        <v>15</v>
      </c>
      <c r="C18" s="21">
        <f>IF(ISBLANK(B18),0,IF(ISERROR(VALUE(B18)),VLOOKUP(B18,dagsoorttabel1,2,FALSE)*dagenperjaar1,VALUE(B18)))</f>
        <v>12</v>
      </c>
      <c r="D18" s="20" t="s">
        <v>56</v>
      </c>
      <c r="E18" s="20" t="s">
        <v>32</v>
      </c>
      <c r="F18" s="22">
        <v>78</v>
      </c>
      <c r="G18" s="23"/>
      <c r="H18" s="24">
        <f>IF(ISBLANK(F18),0,F18)*ROUND(G18,2)</f>
        <v>0</v>
      </c>
      <c r="I18" s="24">
        <f>C18*H18</f>
        <v>0</v>
      </c>
    </row>
    <row r="19" spans="1:9" x14ac:dyDescent="0.2">
      <c r="A19" s="20" t="s">
        <v>57</v>
      </c>
      <c r="B19" s="20" t="s">
        <v>20</v>
      </c>
      <c r="C19" s="21">
        <f>IF(ISBLANK(B19),0,IF(ISERROR(VALUE(B19)),VLOOKUP(B19,dagsoorttabel1,2,FALSE)*dagenperjaar1,VALUE(B19)))</f>
        <v>1</v>
      </c>
      <c r="D19" s="20" t="s">
        <v>58</v>
      </c>
      <c r="E19" s="20" t="s">
        <v>32</v>
      </c>
      <c r="F19" s="22">
        <v>64</v>
      </c>
      <c r="G19" s="23"/>
      <c r="H19" s="24">
        <f>IF(ISBLANK(F19),0,F19)*ROUND(G19,2)</f>
        <v>0</v>
      </c>
      <c r="I19" s="24">
        <f>C19*H19</f>
        <v>0</v>
      </c>
    </row>
    <row r="20" spans="1:9" x14ac:dyDescent="0.2">
      <c r="A20" s="20" t="s">
        <v>59</v>
      </c>
      <c r="B20" s="20" t="s">
        <v>15</v>
      </c>
      <c r="C20" s="21">
        <f>IF(ISBLANK(B20),0,IF(ISERROR(VALUE(B20)),VLOOKUP(B20,dagsoorttabel1,2,FALSE)*dagenperjaar1,VALUE(B20)))</f>
        <v>12</v>
      </c>
      <c r="D20" s="20" t="s">
        <v>60</v>
      </c>
      <c r="E20" s="20" t="s">
        <v>32</v>
      </c>
      <c r="F20" s="22">
        <v>2</v>
      </c>
      <c r="G20" s="23"/>
      <c r="H20" s="24">
        <f>IF(ISBLANK(F20),0,F20)*ROUND(G20,2)</f>
        <v>0</v>
      </c>
      <c r="I20" s="24">
        <f>C20*H20</f>
        <v>0</v>
      </c>
    </row>
    <row r="21" spans="1:9" x14ac:dyDescent="0.2">
      <c r="A21" s="20" t="s">
        <v>61</v>
      </c>
      <c r="B21" s="20" t="s">
        <v>15</v>
      </c>
      <c r="C21" s="21">
        <f>IF(ISBLANK(B21),0,IF(ISERROR(VALUE(B21)),VLOOKUP(B21,dagsoorttabel1,2,FALSE)*dagenperjaar1,VALUE(B21)))</f>
        <v>12</v>
      </c>
      <c r="D21" s="20" t="s">
        <v>62</v>
      </c>
      <c r="E21" s="20" t="s">
        <v>32</v>
      </c>
      <c r="F21" s="22">
        <v>1</v>
      </c>
      <c r="G21" s="23"/>
      <c r="H21" s="24">
        <f>IF(ISBLANK(F21),0,F21)*ROUND(G21,2)</f>
        <v>0</v>
      </c>
      <c r="I21" s="24">
        <f>C21*H21</f>
        <v>0</v>
      </c>
    </row>
    <row r="22" spans="1:9" x14ac:dyDescent="0.2">
      <c r="A22" s="25" t="s">
        <v>63</v>
      </c>
      <c r="B22" s="25" t="s">
        <v>15</v>
      </c>
      <c r="C22" s="26">
        <f>IF(ISBLANK(B22),0,IF(ISERROR(VALUE(B22)),VLOOKUP(B22,dagsoorttabel1,2,FALSE)*dagenperjaar1,VALUE(B22)))</f>
        <v>12</v>
      </c>
      <c r="D22" s="25" t="s">
        <v>64</v>
      </c>
      <c r="E22" s="25" t="s">
        <v>32</v>
      </c>
      <c r="F22" s="27">
        <v>4</v>
      </c>
      <c r="G22" s="28"/>
      <c r="H22" s="29">
        <f>IF(ISBLANK(F22),0,F22)*ROUND(G22,2)</f>
        <v>0</v>
      </c>
      <c r="I22" s="29">
        <f>C22*H22</f>
        <v>0</v>
      </c>
    </row>
    <row r="23" spans="1:9" x14ac:dyDescent="0.2">
      <c r="A23" s="30" t="s">
        <v>65</v>
      </c>
      <c r="B23" s="31"/>
      <c r="C23" s="31"/>
      <c r="D23" s="31"/>
      <c r="E23" s="31"/>
      <c r="F23" s="31"/>
      <c r="G23" s="31"/>
      <c r="H23" s="31"/>
      <c r="I23" s="32">
        <f>SUM(I6:I22)</f>
        <v>0</v>
      </c>
    </row>
    <row r="25" spans="1:9" x14ac:dyDescent="0.2">
      <c r="A25" s="30" t="s">
        <v>66</v>
      </c>
      <c r="B25" s="31"/>
      <c r="C25" s="31"/>
      <c r="D25" s="31"/>
      <c r="E25" s="31"/>
      <c r="F25" s="31"/>
      <c r="G25" s="31"/>
      <c r="H25" s="31"/>
      <c r="I25" s="32">
        <f>prijsjaarleveringen1</f>
        <v>0</v>
      </c>
    </row>
  </sheetData>
  <sheetProtection algorithmName="SHA-512" hashValue="6NaMzPQDsSwMSvzCFIZEet1/BScwJXVNmEHoMrZEpWPEYuhIqNQHDUxfU0EeAPDj9VoExjQFaoK2QUX3cUpdjA==" saltValue="WremD0VWYVrpILNVBejmVg==" spinCount="100000" sheet="1" objects="1" scenarios="1" autoFilter="0"/>
  <pageMargins left="0.7" right="0.7" top="0.75" bottom="0.75" header="0.3" footer="0.3"/>
  <pageSetup paperSize="9" scale="65" orientation="landscape" horizontalDpi="4294967295" verticalDpi="4294967295" r:id="rId1"/>
  <headerFooter>
    <oddFooter>&amp;LGemeente Heusden                                            &amp;ROpmaakdatum: 11-09-2024
Intexso - Plantageweg 23E - Leusden
+31 (33) 2778485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FD50E-E949-45CD-8230-536A4464E929}">
  <dimension ref="A1:J106"/>
  <sheetViews>
    <sheetView workbookViewId="0"/>
  </sheetViews>
  <sheetFormatPr defaultRowHeight="12.75" x14ac:dyDescent="0.2"/>
  <cols>
    <col min="1" max="1" width="7.625" customWidth="1"/>
    <col min="2" max="2" width="6.125" customWidth="1"/>
    <col min="3" max="3" width="7.625" customWidth="1"/>
    <col min="4" max="4" width="11.625" customWidth="1"/>
    <col min="5" max="5" width="50.625" customWidth="1"/>
    <col min="6" max="7" width="14.625" customWidth="1"/>
    <col min="8" max="8" width="11.625" customWidth="1"/>
    <col min="9" max="9" width="12.625" customWidth="1"/>
    <col min="10" max="10" width="14.625" customWidth="1"/>
  </cols>
  <sheetData>
    <row r="1" spans="1:10" x14ac:dyDescent="0.2">
      <c r="A1" s="1" t="str">
        <f>CONCATENATE("Bijlage C.2: ",tabeltype," leveringen per locatie")</f>
        <v>Bijlage C.2: Invultabel leveringen per locatie</v>
      </c>
    </row>
    <row r="3" spans="1:10" ht="38.25" x14ac:dyDescent="0.2">
      <c r="A3" s="8" t="s">
        <v>21</v>
      </c>
      <c r="B3" s="8" t="s">
        <v>7</v>
      </c>
      <c r="C3" s="8" t="s">
        <v>22</v>
      </c>
      <c r="D3" s="8" t="s">
        <v>67</v>
      </c>
      <c r="E3" s="8" t="s">
        <v>23</v>
      </c>
      <c r="F3" s="8" t="s">
        <v>24</v>
      </c>
      <c r="G3" s="8" t="s">
        <v>25</v>
      </c>
      <c r="H3" s="8" t="s">
        <v>26</v>
      </c>
      <c r="I3" s="8" t="s">
        <v>27</v>
      </c>
      <c r="J3" s="8" t="s">
        <v>28</v>
      </c>
    </row>
    <row r="5" spans="1:10" x14ac:dyDescent="0.2">
      <c r="A5" s="33" t="s">
        <v>68</v>
      </c>
      <c r="B5" s="31"/>
      <c r="C5" s="31"/>
      <c r="D5" s="31"/>
      <c r="E5" s="31"/>
      <c r="F5" s="31"/>
      <c r="G5" s="31"/>
      <c r="H5" s="31"/>
      <c r="I5" s="31"/>
      <c r="J5" s="34"/>
    </row>
    <row r="6" spans="1:10" x14ac:dyDescent="0.2">
      <c r="A6" s="15" t="s">
        <v>33</v>
      </c>
      <c r="B6" s="15" t="s">
        <v>15</v>
      </c>
      <c r="C6" s="16">
        <f>IF(ISBLANK(B6),0,IF(ISERROR(VALUE(B6)),VLOOKUP(B6,dagsoorttabel1,2,FALSE)*dagenperjaar1,VALUE(B6)))</f>
        <v>12</v>
      </c>
      <c r="D6" s="15" t="s">
        <v>69</v>
      </c>
      <c r="E6" s="15" t="s">
        <v>34</v>
      </c>
      <c r="F6" s="15" t="s">
        <v>32</v>
      </c>
      <c r="G6" s="17">
        <v>19</v>
      </c>
      <c r="H6" s="35">
        <f>Leveringen!G7</f>
        <v>0</v>
      </c>
      <c r="I6" s="19">
        <f>IF(ISBLANK(G6),0,G6)*ROUND(H6,2)</f>
        <v>0</v>
      </c>
      <c r="J6" s="19">
        <f>C6*I6</f>
        <v>0</v>
      </c>
    </row>
    <row r="7" spans="1:10" x14ac:dyDescent="0.2">
      <c r="A7" s="20" t="s">
        <v>35</v>
      </c>
      <c r="B7" s="20" t="s">
        <v>15</v>
      </c>
      <c r="C7" s="21">
        <f>IF(ISBLANK(B7),0,IF(ISERROR(VALUE(B7)),VLOOKUP(B7,dagsoorttabel1,2,FALSE)*dagenperjaar1,VALUE(B7)))</f>
        <v>12</v>
      </c>
      <c r="D7" s="20" t="s">
        <v>69</v>
      </c>
      <c r="E7" s="20" t="s">
        <v>36</v>
      </c>
      <c r="F7" s="20" t="s">
        <v>32</v>
      </c>
      <c r="G7" s="22">
        <v>7</v>
      </c>
      <c r="H7" s="36">
        <f>Leveringen!G8</f>
        <v>0</v>
      </c>
      <c r="I7" s="24">
        <f>IF(ISBLANK(G7),0,G7)*ROUND(H7,2)</f>
        <v>0</v>
      </c>
      <c r="J7" s="24">
        <f>C7*I7</f>
        <v>0</v>
      </c>
    </row>
    <row r="8" spans="1:10" x14ac:dyDescent="0.2">
      <c r="A8" s="20" t="s">
        <v>37</v>
      </c>
      <c r="B8" s="20" t="s">
        <v>15</v>
      </c>
      <c r="C8" s="21">
        <f>IF(ISBLANK(B8),0,IF(ISERROR(VALUE(B8)),VLOOKUP(B8,dagsoorttabel1,2,FALSE)*dagenperjaar1,VALUE(B8)))</f>
        <v>12</v>
      </c>
      <c r="D8" s="20" t="s">
        <v>69</v>
      </c>
      <c r="E8" s="20" t="s">
        <v>38</v>
      </c>
      <c r="F8" s="20" t="s">
        <v>32</v>
      </c>
      <c r="G8" s="22">
        <v>13</v>
      </c>
      <c r="H8" s="36">
        <f>Leveringen!G9</f>
        <v>0</v>
      </c>
      <c r="I8" s="24">
        <f>IF(ISBLANK(G8),0,G8)*ROUND(H8,2)</f>
        <v>0</v>
      </c>
      <c r="J8" s="24">
        <f>C8*I8</f>
        <v>0</v>
      </c>
    </row>
    <row r="9" spans="1:10" x14ac:dyDescent="0.2">
      <c r="A9" s="20" t="s">
        <v>41</v>
      </c>
      <c r="B9" s="20" t="s">
        <v>15</v>
      </c>
      <c r="C9" s="21">
        <f>IF(ISBLANK(B9),0,IF(ISERROR(VALUE(B9)),VLOOKUP(B9,dagsoorttabel1,2,FALSE)*dagenperjaar1,VALUE(B9)))</f>
        <v>12</v>
      </c>
      <c r="D9" s="20" t="s">
        <v>69</v>
      </c>
      <c r="E9" s="20" t="s">
        <v>42</v>
      </c>
      <c r="F9" s="20" t="s">
        <v>32</v>
      </c>
      <c r="G9" s="22">
        <v>1</v>
      </c>
      <c r="H9" s="36">
        <f>Leveringen!G11</f>
        <v>0</v>
      </c>
      <c r="I9" s="24">
        <f>IF(ISBLANK(G9),0,G9)*ROUND(H9,2)</f>
        <v>0</v>
      </c>
      <c r="J9" s="24">
        <f>C9*I9</f>
        <v>0</v>
      </c>
    </row>
    <row r="10" spans="1:10" x14ac:dyDescent="0.2">
      <c r="A10" s="20" t="s">
        <v>45</v>
      </c>
      <c r="B10" s="20" t="s">
        <v>15</v>
      </c>
      <c r="C10" s="21">
        <f>IF(ISBLANK(B10),0,IF(ISERROR(VALUE(B10)),VLOOKUP(B10,dagsoorttabel1,2,FALSE)*dagenperjaar1,VALUE(B10)))</f>
        <v>12</v>
      </c>
      <c r="D10" s="20" t="s">
        <v>69</v>
      </c>
      <c r="E10" s="20" t="s">
        <v>46</v>
      </c>
      <c r="F10" s="20" t="s">
        <v>32</v>
      </c>
      <c r="G10" s="22">
        <v>9</v>
      </c>
      <c r="H10" s="36">
        <f>Leveringen!G13</f>
        <v>0</v>
      </c>
      <c r="I10" s="24">
        <f>IF(ISBLANK(G10),0,G10)*ROUND(H10,2)</f>
        <v>0</v>
      </c>
      <c r="J10" s="24">
        <f>C10*I10</f>
        <v>0</v>
      </c>
    </row>
    <row r="11" spans="1:10" x14ac:dyDescent="0.2">
      <c r="A11" s="20" t="s">
        <v>49</v>
      </c>
      <c r="B11" s="20" t="s">
        <v>15</v>
      </c>
      <c r="C11" s="21">
        <f>IF(ISBLANK(B11),0,IF(ISERROR(VALUE(B11)),VLOOKUP(B11,dagsoorttabel1,2,FALSE)*dagenperjaar1,VALUE(B11)))</f>
        <v>12</v>
      </c>
      <c r="D11" s="20" t="s">
        <v>69</v>
      </c>
      <c r="E11" s="20" t="s">
        <v>50</v>
      </c>
      <c r="F11" s="20" t="s">
        <v>32</v>
      </c>
      <c r="G11" s="22">
        <v>19</v>
      </c>
      <c r="H11" s="36">
        <f>Leveringen!G15</f>
        <v>0</v>
      </c>
      <c r="I11" s="24">
        <f>IF(ISBLANK(G11),0,G11)*ROUND(H11,2)</f>
        <v>0</v>
      </c>
      <c r="J11" s="24">
        <f>C11*I11</f>
        <v>0</v>
      </c>
    </row>
    <row r="12" spans="1:10" x14ac:dyDescent="0.2">
      <c r="A12" s="20" t="s">
        <v>51</v>
      </c>
      <c r="B12" s="20" t="s">
        <v>15</v>
      </c>
      <c r="C12" s="21">
        <f>IF(ISBLANK(B12),0,IF(ISERROR(VALUE(B12)),VLOOKUP(B12,dagsoorttabel1,2,FALSE)*dagenperjaar1,VALUE(B12)))</f>
        <v>12</v>
      </c>
      <c r="D12" s="20" t="s">
        <v>69</v>
      </c>
      <c r="E12" s="20" t="s">
        <v>52</v>
      </c>
      <c r="F12" s="20" t="s">
        <v>32</v>
      </c>
      <c r="G12" s="22">
        <v>17</v>
      </c>
      <c r="H12" s="36">
        <f>Leveringen!G16</f>
        <v>0</v>
      </c>
      <c r="I12" s="24">
        <f>IF(ISBLANK(G12),0,G12)*ROUND(H12,2)</f>
        <v>0</v>
      </c>
      <c r="J12" s="24">
        <f>C12*I12</f>
        <v>0</v>
      </c>
    </row>
    <row r="13" spans="1:10" x14ac:dyDescent="0.2">
      <c r="A13" s="20" t="s">
        <v>55</v>
      </c>
      <c r="B13" s="20" t="s">
        <v>15</v>
      </c>
      <c r="C13" s="21">
        <f>IF(ISBLANK(B13),0,IF(ISERROR(VALUE(B13)),VLOOKUP(B13,dagsoorttabel1,2,FALSE)*dagenperjaar1,VALUE(B13)))</f>
        <v>12</v>
      </c>
      <c r="D13" s="20" t="s">
        <v>69</v>
      </c>
      <c r="E13" s="20" t="s">
        <v>56</v>
      </c>
      <c r="F13" s="20" t="s">
        <v>32</v>
      </c>
      <c r="G13" s="22">
        <v>23</v>
      </c>
      <c r="H13" s="36">
        <f>Leveringen!G18</f>
        <v>0</v>
      </c>
      <c r="I13" s="24">
        <f>IF(ISBLANK(G13),0,G13)*ROUND(H13,2)</f>
        <v>0</v>
      </c>
      <c r="J13" s="24">
        <f>C13*I13</f>
        <v>0</v>
      </c>
    </row>
    <row r="14" spans="1:10" x14ac:dyDescent="0.2">
      <c r="A14" s="20" t="s">
        <v>57</v>
      </c>
      <c r="B14" s="20" t="s">
        <v>20</v>
      </c>
      <c r="C14" s="21">
        <f>IF(ISBLANK(B14),0,IF(ISERROR(VALUE(B14)),VLOOKUP(B14,dagsoorttabel1,2,FALSE)*dagenperjaar1,VALUE(B14)))</f>
        <v>1</v>
      </c>
      <c r="D14" s="20" t="s">
        <v>69</v>
      </c>
      <c r="E14" s="20" t="s">
        <v>58</v>
      </c>
      <c r="F14" s="20" t="s">
        <v>32</v>
      </c>
      <c r="G14" s="22">
        <v>13</v>
      </c>
      <c r="H14" s="36">
        <f>Leveringen!G19</f>
        <v>0</v>
      </c>
      <c r="I14" s="24">
        <f>IF(ISBLANK(G14),0,G14)*ROUND(H14,2)</f>
        <v>0</v>
      </c>
      <c r="J14" s="24">
        <f>C14*I14</f>
        <v>0</v>
      </c>
    </row>
    <row r="15" spans="1:10" x14ac:dyDescent="0.2">
      <c r="A15" s="25" t="s">
        <v>63</v>
      </c>
      <c r="B15" s="25" t="s">
        <v>15</v>
      </c>
      <c r="C15" s="26">
        <f>IF(ISBLANK(B15),0,IF(ISERROR(VALUE(B15)),VLOOKUP(B15,dagsoorttabel1,2,FALSE)*dagenperjaar1,VALUE(B15)))</f>
        <v>12</v>
      </c>
      <c r="D15" s="25" t="s">
        <v>69</v>
      </c>
      <c r="E15" s="25" t="s">
        <v>64</v>
      </c>
      <c r="F15" s="25" t="s">
        <v>32</v>
      </c>
      <c r="G15" s="27">
        <v>2</v>
      </c>
      <c r="H15" s="37">
        <f>Leveringen!G22</f>
        <v>0</v>
      </c>
      <c r="I15" s="29">
        <f>IF(ISBLANK(G15),0,G15)*ROUND(H15,2)</f>
        <v>0</v>
      </c>
      <c r="J15" s="29">
        <f>C15*I15</f>
        <v>0</v>
      </c>
    </row>
    <row r="16" spans="1:10" x14ac:dyDescent="0.2">
      <c r="A16" s="38" t="s">
        <v>70</v>
      </c>
      <c r="B16" s="31"/>
      <c r="C16" s="31"/>
      <c r="D16" s="31"/>
      <c r="E16" s="31"/>
      <c r="F16" s="31"/>
      <c r="G16" s="31"/>
      <c r="H16" s="31"/>
      <c r="I16" s="32">
        <f>SUM(I6:I15)</f>
        <v>0</v>
      </c>
      <c r="J16" s="32">
        <f>SUM(J6:J15)</f>
        <v>0</v>
      </c>
    </row>
    <row r="18" spans="1:10" x14ac:dyDescent="0.2">
      <c r="A18" s="33" t="s">
        <v>71</v>
      </c>
      <c r="B18" s="31"/>
      <c r="C18" s="31"/>
      <c r="D18" s="31"/>
      <c r="E18" s="31"/>
      <c r="F18" s="31"/>
      <c r="G18" s="31"/>
      <c r="H18" s="31"/>
      <c r="I18" s="31"/>
      <c r="J18" s="34"/>
    </row>
    <row r="19" spans="1:10" x14ac:dyDescent="0.2">
      <c r="A19" s="15" t="s">
        <v>33</v>
      </c>
      <c r="B19" s="15" t="s">
        <v>15</v>
      </c>
      <c r="C19" s="16">
        <f>IF(ISBLANK(B19),0,IF(ISERROR(VALUE(B19)),VLOOKUP(B19,dagsoorttabel1,2,FALSE)*dagenperjaar1,VALUE(B19)))</f>
        <v>12</v>
      </c>
      <c r="D19" s="15" t="s">
        <v>69</v>
      </c>
      <c r="E19" s="15" t="s">
        <v>34</v>
      </c>
      <c r="F19" s="15" t="s">
        <v>32</v>
      </c>
      <c r="G19" s="17">
        <v>13</v>
      </c>
      <c r="H19" s="35">
        <f>Leveringen!G7</f>
        <v>0</v>
      </c>
      <c r="I19" s="19">
        <f>IF(ISBLANK(G19),0,G19)*ROUND(H19,2)</f>
        <v>0</v>
      </c>
      <c r="J19" s="19">
        <f>C19*I19</f>
        <v>0</v>
      </c>
    </row>
    <row r="20" spans="1:10" x14ac:dyDescent="0.2">
      <c r="A20" s="20" t="s">
        <v>35</v>
      </c>
      <c r="B20" s="20" t="s">
        <v>15</v>
      </c>
      <c r="C20" s="21">
        <f>IF(ISBLANK(B20),0,IF(ISERROR(VALUE(B20)),VLOOKUP(B20,dagsoorttabel1,2,FALSE)*dagenperjaar1,VALUE(B20)))</f>
        <v>12</v>
      </c>
      <c r="D20" s="20" t="s">
        <v>69</v>
      </c>
      <c r="E20" s="20" t="s">
        <v>36</v>
      </c>
      <c r="F20" s="20" t="s">
        <v>32</v>
      </c>
      <c r="G20" s="22">
        <v>8</v>
      </c>
      <c r="H20" s="36">
        <f>Leveringen!G8</f>
        <v>0</v>
      </c>
      <c r="I20" s="24">
        <f>IF(ISBLANK(G20),0,G20)*ROUND(H20,2)</f>
        <v>0</v>
      </c>
      <c r="J20" s="24">
        <f>C20*I20</f>
        <v>0</v>
      </c>
    </row>
    <row r="21" spans="1:10" x14ac:dyDescent="0.2">
      <c r="A21" s="20" t="s">
        <v>37</v>
      </c>
      <c r="B21" s="20" t="s">
        <v>15</v>
      </c>
      <c r="C21" s="21">
        <f>IF(ISBLANK(B21),0,IF(ISERROR(VALUE(B21)),VLOOKUP(B21,dagsoorttabel1,2,FALSE)*dagenperjaar1,VALUE(B21)))</f>
        <v>12</v>
      </c>
      <c r="D21" s="20" t="s">
        <v>69</v>
      </c>
      <c r="E21" s="20" t="s">
        <v>38</v>
      </c>
      <c r="F21" s="20" t="s">
        <v>32</v>
      </c>
      <c r="G21" s="22">
        <v>7</v>
      </c>
      <c r="H21" s="36">
        <f>Leveringen!G9</f>
        <v>0</v>
      </c>
      <c r="I21" s="24">
        <f>IF(ISBLANK(G21),0,G21)*ROUND(H21,2)</f>
        <v>0</v>
      </c>
      <c r="J21" s="24">
        <f>C21*I21</f>
        <v>0</v>
      </c>
    </row>
    <row r="22" spans="1:10" x14ac:dyDescent="0.2">
      <c r="A22" s="20" t="s">
        <v>41</v>
      </c>
      <c r="B22" s="20" t="s">
        <v>15</v>
      </c>
      <c r="C22" s="21">
        <f>IF(ISBLANK(B22),0,IF(ISERROR(VALUE(B22)),VLOOKUP(B22,dagsoorttabel1,2,FALSE)*dagenperjaar1,VALUE(B22)))</f>
        <v>12</v>
      </c>
      <c r="D22" s="20" t="s">
        <v>69</v>
      </c>
      <c r="E22" s="20" t="s">
        <v>42</v>
      </c>
      <c r="F22" s="20" t="s">
        <v>32</v>
      </c>
      <c r="G22" s="22">
        <v>1</v>
      </c>
      <c r="H22" s="36">
        <f>Leveringen!G11</f>
        <v>0</v>
      </c>
      <c r="I22" s="24">
        <f>IF(ISBLANK(G22),0,G22)*ROUND(H22,2)</f>
        <v>0</v>
      </c>
      <c r="J22" s="24">
        <f>C22*I22</f>
        <v>0</v>
      </c>
    </row>
    <row r="23" spans="1:10" x14ac:dyDescent="0.2">
      <c r="A23" s="20" t="s">
        <v>45</v>
      </c>
      <c r="B23" s="20" t="s">
        <v>15</v>
      </c>
      <c r="C23" s="21">
        <f>IF(ISBLANK(B23),0,IF(ISERROR(VALUE(B23)),VLOOKUP(B23,dagsoorttabel1,2,FALSE)*dagenperjaar1,VALUE(B23)))</f>
        <v>12</v>
      </c>
      <c r="D23" s="20" t="s">
        <v>69</v>
      </c>
      <c r="E23" s="20" t="s">
        <v>46</v>
      </c>
      <c r="F23" s="20" t="s">
        <v>32</v>
      </c>
      <c r="G23" s="22">
        <v>6</v>
      </c>
      <c r="H23" s="36">
        <f>Leveringen!G13</f>
        <v>0</v>
      </c>
      <c r="I23" s="24">
        <f>IF(ISBLANK(G23),0,G23)*ROUND(H23,2)</f>
        <v>0</v>
      </c>
      <c r="J23" s="24">
        <f>C23*I23</f>
        <v>0</v>
      </c>
    </row>
    <row r="24" spans="1:10" x14ac:dyDescent="0.2">
      <c r="A24" s="20" t="s">
        <v>49</v>
      </c>
      <c r="B24" s="20" t="s">
        <v>15</v>
      </c>
      <c r="C24" s="21">
        <f>IF(ISBLANK(B24),0,IF(ISERROR(VALUE(B24)),VLOOKUP(B24,dagsoorttabel1,2,FALSE)*dagenperjaar1,VALUE(B24)))</f>
        <v>12</v>
      </c>
      <c r="D24" s="20" t="s">
        <v>69</v>
      </c>
      <c r="E24" s="20" t="s">
        <v>50</v>
      </c>
      <c r="F24" s="20" t="s">
        <v>32</v>
      </c>
      <c r="G24" s="22">
        <v>25</v>
      </c>
      <c r="H24" s="36">
        <f>Leveringen!G15</f>
        <v>0</v>
      </c>
      <c r="I24" s="24">
        <f>IF(ISBLANK(G24),0,G24)*ROUND(H24,2)</f>
        <v>0</v>
      </c>
      <c r="J24" s="24">
        <f>C24*I24</f>
        <v>0</v>
      </c>
    </row>
    <row r="25" spans="1:10" x14ac:dyDescent="0.2">
      <c r="A25" s="20" t="s">
        <v>51</v>
      </c>
      <c r="B25" s="20" t="s">
        <v>15</v>
      </c>
      <c r="C25" s="21">
        <f>IF(ISBLANK(B25),0,IF(ISERROR(VALUE(B25)),VLOOKUP(B25,dagsoorttabel1,2,FALSE)*dagenperjaar1,VALUE(B25)))</f>
        <v>12</v>
      </c>
      <c r="D25" s="20" t="s">
        <v>69</v>
      </c>
      <c r="E25" s="20" t="s">
        <v>52</v>
      </c>
      <c r="F25" s="20" t="s">
        <v>32</v>
      </c>
      <c r="G25" s="22">
        <v>10</v>
      </c>
      <c r="H25" s="36">
        <f>Leveringen!G16</f>
        <v>0</v>
      </c>
      <c r="I25" s="24">
        <f>IF(ISBLANK(G25),0,G25)*ROUND(H25,2)</f>
        <v>0</v>
      </c>
      <c r="J25" s="24">
        <f>C25*I25</f>
        <v>0</v>
      </c>
    </row>
    <row r="26" spans="1:10" x14ac:dyDescent="0.2">
      <c r="A26" s="20" t="s">
        <v>55</v>
      </c>
      <c r="B26" s="20" t="s">
        <v>15</v>
      </c>
      <c r="C26" s="21">
        <f>IF(ISBLANK(B26),0,IF(ISERROR(VALUE(B26)),VLOOKUP(B26,dagsoorttabel1,2,FALSE)*dagenperjaar1,VALUE(B26)))</f>
        <v>12</v>
      </c>
      <c r="D26" s="20" t="s">
        <v>69</v>
      </c>
      <c r="E26" s="20" t="s">
        <v>56</v>
      </c>
      <c r="F26" s="20" t="s">
        <v>32</v>
      </c>
      <c r="G26" s="22">
        <v>1</v>
      </c>
      <c r="H26" s="36">
        <f>Leveringen!G18</f>
        <v>0</v>
      </c>
      <c r="I26" s="24">
        <f>IF(ISBLANK(G26),0,G26)*ROUND(H26,2)</f>
        <v>0</v>
      </c>
      <c r="J26" s="24">
        <f>C26*I26</f>
        <v>0</v>
      </c>
    </row>
    <row r="27" spans="1:10" x14ac:dyDescent="0.2">
      <c r="A27" s="25" t="s">
        <v>57</v>
      </c>
      <c r="B27" s="25" t="s">
        <v>20</v>
      </c>
      <c r="C27" s="26">
        <f>IF(ISBLANK(B27),0,IF(ISERROR(VALUE(B27)),VLOOKUP(B27,dagsoorttabel1,2,FALSE)*dagenperjaar1,VALUE(B27)))</f>
        <v>1</v>
      </c>
      <c r="D27" s="25" t="s">
        <v>69</v>
      </c>
      <c r="E27" s="25" t="s">
        <v>58</v>
      </c>
      <c r="F27" s="25" t="s">
        <v>32</v>
      </c>
      <c r="G27" s="27">
        <v>10</v>
      </c>
      <c r="H27" s="37">
        <f>Leveringen!G19</f>
        <v>0</v>
      </c>
      <c r="I27" s="29">
        <f>IF(ISBLANK(G27),0,G27)*ROUND(H27,2)</f>
        <v>0</v>
      </c>
      <c r="J27" s="29">
        <f>C27*I27</f>
        <v>0</v>
      </c>
    </row>
    <row r="28" spans="1:10" x14ac:dyDescent="0.2">
      <c r="A28" s="38" t="s">
        <v>72</v>
      </c>
      <c r="B28" s="31"/>
      <c r="C28" s="31"/>
      <c r="D28" s="31"/>
      <c r="E28" s="31"/>
      <c r="F28" s="31"/>
      <c r="G28" s="31"/>
      <c r="H28" s="31"/>
      <c r="I28" s="32">
        <f>SUM(I19:I27)</f>
        <v>0</v>
      </c>
      <c r="J28" s="32">
        <f>SUM(J19:J27)</f>
        <v>0</v>
      </c>
    </row>
    <row r="30" spans="1:10" x14ac:dyDescent="0.2">
      <c r="A30" s="33" t="s">
        <v>73</v>
      </c>
      <c r="B30" s="31"/>
      <c r="C30" s="31"/>
      <c r="D30" s="31"/>
      <c r="E30" s="31"/>
      <c r="F30" s="31"/>
      <c r="G30" s="31"/>
      <c r="H30" s="31"/>
      <c r="I30" s="31"/>
      <c r="J30" s="34"/>
    </row>
    <row r="31" spans="1:10" x14ac:dyDescent="0.2">
      <c r="A31" s="15" t="s">
        <v>33</v>
      </c>
      <c r="B31" s="15" t="s">
        <v>15</v>
      </c>
      <c r="C31" s="16">
        <f>IF(ISBLANK(B31),0,IF(ISERROR(VALUE(B31)),VLOOKUP(B31,dagsoorttabel1,2,FALSE)*dagenperjaar1,VALUE(B31)))</f>
        <v>12</v>
      </c>
      <c r="D31" s="15" t="s">
        <v>69</v>
      </c>
      <c r="E31" s="15" t="s">
        <v>34</v>
      </c>
      <c r="F31" s="15" t="s">
        <v>32</v>
      </c>
      <c r="G31" s="17">
        <v>7</v>
      </c>
      <c r="H31" s="35">
        <f>Leveringen!G7</f>
        <v>0</v>
      </c>
      <c r="I31" s="19">
        <f>IF(ISBLANK(G31),0,G31)*ROUND(H31,2)</f>
        <v>0</v>
      </c>
      <c r="J31" s="19">
        <f>C31*I31</f>
        <v>0</v>
      </c>
    </row>
    <row r="32" spans="1:10" x14ac:dyDescent="0.2">
      <c r="A32" s="20" t="s">
        <v>37</v>
      </c>
      <c r="B32" s="20" t="s">
        <v>15</v>
      </c>
      <c r="C32" s="21">
        <f>IF(ISBLANK(B32),0,IF(ISERROR(VALUE(B32)),VLOOKUP(B32,dagsoorttabel1,2,FALSE)*dagenperjaar1,VALUE(B32)))</f>
        <v>12</v>
      </c>
      <c r="D32" s="20" t="s">
        <v>69</v>
      </c>
      <c r="E32" s="20" t="s">
        <v>38</v>
      </c>
      <c r="F32" s="20" t="s">
        <v>32</v>
      </c>
      <c r="G32" s="22">
        <v>8</v>
      </c>
      <c r="H32" s="36">
        <f>Leveringen!G9</f>
        <v>0</v>
      </c>
      <c r="I32" s="24">
        <f>IF(ISBLANK(G32),0,G32)*ROUND(H32,2)</f>
        <v>0</v>
      </c>
      <c r="J32" s="24">
        <f>C32*I32</f>
        <v>0</v>
      </c>
    </row>
    <row r="33" spans="1:10" x14ac:dyDescent="0.2">
      <c r="A33" s="20" t="s">
        <v>45</v>
      </c>
      <c r="B33" s="20" t="s">
        <v>15</v>
      </c>
      <c r="C33" s="21">
        <f>IF(ISBLANK(B33),0,IF(ISERROR(VALUE(B33)),VLOOKUP(B33,dagsoorttabel1,2,FALSE)*dagenperjaar1,VALUE(B33)))</f>
        <v>12</v>
      </c>
      <c r="D33" s="20" t="s">
        <v>69</v>
      </c>
      <c r="E33" s="20" t="s">
        <v>46</v>
      </c>
      <c r="F33" s="20" t="s">
        <v>32</v>
      </c>
      <c r="G33" s="22">
        <v>5</v>
      </c>
      <c r="H33" s="36">
        <f>Leveringen!G13</f>
        <v>0</v>
      </c>
      <c r="I33" s="24">
        <f>IF(ISBLANK(G33),0,G33)*ROUND(H33,2)</f>
        <v>0</v>
      </c>
      <c r="J33" s="24">
        <f>C33*I33</f>
        <v>0</v>
      </c>
    </row>
    <row r="34" spans="1:10" x14ac:dyDescent="0.2">
      <c r="A34" s="20" t="s">
        <v>49</v>
      </c>
      <c r="B34" s="20" t="s">
        <v>15</v>
      </c>
      <c r="C34" s="21">
        <f>IF(ISBLANK(B34),0,IF(ISERROR(VALUE(B34)),VLOOKUP(B34,dagsoorttabel1,2,FALSE)*dagenperjaar1,VALUE(B34)))</f>
        <v>12</v>
      </c>
      <c r="D34" s="20" t="s">
        <v>69</v>
      </c>
      <c r="E34" s="20" t="s">
        <v>50</v>
      </c>
      <c r="F34" s="20" t="s">
        <v>32</v>
      </c>
      <c r="G34" s="22">
        <v>7</v>
      </c>
      <c r="H34" s="36">
        <f>Leveringen!G15</f>
        <v>0</v>
      </c>
      <c r="I34" s="24">
        <f>IF(ISBLANK(G34),0,G34)*ROUND(H34,2)</f>
        <v>0</v>
      </c>
      <c r="J34" s="24">
        <f>C34*I34</f>
        <v>0</v>
      </c>
    </row>
    <row r="35" spans="1:10" x14ac:dyDescent="0.2">
      <c r="A35" s="20" t="s">
        <v>51</v>
      </c>
      <c r="B35" s="20" t="s">
        <v>15</v>
      </c>
      <c r="C35" s="21">
        <f>IF(ISBLANK(B35),0,IF(ISERROR(VALUE(B35)),VLOOKUP(B35,dagsoorttabel1,2,FALSE)*dagenperjaar1,VALUE(B35)))</f>
        <v>12</v>
      </c>
      <c r="D35" s="20" t="s">
        <v>69</v>
      </c>
      <c r="E35" s="20" t="s">
        <v>52</v>
      </c>
      <c r="F35" s="20" t="s">
        <v>32</v>
      </c>
      <c r="G35" s="22">
        <v>7</v>
      </c>
      <c r="H35" s="36">
        <f>Leveringen!G16</f>
        <v>0</v>
      </c>
      <c r="I35" s="24">
        <f>IF(ISBLANK(G35),0,G35)*ROUND(H35,2)</f>
        <v>0</v>
      </c>
      <c r="J35" s="24">
        <f>C35*I35</f>
        <v>0</v>
      </c>
    </row>
    <row r="36" spans="1:10" x14ac:dyDescent="0.2">
      <c r="A36" s="20" t="s">
        <v>55</v>
      </c>
      <c r="B36" s="20" t="s">
        <v>15</v>
      </c>
      <c r="C36" s="21">
        <f>IF(ISBLANK(B36),0,IF(ISERROR(VALUE(B36)),VLOOKUP(B36,dagsoorttabel1,2,FALSE)*dagenperjaar1,VALUE(B36)))</f>
        <v>12</v>
      </c>
      <c r="D36" s="20" t="s">
        <v>69</v>
      </c>
      <c r="E36" s="20" t="s">
        <v>56</v>
      </c>
      <c r="F36" s="20" t="s">
        <v>32</v>
      </c>
      <c r="G36" s="22">
        <v>7</v>
      </c>
      <c r="H36" s="36">
        <f>Leveringen!G18</f>
        <v>0</v>
      </c>
      <c r="I36" s="24">
        <f>IF(ISBLANK(G36),0,G36)*ROUND(H36,2)</f>
        <v>0</v>
      </c>
      <c r="J36" s="24">
        <f>C36*I36</f>
        <v>0</v>
      </c>
    </row>
    <row r="37" spans="1:10" x14ac:dyDescent="0.2">
      <c r="A37" s="25" t="s">
        <v>57</v>
      </c>
      <c r="B37" s="25" t="s">
        <v>20</v>
      </c>
      <c r="C37" s="26">
        <f>IF(ISBLANK(B37),0,IF(ISERROR(VALUE(B37)),VLOOKUP(B37,dagsoorttabel1,2,FALSE)*dagenperjaar1,VALUE(B37)))</f>
        <v>1</v>
      </c>
      <c r="D37" s="25" t="s">
        <v>69</v>
      </c>
      <c r="E37" s="25" t="s">
        <v>58</v>
      </c>
      <c r="F37" s="25" t="s">
        <v>32</v>
      </c>
      <c r="G37" s="27">
        <v>7</v>
      </c>
      <c r="H37" s="37">
        <f>Leveringen!G19</f>
        <v>0</v>
      </c>
      <c r="I37" s="29">
        <f>IF(ISBLANK(G37),0,G37)*ROUND(H37,2)</f>
        <v>0</v>
      </c>
      <c r="J37" s="29">
        <f>C37*I37</f>
        <v>0</v>
      </c>
    </row>
    <row r="38" spans="1:10" x14ac:dyDescent="0.2">
      <c r="A38" s="38" t="s">
        <v>74</v>
      </c>
      <c r="B38" s="31"/>
      <c r="C38" s="31"/>
      <c r="D38" s="31"/>
      <c r="E38" s="31"/>
      <c r="F38" s="31"/>
      <c r="G38" s="31"/>
      <c r="H38" s="31"/>
      <c r="I38" s="32">
        <f>SUM(I31:I37)</f>
        <v>0</v>
      </c>
      <c r="J38" s="32">
        <f>SUM(J31:J37)</f>
        <v>0</v>
      </c>
    </row>
    <row r="40" spans="1:10" x14ac:dyDescent="0.2">
      <c r="A40" s="33" t="s">
        <v>75</v>
      </c>
      <c r="B40" s="31"/>
      <c r="C40" s="31"/>
      <c r="D40" s="31"/>
      <c r="E40" s="31"/>
      <c r="F40" s="31"/>
      <c r="G40" s="31"/>
      <c r="H40" s="31"/>
      <c r="I40" s="31"/>
      <c r="J40" s="34"/>
    </row>
    <row r="41" spans="1:10" x14ac:dyDescent="0.2">
      <c r="A41" s="15" t="s">
        <v>33</v>
      </c>
      <c r="B41" s="15" t="s">
        <v>15</v>
      </c>
      <c r="C41" s="16">
        <f>IF(ISBLANK(B41),0,IF(ISERROR(VALUE(B41)),VLOOKUP(B41,dagsoorttabel1,2,FALSE)*dagenperjaar1,VALUE(B41)))</f>
        <v>12</v>
      </c>
      <c r="D41" s="15" t="s">
        <v>69</v>
      </c>
      <c r="E41" s="15" t="s">
        <v>34</v>
      </c>
      <c r="F41" s="15" t="s">
        <v>32</v>
      </c>
      <c r="G41" s="17">
        <v>18</v>
      </c>
      <c r="H41" s="35">
        <f>Leveringen!G7</f>
        <v>0</v>
      </c>
      <c r="I41" s="19">
        <f>IF(ISBLANK(G41),0,G41)*ROUND(H41,2)</f>
        <v>0</v>
      </c>
      <c r="J41" s="19">
        <f>C41*I41</f>
        <v>0</v>
      </c>
    </row>
    <row r="42" spans="1:10" x14ac:dyDescent="0.2">
      <c r="A42" s="20" t="s">
        <v>35</v>
      </c>
      <c r="B42" s="20" t="s">
        <v>15</v>
      </c>
      <c r="C42" s="21">
        <f>IF(ISBLANK(B42),0,IF(ISERROR(VALUE(B42)),VLOOKUP(B42,dagsoorttabel1,2,FALSE)*dagenperjaar1,VALUE(B42)))</f>
        <v>12</v>
      </c>
      <c r="D42" s="20" t="s">
        <v>69</v>
      </c>
      <c r="E42" s="20" t="s">
        <v>36</v>
      </c>
      <c r="F42" s="20" t="s">
        <v>32</v>
      </c>
      <c r="G42" s="22">
        <v>3</v>
      </c>
      <c r="H42" s="36">
        <f>Leveringen!G8</f>
        <v>0</v>
      </c>
      <c r="I42" s="24">
        <f>IF(ISBLANK(G42),0,G42)*ROUND(H42,2)</f>
        <v>0</v>
      </c>
      <c r="J42" s="24">
        <f>C42*I42</f>
        <v>0</v>
      </c>
    </row>
    <row r="43" spans="1:10" x14ac:dyDescent="0.2">
      <c r="A43" s="20" t="s">
        <v>37</v>
      </c>
      <c r="B43" s="20" t="s">
        <v>15</v>
      </c>
      <c r="C43" s="21">
        <f>IF(ISBLANK(B43),0,IF(ISERROR(VALUE(B43)),VLOOKUP(B43,dagsoorttabel1,2,FALSE)*dagenperjaar1,VALUE(B43)))</f>
        <v>12</v>
      </c>
      <c r="D43" s="20" t="s">
        <v>69</v>
      </c>
      <c r="E43" s="20" t="s">
        <v>38</v>
      </c>
      <c r="F43" s="20" t="s">
        <v>32</v>
      </c>
      <c r="G43" s="22">
        <v>13</v>
      </c>
      <c r="H43" s="36">
        <f>Leveringen!G9</f>
        <v>0</v>
      </c>
      <c r="I43" s="24">
        <f>IF(ISBLANK(G43),0,G43)*ROUND(H43,2)</f>
        <v>0</v>
      </c>
      <c r="J43" s="24">
        <f>C43*I43</f>
        <v>0</v>
      </c>
    </row>
    <row r="44" spans="1:10" x14ac:dyDescent="0.2">
      <c r="A44" s="20" t="s">
        <v>39</v>
      </c>
      <c r="B44" s="20" t="s">
        <v>15</v>
      </c>
      <c r="C44" s="21">
        <f>IF(ISBLANK(B44),0,IF(ISERROR(VALUE(B44)),VLOOKUP(B44,dagsoorttabel1,2,FALSE)*dagenperjaar1,VALUE(B44)))</f>
        <v>12</v>
      </c>
      <c r="D44" s="20" t="s">
        <v>69</v>
      </c>
      <c r="E44" s="20" t="s">
        <v>40</v>
      </c>
      <c r="F44" s="20" t="s">
        <v>32</v>
      </c>
      <c r="G44" s="22">
        <v>1</v>
      </c>
      <c r="H44" s="36">
        <f>Leveringen!G10</f>
        <v>0</v>
      </c>
      <c r="I44" s="24">
        <f>IF(ISBLANK(G44),0,G44)*ROUND(H44,2)</f>
        <v>0</v>
      </c>
      <c r="J44" s="24">
        <f>C44*I44</f>
        <v>0</v>
      </c>
    </row>
    <row r="45" spans="1:10" x14ac:dyDescent="0.2">
      <c r="A45" s="20" t="s">
        <v>45</v>
      </c>
      <c r="B45" s="20" t="s">
        <v>15</v>
      </c>
      <c r="C45" s="21">
        <f>IF(ISBLANK(B45),0,IF(ISERROR(VALUE(B45)),VLOOKUP(B45,dagsoorttabel1,2,FALSE)*dagenperjaar1,VALUE(B45)))</f>
        <v>12</v>
      </c>
      <c r="D45" s="20" t="s">
        <v>69</v>
      </c>
      <c r="E45" s="20" t="s">
        <v>46</v>
      </c>
      <c r="F45" s="20" t="s">
        <v>32</v>
      </c>
      <c r="G45" s="22">
        <v>4</v>
      </c>
      <c r="H45" s="36">
        <f>Leveringen!G13</f>
        <v>0</v>
      </c>
      <c r="I45" s="24">
        <f>IF(ISBLANK(G45),0,G45)*ROUND(H45,2)</f>
        <v>0</v>
      </c>
      <c r="J45" s="24">
        <f>C45*I45</f>
        <v>0</v>
      </c>
    </row>
    <row r="46" spans="1:10" x14ac:dyDescent="0.2">
      <c r="A46" s="20" t="s">
        <v>49</v>
      </c>
      <c r="B46" s="20" t="s">
        <v>15</v>
      </c>
      <c r="C46" s="21">
        <f>IF(ISBLANK(B46),0,IF(ISERROR(VALUE(B46)),VLOOKUP(B46,dagsoorttabel1,2,FALSE)*dagenperjaar1,VALUE(B46)))</f>
        <v>12</v>
      </c>
      <c r="D46" s="20" t="s">
        <v>69</v>
      </c>
      <c r="E46" s="20" t="s">
        <v>50</v>
      </c>
      <c r="F46" s="20" t="s">
        <v>32</v>
      </c>
      <c r="G46" s="22">
        <v>18</v>
      </c>
      <c r="H46" s="36">
        <f>Leveringen!G15</f>
        <v>0</v>
      </c>
      <c r="I46" s="24">
        <f>IF(ISBLANK(G46),0,G46)*ROUND(H46,2)</f>
        <v>0</v>
      </c>
      <c r="J46" s="24">
        <f>C46*I46</f>
        <v>0</v>
      </c>
    </row>
    <row r="47" spans="1:10" x14ac:dyDescent="0.2">
      <c r="A47" s="20" t="s">
        <v>51</v>
      </c>
      <c r="B47" s="20" t="s">
        <v>15</v>
      </c>
      <c r="C47" s="21">
        <f>IF(ISBLANK(B47),0,IF(ISERROR(VALUE(B47)),VLOOKUP(B47,dagsoorttabel1,2,FALSE)*dagenperjaar1,VALUE(B47)))</f>
        <v>12</v>
      </c>
      <c r="D47" s="20" t="s">
        <v>69</v>
      </c>
      <c r="E47" s="20" t="s">
        <v>52</v>
      </c>
      <c r="F47" s="20" t="s">
        <v>32</v>
      </c>
      <c r="G47" s="22">
        <v>12</v>
      </c>
      <c r="H47" s="36">
        <f>Leveringen!G16</f>
        <v>0</v>
      </c>
      <c r="I47" s="24">
        <f>IF(ISBLANK(G47),0,G47)*ROUND(H47,2)</f>
        <v>0</v>
      </c>
      <c r="J47" s="24">
        <f>C47*I47</f>
        <v>0</v>
      </c>
    </row>
    <row r="48" spans="1:10" x14ac:dyDescent="0.2">
      <c r="A48" s="20" t="s">
        <v>55</v>
      </c>
      <c r="B48" s="20" t="s">
        <v>15</v>
      </c>
      <c r="C48" s="21">
        <f>IF(ISBLANK(B48),0,IF(ISERROR(VALUE(B48)),VLOOKUP(B48,dagsoorttabel1,2,FALSE)*dagenperjaar1,VALUE(B48)))</f>
        <v>12</v>
      </c>
      <c r="D48" s="20" t="s">
        <v>69</v>
      </c>
      <c r="E48" s="20" t="s">
        <v>56</v>
      </c>
      <c r="F48" s="20" t="s">
        <v>32</v>
      </c>
      <c r="G48" s="22">
        <v>9</v>
      </c>
      <c r="H48" s="36">
        <f>Leveringen!G18</f>
        <v>0</v>
      </c>
      <c r="I48" s="24">
        <f>IF(ISBLANK(G48),0,G48)*ROUND(H48,2)</f>
        <v>0</v>
      </c>
      <c r="J48" s="24">
        <f>C48*I48</f>
        <v>0</v>
      </c>
    </row>
    <row r="49" spans="1:10" x14ac:dyDescent="0.2">
      <c r="A49" s="20" t="s">
        <v>57</v>
      </c>
      <c r="B49" s="20" t="s">
        <v>20</v>
      </c>
      <c r="C49" s="21">
        <f>IF(ISBLANK(B49),0,IF(ISERROR(VALUE(B49)),VLOOKUP(B49,dagsoorttabel1,2,FALSE)*dagenperjaar1,VALUE(B49)))</f>
        <v>1</v>
      </c>
      <c r="D49" s="20" t="s">
        <v>69</v>
      </c>
      <c r="E49" s="20" t="s">
        <v>58</v>
      </c>
      <c r="F49" s="20" t="s">
        <v>32</v>
      </c>
      <c r="G49" s="22">
        <v>12</v>
      </c>
      <c r="H49" s="36">
        <f>Leveringen!G19</f>
        <v>0</v>
      </c>
      <c r="I49" s="24">
        <f>IF(ISBLANK(G49),0,G49)*ROUND(H49,2)</f>
        <v>0</v>
      </c>
      <c r="J49" s="24">
        <f>C49*I49</f>
        <v>0</v>
      </c>
    </row>
    <row r="50" spans="1:10" x14ac:dyDescent="0.2">
      <c r="A50" s="20" t="s">
        <v>59</v>
      </c>
      <c r="B50" s="20" t="s">
        <v>15</v>
      </c>
      <c r="C50" s="21">
        <f>IF(ISBLANK(B50),0,IF(ISERROR(VALUE(B50)),VLOOKUP(B50,dagsoorttabel1,2,FALSE)*dagenperjaar1,VALUE(B50)))</f>
        <v>12</v>
      </c>
      <c r="D50" s="20" t="s">
        <v>69</v>
      </c>
      <c r="E50" s="20" t="s">
        <v>60</v>
      </c>
      <c r="F50" s="20" t="s">
        <v>32</v>
      </c>
      <c r="G50" s="22">
        <v>1</v>
      </c>
      <c r="H50" s="36">
        <f>Leveringen!G20</f>
        <v>0</v>
      </c>
      <c r="I50" s="24">
        <f>IF(ISBLANK(G50),0,G50)*ROUND(H50,2)</f>
        <v>0</v>
      </c>
      <c r="J50" s="24">
        <f>C50*I50</f>
        <v>0</v>
      </c>
    </row>
    <row r="51" spans="1:10" x14ac:dyDescent="0.2">
      <c r="A51" s="25" t="s">
        <v>61</v>
      </c>
      <c r="B51" s="25" t="s">
        <v>15</v>
      </c>
      <c r="C51" s="26">
        <f>IF(ISBLANK(B51),0,IF(ISERROR(VALUE(B51)),VLOOKUP(B51,dagsoorttabel1,2,FALSE)*dagenperjaar1,VALUE(B51)))</f>
        <v>12</v>
      </c>
      <c r="D51" s="25" t="s">
        <v>69</v>
      </c>
      <c r="E51" s="25" t="s">
        <v>62</v>
      </c>
      <c r="F51" s="25" t="s">
        <v>32</v>
      </c>
      <c r="G51" s="27">
        <v>1</v>
      </c>
      <c r="H51" s="37">
        <f>Leveringen!G21</f>
        <v>0</v>
      </c>
      <c r="I51" s="29">
        <f>IF(ISBLANK(G51),0,G51)*ROUND(H51,2)</f>
        <v>0</v>
      </c>
      <c r="J51" s="29">
        <f>C51*I51</f>
        <v>0</v>
      </c>
    </row>
    <row r="52" spans="1:10" x14ac:dyDescent="0.2">
      <c r="A52" s="38" t="s">
        <v>76</v>
      </c>
      <c r="B52" s="31"/>
      <c r="C52" s="31"/>
      <c r="D52" s="31"/>
      <c r="E52" s="31"/>
      <c r="F52" s="31"/>
      <c r="G52" s="31"/>
      <c r="H52" s="31"/>
      <c r="I52" s="32">
        <f>SUM(I41:I51)</f>
        <v>0</v>
      </c>
      <c r="J52" s="32">
        <f>SUM(J41:J51)</f>
        <v>0</v>
      </c>
    </row>
    <row r="54" spans="1:10" x14ac:dyDescent="0.2">
      <c r="A54" s="33" t="s">
        <v>77</v>
      </c>
      <c r="B54" s="31"/>
      <c r="C54" s="31"/>
      <c r="D54" s="31"/>
      <c r="E54" s="31"/>
      <c r="F54" s="31"/>
      <c r="G54" s="31"/>
      <c r="H54" s="31"/>
      <c r="I54" s="31"/>
      <c r="J54" s="34"/>
    </row>
    <row r="55" spans="1:10" x14ac:dyDescent="0.2">
      <c r="A55" s="15" t="s">
        <v>30</v>
      </c>
      <c r="B55" s="15" t="s">
        <v>15</v>
      </c>
      <c r="C55" s="16">
        <f>IF(ISBLANK(B55),0,IF(ISERROR(VALUE(B55)),VLOOKUP(B55,dagsoorttabel1,2,FALSE)*dagenperjaar1,VALUE(B55)))</f>
        <v>12</v>
      </c>
      <c r="D55" s="15" t="s">
        <v>69</v>
      </c>
      <c r="E55" s="15" t="s">
        <v>31</v>
      </c>
      <c r="F55" s="15" t="s">
        <v>32</v>
      </c>
      <c r="G55" s="17">
        <v>4</v>
      </c>
      <c r="H55" s="35">
        <f>Leveringen!G6</f>
        <v>0</v>
      </c>
      <c r="I55" s="19">
        <f>IF(ISBLANK(G55),0,G55)*ROUND(H55,2)</f>
        <v>0</v>
      </c>
      <c r="J55" s="19">
        <f>C55*I55</f>
        <v>0</v>
      </c>
    </row>
    <row r="56" spans="1:10" x14ac:dyDescent="0.2">
      <c r="A56" s="20" t="s">
        <v>33</v>
      </c>
      <c r="B56" s="20" t="s">
        <v>15</v>
      </c>
      <c r="C56" s="21">
        <f>IF(ISBLANK(B56),0,IF(ISERROR(VALUE(B56)),VLOOKUP(B56,dagsoorttabel1,2,FALSE)*dagenperjaar1,VALUE(B56)))</f>
        <v>12</v>
      </c>
      <c r="D56" s="20" t="s">
        <v>69</v>
      </c>
      <c r="E56" s="20" t="s">
        <v>34</v>
      </c>
      <c r="F56" s="20" t="s">
        <v>32</v>
      </c>
      <c r="G56" s="22">
        <v>1</v>
      </c>
      <c r="H56" s="36">
        <f>Leveringen!G7</f>
        <v>0</v>
      </c>
      <c r="I56" s="24">
        <f>IF(ISBLANK(G56),0,G56)*ROUND(H56,2)</f>
        <v>0</v>
      </c>
      <c r="J56" s="24">
        <f>C56*I56</f>
        <v>0</v>
      </c>
    </row>
    <row r="57" spans="1:10" x14ac:dyDescent="0.2">
      <c r="A57" s="20" t="s">
        <v>35</v>
      </c>
      <c r="B57" s="20" t="s">
        <v>15</v>
      </c>
      <c r="C57" s="21">
        <f>IF(ISBLANK(B57),0,IF(ISERROR(VALUE(B57)),VLOOKUP(B57,dagsoorttabel1,2,FALSE)*dagenperjaar1,VALUE(B57)))</f>
        <v>12</v>
      </c>
      <c r="D57" s="20" t="s">
        <v>69</v>
      </c>
      <c r="E57" s="20" t="s">
        <v>36</v>
      </c>
      <c r="F57" s="20" t="s">
        <v>32</v>
      </c>
      <c r="G57" s="22">
        <v>4</v>
      </c>
      <c r="H57" s="36">
        <f>Leveringen!G8</f>
        <v>0</v>
      </c>
      <c r="I57" s="24">
        <f>IF(ISBLANK(G57),0,G57)*ROUND(H57,2)</f>
        <v>0</v>
      </c>
      <c r="J57" s="24">
        <f>C57*I57</f>
        <v>0</v>
      </c>
    </row>
    <row r="58" spans="1:10" x14ac:dyDescent="0.2">
      <c r="A58" s="20" t="s">
        <v>37</v>
      </c>
      <c r="B58" s="20" t="s">
        <v>15</v>
      </c>
      <c r="C58" s="21">
        <f>IF(ISBLANK(B58),0,IF(ISERROR(VALUE(B58)),VLOOKUP(B58,dagsoorttabel1,2,FALSE)*dagenperjaar1,VALUE(B58)))</f>
        <v>12</v>
      </c>
      <c r="D58" s="20" t="s">
        <v>69</v>
      </c>
      <c r="E58" s="20" t="s">
        <v>38</v>
      </c>
      <c r="F58" s="20" t="s">
        <v>32</v>
      </c>
      <c r="G58" s="22">
        <v>12</v>
      </c>
      <c r="H58" s="36">
        <f>Leveringen!G9</f>
        <v>0</v>
      </c>
      <c r="I58" s="24">
        <f>IF(ISBLANK(G58),0,G58)*ROUND(H58,2)</f>
        <v>0</v>
      </c>
      <c r="J58" s="24">
        <f>C58*I58</f>
        <v>0</v>
      </c>
    </row>
    <row r="59" spans="1:10" x14ac:dyDescent="0.2">
      <c r="A59" s="20" t="s">
        <v>45</v>
      </c>
      <c r="B59" s="20" t="s">
        <v>15</v>
      </c>
      <c r="C59" s="21">
        <f>IF(ISBLANK(B59),0,IF(ISERROR(VALUE(B59)),VLOOKUP(B59,dagsoorttabel1,2,FALSE)*dagenperjaar1,VALUE(B59)))</f>
        <v>12</v>
      </c>
      <c r="D59" s="20" t="s">
        <v>69</v>
      </c>
      <c r="E59" s="20" t="s">
        <v>46</v>
      </c>
      <c r="F59" s="20" t="s">
        <v>32</v>
      </c>
      <c r="G59" s="22">
        <v>5</v>
      </c>
      <c r="H59" s="36">
        <f>Leveringen!G13</f>
        <v>0</v>
      </c>
      <c r="I59" s="24">
        <f>IF(ISBLANK(G59),0,G59)*ROUND(H59,2)</f>
        <v>0</v>
      </c>
      <c r="J59" s="24">
        <f>C59*I59</f>
        <v>0</v>
      </c>
    </row>
    <row r="60" spans="1:10" x14ac:dyDescent="0.2">
      <c r="A60" s="20" t="s">
        <v>47</v>
      </c>
      <c r="B60" s="20" t="s">
        <v>15</v>
      </c>
      <c r="C60" s="21">
        <f>IF(ISBLANK(B60),0,IF(ISERROR(VALUE(B60)),VLOOKUP(B60,dagsoorttabel1,2,FALSE)*dagenperjaar1,VALUE(B60)))</f>
        <v>12</v>
      </c>
      <c r="D60" s="20" t="s">
        <v>69</v>
      </c>
      <c r="E60" s="20" t="s">
        <v>48</v>
      </c>
      <c r="F60" s="20" t="s">
        <v>32</v>
      </c>
      <c r="G60" s="22">
        <v>4</v>
      </c>
      <c r="H60" s="36">
        <f>Leveringen!G14</f>
        <v>0</v>
      </c>
      <c r="I60" s="24">
        <f>IF(ISBLANK(G60),0,G60)*ROUND(H60,2)</f>
        <v>0</v>
      </c>
      <c r="J60" s="24">
        <f>C60*I60</f>
        <v>0</v>
      </c>
    </row>
    <row r="61" spans="1:10" x14ac:dyDescent="0.2">
      <c r="A61" s="20" t="s">
        <v>49</v>
      </c>
      <c r="B61" s="20" t="s">
        <v>15</v>
      </c>
      <c r="C61" s="21">
        <f>IF(ISBLANK(B61),0,IF(ISERROR(VALUE(B61)),VLOOKUP(B61,dagsoorttabel1,2,FALSE)*dagenperjaar1,VALUE(B61)))</f>
        <v>12</v>
      </c>
      <c r="D61" s="20" t="s">
        <v>69</v>
      </c>
      <c r="E61" s="20" t="s">
        <v>50</v>
      </c>
      <c r="F61" s="20" t="s">
        <v>32</v>
      </c>
      <c r="G61" s="22">
        <v>3</v>
      </c>
      <c r="H61" s="36">
        <f>Leveringen!G15</f>
        <v>0</v>
      </c>
      <c r="I61" s="24">
        <f>IF(ISBLANK(G61),0,G61)*ROUND(H61,2)</f>
        <v>0</v>
      </c>
      <c r="J61" s="24">
        <f>C61*I61</f>
        <v>0</v>
      </c>
    </row>
    <row r="62" spans="1:10" x14ac:dyDescent="0.2">
      <c r="A62" s="20" t="s">
        <v>53</v>
      </c>
      <c r="B62" s="20" t="s">
        <v>15</v>
      </c>
      <c r="C62" s="21">
        <f>IF(ISBLANK(B62),0,IF(ISERROR(VALUE(B62)),VLOOKUP(B62,dagsoorttabel1,2,FALSE)*dagenperjaar1,VALUE(B62)))</f>
        <v>12</v>
      </c>
      <c r="D62" s="20" t="s">
        <v>69</v>
      </c>
      <c r="E62" s="20" t="s">
        <v>54</v>
      </c>
      <c r="F62" s="20" t="s">
        <v>32</v>
      </c>
      <c r="G62" s="22">
        <v>10</v>
      </c>
      <c r="H62" s="36">
        <f>Leveringen!G17</f>
        <v>0</v>
      </c>
      <c r="I62" s="24">
        <f>IF(ISBLANK(G62),0,G62)*ROUND(H62,2)</f>
        <v>0</v>
      </c>
      <c r="J62" s="24">
        <f>C62*I62</f>
        <v>0</v>
      </c>
    </row>
    <row r="63" spans="1:10" x14ac:dyDescent="0.2">
      <c r="A63" s="20" t="s">
        <v>55</v>
      </c>
      <c r="B63" s="20" t="s">
        <v>15</v>
      </c>
      <c r="C63" s="21">
        <f>IF(ISBLANK(B63),0,IF(ISERROR(VALUE(B63)),VLOOKUP(B63,dagsoorttabel1,2,FALSE)*dagenperjaar1,VALUE(B63)))</f>
        <v>12</v>
      </c>
      <c r="D63" s="20" t="s">
        <v>69</v>
      </c>
      <c r="E63" s="20" t="s">
        <v>56</v>
      </c>
      <c r="F63" s="20" t="s">
        <v>32</v>
      </c>
      <c r="G63" s="22">
        <v>6</v>
      </c>
      <c r="H63" s="36">
        <f>Leveringen!G18</f>
        <v>0</v>
      </c>
      <c r="I63" s="24">
        <f>IF(ISBLANK(G63),0,G63)*ROUND(H63,2)</f>
        <v>0</v>
      </c>
      <c r="J63" s="24">
        <f>C63*I63</f>
        <v>0</v>
      </c>
    </row>
    <row r="64" spans="1:10" x14ac:dyDescent="0.2">
      <c r="A64" s="25" t="s">
        <v>57</v>
      </c>
      <c r="B64" s="25" t="s">
        <v>20</v>
      </c>
      <c r="C64" s="26">
        <f>IF(ISBLANK(B64),0,IF(ISERROR(VALUE(B64)),VLOOKUP(B64,dagsoorttabel1,2,FALSE)*dagenperjaar1,VALUE(B64)))</f>
        <v>1</v>
      </c>
      <c r="D64" s="25" t="s">
        <v>69</v>
      </c>
      <c r="E64" s="25" t="s">
        <v>58</v>
      </c>
      <c r="F64" s="25" t="s">
        <v>32</v>
      </c>
      <c r="G64" s="27">
        <v>2</v>
      </c>
      <c r="H64" s="37">
        <f>Leveringen!G19</f>
        <v>0</v>
      </c>
      <c r="I64" s="29">
        <f>IF(ISBLANK(G64),0,G64)*ROUND(H64,2)</f>
        <v>0</v>
      </c>
      <c r="J64" s="29">
        <f>C64*I64</f>
        <v>0</v>
      </c>
    </row>
    <row r="65" spans="1:10" x14ac:dyDescent="0.2">
      <c r="A65" s="38" t="s">
        <v>78</v>
      </c>
      <c r="B65" s="31"/>
      <c r="C65" s="31"/>
      <c r="D65" s="31"/>
      <c r="E65" s="31"/>
      <c r="F65" s="31"/>
      <c r="G65" s="31"/>
      <c r="H65" s="31"/>
      <c r="I65" s="32">
        <f>SUM(I55:I64)</f>
        <v>0</v>
      </c>
      <c r="J65" s="32">
        <f>SUM(J55:J64)</f>
        <v>0</v>
      </c>
    </row>
    <row r="67" spans="1:10" x14ac:dyDescent="0.2">
      <c r="A67" s="33" t="s">
        <v>79</v>
      </c>
      <c r="B67" s="31"/>
      <c r="C67" s="31"/>
      <c r="D67" s="31"/>
      <c r="E67" s="31"/>
      <c r="F67" s="31"/>
      <c r="G67" s="31"/>
      <c r="H67" s="31"/>
      <c r="I67" s="31"/>
      <c r="J67" s="34"/>
    </row>
    <row r="68" spans="1:10" x14ac:dyDescent="0.2">
      <c r="A68" s="15" t="s">
        <v>30</v>
      </c>
      <c r="B68" s="15" t="s">
        <v>15</v>
      </c>
      <c r="C68" s="16">
        <f>IF(ISBLANK(B68),0,IF(ISERROR(VALUE(B68)),VLOOKUP(B68,dagsoorttabel1,2,FALSE)*dagenperjaar1,VALUE(B68)))</f>
        <v>12</v>
      </c>
      <c r="D68" s="15" t="s">
        <v>69</v>
      </c>
      <c r="E68" s="15" t="s">
        <v>31</v>
      </c>
      <c r="F68" s="15" t="s">
        <v>32</v>
      </c>
      <c r="G68" s="17">
        <v>7</v>
      </c>
      <c r="H68" s="35">
        <f>Leveringen!G6</f>
        <v>0</v>
      </c>
      <c r="I68" s="19">
        <f>IF(ISBLANK(G68),0,G68)*ROUND(H68,2)</f>
        <v>0</v>
      </c>
      <c r="J68" s="19">
        <f>C68*I68</f>
        <v>0</v>
      </c>
    </row>
    <row r="69" spans="1:10" x14ac:dyDescent="0.2">
      <c r="A69" s="20" t="s">
        <v>35</v>
      </c>
      <c r="B69" s="20" t="s">
        <v>15</v>
      </c>
      <c r="C69" s="21">
        <f>IF(ISBLANK(B69),0,IF(ISERROR(VALUE(B69)),VLOOKUP(B69,dagsoorttabel1,2,FALSE)*dagenperjaar1,VALUE(B69)))</f>
        <v>12</v>
      </c>
      <c r="D69" s="20" t="s">
        <v>69</v>
      </c>
      <c r="E69" s="20" t="s">
        <v>36</v>
      </c>
      <c r="F69" s="20" t="s">
        <v>32</v>
      </c>
      <c r="G69" s="22">
        <v>1</v>
      </c>
      <c r="H69" s="36">
        <f>Leveringen!G8</f>
        <v>0</v>
      </c>
      <c r="I69" s="24">
        <f>IF(ISBLANK(G69),0,G69)*ROUND(H69,2)</f>
        <v>0</v>
      </c>
      <c r="J69" s="24">
        <f>C69*I69</f>
        <v>0</v>
      </c>
    </row>
    <row r="70" spans="1:10" x14ac:dyDescent="0.2">
      <c r="A70" s="20" t="s">
        <v>37</v>
      </c>
      <c r="B70" s="20" t="s">
        <v>15</v>
      </c>
      <c r="C70" s="21">
        <f>IF(ISBLANK(B70),0,IF(ISERROR(VALUE(B70)),VLOOKUP(B70,dagsoorttabel1,2,FALSE)*dagenperjaar1,VALUE(B70)))</f>
        <v>12</v>
      </c>
      <c r="D70" s="20" t="s">
        <v>69</v>
      </c>
      <c r="E70" s="20" t="s">
        <v>38</v>
      </c>
      <c r="F70" s="20" t="s">
        <v>32</v>
      </c>
      <c r="G70" s="22">
        <v>14</v>
      </c>
      <c r="H70" s="36">
        <f>Leveringen!G9</f>
        <v>0</v>
      </c>
      <c r="I70" s="24">
        <f>IF(ISBLANK(G70),0,G70)*ROUND(H70,2)</f>
        <v>0</v>
      </c>
      <c r="J70" s="24">
        <f>C70*I70</f>
        <v>0</v>
      </c>
    </row>
    <row r="71" spans="1:10" x14ac:dyDescent="0.2">
      <c r="A71" s="20" t="s">
        <v>45</v>
      </c>
      <c r="B71" s="20" t="s">
        <v>15</v>
      </c>
      <c r="C71" s="21">
        <f>IF(ISBLANK(B71),0,IF(ISERROR(VALUE(B71)),VLOOKUP(B71,dagsoorttabel1,2,FALSE)*dagenperjaar1,VALUE(B71)))</f>
        <v>12</v>
      </c>
      <c r="D71" s="20" t="s">
        <v>69</v>
      </c>
      <c r="E71" s="20" t="s">
        <v>46</v>
      </c>
      <c r="F71" s="20" t="s">
        <v>32</v>
      </c>
      <c r="G71" s="22">
        <v>9</v>
      </c>
      <c r="H71" s="36">
        <f>Leveringen!G13</f>
        <v>0</v>
      </c>
      <c r="I71" s="24">
        <f>IF(ISBLANK(G71),0,G71)*ROUND(H71,2)</f>
        <v>0</v>
      </c>
      <c r="J71" s="24">
        <f>C71*I71</f>
        <v>0</v>
      </c>
    </row>
    <row r="72" spans="1:10" x14ac:dyDescent="0.2">
      <c r="A72" s="20" t="s">
        <v>47</v>
      </c>
      <c r="B72" s="20" t="s">
        <v>15</v>
      </c>
      <c r="C72" s="21">
        <f>IF(ISBLANK(B72),0,IF(ISERROR(VALUE(B72)),VLOOKUP(B72,dagsoorttabel1,2,FALSE)*dagenperjaar1,VALUE(B72)))</f>
        <v>12</v>
      </c>
      <c r="D72" s="20" t="s">
        <v>69</v>
      </c>
      <c r="E72" s="20" t="s">
        <v>48</v>
      </c>
      <c r="F72" s="20" t="s">
        <v>32</v>
      </c>
      <c r="G72" s="22">
        <v>1</v>
      </c>
      <c r="H72" s="36">
        <f>Leveringen!G14</f>
        <v>0</v>
      </c>
      <c r="I72" s="24">
        <f>IF(ISBLANK(G72),0,G72)*ROUND(H72,2)</f>
        <v>0</v>
      </c>
      <c r="J72" s="24">
        <f>C72*I72</f>
        <v>0</v>
      </c>
    </row>
    <row r="73" spans="1:10" x14ac:dyDescent="0.2">
      <c r="A73" s="20" t="s">
        <v>49</v>
      </c>
      <c r="B73" s="20" t="s">
        <v>15</v>
      </c>
      <c r="C73" s="21">
        <f>IF(ISBLANK(B73),0,IF(ISERROR(VALUE(B73)),VLOOKUP(B73,dagsoorttabel1,2,FALSE)*dagenperjaar1,VALUE(B73)))</f>
        <v>12</v>
      </c>
      <c r="D73" s="20" t="s">
        <v>69</v>
      </c>
      <c r="E73" s="20" t="s">
        <v>50</v>
      </c>
      <c r="F73" s="20" t="s">
        <v>32</v>
      </c>
      <c r="G73" s="22">
        <v>10</v>
      </c>
      <c r="H73" s="36">
        <f>Leveringen!G15</f>
        <v>0</v>
      </c>
      <c r="I73" s="24">
        <f>IF(ISBLANK(G73),0,G73)*ROUND(H73,2)</f>
        <v>0</v>
      </c>
      <c r="J73" s="24">
        <f>C73*I73</f>
        <v>0</v>
      </c>
    </row>
    <row r="74" spans="1:10" x14ac:dyDescent="0.2">
      <c r="A74" s="20" t="s">
        <v>51</v>
      </c>
      <c r="B74" s="20" t="s">
        <v>15</v>
      </c>
      <c r="C74" s="21">
        <f>IF(ISBLANK(B74),0,IF(ISERROR(VALUE(B74)),VLOOKUP(B74,dagsoorttabel1,2,FALSE)*dagenperjaar1,VALUE(B74)))</f>
        <v>12</v>
      </c>
      <c r="D74" s="20" t="s">
        <v>69</v>
      </c>
      <c r="E74" s="20" t="s">
        <v>52</v>
      </c>
      <c r="F74" s="20" t="s">
        <v>32</v>
      </c>
      <c r="G74" s="22">
        <v>13</v>
      </c>
      <c r="H74" s="36">
        <f>Leveringen!G16</f>
        <v>0</v>
      </c>
      <c r="I74" s="24">
        <f>IF(ISBLANK(G74),0,G74)*ROUND(H74,2)</f>
        <v>0</v>
      </c>
      <c r="J74" s="24">
        <f>C74*I74</f>
        <v>0</v>
      </c>
    </row>
    <row r="75" spans="1:10" x14ac:dyDescent="0.2">
      <c r="A75" s="20" t="s">
        <v>55</v>
      </c>
      <c r="B75" s="20" t="s">
        <v>15</v>
      </c>
      <c r="C75" s="21">
        <f>IF(ISBLANK(B75),0,IF(ISERROR(VALUE(B75)),VLOOKUP(B75,dagsoorttabel1,2,FALSE)*dagenperjaar1,VALUE(B75)))</f>
        <v>12</v>
      </c>
      <c r="D75" s="20" t="s">
        <v>69</v>
      </c>
      <c r="E75" s="20" t="s">
        <v>56</v>
      </c>
      <c r="F75" s="20" t="s">
        <v>32</v>
      </c>
      <c r="G75" s="22">
        <v>4</v>
      </c>
      <c r="H75" s="36">
        <f>Leveringen!G18</f>
        <v>0</v>
      </c>
      <c r="I75" s="24">
        <f>IF(ISBLANK(G75),0,G75)*ROUND(H75,2)</f>
        <v>0</v>
      </c>
      <c r="J75" s="24">
        <f>C75*I75</f>
        <v>0</v>
      </c>
    </row>
    <row r="76" spans="1:10" x14ac:dyDescent="0.2">
      <c r="A76" s="20" t="s">
        <v>59</v>
      </c>
      <c r="B76" s="20" t="s">
        <v>15</v>
      </c>
      <c r="C76" s="21">
        <f>IF(ISBLANK(B76),0,IF(ISERROR(VALUE(B76)),VLOOKUP(B76,dagsoorttabel1,2,FALSE)*dagenperjaar1,VALUE(B76)))</f>
        <v>12</v>
      </c>
      <c r="D76" s="20" t="s">
        <v>69</v>
      </c>
      <c r="E76" s="20" t="s">
        <v>60</v>
      </c>
      <c r="F76" s="20" t="s">
        <v>32</v>
      </c>
      <c r="G76" s="22">
        <v>1</v>
      </c>
      <c r="H76" s="36">
        <f>Leveringen!G20</f>
        <v>0</v>
      </c>
      <c r="I76" s="24">
        <f>IF(ISBLANK(G76),0,G76)*ROUND(H76,2)</f>
        <v>0</v>
      </c>
      <c r="J76" s="24">
        <f>C76*I76</f>
        <v>0</v>
      </c>
    </row>
    <row r="77" spans="1:10" x14ac:dyDescent="0.2">
      <c r="A77" s="25" t="s">
        <v>63</v>
      </c>
      <c r="B77" s="25" t="s">
        <v>15</v>
      </c>
      <c r="C77" s="26">
        <f>IF(ISBLANK(B77),0,IF(ISERROR(VALUE(B77)),VLOOKUP(B77,dagsoorttabel1,2,FALSE)*dagenperjaar1,VALUE(B77)))</f>
        <v>12</v>
      </c>
      <c r="D77" s="25" t="s">
        <v>69</v>
      </c>
      <c r="E77" s="25" t="s">
        <v>64</v>
      </c>
      <c r="F77" s="25" t="s">
        <v>32</v>
      </c>
      <c r="G77" s="27">
        <v>2</v>
      </c>
      <c r="H77" s="37">
        <f>Leveringen!G22</f>
        <v>0</v>
      </c>
      <c r="I77" s="29">
        <f>IF(ISBLANK(G77),0,G77)*ROUND(H77,2)</f>
        <v>0</v>
      </c>
      <c r="J77" s="29">
        <f>C77*I77</f>
        <v>0</v>
      </c>
    </row>
    <row r="78" spans="1:10" x14ac:dyDescent="0.2">
      <c r="A78" s="38" t="s">
        <v>80</v>
      </c>
      <c r="B78" s="31"/>
      <c r="C78" s="31"/>
      <c r="D78" s="31"/>
      <c r="E78" s="31"/>
      <c r="F78" s="31"/>
      <c r="G78" s="31"/>
      <c r="H78" s="31"/>
      <c r="I78" s="32">
        <f>SUM(I68:I77)</f>
        <v>0</v>
      </c>
      <c r="J78" s="32">
        <f>SUM(J68:J77)</f>
        <v>0</v>
      </c>
    </row>
    <row r="80" spans="1:10" x14ac:dyDescent="0.2">
      <c r="A80" s="33" t="s">
        <v>81</v>
      </c>
      <c r="B80" s="31"/>
      <c r="C80" s="31"/>
      <c r="D80" s="31"/>
      <c r="E80" s="31"/>
      <c r="F80" s="31"/>
      <c r="G80" s="31"/>
      <c r="H80" s="31"/>
      <c r="I80" s="31"/>
      <c r="J80" s="34"/>
    </row>
    <row r="81" spans="1:10" x14ac:dyDescent="0.2">
      <c r="A81" s="15" t="s">
        <v>30</v>
      </c>
      <c r="B81" s="15" t="s">
        <v>15</v>
      </c>
      <c r="C81" s="16">
        <f>IF(ISBLANK(B81),0,IF(ISERROR(VALUE(B81)),VLOOKUP(B81,dagsoorttabel1,2,FALSE)*dagenperjaar1,VALUE(B81)))</f>
        <v>12</v>
      </c>
      <c r="D81" s="15" t="s">
        <v>69</v>
      </c>
      <c r="E81" s="15" t="s">
        <v>31</v>
      </c>
      <c r="F81" s="15" t="s">
        <v>32</v>
      </c>
      <c r="G81" s="17">
        <v>2</v>
      </c>
      <c r="H81" s="35">
        <f>Leveringen!G6</f>
        <v>0</v>
      </c>
      <c r="I81" s="19">
        <f>IF(ISBLANK(G81),0,G81)*ROUND(H81,2)</f>
        <v>0</v>
      </c>
      <c r="J81" s="19">
        <f>C81*I81</f>
        <v>0</v>
      </c>
    </row>
    <row r="82" spans="1:10" x14ac:dyDescent="0.2">
      <c r="A82" s="20" t="s">
        <v>37</v>
      </c>
      <c r="B82" s="20" t="s">
        <v>15</v>
      </c>
      <c r="C82" s="21">
        <f>IF(ISBLANK(B82),0,IF(ISERROR(VALUE(B82)),VLOOKUP(B82,dagsoorttabel1,2,FALSE)*dagenperjaar1,VALUE(B82)))</f>
        <v>12</v>
      </c>
      <c r="D82" s="20" t="s">
        <v>69</v>
      </c>
      <c r="E82" s="20" t="s">
        <v>38</v>
      </c>
      <c r="F82" s="20" t="s">
        <v>32</v>
      </c>
      <c r="G82" s="22">
        <v>4</v>
      </c>
      <c r="H82" s="36">
        <f>Leveringen!G9</f>
        <v>0</v>
      </c>
      <c r="I82" s="24">
        <f>IF(ISBLANK(G82),0,G82)*ROUND(H82,2)</f>
        <v>0</v>
      </c>
      <c r="J82" s="24">
        <f>C82*I82</f>
        <v>0</v>
      </c>
    </row>
    <row r="83" spans="1:10" x14ac:dyDescent="0.2">
      <c r="A83" s="20" t="s">
        <v>45</v>
      </c>
      <c r="B83" s="20" t="s">
        <v>15</v>
      </c>
      <c r="C83" s="21">
        <f>IF(ISBLANK(B83),0,IF(ISERROR(VALUE(B83)),VLOOKUP(B83,dagsoorttabel1,2,FALSE)*dagenperjaar1,VALUE(B83)))</f>
        <v>12</v>
      </c>
      <c r="D83" s="20" t="s">
        <v>69</v>
      </c>
      <c r="E83" s="20" t="s">
        <v>46</v>
      </c>
      <c r="F83" s="20" t="s">
        <v>32</v>
      </c>
      <c r="G83" s="22">
        <v>3</v>
      </c>
      <c r="H83" s="36">
        <f>Leveringen!G13</f>
        <v>0</v>
      </c>
      <c r="I83" s="24">
        <f>IF(ISBLANK(G83),0,G83)*ROUND(H83,2)</f>
        <v>0</v>
      </c>
      <c r="J83" s="24">
        <f>C83*I83</f>
        <v>0</v>
      </c>
    </row>
    <row r="84" spans="1:10" x14ac:dyDescent="0.2">
      <c r="A84" s="20" t="s">
        <v>51</v>
      </c>
      <c r="B84" s="20" t="s">
        <v>15</v>
      </c>
      <c r="C84" s="21">
        <f>IF(ISBLANK(B84),0,IF(ISERROR(VALUE(B84)),VLOOKUP(B84,dagsoorttabel1,2,FALSE)*dagenperjaar1,VALUE(B84)))</f>
        <v>12</v>
      </c>
      <c r="D84" s="20" t="s">
        <v>69</v>
      </c>
      <c r="E84" s="20" t="s">
        <v>52</v>
      </c>
      <c r="F84" s="20" t="s">
        <v>32</v>
      </c>
      <c r="G84" s="22">
        <v>4</v>
      </c>
      <c r="H84" s="36">
        <f>Leveringen!G16</f>
        <v>0</v>
      </c>
      <c r="I84" s="24">
        <f>IF(ISBLANK(G84),0,G84)*ROUND(H84,2)</f>
        <v>0</v>
      </c>
      <c r="J84" s="24">
        <f>C84*I84</f>
        <v>0</v>
      </c>
    </row>
    <row r="85" spans="1:10" x14ac:dyDescent="0.2">
      <c r="A85" s="25" t="s">
        <v>55</v>
      </c>
      <c r="B85" s="25" t="s">
        <v>15</v>
      </c>
      <c r="C85" s="26">
        <f>IF(ISBLANK(B85),0,IF(ISERROR(VALUE(B85)),VLOOKUP(B85,dagsoorttabel1,2,FALSE)*dagenperjaar1,VALUE(B85)))</f>
        <v>12</v>
      </c>
      <c r="D85" s="25" t="s">
        <v>69</v>
      </c>
      <c r="E85" s="25" t="s">
        <v>56</v>
      </c>
      <c r="F85" s="25" t="s">
        <v>32</v>
      </c>
      <c r="G85" s="27">
        <v>2</v>
      </c>
      <c r="H85" s="37">
        <f>Leveringen!G18</f>
        <v>0</v>
      </c>
      <c r="I85" s="29">
        <f>IF(ISBLANK(G85),0,G85)*ROUND(H85,2)</f>
        <v>0</v>
      </c>
      <c r="J85" s="29">
        <f>C85*I85</f>
        <v>0</v>
      </c>
    </row>
    <row r="86" spans="1:10" x14ac:dyDescent="0.2">
      <c r="A86" s="38" t="s">
        <v>82</v>
      </c>
      <c r="B86" s="31"/>
      <c r="C86" s="31"/>
      <c r="D86" s="31"/>
      <c r="E86" s="31"/>
      <c r="F86" s="31"/>
      <c r="G86" s="31"/>
      <c r="H86" s="31"/>
      <c r="I86" s="32">
        <f>SUM(I81:I85)</f>
        <v>0</v>
      </c>
      <c r="J86" s="32">
        <f>SUM(J81:J85)</f>
        <v>0</v>
      </c>
    </row>
    <row r="88" spans="1:10" x14ac:dyDescent="0.2">
      <c r="A88" s="33" t="s">
        <v>83</v>
      </c>
      <c r="B88" s="31"/>
      <c r="C88" s="31"/>
      <c r="D88" s="31"/>
      <c r="E88" s="31"/>
      <c r="F88" s="31"/>
      <c r="G88" s="31"/>
      <c r="H88" s="31"/>
      <c r="I88" s="31"/>
      <c r="J88" s="34"/>
    </row>
    <row r="89" spans="1:10" x14ac:dyDescent="0.2">
      <c r="A89" s="15" t="s">
        <v>30</v>
      </c>
      <c r="B89" s="15" t="s">
        <v>15</v>
      </c>
      <c r="C89" s="16">
        <f>IF(ISBLANK(B89),0,IF(ISERROR(VALUE(B89)),VLOOKUP(B89,dagsoorttabel1,2,FALSE)*dagenperjaar1,VALUE(B89)))</f>
        <v>12</v>
      </c>
      <c r="D89" s="15" t="s">
        <v>69</v>
      </c>
      <c r="E89" s="15" t="s">
        <v>31</v>
      </c>
      <c r="F89" s="15" t="s">
        <v>32</v>
      </c>
      <c r="G89" s="17">
        <v>2</v>
      </c>
      <c r="H89" s="35">
        <f>Leveringen!G6</f>
        <v>0</v>
      </c>
      <c r="I89" s="19">
        <f>IF(ISBLANK(G89),0,G89)*ROUND(H89,2)</f>
        <v>0</v>
      </c>
      <c r="J89" s="19">
        <f>C89*I89</f>
        <v>0</v>
      </c>
    </row>
    <row r="90" spans="1:10" x14ac:dyDescent="0.2">
      <c r="A90" s="20" t="s">
        <v>37</v>
      </c>
      <c r="B90" s="20" t="s">
        <v>15</v>
      </c>
      <c r="C90" s="21">
        <f>IF(ISBLANK(B90),0,IF(ISERROR(VALUE(B90)),VLOOKUP(B90,dagsoorttabel1,2,FALSE)*dagenperjaar1,VALUE(B90)))</f>
        <v>12</v>
      </c>
      <c r="D90" s="20" t="s">
        <v>69</v>
      </c>
      <c r="E90" s="20" t="s">
        <v>38</v>
      </c>
      <c r="F90" s="20" t="s">
        <v>32</v>
      </c>
      <c r="G90" s="22">
        <v>4</v>
      </c>
      <c r="H90" s="36">
        <f>Leveringen!G9</f>
        <v>0</v>
      </c>
      <c r="I90" s="24">
        <f>IF(ISBLANK(G90),0,G90)*ROUND(H90,2)</f>
        <v>0</v>
      </c>
      <c r="J90" s="24">
        <f>C90*I90</f>
        <v>0</v>
      </c>
    </row>
    <row r="91" spans="1:10" x14ac:dyDescent="0.2">
      <c r="A91" s="20" t="s">
        <v>45</v>
      </c>
      <c r="B91" s="20" t="s">
        <v>15</v>
      </c>
      <c r="C91" s="21">
        <f>IF(ISBLANK(B91),0,IF(ISERROR(VALUE(B91)),VLOOKUP(B91,dagsoorttabel1,2,FALSE)*dagenperjaar1,VALUE(B91)))</f>
        <v>12</v>
      </c>
      <c r="D91" s="20" t="s">
        <v>69</v>
      </c>
      <c r="E91" s="20" t="s">
        <v>46</v>
      </c>
      <c r="F91" s="20" t="s">
        <v>32</v>
      </c>
      <c r="G91" s="22">
        <v>3</v>
      </c>
      <c r="H91" s="36">
        <f>Leveringen!G13</f>
        <v>0</v>
      </c>
      <c r="I91" s="24">
        <f>IF(ISBLANK(G91),0,G91)*ROUND(H91,2)</f>
        <v>0</v>
      </c>
      <c r="J91" s="24">
        <f>C91*I91</f>
        <v>0</v>
      </c>
    </row>
    <row r="92" spans="1:10" x14ac:dyDescent="0.2">
      <c r="A92" s="20" t="s">
        <v>51</v>
      </c>
      <c r="B92" s="20" t="s">
        <v>15</v>
      </c>
      <c r="C92" s="21">
        <f>IF(ISBLANK(B92),0,IF(ISERROR(VALUE(B92)),VLOOKUP(B92,dagsoorttabel1,2,FALSE)*dagenperjaar1,VALUE(B92)))</f>
        <v>12</v>
      </c>
      <c r="D92" s="20" t="s">
        <v>69</v>
      </c>
      <c r="E92" s="20" t="s">
        <v>52</v>
      </c>
      <c r="F92" s="20" t="s">
        <v>32</v>
      </c>
      <c r="G92" s="22">
        <v>4</v>
      </c>
      <c r="H92" s="36">
        <f>Leveringen!G16</f>
        <v>0</v>
      </c>
      <c r="I92" s="24">
        <f>IF(ISBLANK(G92),0,G92)*ROUND(H92,2)</f>
        <v>0</v>
      </c>
      <c r="J92" s="24">
        <f>C92*I92</f>
        <v>0</v>
      </c>
    </row>
    <row r="93" spans="1:10" x14ac:dyDescent="0.2">
      <c r="A93" s="25" t="s">
        <v>55</v>
      </c>
      <c r="B93" s="25" t="s">
        <v>15</v>
      </c>
      <c r="C93" s="26">
        <f>IF(ISBLANK(B93),0,IF(ISERROR(VALUE(B93)),VLOOKUP(B93,dagsoorttabel1,2,FALSE)*dagenperjaar1,VALUE(B93)))</f>
        <v>12</v>
      </c>
      <c r="D93" s="25" t="s">
        <v>69</v>
      </c>
      <c r="E93" s="25" t="s">
        <v>56</v>
      </c>
      <c r="F93" s="25" t="s">
        <v>32</v>
      </c>
      <c r="G93" s="27">
        <v>4</v>
      </c>
      <c r="H93" s="37">
        <f>Leveringen!G18</f>
        <v>0</v>
      </c>
      <c r="I93" s="29">
        <f>IF(ISBLANK(G93),0,G93)*ROUND(H93,2)</f>
        <v>0</v>
      </c>
      <c r="J93" s="29">
        <f>C93*I93</f>
        <v>0</v>
      </c>
    </row>
    <row r="94" spans="1:10" x14ac:dyDescent="0.2">
      <c r="A94" s="38" t="s">
        <v>84</v>
      </c>
      <c r="B94" s="31"/>
      <c r="C94" s="31"/>
      <c r="D94" s="31"/>
      <c r="E94" s="31"/>
      <c r="F94" s="31"/>
      <c r="G94" s="31"/>
      <c r="H94" s="31"/>
      <c r="I94" s="32">
        <f>SUM(I89:I93)</f>
        <v>0</v>
      </c>
      <c r="J94" s="32">
        <f>SUM(J89:J93)</f>
        <v>0</v>
      </c>
    </row>
    <row r="96" spans="1:10" x14ac:dyDescent="0.2">
      <c r="A96" s="33" t="s">
        <v>85</v>
      </c>
      <c r="B96" s="31"/>
      <c r="C96" s="31"/>
      <c r="D96" s="31"/>
      <c r="E96" s="31"/>
      <c r="F96" s="31"/>
      <c r="G96" s="31"/>
      <c r="H96" s="31"/>
      <c r="I96" s="31"/>
      <c r="J96" s="34"/>
    </row>
    <row r="97" spans="1:10" x14ac:dyDescent="0.2">
      <c r="A97" s="15" t="s">
        <v>30</v>
      </c>
      <c r="B97" s="15" t="s">
        <v>15</v>
      </c>
      <c r="C97" s="16">
        <f>IF(ISBLANK(B97),0,IF(ISERROR(VALUE(B97)),VLOOKUP(B97,dagsoorttabel1,2,FALSE)*dagenperjaar1,VALUE(B97)))</f>
        <v>12</v>
      </c>
      <c r="D97" s="15" t="s">
        <v>69</v>
      </c>
      <c r="E97" s="15" t="s">
        <v>31</v>
      </c>
      <c r="F97" s="15" t="s">
        <v>32</v>
      </c>
      <c r="G97" s="17">
        <v>19</v>
      </c>
      <c r="H97" s="35">
        <f>Leveringen!G6</f>
        <v>0</v>
      </c>
      <c r="I97" s="19">
        <f>IF(ISBLANK(G97),0,G97)*ROUND(H97,2)</f>
        <v>0</v>
      </c>
      <c r="J97" s="19">
        <f>C97*I97</f>
        <v>0</v>
      </c>
    </row>
    <row r="98" spans="1:10" x14ac:dyDescent="0.2">
      <c r="A98" s="20" t="s">
        <v>35</v>
      </c>
      <c r="B98" s="20" t="s">
        <v>15</v>
      </c>
      <c r="C98" s="21">
        <f>IF(ISBLANK(B98),0,IF(ISERROR(VALUE(B98)),VLOOKUP(B98,dagsoorttabel1,2,FALSE)*dagenperjaar1,VALUE(B98)))</f>
        <v>12</v>
      </c>
      <c r="D98" s="20" t="s">
        <v>69</v>
      </c>
      <c r="E98" s="20" t="s">
        <v>36</v>
      </c>
      <c r="F98" s="20" t="s">
        <v>32</v>
      </c>
      <c r="G98" s="22">
        <v>1</v>
      </c>
      <c r="H98" s="36">
        <f>Leveringen!G8</f>
        <v>0</v>
      </c>
      <c r="I98" s="24">
        <f>IF(ISBLANK(G98),0,G98)*ROUND(H98,2)</f>
        <v>0</v>
      </c>
      <c r="J98" s="24">
        <f>C98*I98</f>
        <v>0</v>
      </c>
    </row>
    <row r="99" spans="1:10" x14ac:dyDescent="0.2">
      <c r="A99" s="20" t="s">
        <v>37</v>
      </c>
      <c r="B99" s="20" t="s">
        <v>15</v>
      </c>
      <c r="C99" s="21">
        <f>IF(ISBLANK(B99),0,IF(ISERROR(VALUE(B99)),VLOOKUP(B99,dagsoorttabel1,2,FALSE)*dagenperjaar1,VALUE(B99)))</f>
        <v>12</v>
      </c>
      <c r="D99" s="20" t="s">
        <v>69</v>
      </c>
      <c r="E99" s="20" t="s">
        <v>38</v>
      </c>
      <c r="F99" s="20" t="s">
        <v>32</v>
      </c>
      <c r="G99" s="22">
        <v>21</v>
      </c>
      <c r="H99" s="36">
        <f>Leveringen!G9</f>
        <v>0</v>
      </c>
      <c r="I99" s="24">
        <f>IF(ISBLANK(G99),0,G99)*ROUND(H99,2)</f>
        <v>0</v>
      </c>
      <c r="J99" s="24">
        <f>C99*I99</f>
        <v>0</v>
      </c>
    </row>
    <row r="100" spans="1:10" x14ac:dyDescent="0.2">
      <c r="A100" s="20" t="s">
        <v>43</v>
      </c>
      <c r="B100" s="20" t="s">
        <v>15</v>
      </c>
      <c r="C100" s="21">
        <f>IF(ISBLANK(B100),0,IF(ISERROR(VALUE(B100)),VLOOKUP(B100,dagsoorttabel1,2,FALSE)*dagenperjaar1,VALUE(B100)))</f>
        <v>12</v>
      </c>
      <c r="D100" s="20" t="s">
        <v>69</v>
      </c>
      <c r="E100" s="20" t="s">
        <v>44</v>
      </c>
      <c r="F100" s="20" t="s">
        <v>32</v>
      </c>
      <c r="G100" s="22">
        <v>2</v>
      </c>
      <c r="H100" s="36">
        <f>Leveringen!G12</f>
        <v>0</v>
      </c>
      <c r="I100" s="24">
        <f>IF(ISBLANK(G100),0,G100)*ROUND(H100,2)</f>
        <v>0</v>
      </c>
      <c r="J100" s="24">
        <f>C100*I100</f>
        <v>0</v>
      </c>
    </row>
    <row r="101" spans="1:10" x14ac:dyDescent="0.2">
      <c r="A101" s="20" t="s">
        <v>45</v>
      </c>
      <c r="B101" s="20" t="s">
        <v>15</v>
      </c>
      <c r="C101" s="21">
        <f>IF(ISBLANK(B101),0,IF(ISERROR(VALUE(B101)),VLOOKUP(B101,dagsoorttabel1,2,FALSE)*dagenperjaar1,VALUE(B101)))</f>
        <v>12</v>
      </c>
      <c r="D101" s="20" t="s">
        <v>69</v>
      </c>
      <c r="E101" s="20" t="s">
        <v>46</v>
      </c>
      <c r="F101" s="20" t="s">
        <v>32</v>
      </c>
      <c r="G101" s="22">
        <v>20</v>
      </c>
      <c r="H101" s="36">
        <f>Leveringen!G13</f>
        <v>0</v>
      </c>
      <c r="I101" s="24">
        <f>IF(ISBLANK(G101),0,G101)*ROUND(H101,2)</f>
        <v>0</v>
      </c>
      <c r="J101" s="24">
        <f>C101*I101</f>
        <v>0</v>
      </c>
    </row>
    <row r="102" spans="1:10" x14ac:dyDescent="0.2">
      <c r="A102" s="20" t="s">
        <v>49</v>
      </c>
      <c r="B102" s="20" t="s">
        <v>15</v>
      </c>
      <c r="C102" s="21">
        <f>IF(ISBLANK(B102),0,IF(ISERROR(VALUE(B102)),VLOOKUP(B102,dagsoorttabel1,2,FALSE)*dagenperjaar1,VALUE(B102)))</f>
        <v>12</v>
      </c>
      <c r="D102" s="20" t="s">
        <v>69</v>
      </c>
      <c r="E102" s="20" t="s">
        <v>50</v>
      </c>
      <c r="F102" s="20" t="s">
        <v>32</v>
      </c>
      <c r="G102" s="22">
        <v>19</v>
      </c>
      <c r="H102" s="36">
        <f>Leveringen!G15</f>
        <v>0</v>
      </c>
      <c r="I102" s="24">
        <f>IF(ISBLANK(G102),0,G102)*ROUND(H102,2)</f>
        <v>0</v>
      </c>
      <c r="J102" s="24">
        <f>C102*I102</f>
        <v>0</v>
      </c>
    </row>
    <row r="103" spans="1:10" x14ac:dyDescent="0.2">
      <c r="A103" s="20" t="s">
        <v>51</v>
      </c>
      <c r="B103" s="20" t="s">
        <v>15</v>
      </c>
      <c r="C103" s="21">
        <f>IF(ISBLANK(B103),0,IF(ISERROR(VALUE(B103)),VLOOKUP(B103,dagsoorttabel1,2,FALSE)*dagenperjaar1,VALUE(B103)))</f>
        <v>12</v>
      </c>
      <c r="D103" s="20" t="s">
        <v>69</v>
      </c>
      <c r="E103" s="20" t="s">
        <v>52</v>
      </c>
      <c r="F103" s="20" t="s">
        <v>32</v>
      </c>
      <c r="G103" s="22">
        <v>22</v>
      </c>
      <c r="H103" s="36">
        <f>Leveringen!G16</f>
        <v>0</v>
      </c>
      <c r="I103" s="24">
        <f>IF(ISBLANK(G103),0,G103)*ROUND(H103,2)</f>
        <v>0</v>
      </c>
      <c r="J103" s="24">
        <f>C103*I103</f>
        <v>0</v>
      </c>
    </row>
    <row r="104" spans="1:10" x14ac:dyDescent="0.2">
      <c r="A104" s="20" t="s">
        <v>55</v>
      </c>
      <c r="B104" s="20" t="s">
        <v>15</v>
      </c>
      <c r="C104" s="21">
        <f>IF(ISBLANK(B104),0,IF(ISERROR(VALUE(B104)),VLOOKUP(B104,dagsoorttabel1,2,FALSE)*dagenperjaar1,VALUE(B104)))</f>
        <v>12</v>
      </c>
      <c r="D104" s="20" t="s">
        <v>69</v>
      </c>
      <c r="E104" s="20" t="s">
        <v>56</v>
      </c>
      <c r="F104" s="20" t="s">
        <v>32</v>
      </c>
      <c r="G104" s="22">
        <v>22</v>
      </c>
      <c r="H104" s="36">
        <f>Leveringen!G18</f>
        <v>0</v>
      </c>
      <c r="I104" s="24">
        <f>IF(ISBLANK(G104),0,G104)*ROUND(H104,2)</f>
        <v>0</v>
      </c>
      <c r="J104" s="24">
        <f>C104*I104</f>
        <v>0</v>
      </c>
    </row>
    <row r="105" spans="1:10" x14ac:dyDescent="0.2">
      <c r="A105" s="25" t="s">
        <v>57</v>
      </c>
      <c r="B105" s="25" t="s">
        <v>20</v>
      </c>
      <c r="C105" s="26">
        <f>IF(ISBLANK(B105),0,IF(ISERROR(VALUE(B105)),VLOOKUP(B105,dagsoorttabel1,2,FALSE)*dagenperjaar1,VALUE(B105)))</f>
        <v>1</v>
      </c>
      <c r="D105" s="25" t="s">
        <v>69</v>
      </c>
      <c r="E105" s="25" t="s">
        <v>58</v>
      </c>
      <c r="F105" s="25" t="s">
        <v>32</v>
      </c>
      <c r="G105" s="27">
        <v>20</v>
      </c>
      <c r="H105" s="37">
        <f>Leveringen!G19</f>
        <v>0</v>
      </c>
      <c r="I105" s="29">
        <f>IF(ISBLANK(G105),0,G105)*ROUND(H105,2)</f>
        <v>0</v>
      </c>
      <c r="J105" s="29">
        <f>C105*I105</f>
        <v>0</v>
      </c>
    </row>
    <row r="106" spans="1:10" x14ac:dyDescent="0.2">
      <c r="A106" s="38" t="s">
        <v>86</v>
      </c>
      <c r="B106" s="31"/>
      <c r="C106" s="31"/>
      <c r="D106" s="31"/>
      <c r="E106" s="31"/>
      <c r="F106" s="31"/>
      <c r="G106" s="31"/>
      <c r="H106" s="31"/>
      <c r="I106" s="32">
        <f>SUM(I97:I105)</f>
        <v>0</v>
      </c>
      <c r="J106" s="32">
        <f>SUM(J97:J105)</f>
        <v>0</v>
      </c>
    </row>
  </sheetData>
  <sheetProtection algorithmName="SHA-512" hashValue="uKfe3zh3Lfs6cRXfsN1asScoPwPBY8fRZ/b7IKks74/BEGKVTLL5E38F22blX/4UiZrMiu7Jdzi41v6hut2Tfw==" saltValue="csMscT9bKkLI8r7iRx8VCA==" spinCount="100000" sheet="1" objects="1" scenarios="1" autoFilter="0"/>
  <pageMargins left="0.7" right="0.7" top="0.75" bottom="0.75" header="0.3" footer="0.3"/>
  <pageSetup paperSize="9" scale="65" orientation="landscape" horizontalDpi="4294967295" verticalDpi="4294967295" r:id="rId1"/>
  <headerFooter>
    <oddFooter>&amp;LGemeente Heusden                                            &amp;ROpmaakdatum: 11-09-2024
Intexso - Plantageweg 23E - Leusden
+31 (33) 2778485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843CA4-6277-449E-B53A-C52841C74D9E}">
  <dimension ref="A1:D6"/>
  <sheetViews>
    <sheetView tabSelected="1" workbookViewId="0">
      <selection activeCell="B6" sqref="B6"/>
    </sheetView>
  </sheetViews>
  <sheetFormatPr defaultRowHeight="12.75" x14ac:dyDescent="0.2"/>
  <cols>
    <col min="1" max="1" width="30.625" customWidth="1"/>
    <col min="2" max="4" width="20.625" customWidth="1"/>
  </cols>
  <sheetData>
    <row r="1" spans="1:4" x14ac:dyDescent="0.2">
      <c r="A1" s="1" t="str">
        <f>CONCATENATE("Bijlage C.3: ",tabeltype," totaalblad sanitaire voorzieningen")</f>
        <v>Bijlage C.3: Invultabel totaalblad sanitaire voorzieningen</v>
      </c>
    </row>
    <row r="3" spans="1:4" ht="51" x14ac:dyDescent="0.2">
      <c r="A3" s="8" t="s">
        <v>87</v>
      </c>
      <c r="B3" s="8" t="s">
        <v>88</v>
      </c>
      <c r="C3" s="8" t="s">
        <v>89</v>
      </c>
      <c r="D3" s="8" t="s">
        <v>90</v>
      </c>
    </row>
    <row r="4" spans="1:4" x14ac:dyDescent="0.2">
      <c r="A4" s="8" t="s">
        <v>91</v>
      </c>
      <c r="B4" s="39"/>
      <c r="C4" s="40">
        <f>prijsjaarleveringen</f>
        <v>0</v>
      </c>
      <c r="D4" s="40">
        <f>C4*1.21</f>
        <v>0</v>
      </c>
    </row>
    <row r="6" spans="1:4" x14ac:dyDescent="0.2">
      <c r="A6" s="8" t="s">
        <v>92</v>
      </c>
      <c r="B6" s="39">
        <f>SUM(B4:B4)</f>
        <v>0</v>
      </c>
      <c r="C6" s="32">
        <f>SUM(C4:C4)</f>
        <v>0</v>
      </c>
      <c r="D6" s="32">
        <f>C6*1.21</f>
        <v>0</v>
      </c>
    </row>
  </sheetData>
  <sheetProtection algorithmName="SHA-512" hashValue="6KMUs82iJO3na4MImOc3348jy1Z8YeaMEAYpvkUwZTnGp4Iz7QvIJCNLmHHLn9tu/KJ0tJT/uruL1CZ7waZbpg==" saltValue="xDOmdbqdrLsN3qrMsBx+wQ==" spinCount="100000" sheet="1" objects="1" scenarios="1" autoFilter="0"/>
  <pageMargins left="0.7" right="0.7" top="0.75" bottom="0.75" header="0.3" footer="0.3"/>
  <pageSetup paperSize="9" scale="70" orientation="landscape" horizontalDpi="4294967295" verticalDpi="4294967295" r:id="rId1"/>
  <headerFooter>
    <oddFooter>&amp;LGemeente Heusden                                            &amp;ROpmaakdatum: 11-09-2024
Intexso - Plantageweg 23E - Leusden
+31 (33) 2778485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4</vt:i4>
      </vt:variant>
      <vt:variant>
        <vt:lpstr>Benoemde bereiken</vt:lpstr>
      </vt:variant>
      <vt:variant>
        <vt:i4>27</vt:i4>
      </vt:variant>
    </vt:vector>
  </HeadingPairs>
  <TitlesOfParts>
    <vt:vector size="31" baseType="lpstr">
      <vt:lpstr>Omreken</vt:lpstr>
      <vt:lpstr>Leveringen</vt:lpstr>
      <vt:lpstr>Leveringen per locatie</vt:lpstr>
      <vt:lpstr>Totaal</vt:lpstr>
      <vt:lpstr>Leveringen!Afdruktitels</vt:lpstr>
      <vt:lpstr>'Leveringen per locatie'!Afdruktitels</vt:lpstr>
      <vt:lpstr>Totaal!Afdruktitels</vt:lpstr>
      <vt:lpstr>dagenperjaar1</vt:lpstr>
      <vt:lpstr>dagenperweek1</vt:lpstr>
      <vt:lpstr>dagsoorttabel1</vt:lpstr>
      <vt:lpstr>prijsjaarleveringen</vt:lpstr>
      <vt:lpstr>prijsjaarleveringen1</vt:lpstr>
      <vt:lpstr>tabeltype</vt:lpstr>
      <vt:lpstr>uurtarief1</vt:lpstr>
      <vt:lpstr>uurtarief10</vt:lpstr>
      <vt:lpstr>uurtarief11</vt:lpstr>
      <vt:lpstr>uurtarief12</vt:lpstr>
      <vt:lpstr>uurtarief13</vt:lpstr>
      <vt:lpstr>uurtarief14</vt:lpstr>
      <vt:lpstr>uurtarief15</vt:lpstr>
      <vt:lpstr>uurtarief16</vt:lpstr>
      <vt:lpstr>uurtarief17</vt:lpstr>
      <vt:lpstr>uurtarief2</vt:lpstr>
      <vt:lpstr>uurtarief3</vt:lpstr>
      <vt:lpstr>uurtarief4</vt:lpstr>
      <vt:lpstr>uurtarief5</vt:lpstr>
      <vt:lpstr>uurtarief6</vt:lpstr>
      <vt:lpstr>uurtarief7</vt:lpstr>
      <vt:lpstr>uurtarief8</vt:lpstr>
      <vt:lpstr>uurtarief9</vt:lpstr>
      <vt:lpstr>vu_variant</vt:lpstr>
    </vt:vector>
  </TitlesOfParts>
  <Company>Intexso Adviesbureau B.V.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Maaike Schmelling</dc:creator>
  <cp:lastModifiedBy>Maaike Schmelling</cp:lastModifiedBy>
  <dcterms:created xsi:type="dcterms:W3CDTF">2024-09-11T11:46:27Z</dcterms:created>
  <dcterms:modified xsi:type="dcterms:W3CDTF">2024-09-11T11:49:36Z</dcterms:modified>
</cp:coreProperties>
</file>